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8_{B5606C25-3C4F-4AF7-8AE2-FAB60C6A722A}" xr6:coauthVersionLast="47" xr6:coauthVersionMax="47" xr10:uidLastSave="{00000000-0000-0000-0000-000000000000}"/>
  <bookViews>
    <workbookView xWindow="28680" yWindow="1755" windowWidth="29040" windowHeight="15840" tabRatio="979" firstSheet="3" activeTab="4" xr2:uid="{00000000-000D-0000-FFFF-FFFF00000000}"/>
  </bookViews>
  <sheets>
    <sheet name="8.4 ЭОМ" sheetId="1" r:id="rId1"/>
    <sheet name="5.1.1-ЭС" sheetId="2" r:id="rId2"/>
    <sheet name="3.4-ЭОМ" sheetId="3" r:id="rId3"/>
    <sheet name="3.2-ЭОМ" sheetId="4" r:id="rId4"/>
    <sheet name="3.1-ЭОМ (2)" sheetId="25" r:id="rId5"/>
    <sheet name="3.1-СЭО (2)" sheetId="26" r:id="rId6"/>
    <sheet name="2.2.7-ЭОМ (2)" sheetId="27" r:id="rId7"/>
    <sheet name="2.2.6-ЭОМ (2)" sheetId="28" r:id="rId8"/>
    <sheet name="2.2.5-ЭОМ (2)" sheetId="29" r:id="rId9"/>
    <sheet name="2.2.4,2.1.6-ЭОМ (2)" sheetId="30" r:id="rId10"/>
    <sheet name="2.2.3-ЭОМ (2)" sheetId="31" r:id="rId11"/>
    <sheet name="2.2.2-ЭОМ (2)" sheetId="32" r:id="rId12"/>
    <sheet name="2.2.1-ЭОМ (2)" sheetId="33" r:id="rId13"/>
    <sheet name="3.1-ЭОМ" sheetId="5" r:id="rId14"/>
    <sheet name="3.1-СЭО" sheetId="6" r:id="rId15"/>
    <sheet name="2.2.7-ЭОМ" sheetId="7" r:id="rId16"/>
    <sheet name="2.2.6-ЭОМ" sheetId="8" r:id="rId17"/>
    <sheet name="2.2.5-ЭОМ" sheetId="9" r:id="rId18"/>
    <sheet name="2.2.4,2.1.6-ЭОМ" sheetId="10" r:id="rId19"/>
    <sheet name="2.2.3-ЭОМ" sheetId="11" r:id="rId20"/>
    <sheet name="2.2.2-ЭОМ" sheetId="12" r:id="rId21"/>
    <sheet name="2.2.1-ЭОМ" sheetId="13" r:id="rId22"/>
    <sheet name="2.1.12-ЭОМ" sheetId="14" r:id="rId23"/>
    <sheet name="2.1.11-ЭОМ" sheetId="15" r:id="rId24"/>
    <sheet name="2.1.5-ЭОМ" sheetId="16" r:id="rId25"/>
    <sheet name="2.1.4-ЭОМ" sheetId="17" r:id="rId26"/>
    <sheet name="2.1.3-ЭОМ" sheetId="18" r:id="rId27"/>
    <sheet name="2.1.2,2.1.7-ЭОМ3" sheetId="19" r:id="rId28"/>
    <sheet name="2.1.2,2.1.7-ЭОМ2" sheetId="20" r:id="rId29"/>
    <sheet name="2.1.2,2.1.7-ЭОМ1" sheetId="21" r:id="rId30"/>
    <sheet name="2.1.1-ЭОМ" sheetId="22" r:id="rId31"/>
    <sheet name="1.1,1.2,2.1.0-ЭОМ" sheetId="23" r:id="rId32"/>
    <sheet name="00-ЭС1.СУБ" sheetId="24" r:id="rId33"/>
  </sheets>
  <definedNames>
    <definedName name="_xlnm.Print_Titles" localSheetId="32">'00-ЭС1.СУБ'!#REF!</definedName>
    <definedName name="_xlnm.Print_Titles" localSheetId="31">'1.1,1.2,2.1.0-ЭОМ'!#REF!</definedName>
    <definedName name="_xlnm.Print_Titles" localSheetId="23">'2.1.11-ЭОМ'!#REF!</definedName>
    <definedName name="_xlnm.Print_Titles" localSheetId="22">'2.1.12-ЭОМ'!#REF!</definedName>
    <definedName name="_xlnm.Print_Titles" localSheetId="30">'2.1.1-ЭОМ'!#REF!</definedName>
    <definedName name="_xlnm.Print_Titles" localSheetId="29">'2.1.2,2.1.7-ЭОМ1'!#REF!</definedName>
    <definedName name="_xlnm.Print_Titles" localSheetId="28">'2.1.2,2.1.7-ЭОМ2'!#REF!</definedName>
    <definedName name="_xlnm.Print_Titles" localSheetId="27">'2.1.2,2.1.7-ЭОМ3'!#REF!</definedName>
    <definedName name="_xlnm.Print_Titles" localSheetId="26">'2.1.3-ЭОМ'!#REF!</definedName>
    <definedName name="_xlnm.Print_Titles" localSheetId="25">'2.1.4-ЭОМ'!#REF!</definedName>
    <definedName name="_xlnm.Print_Titles" localSheetId="24">'2.1.5-ЭОМ'!#REF!</definedName>
    <definedName name="_xlnm.Print_Titles" localSheetId="21">'2.2.1-ЭОМ'!#REF!</definedName>
    <definedName name="_xlnm.Print_Titles" localSheetId="12">'2.2.1-ЭОМ (2)'!#REF!</definedName>
    <definedName name="_xlnm.Print_Titles" localSheetId="20">'2.2.2-ЭОМ'!#REF!</definedName>
    <definedName name="_xlnm.Print_Titles" localSheetId="11">'2.2.2-ЭОМ (2)'!#REF!</definedName>
    <definedName name="_xlnm.Print_Titles" localSheetId="19">'2.2.3-ЭОМ'!#REF!</definedName>
    <definedName name="_xlnm.Print_Titles" localSheetId="10">'2.2.3-ЭОМ (2)'!#REF!</definedName>
    <definedName name="_xlnm.Print_Titles" localSheetId="18">'2.2.4,2.1.6-ЭОМ'!#REF!</definedName>
    <definedName name="_xlnm.Print_Titles" localSheetId="9">'2.2.4,2.1.6-ЭОМ (2)'!#REF!</definedName>
    <definedName name="_xlnm.Print_Titles" localSheetId="17">'2.2.5-ЭОМ'!#REF!</definedName>
    <definedName name="_xlnm.Print_Titles" localSheetId="8">'2.2.5-ЭОМ (2)'!#REF!</definedName>
    <definedName name="_xlnm.Print_Titles" localSheetId="16">'2.2.6-ЭОМ'!#REF!</definedName>
    <definedName name="_xlnm.Print_Titles" localSheetId="7">'2.2.6-ЭОМ (2)'!#REF!</definedName>
    <definedName name="_xlnm.Print_Titles" localSheetId="15">'2.2.7-ЭОМ'!#REF!</definedName>
    <definedName name="_xlnm.Print_Titles" localSheetId="6">'2.2.7-ЭОМ (2)'!#REF!</definedName>
    <definedName name="_xlnm.Print_Titles" localSheetId="14">'3.1-СЭО'!#REF!</definedName>
    <definedName name="_xlnm.Print_Titles" localSheetId="5">'3.1-СЭО (2)'!#REF!</definedName>
    <definedName name="_xlnm.Print_Titles" localSheetId="13">'3.1-ЭОМ'!#REF!</definedName>
    <definedName name="_xlnm.Print_Titles" localSheetId="4">'3.1-ЭОМ (2)'!#REF!</definedName>
    <definedName name="_xlnm.Print_Titles" localSheetId="3">'3.2-ЭОМ'!#REF!</definedName>
    <definedName name="_xlnm.Print_Titles" localSheetId="2">'3.4-ЭОМ'!#REF!</definedName>
    <definedName name="_xlnm.Print_Titles" localSheetId="1">'5.1.1-ЭС'!#REF!</definedName>
    <definedName name="_xlnm.Print_Titles" localSheetId="0">'8.4 ЭОМ'!#REF!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3" i="33" l="1"/>
  <c r="G213" i="33"/>
  <c r="J213" i="33" s="1"/>
  <c r="I212" i="33"/>
  <c r="G212" i="33"/>
  <c r="J212" i="33" s="1"/>
  <c r="I211" i="33"/>
  <c r="G211" i="33"/>
  <c r="J211" i="33" s="1"/>
  <c r="J210" i="33"/>
  <c r="I210" i="33"/>
  <c r="G210" i="33"/>
  <c r="J209" i="33"/>
  <c r="I209" i="33"/>
  <c r="G209" i="33"/>
  <c r="J208" i="33"/>
  <c r="I208" i="33"/>
  <c r="G208" i="33"/>
  <c r="I207" i="33"/>
  <c r="J207" i="33" s="1"/>
  <c r="G207" i="33"/>
  <c r="I206" i="33"/>
  <c r="G206" i="33"/>
  <c r="J206" i="33" s="1"/>
  <c r="I205" i="33"/>
  <c r="J205" i="33" s="1"/>
  <c r="G205" i="33"/>
  <c r="I204" i="33"/>
  <c r="J204" i="33" s="1"/>
  <c r="G204" i="33"/>
  <c r="J203" i="33"/>
  <c r="I203" i="33"/>
  <c r="G203" i="33"/>
  <c r="I202" i="33"/>
  <c r="G202" i="33"/>
  <c r="J202" i="33" s="1"/>
  <c r="I201" i="33"/>
  <c r="G201" i="33"/>
  <c r="J201" i="33" s="1"/>
  <c r="I200" i="33"/>
  <c r="G200" i="33"/>
  <c r="J200" i="33" s="1"/>
  <c r="I199" i="33"/>
  <c r="G199" i="33"/>
  <c r="J199" i="33" s="1"/>
  <c r="I198" i="33"/>
  <c r="G198" i="33"/>
  <c r="J198" i="33" s="1"/>
  <c r="I197" i="33"/>
  <c r="J197" i="33" s="1"/>
  <c r="G197" i="33"/>
  <c r="J196" i="33"/>
  <c r="I196" i="33"/>
  <c r="G196" i="33"/>
  <c r="I195" i="33"/>
  <c r="G195" i="33"/>
  <c r="J195" i="33" s="1"/>
  <c r="J194" i="33"/>
  <c r="I194" i="33"/>
  <c r="G194" i="33"/>
  <c r="J193" i="33"/>
  <c r="I193" i="33"/>
  <c r="G193" i="33"/>
  <c r="I192" i="33"/>
  <c r="G192" i="33"/>
  <c r="J192" i="33" s="1"/>
  <c r="I191" i="33"/>
  <c r="G191" i="33"/>
  <c r="J191" i="33" s="1"/>
  <c r="I190" i="33"/>
  <c r="G190" i="33"/>
  <c r="J190" i="33" s="1"/>
  <c r="I189" i="33"/>
  <c r="J189" i="33" s="1"/>
  <c r="G189" i="33"/>
  <c r="I188" i="33"/>
  <c r="J188" i="33" s="1"/>
  <c r="G188" i="33"/>
  <c r="J187" i="33"/>
  <c r="I187" i="33"/>
  <c r="G187" i="33"/>
  <c r="J186" i="33"/>
  <c r="I186" i="33"/>
  <c r="G186" i="33"/>
  <c r="J185" i="33"/>
  <c r="I185" i="33"/>
  <c r="G185" i="33"/>
  <c r="I184" i="33"/>
  <c r="G184" i="33"/>
  <c r="J184" i="33" s="1"/>
  <c r="I183" i="33"/>
  <c r="G183" i="33"/>
  <c r="J183" i="33" s="1"/>
  <c r="I182" i="33"/>
  <c r="G182" i="33"/>
  <c r="J182" i="33" s="1"/>
  <c r="I181" i="33"/>
  <c r="J181" i="33" s="1"/>
  <c r="G181" i="33"/>
  <c r="I180" i="33"/>
  <c r="J180" i="33" s="1"/>
  <c r="G180" i="33"/>
  <c r="I179" i="33"/>
  <c r="G179" i="33"/>
  <c r="J178" i="33"/>
  <c r="I178" i="33"/>
  <c r="G178" i="33"/>
  <c r="J177" i="33"/>
  <c r="I177" i="33"/>
  <c r="G177" i="33"/>
  <c r="K176" i="33"/>
  <c r="I176" i="33"/>
  <c r="J176" i="33" s="1"/>
  <c r="G176" i="33"/>
  <c r="I175" i="33"/>
  <c r="J175" i="33" s="1"/>
  <c r="G175" i="33"/>
  <c r="I174" i="33"/>
  <c r="G174" i="33"/>
  <c r="F174" i="33"/>
  <c r="I173" i="33"/>
  <c r="G173" i="33"/>
  <c r="J173" i="33" s="1"/>
  <c r="I172" i="33"/>
  <c r="G172" i="33"/>
  <c r="J172" i="33" s="1"/>
  <c r="I171" i="33"/>
  <c r="J171" i="33" s="1"/>
  <c r="G171" i="33"/>
  <c r="I170" i="33"/>
  <c r="J170" i="33" s="1"/>
  <c r="G170" i="33"/>
  <c r="I169" i="33"/>
  <c r="G169" i="33"/>
  <c r="J169" i="33" s="1"/>
  <c r="J168" i="33"/>
  <c r="I168" i="33"/>
  <c r="G168" i="33"/>
  <c r="J167" i="33"/>
  <c r="I167" i="33"/>
  <c r="G167" i="33"/>
  <c r="I166" i="33"/>
  <c r="G166" i="33"/>
  <c r="J166" i="33" s="1"/>
  <c r="I165" i="33"/>
  <c r="G165" i="33"/>
  <c r="J165" i="33" s="1"/>
  <c r="I164" i="33"/>
  <c r="G164" i="33"/>
  <c r="J164" i="33" s="1"/>
  <c r="J163" i="33"/>
  <c r="I163" i="33"/>
  <c r="G163" i="33"/>
  <c r="I162" i="33"/>
  <c r="J162" i="33" s="1"/>
  <c r="G162" i="33"/>
  <c r="J161" i="33"/>
  <c r="I161" i="33"/>
  <c r="G161" i="33"/>
  <c r="I160" i="33"/>
  <c r="F160" i="33"/>
  <c r="G160" i="33" s="1"/>
  <c r="J160" i="33" s="1"/>
  <c r="I159" i="33"/>
  <c r="G159" i="33"/>
  <c r="J159" i="33" s="1"/>
  <c r="I158" i="33"/>
  <c r="J158" i="33" s="1"/>
  <c r="G158" i="33"/>
  <c r="I157" i="33"/>
  <c r="J157" i="33" s="1"/>
  <c r="G157" i="33"/>
  <c r="J156" i="33"/>
  <c r="I156" i="33"/>
  <c r="G156" i="33"/>
  <c r="J155" i="33"/>
  <c r="I155" i="33"/>
  <c r="G155" i="33"/>
  <c r="J154" i="33"/>
  <c r="I154" i="33"/>
  <c r="G154" i="33"/>
  <c r="I153" i="33"/>
  <c r="G153" i="33"/>
  <c r="J153" i="33" s="1"/>
  <c r="I152" i="33"/>
  <c r="G152" i="33"/>
  <c r="J152" i="33" s="1"/>
  <c r="I151" i="33"/>
  <c r="G151" i="33"/>
  <c r="J151" i="33" s="1"/>
  <c r="I150" i="33"/>
  <c r="J150" i="33" s="1"/>
  <c r="G150" i="33"/>
  <c r="I149" i="33"/>
  <c r="J149" i="33" s="1"/>
  <c r="G149" i="33"/>
  <c r="I148" i="33"/>
  <c r="G148" i="33"/>
  <c r="J148" i="33" s="1"/>
  <c r="J147" i="33"/>
  <c r="I147" i="33"/>
  <c r="G147" i="33"/>
  <c r="J146" i="33"/>
  <c r="I146" i="33"/>
  <c r="G146" i="33"/>
  <c r="I145" i="33"/>
  <c r="G145" i="33"/>
  <c r="J145" i="33" s="1"/>
  <c r="I144" i="33"/>
  <c r="G144" i="33"/>
  <c r="J144" i="33" s="1"/>
  <c r="I143" i="33"/>
  <c r="G143" i="33"/>
  <c r="J143" i="33" s="1"/>
  <c r="I142" i="33"/>
  <c r="J142" i="33" s="1"/>
  <c r="G142" i="33"/>
  <c r="I141" i="33"/>
  <c r="J141" i="33" s="1"/>
  <c r="G141" i="33"/>
  <c r="J140" i="33"/>
  <c r="I140" i="33"/>
  <c r="G140" i="33"/>
  <c r="I139" i="33"/>
  <c r="G139" i="33"/>
  <c r="J139" i="33" s="1"/>
  <c r="J138" i="33"/>
  <c r="I138" i="33"/>
  <c r="G138" i="33"/>
  <c r="I137" i="33"/>
  <c r="G137" i="33"/>
  <c r="J137" i="33" s="1"/>
  <c r="I136" i="33"/>
  <c r="G136" i="33"/>
  <c r="J136" i="33" s="1"/>
  <c r="I135" i="33"/>
  <c r="G135" i="33"/>
  <c r="J135" i="33" s="1"/>
  <c r="I134" i="33"/>
  <c r="J134" i="33" s="1"/>
  <c r="G134" i="33"/>
  <c r="J133" i="33"/>
  <c r="I133" i="33"/>
  <c r="G133" i="33"/>
  <c r="I132" i="33"/>
  <c r="G132" i="33"/>
  <c r="J131" i="33"/>
  <c r="I131" i="33"/>
  <c r="G131" i="33"/>
  <c r="J130" i="33"/>
  <c r="I130" i="33"/>
  <c r="G130" i="33"/>
  <c r="I129" i="33"/>
  <c r="G129" i="33"/>
  <c r="J129" i="33" s="1"/>
  <c r="I128" i="33"/>
  <c r="G128" i="33"/>
  <c r="J128" i="33" s="1"/>
  <c r="I127" i="33"/>
  <c r="G127" i="33"/>
  <c r="J127" i="33" s="1"/>
  <c r="I126" i="33"/>
  <c r="J126" i="33" s="1"/>
  <c r="G126" i="33"/>
  <c r="K125" i="33"/>
  <c r="J125" i="33"/>
  <c r="I125" i="33"/>
  <c r="G125" i="33"/>
  <c r="K124" i="33"/>
  <c r="I124" i="33"/>
  <c r="F124" i="33"/>
  <c r="G124" i="33" s="1"/>
  <c r="J123" i="33"/>
  <c r="I123" i="33"/>
  <c r="G123" i="33"/>
  <c r="I122" i="33"/>
  <c r="G122" i="33"/>
  <c r="J122" i="33" s="1"/>
  <c r="I121" i="33"/>
  <c r="G121" i="33"/>
  <c r="J121" i="33" s="1"/>
  <c r="I120" i="33"/>
  <c r="G120" i="33"/>
  <c r="J120" i="33" s="1"/>
  <c r="I119" i="33"/>
  <c r="J119" i="33" s="1"/>
  <c r="G119" i="33"/>
  <c r="J118" i="33"/>
  <c r="I118" i="33"/>
  <c r="G118" i="33"/>
  <c r="I117" i="33"/>
  <c r="G117" i="33"/>
  <c r="J116" i="33"/>
  <c r="I116" i="33"/>
  <c r="G116" i="33"/>
  <c r="J115" i="33"/>
  <c r="I115" i="33"/>
  <c r="G115" i="33"/>
  <c r="I114" i="33"/>
  <c r="G114" i="33"/>
  <c r="J114" i="33" s="1"/>
  <c r="I113" i="33"/>
  <c r="G113" i="33"/>
  <c r="I112" i="33"/>
  <c r="G112" i="33"/>
  <c r="J112" i="33" s="1"/>
  <c r="I111" i="33"/>
  <c r="J111" i="33" s="1"/>
  <c r="G111" i="33"/>
  <c r="I110" i="33"/>
  <c r="J110" i="33" s="1"/>
  <c r="G110" i="33"/>
  <c r="J109" i="33"/>
  <c r="I109" i="33"/>
  <c r="G109" i="33"/>
  <c r="I108" i="33"/>
  <c r="G108" i="33"/>
  <c r="J108" i="33" s="1"/>
  <c r="J107" i="33"/>
  <c r="I107" i="33"/>
  <c r="G107" i="33"/>
  <c r="I106" i="33"/>
  <c r="J106" i="33" s="1"/>
  <c r="G106" i="33"/>
  <c r="I105" i="33"/>
  <c r="G105" i="33"/>
  <c r="J105" i="33" s="1"/>
  <c r="I104" i="33"/>
  <c r="G104" i="33"/>
  <c r="J104" i="33" s="1"/>
  <c r="I103" i="33"/>
  <c r="J103" i="33" s="1"/>
  <c r="G103" i="33"/>
  <c r="I102" i="33"/>
  <c r="J102" i="33" s="1"/>
  <c r="G102" i="33"/>
  <c r="I101" i="33"/>
  <c r="G101" i="33"/>
  <c r="J101" i="33" s="1"/>
  <c r="J100" i="33"/>
  <c r="I100" i="33"/>
  <c r="G100" i="33"/>
  <c r="J99" i="33"/>
  <c r="I99" i="33"/>
  <c r="G99" i="33"/>
  <c r="I98" i="33"/>
  <c r="G98" i="33"/>
  <c r="J98" i="33" s="1"/>
  <c r="I97" i="33"/>
  <c r="G97" i="33"/>
  <c r="I96" i="33"/>
  <c r="G96" i="33"/>
  <c r="J96" i="33" s="1"/>
  <c r="J95" i="33"/>
  <c r="I95" i="33"/>
  <c r="G95" i="33"/>
  <c r="I94" i="33"/>
  <c r="J94" i="33" s="1"/>
  <c r="G94" i="33"/>
  <c r="J93" i="33"/>
  <c r="I93" i="33"/>
  <c r="G93" i="33"/>
  <c r="I92" i="33"/>
  <c r="G92" i="33"/>
  <c r="J92" i="33" s="1"/>
  <c r="J91" i="33"/>
  <c r="I91" i="33"/>
  <c r="G91" i="33"/>
  <c r="I90" i="33"/>
  <c r="G90" i="33"/>
  <c r="J90" i="33" s="1"/>
  <c r="I89" i="33"/>
  <c r="G89" i="33"/>
  <c r="J89" i="33" s="1"/>
  <c r="I88" i="33"/>
  <c r="G88" i="33"/>
  <c r="J88" i="33" s="1"/>
  <c r="I87" i="33"/>
  <c r="J87" i="33" s="1"/>
  <c r="G87" i="33"/>
  <c r="J86" i="33"/>
  <c r="I86" i="33"/>
  <c r="G86" i="33"/>
  <c r="I85" i="33"/>
  <c r="G85" i="33"/>
  <c r="J84" i="33"/>
  <c r="I84" i="33"/>
  <c r="G84" i="33"/>
  <c r="J83" i="33"/>
  <c r="I83" i="33"/>
  <c r="G83" i="33"/>
  <c r="I82" i="33"/>
  <c r="G82" i="33"/>
  <c r="J82" i="33" s="1"/>
  <c r="I81" i="33"/>
  <c r="G81" i="33"/>
  <c r="I80" i="33"/>
  <c r="G80" i="33"/>
  <c r="J80" i="33" s="1"/>
  <c r="I79" i="33"/>
  <c r="J79" i="33" s="1"/>
  <c r="G79" i="33"/>
  <c r="I78" i="33"/>
  <c r="J78" i="33" s="1"/>
  <c r="G78" i="33"/>
  <c r="J77" i="33"/>
  <c r="I77" i="33"/>
  <c r="G77" i="33"/>
  <c r="I76" i="33"/>
  <c r="G76" i="33"/>
  <c r="J76" i="33" s="1"/>
  <c r="J75" i="33"/>
  <c r="I75" i="33"/>
  <c r="G75" i="33"/>
  <c r="I74" i="33"/>
  <c r="J74" i="33" s="1"/>
  <c r="G74" i="33"/>
  <c r="I73" i="33"/>
  <c r="G73" i="33"/>
  <c r="J73" i="33" s="1"/>
  <c r="I72" i="33"/>
  <c r="G72" i="33"/>
  <c r="J72" i="33" s="1"/>
  <c r="I71" i="33"/>
  <c r="J71" i="33" s="1"/>
  <c r="G71" i="33"/>
  <c r="I70" i="33"/>
  <c r="J70" i="33" s="1"/>
  <c r="G70" i="33"/>
  <c r="I69" i="33"/>
  <c r="G69" i="33"/>
  <c r="J69" i="33" s="1"/>
  <c r="J68" i="33"/>
  <c r="I68" i="33"/>
  <c r="G68" i="33"/>
  <c r="J67" i="33"/>
  <c r="I67" i="33"/>
  <c r="G67" i="33"/>
  <c r="I66" i="33"/>
  <c r="G66" i="33"/>
  <c r="J66" i="33" s="1"/>
  <c r="I65" i="33"/>
  <c r="G65" i="33"/>
  <c r="I64" i="33"/>
  <c r="G64" i="33"/>
  <c r="J64" i="33" s="1"/>
  <c r="J63" i="33"/>
  <c r="I63" i="33"/>
  <c r="G63" i="33"/>
  <c r="I62" i="33"/>
  <c r="J62" i="33" s="1"/>
  <c r="G62" i="33"/>
  <c r="J61" i="33"/>
  <c r="I61" i="33"/>
  <c r="G61" i="33"/>
  <c r="I60" i="33"/>
  <c r="G60" i="33"/>
  <c r="J60" i="33" s="1"/>
  <c r="J59" i="33"/>
  <c r="I59" i="33"/>
  <c r="G59" i="33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I53" i="33"/>
  <c r="G53" i="33"/>
  <c r="J52" i="33"/>
  <c r="I52" i="33"/>
  <c r="G52" i="33"/>
  <c r="J51" i="33"/>
  <c r="I51" i="33"/>
  <c r="G51" i="33"/>
  <c r="I50" i="33"/>
  <c r="G50" i="33"/>
  <c r="J50" i="33" s="1"/>
  <c r="I49" i="33"/>
  <c r="G49" i="33"/>
  <c r="I48" i="33"/>
  <c r="G48" i="33"/>
  <c r="J48" i="33" s="1"/>
  <c r="I47" i="33"/>
  <c r="J47" i="33" s="1"/>
  <c r="G47" i="33"/>
  <c r="I46" i="33"/>
  <c r="J46" i="33" s="1"/>
  <c r="G46" i="33"/>
  <c r="J45" i="33"/>
  <c r="I45" i="33"/>
  <c r="G45" i="33"/>
  <c r="I44" i="33"/>
  <c r="G44" i="33"/>
  <c r="J44" i="33" s="1"/>
  <c r="J43" i="33"/>
  <c r="I43" i="33"/>
  <c r="G43" i="33"/>
  <c r="I42" i="33"/>
  <c r="J42" i="33" s="1"/>
  <c r="G42" i="33"/>
  <c r="I41" i="33"/>
  <c r="G41" i="33"/>
  <c r="J41" i="33" s="1"/>
  <c r="I40" i="33"/>
  <c r="G40" i="33"/>
  <c r="J40" i="33" s="1"/>
  <c r="I39" i="33"/>
  <c r="J39" i="33" s="1"/>
  <c r="G39" i="33"/>
  <c r="I38" i="33"/>
  <c r="J38" i="33" s="1"/>
  <c r="G38" i="33"/>
  <c r="I37" i="33"/>
  <c r="G37" i="33"/>
  <c r="J37" i="33" s="1"/>
  <c r="J36" i="33"/>
  <c r="I36" i="33"/>
  <c r="G36" i="33"/>
  <c r="J35" i="33"/>
  <c r="I35" i="33"/>
  <c r="G35" i="33"/>
  <c r="I34" i="33"/>
  <c r="G34" i="33"/>
  <c r="J34" i="33" s="1"/>
  <c r="I33" i="33"/>
  <c r="G33" i="33"/>
  <c r="I32" i="33"/>
  <c r="G32" i="33"/>
  <c r="J32" i="33" s="1"/>
  <c r="J31" i="33"/>
  <c r="I31" i="33"/>
  <c r="G31" i="33"/>
  <c r="I30" i="33"/>
  <c r="J30" i="33" s="1"/>
  <c r="G30" i="33"/>
  <c r="J29" i="33"/>
  <c r="I29" i="33"/>
  <c r="G29" i="33"/>
  <c r="I28" i="33"/>
  <c r="G28" i="33"/>
  <c r="J28" i="33" s="1"/>
  <c r="J27" i="33"/>
  <c r="I27" i="33"/>
  <c r="G27" i="33"/>
  <c r="I26" i="33"/>
  <c r="G26" i="33"/>
  <c r="J26" i="33" s="1"/>
  <c r="I25" i="33"/>
  <c r="G25" i="33"/>
  <c r="J25" i="33" s="1"/>
  <c r="I24" i="33"/>
  <c r="G24" i="33"/>
  <c r="J24" i="33" s="1"/>
  <c r="I23" i="33"/>
  <c r="J23" i="33" s="1"/>
  <c r="G23" i="33"/>
  <c r="J22" i="33"/>
  <c r="I22" i="33"/>
  <c r="G22" i="33"/>
  <c r="I21" i="33"/>
  <c r="G21" i="33"/>
  <c r="J20" i="33"/>
  <c r="I20" i="33"/>
  <c r="G20" i="33"/>
  <c r="J19" i="33"/>
  <c r="I19" i="33"/>
  <c r="G19" i="33"/>
  <c r="I18" i="33"/>
  <c r="G18" i="33"/>
  <c r="J18" i="33" s="1"/>
  <c r="I17" i="33"/>
  <c r="G17" i="33"/>
  <c r="I16" i="33"/>
  <c r="G16" i="33"/>
  <c r="J16" i="33" s="1"/>
  <c r="I15" i="33"/>
  <c r="J15" i="33" s="1"/>
  <c r="G15" i="33"/>
  <c r="I14" i="33"/>
  <c r="J14" i="33" s="1"/>
  <c r="G14" i="33"/>
  <c r="J13" i="33"/>
  <c r="I13" i="33"/>
  <c r="G13" i="33"/>
  <c r="I12" i="33"/>
  <c r="G12" i="33"/>
  <c r="J12" i="33" s="1"/>
  <c r="J11" i="33"/>
  <c r="I11" i="33"/>
  <c r="G11" i="33"/>
  <c r="I10" i="33"/>
  <c r="J10" i="33" s="1"/>
  <c r="G10" i="33"/>
  <c r="I9" i="33"/>
  <c r="G9" i="33"/>
  <c r="J9" i="33" s="1"/>
  <c r="I8" i="33"/>
  <c r="G8" i="33"/>
  <c r="J8" i="33" s="1"/>
  <c r="I7" i="33"/>
  <c r="G7" i="33"/>
  <c r="I6" i="33"/>
  <c r="J6" i="33" s="1"/>
  <c r="G6" i="33"/>
  <c r="I5" i="33"/>
  <c r="G5" i="33"/>
  <c r="J5" i="33" s="1"/>
  <c r="J4" i="33"/>
  <c r="I4" i="33"/>
  <c r="G4" i="33"/>
  <c r="J3" i="33"/>
  <c r="I3" i="33"/>
  <c r="G3" i="33"/>
  <c r="J227" i="32"/>
  <c r="I227" i="32"/>
  <c r="G227" i="32"/>
  <c r="I226" i="32"/>
  <c r="G226" i="32"/>
  <c r="J226" i="32" s="1"/>
  <c r="J225" i="32"/>
  <c r="I225" i="32"/>
  <c r="G225" i="32"/>
  <c r="I224" i="32"/>
  <c r="J224" i="32" s="1"/>
  <c r="G224" i="32"/>
  <c r="J223" i="32"/>
  <c r="I223" i="32"/>
  <c r="G223" i="32"/>
  <c r="I222" i="32"/>
  <c r="G222" i="32"/>
  <c r="J222" i="32" s="1"/>
  <c r="J221" i="32"/>
  <c r="I221" i="32"/>
  <c r="G221" i="32"/>
  <c r="I220" i="32"/>
  <c r="G220" i="32"/>
  <c r="J220" i="32" s="1"/>
  <c r="I219" i="32"/>
  <c r="G219" i="32"/>
  <c r="J219" i="32" s="1"/>
  <c r="I218" i="32"/>
  <c r="G218" i="32"/>
  <c r="J218" i="32" s="1"/>
  <c r="I217" i="32"/>
  <c r="G217" i="32"/>
  <c r="J217" i="32" s="1"/>
  <c r="J216" i="32"/>
  <c r="I216" i="32"/>
  <c r="G216" i="32"/>
  <c r="I215" i="32"/>
  <c r="G215" i="32"/>
  <c r="J214" i="32"/>
  <c r="I214" i="32"/>
  <c r="G214" i="32"/>
  <c r="J213" i="32"/>
  <c r="I213" i="32"/>
  <c r="G213" i="32"/>
  <c r="I212" i="32"/>
  <c r="G212" i="32"/>
  <c r="J212" i="32" s="1"/>
  <c r="J211" i="32"/>
  <c r="I211" i="32"/>
  <c r="G211" i="32"/>
  <c r="I210" i="32"/>
  <c r="G210" i="32"/>
  <c r="J210" i="32" s="1"/>
  <c r="I209" i="32"/>
  <c r="J209" i="32" s="1"/>
  <c r="G209" i="32"/>
  <c r="I208" i="32"/>
  <c r="J208" i="32" s="1"/>
  <c r="G208" i="32"/>
  <c r="J207" i="32"/>
  <c r="I207" i="32"/>
  <c r="G207" i="32"/>
  <c r="I206" i="32"/>
  <c r="G206" i="32"/>
  <c r="J206" i="32" s="1"/>
  <c r="J205" i="32"/>
  <c r="I205" i="32"/>
  <c r="G205" i="32"/>
  <c r="I204" i="32"/>
  <c r="G204" i="32"/>
  <c r="J204" i="32" s="1"/>
  <c r="I203" i="32"/>
  <c r="G203" i="32"/>
  <c r="J203" i="32" s="1"/>
  <c r="I202" i="32"/>
  <c r="G202" i="32"/>
  <c r="J202" i="32" s="1"/>
  <c r="I201" i="32"/>
  <c r="G201" i="32"/>
  <c r="J201" i="32" s="1"/>
  <c r="J200" i="32"/>
  <c r="I200" i="32"/>
  <c r="G200" i="32"/>
  <c r="I199" i="32"/>
  <c r="G199" i="32"/>
  <c r="J199" i="32" s="1"/>
  <c r="J198" i="32"/>
  <c r="I198" i="32"/>
  <c r="G198" i="32"/>
  <c r="J197" i="32"/>
  <c r="I197" i="32"/>
  <c r="G197" i="32"/>
  <c r="I196" i="32"/>
  <c r="G196" i="32"/>
  <c r="J196" i="32" s="1"/>
  <c r="I195" i="32"/>
  <c r="G195" i="32"/>
  <c r="J195" i="32" s="1"/>
  <c r="I194" i="32"/>
  <c r="G194" i="32"/>
  <c r="J194" i="32" s="1"/>
  <c r="I193" i="32"/>
  <c r="J193" i="32" s="1"/>
  <c r="G193" i="32"/>
  <c r="I192" i="32"/>
  <c r="J192" i="32" s="1"/>
  <c r="G192" i="32"/>
  <c r="J191" i="32"/>
  <c r="I191" i="32"/>
  <c r="G191" i="32"/>
  <c r="J190" i="32"/>
  <c r="I190" i="32"/>
  <c r="G190" i="32"/>
  <c r="J189" i="32"/>
  <c r="I189" i="32"/>
  <c r="G189" i="32"/>
  <c r="I188" i="32"/>
  <c r="G188" i="32"/>
  <c r="J188" i="32" s="1"/>
  <c r="I187" i="32"/>
  <c r="G187" i="32"/>
  <c r="J187" i="32" s="1"/>
  <c r="I186" i="32"/>
  <c r="G186" i="32"/>
  <c r="J186" i="32" s="1"/>
  <c r="I185" i="32"/>
  <c r="G185" i="32"/>
  <c r="I184" i="32"/>
  <c r="J184" i="32" s="1"/>
  <c r="G184" i="32"/>
  <c r="I183" i="32"/>
  <c r="G183" i="32"/>
  <c r="J182" i="32"/>
  <c r="I182" i="32"/>
  <c r="G182" i="32"/>
  <c r="J181" i="32"/>
  <c r="I181" i="32"/>
  <c r="G181" i="32"/>
  <c r="I180" i="32"/>
  <c r="G180" i="32"/>
  <c r="J180" i="32" s="1"/>
  <c r="I179" i="32"/>
  <c r="J179" i="32" s="1"/>
  <c r="G179" i="32"/>
  <c r="I178" i="32"/>
  <c r="G178" i="32"/>
  <c r="J178" i="32" s="1"/>
  <c r="F178" i="32"/>
  <c r="J177" i="32"/>
  <c r="I177" i="32"/>
  <c r="G177" i="32"/>
  <c r="K176" i="32"/>
  <c r="I176" i="32"/>
  <c r="G176" i="32"/>
  <c r="J176" i="32" s="1"/>
  <c r="I175" i="32"/>
  <c r="G175" i="32"/>
  <c r="J175" i="32" s="1"/>
  <c r="K174" i="32"/>
  <c r="J174" i="32"/>
  <c r="I174" i="32"/>
  <c r="G174" i="32"/>
  <c r="I173" i="32"/>
  <c r="G173" i="32"/>
  <c r="J173" i="32" s="1"/>
  <c r="I172" i="32"/>
  <c r="G172" i="32"/>
  <c r="J172" i="32" s="1"/>
  <c r="I171" i="32"/>
  <c r="G171" i="32"/>
  <c r="J171" i="32" s="1"/>
  <c r="I170" i="32"/>
  <c r="G170" i="32"/>
  <c r="J170" i="32" s="1"/>
  <c r="I169" i="32"/>
  <c r="J169" i="32" s="1"/>
  <c r="G169" i="32"/>
  <c r="I168" i="32"/>
  <c r="G168" i="32"/>
  <c r="J167" i="32"/>
  <c r="I167" i="32"/>
  <c r="G167" i="32"/>
  <c r="J166" i="32"/>
  <c r="I166" i="32"/>
  <c r="G166" i="32"/>
  <c r="I165" i="32"/>
  <c r="G165" i="32"/>
  <c r="J165" i="32" s="1"/>
  <c r="I164" i="32"/>
  <c r="G164" i="32"/>
  <c r="J164" i="32" s="1"/>
  <c r="I163" i="32"/>
  <c r="G163" i="32"/>
  <c r="J163" i="32" s="1"/>
  <c r="I162" i="32"/>
  <c r="J162" i="32" s="1"/>
  <c r="G162" i="32"/>
  <c r="I161" i="32"/>
  <c r="J161" i="32" s="1"/>
  <c r="G161" i="32"/>
  <c r="J160" i="32"/>
  <c r="I160" i="32"/>
  <c r="G160" i="32"/>
  <c r="I159" i="32"/>
  <c r="J159" i="32" s="1"/>
  <c r="G159" i="32"/>
  <c r="J158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J154" i="32" s="1"/>
  <c r="J153" i="32"/>
  <c r="I153" i="32"/>
  <c r="G153" i="32"/>
  <c r="I152" i="32"/>
  <c r="G152" i="32"/>
  <c r="J151" i="32"/>
  <c r="I151" i="32"/>
  <c r="G151" i="32"/>
  <c r="J150" i="32"/>
  <c r="I150" i="32"/>
  <c r="G150" i="32"/>
  <c r="I149" i="32"/>
  <c r="G149" i="32"/>
  <c r="J149" i="32" s="1"/>
  <c r="I148" i="32"/>
  <c r="G148" i="32"/>
  <c r="J148" i="32" s="1"/>
  <c r="I147" i="32"/>
  <c r="G147" i="32"/>
  <c r="J147" i="32" s="1"/>
  <c r="J146" i="32"/>
  <c r="I146" i="32"/>
  <c r="G146" i="32"/>
  <c r="I145" i="32"/>
  <c r="J145" i="32" s="1"/>
  <c r="G145" i="32"/>
  <c r="J144" i="32"/>
  <c r="I144" i="32"/>
  <c r="G144" i="32"/>
  <c r="J143" i="32"/>
  <c r="I143" i="32"/>
  <c r="G143" i="32"/>
  <c r="J142" i="32"/>
  <c r="I142" i="32"/>
  <c r="G142" i="32"/>
  <c r="J141" i="32"/>
  <c r="I141" i="32"/>
  <c r="G141" i="32"/>
  <c r="I140" i="32"/>
  <c r="G140" i="32"/>
  <c r="J140" i="32" s="1"/>
  <c r="I139" i="32"/>
  <c r="G139" i="32"/>
  <c r="J139" i="32" s="1"/>
  <c r="I138" i="32"/>
  <c r="G138" i="32"/>
  <c r="J138" i="32" s="1"/>
  <c r="I137" i="32"/>
  <c r="J137" i="32" s="1"/>
  <c r="G137" i="32"/>
  <c r="I136" i="32"/>
  <c r="G136" i="32"/>
  <c r="J136" i="32" s="1"/>
  <c r="J135" i="32"/>
  <c r="I135" i="32"/>
  <c r="G135" i="32"/>
  <c r="J134" i="32"/>
  <c r="I134" i="32"/>
  <c r="G134" i="32"/>
  <c r="I133" i="32"/>
  <c r="G133" i="32"/>
  <c r="J133" i="32" s="1"/>
  <c r="I132" i="32"/>
  <c r="G132" i="32"/>
  <c r="J132" i="32" s="1"/>
  <c r="I131" i="32"/>
  <c r="G131" i="32"/>
  <c r="J131" i="32" s="1"/>
  <c r="I130" i="32"/>
  <c r="J130" i="32" s="1"/>
  <c r="G130" i="32"/>
  <c r="I129" i="32"/>
  <c r="J129" i="32" s="1"/>
  <c r="G129" i="32"/>
  <c r="J128" i="32"/>
  <c r="I128" i="32"/>
  <c r="G128" i="32"/>
  <c r="I127" i="32"/>
  <c r="G127" i="32"/>
  <c r="J127" i="32" s="1"/>
  <c r="J126" i="32"/>
  <c r="I126" i="32"/>
  <c r="G126" i="32"/>
  <c r="I125" i="32"/>
  <c r="J125" i="32" s="1"/>
  <c r="G125" i="32"/>
  <c r="I124" i="32"/>
  <c r="G124" i="32"/>
  <c r="J124" i="32" s="1"/>
  <c r="I123" i="32"/>
  <c r="G123" i="32"/>
  <c r="J123" i="32" s="1"/>
  <c r="I122" i="32"/>
  <c r="G122" i="32"/>
  <c r="J121" i="32"/>
  <c r="I121" i="32"/>
  <c r="G121" i="32"/>
  <c r="I120" i="32"/>
  <c r="G120" i="32"/>
  <c r="J120" i="32" s="1"/>
  <c r="J119" i="32"/>
  <c r="I119" i="32"/>
  <c r="G119" i="32"/>
  <c r="J118" i="32"/>
  <c r="I118" i="32"/>
  <c r="G118" i="32"/>
  <c r="F118" i="32"/>
  <c r="K117" i="32"/>
  <c r="I117" i="32"/>
  <c r="J117" i="32" s="1"/>
  <c r="G117" i="32"/>
  <c r="J116" i="32"/>
  <c r="I116" i="32"/>
  <c r="G116" i="32"/>
  <c r="I115" i="32"/>
  <c r="G115" i="32"/>
  <c r="J115" i="32" s="1"/>
  <c r="I114" i="32"/>
  <c r="G114" i="32"/>
  <c r="J114" i="32" s="1"/>
  <c r="I113" i="32"/>
  <c r="G113" i="32"/>
  <c r="J113" i="32" s="1"/>
  <c r="I112" i="32"/>
  <c r="G112" i="32"/>
  <c r="J112" i="32" s="1"/>
  <c r="I111" i="32"/>
  <c r="J111" i="32" s="1"/>
  <c r="G111" i="32"/>
  <c r="I110" i="32"/>
  <c r="G110" i="32"/>
  <c r="J109" i="32"/>
  <c r="I109" i="32"/>
  <c r="G109" i="32"/>
  <c r="K108" i="32"/>
  <c r="I108" i="32"/>
  <c r="G108" i="32"/>
  <c r="J108" i="32" s="1"/>
  <c r="I107" i="32"/>
  <c r="G107" i="32"/>
  <c r="J107" i="32" s="1"/>
  <c r="I106" i="32"/>
  <c r="J106" i="32" s="1"/>
  <c r="G106" i="32"/>
  <c r="I105" i="32"/>
  <c r="G105" i="32"/>
  <c r="J105" i="32" s="1"/>
  <c r="J104" i="32"/>
  <c r="I104" i="32"/>
  <c r="G104" i="32"/>
  <c r="J103" i="32"/>
  <c r="I103" i="32"/>
  <c r="G103" i="32"/>
  <c r="I102" i="32"/>
  <c r="G102" i="32"/>
  <c r="J102" i="32" s="1"/>
  <c r="I101" i="32"/>
  <c r="J101" i="32" s="1"/>
  <c r="G101" i="32"/>
  <c r="I100" i="32"/>
  <c r="G100" i="32"/>
  <c r="J100" i="32" s="1"/>
  <c r="J99" i="32"/>
  <c r="I99" i="32"/>
  <c r="G99" i="32"/>
  <c r="I98" i="32"/>
  <c r="J98" i="32" s="1"/>
  <c r="G98" i="32"/>
  <c r="J97" i="32"/>
  <c r="I97" i="32"/>
  <c r="G97" i="32"/>
  <c r="I96" i="32"/>
  <c r="G96" i="32"/>
  <c r="J96" i="32" s="1"/>
  <c r="J95" i="32"/>
  <c r="I95" i="32"/>
  <c r="G95" i="32"/>
  <c r="I94" i="32"/>
  <c r="G94" i="32"/>
  <c r="J94" i="32" s="1"/>
  <c r="I93" i="32"/>
  <c r="G93" i="32"/>
  <c r="J93" i="32" s="1"/>
  <c r="I92" i="32"/>
  <c r="G92" i="32"/>
  <c r="J92" i="32" s="1"/>
  <c r="I91" i="32"/>
  <c r="G91" i="32"/>
  <c r="I90" i="32"/>
  <c r="J90" i="32" s="1"/>
  <c r="G90" i="32"/>
  <c r="I89" i="32"/>
  <c r="G89" i="32"/>
  <c r="J89" i="32" s="1"/>
  <c r="J88" i="32"/>
  <c r="I88" i="32"/>
  <c r="G88" i="32"/>
  <c r="J87" i="32"/>
  <c r="I87" i="32"/>
  <c r="G87" i="32"/>
  <c r="I86" i="32"/>
  <c r="G86" i="32"/>
  <c r="J86" i="32" s="1"/>
  <c r="J85" i="32"/>
  <c r="I85" i="32"/>
  <c r="G85" i="32"/>
  <c r="I84" i="32"/>
  <c r="G84" i="32"/>
  <c r="J84" i="32" s="1"/>
  <c r="J83" i="32"/>
  <c r="I83" i="32"/>
  <c r="G83" i="32"/>
  <c r="I82" i="32"/>
  <c r="J82" i="32" s="1"/>
  <c r="G82" i="32"/>
  <c r="J81" i="32"/>
  <c r="I81" i="32"/>
  <c r="G81" i="32"/>
  <c r="I80" i="32"/>
  <c r="G80" i="32"/>
  <c r="J80" i="32" s="1"/>
  <c r="J79" i="32"/>
  <c r="I79" i="32"/>
  <c r="G79" i="32"/>
  <c r="I78" i="32"/>
  <c r="G78" i="32"/>
  <c r="J78" i="32" s="1"/>
  <c r="I77" i="32"/>
  <c r="G77" i="32"/>
  <c r="J77" i="32" s="1"/>
  <c r="I76" i="32"/>
  <c r="G76" i="32"/>
  <c r="J76" i="32" s="1"/>
  <c r="I75" i="32"/>
  <c r="G75" i="32"/>
  <c r="J75" i="32" s="1"/>
  <c r="J74" i="32"/>
  <c r="I74" i="32"/>
  <c r="G74" i="32"/>
  <c r="I73" i="32"/>
  <c r="G73" i="32"/>
  <c r="J72" i="32"/>
  <c r="I72" i="32"/>
  <c r="G72" i="32"/>
  <c r="J71" i="32"/>
  <c r="I71" i="32"/>
  <c r="G71" i="32"/>
  <c r="I70" i="32"/>
  <c r="G70" i="32"/>
  <c r="J70" i="32" s="1"/>
  <c r="J69" i="32"/>
  <c r="I69" i="32"/>
  <c r="G69" i="32"/>
  <c r="I68" i="32"/>
  <c r="G68" i="32"/>
  <c r="J68" i="32" s="1"/>
  <c r="I67" i="32"/>
  <c r="J67" i="32" s="1"/>
  <c r="G67" i="32"/>
  <c r="I66" i="32"/>
  <c r="J66" i="32" s="1"/>
  <c r="G66" i="32"/>
  <c r="J65" i="32"/>
  <c r="I65" i="32"/>
  <c r="G65" i="32"/>
  <c r="I64" i="32"/>
  <c r="G64" i="32"/>
  <c r="J63" i="32"/>
  <c r="I63" i="32"/>
  <c r="G63" i="32"/>
  <c r="I62" i="32"/>
  <c r="G62" i="32"/>
  <c r="J62" i="32" s="1"/>
  <c r="I61" i="32"/>
  <c r="G61" i="32"/>
  <c r="J61" i="32" s="1"/>
  <c r="I60" i="32"/>
  <c r="G60" i="32"/>
  <c r="J60" i="32" s="1"/>
  <c r="I59" i="32"/>
  <c r="G59" i="32"/>
  <c r="J59" i="32" s="1"/>
  <c r="J58" i="32"/>
  <c r="I58" i="32"/>
  <c r="G58" i="32"/>
  <c r="I57" i="32"/>
  <c r="G57" i="32"/>
  <c r="J56" i="32"/>
  <c r="I56" i="32"/>
  <c r="G56" i="32"/>
  <c r="J55" i="32"/>
  <c r="I55" i="32"/>
  <c r="G55" i="32"/>
  <c r="I54" i="32"/>
  <c r="G54" i="32"/>
  <c r="J54" i="32" s="1"/>
  <c r="I53" i="32"/>
  <c r="G53" i="32"/>
  <c r="J53" i="32" s="1"/>
  <c r="I52" i="32"/>
  <c r="G52" i="32"/>
  <c r="J52" i="32" s="1"/>
  <c r="I51" i="32"/>
  <c r="J51" i="32" s="1"/>
  <c r="G51" i="32"/>
  <c r="I50" i="32"/>
  <c r="J50" i="32" s="1"/>
  <c r="G50" i="32"/>
  <c r="J49" i="32"/>
  <c r="I49" i="32"/>
  <c r="G49" i="32"/>
  <c r="J48" i="32"/>
  <c r="I48" i="32"/>
  <c r="G48" i="32"/>
  <c r="J47" i="32"/>
  <c r="I47" i="32"/>
  <c r="G47" i="32"/>
  <c r="I46" i="32"/>
  <c r="G46" i="32"/>
  <c r="J46" i="32" s="1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0" i="32"/>
  <c r="I40" i="32"/>
  <c r="G40" i="32"/>
  <c r="J39" i="32"/>
  <c r="I39" i="32"/>
  <c r="G39" i="32"/>
  <c r="I38" i="32"/>
  <c r="G38" i="32"/>
  <c r="J38" i="32" s="1"/>
  <c r="I37" i="32"/>
  <c r="J37" i="32" s="1"/>
  <c r="G37" i="32"/>
  <c r="I36" i="32"/>
  <c r="G36" i="32"/>
  <c r="J36" i="32" s="1"/>
  <c r="I35" i="32"/>
  <c r="J35" i="32" s="1"/>
  <c r="G35" i="32"/>
  <c r="I34" i="32"/>
  <c r="J34" i="32" s="1"/>
  <c r="G34" i="32"/>
  <c r="J33" i="32"/>
  <c r="I33" i="32"/>
  <c r="G33" i="32"/>
  <c r="J32" i="32"/>
  <c r="I32" i="32"/>
  <c r="G32" i="32"/>
  <c r="J31" i="32"/>
  <c r="I31" i="32"/>
  <c r="G31" i="32"/>
  <c r="I30" i="32"/>
  <c r="J30" i="32" s="1"/>
  <c r="G30" i="32"/>
  <c r="I29" i="32"/>
  <c r="G29" i="32"/>
  <c r="J29" i="32" s="1"/>
  <c r="I28" i="32"/>
  <c r="G28" i="32"/>
  <c r="J28" i="32" s="1"/>
  <c r="I27" i="32"/>
  <c r="G27" i="32"/>
  <c r="I26" i="32"/>
  <c r="J26" i="32" s="1"/>
  <c r="G26" i="32"/>
  <c r="I25" i="32"/>
  <c r="G25" i="32"/>
  <c r="J25" i="32" s="1"/>
  <c r="J24" i="32"/>
  <c r="I24" i="32"/>
  <c r="G24" i="32"/>
  <c r="J23" i="32"/>
  <c r="I23" i="32"/>
  <c r="G23" i="32"/>
  <c r="I22" i="32"/>
  <c r="G22" i="32"/>
  <c r="J22" i="32" s="1"/>
  <c r="I21" i="32"/>
  <c r="G21" i="32"/>
  <c r="J21" i="32" s="1"/>
  <c r="I20" i="32"/>
  <c r="G20" i="32"/>
  <c r="J20" i="32" s="1"/>
  <c r="J19" i="32"/>
  <c r="I19" i="32"/>
  <c r="G19" i="32"/>
  <c r="I18" i="32"/>
  <c r="J18" i="32" s="1"/>
  <c r="G18" i="32"/>
  <c r="J17" i="32"/>
  <c r="I17" i="32"/>
  <c r="G17" i="32"/>
  <c r="J16" i="32"/>
  <c r="I16" i="32"/>
  <c r="G16" i="32"/>
  <c r="J15" i="32"/>
  <c r="I15" i="32"/>
  <c r="G15" i="32"/>
  <c r="J14" i="32"/>
  <c r="I14" i="32"/>
  <c r="G14" i="32"/>
  <c r="I13" i="32"/>
  <c r="G13" i="32"/>
  <c r="J13" i="32" s="1"/>
  <c r="I12" i="32"/>
  <c r="G12" i="32"/>
  <c r="J12" i="32" s="1"/>
  <c r="I11" i="32"/>
  <c r="G11" i="32"/>
  <c r="J11" i="32" s="1"/>
  <c r="J10" i="32"/>
  <c r="I10" i="32"/>
  <c r="G10" i="32"/>
  <c r="I9" i="32"/>
  <c r="G9" i="32"/>
  <c r="J9" i="32" s="1"/>
  <c r="J8" i="32"/>
  <c r="I8" i="32"/>
  <c r="G8" i="32"/>
  <c r="J7" i="32"/>
  <c r="I7" i="32"/>
  <c r="G7" i="32"/>
  <c r="I6" i="32"/>
  <c r="G6" i="32"/>
  <c r="J6" i="32" s="1"/>
  <c r="I5" i="32"/>
  <c r="G5" i="32"/>
  <c r="J5" i="32" s="1"/>
  <c r="I4" i="32"/>
  <c r="G4" i="32"/>
  <c r="J4" i="32" s="1"/>
  <c r="I3" i="32"/>
  <c r="G3" i="32"/>
  <c r="J193" i="31"/>
  <c r="I193" i="31"/>
  <c r="G193" i="31"/>
  <c r="J192" i="31"/>
  <c r="I192" i="31"/>
  <c r="G192" i="31"/>
  <c r="J191" i="31"/>
  <c r="I191" i="31"/>
  <c r="G191" i="31"/>
  <c r="J190" i="31"/>
  <c r="I190" i="31"/>
  <c r="G190" i="31"/>
  <c r="I189" i="31"/>
  <c r="G189" i="31"/>
  <c r="J189" i="31" s="1"/>
  <c r="I188" i="31"/>
  <c r="G188" i="31"/>
  <c r="J188" i="31" s="1"/>
  <c r="I187" i="31"/>
  <c r="G187" i="31"/>
  <c r="J187" i="31" s="1"/>
  <c r="I186" i="31"/>
  <c r="J186" i="31" s="1"/>
  <c r="G186" i="31"/>
  <c r="I185" i="31"/>
  <c r="G185" i="31"/>
  <c r="J185" i="31" s="1"/>
  <c r="J184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I180" i="31"/>
  <c r="G180" i="31"/>
  <c r="J180" i="31" s="1"/>
  <c r="I179" i="31"/>
  <c r="J179" i="31" s="1"/>
  <c r="G179" i="31"/>
  <c r="I178" i="31"/>
  <c r="J178" i="31" s="1"/>
  <c r="G178" i="31"/>
  <c r="J177" i="31"/>
  <c r="I177" i="31"/>
  <c r="G177" i="31"/>
  <c r="I176" i="31"/>
  <c r="F176" i="31"/>
  <c r="G176" i="31" s="1"/>
  <c r="J176" i="31" s="1"/>
  <c r="I175" i="31"/>
  <c r="G175" i="31"/>
  <c r="J175" i="31" s="1"/>
  <c r="I174" i="31"/>
  <c r="J174" i="31" s="1"/>
  <c r="G174" i="31"/>
  <c r="I173" i="31"/>
  <c r="J173" i="31" s="1"/>
  <c r="G173" i="31"/>
  <c r="J172" i="31"/>
  <c r="I172" i="31"/>
  <c r="G172" i="31"/>
  <c r="J171" i="31"/>
  <c r="I171" i="31"/>
  <c r="G171" i="31"/>
  <c r="J170" i="31"/>
  <c r="I170" i="31"/>
  <c r="G170" i="31"/>
  <c r="I169" i="31"/>
  <c r="G169" i="31"/>
  <c r="I168" i="31"/>
  <c r="G168" i="31"/>
  <c r="J168" i="31" s="1"/>
  <c r="I167" i="31"/>
  <c r="G167" i="31"/>
  <c r="J167" i="31" s="1"/>
  <c r="I166" i="31"/>
  <c r="G166" i="31"/>
  <c r="J166" i="31" s="1"/>
  <c r="J165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J162" i="31" s="1"/>
  <c r="I161" i="31"/>
  <c r="G161" i="31"/>
  <c r="I160" i="31"/>
  <c r="J160" i="31" s="1"/>
  <c r="G160" i="31"/>
  <c r="I159" i="31"/>
  <c r="G159" i="31"/>
  <c r="J159" i="31" s="1"/>
  <c r="J158" i="31"/>
  <c r="I158" i="31"/>
  <c r="G158" i="31"/>
  <c r="J157" i="31"/>
  <c r="I157" i="31"/>
  <c r="G157" i="31"/>
  <c r="I156" i="31"/>
  <c r="G156" i="31"/>
  <c r="J156" i="31" s="1"/>
  <c r="J155" i="31"/>
  <c r="I155" i="31"/>
  <c r="G155" i="31"/>
  <c r="I154" i="31"/>
  <c r="G154" i="31"/>
  <c r="J154" i="31" s="1"/>
  <c r="I153" i="31"/>
  <c r="J153" i="31" s="1"/>
  <c r="G153" i="31"/>
  <c r="K152" i="31"/>
  <c r="J152" i="31"/>
  <c r="I152" i="31"/>
  <c r="G152" i="31"/>
  <c r="I151" i="31"/>
  <c r="G151" i="31"/>
  <c r="J151" i="31" s="1"/>
  <c r="I150" i="31"/>
  <c r="G150" i="31"/>
  <c r="I149" i="31"/>
  <c r="G149" i="31"/>
  <c r="J149" i="31" s="1"/>
  <c r="I148" i="31"/>
  <c r="J148" i="31" s="1"/>
  <c r="G148" i="31"/>
  <c r="I147" i="31"/>
  <c r="J147" i="31" s="1"/>
  <c r="G147" i="31"/>
  <c r="J146" i="31"/>
  <c r="I146" i="31"/>
  <c r="G146" i="31"/>
  <c r="I145" i="31"/>
  <c r="G145" i="31"/>
  <c r="J145" i="31" s="1"/>
  <c r="J144" i="31"/>
  <c r="I144" i="31"/>
  <c r="G144" i="31"/>
  <c r="J143" i="31"/>
  <c r="I143" i="31"/>
  <c r="G143" i="31"/>
  <c r="I142" i="31"/>
  <c r="G142" i="31"/>
  <c r="J142" i="31" s="1"/>
  <c r="I141" i="31"/>
  <c r="G141" i="31"/>
  <c r="J141" i="31" s="1"/>
  <c r="I140" i="31"/>
  <c r="G140" i="31"/>
  <c r="J140" i="31" s="1"/>
  <c r="I139" i="31"/>
  <c r="J139" i="31" s="1"/>
  <c r="G139" i="31"/>
  <c r="I138" i="31"/>
  <c r="G138" i="31"/>
  <c r="J137" i="31"/>
  <c r="I137" i="31"/>
  <c r="G137" i="31"/>
  <c r="J136" i="31"/>
  <c r="I136" i="31"/>
  <c r="G136" i="31"/>
  <c r="I135" i="31"/>
  <c r="G135" i="31"/>
  <c r="J135" i="31" s="1"/>
  <c r="J134" i="31"/>
  <c r="I134" i="31"/>
  <c r="G134" i="31"/>
  <c r="I133" i="31"/>
  <c r="G133" i="31"/>
  <c r="J133" i="31" s="1"/>
  <c r="I132" i="31"/>
  <c r="J132" i="31" s="1"/>
  <c r="G132" i="31"/>
  <c r="I131" i="31"/>
  <c r="J131" i="31" s="1"/>
  <c r="G131" i="31"/>
  <c r="J130" i="31"/>
  <c r="I130" i="31"/>
  <c r="G130" i="31"/>
  <c r="I129" i="31"/>
  <c r="G129" i="31"/>
  <c r="J129" i="31" s="1"/>
  <c r="J128" i="31"/>
  <c r="I128" i="31"/>
  <c r="G128" i="31"/>
  <c r="I127" i="31"/>
  <c r="G127" i="31"/>
  <c r="J127" i="31" s="1"/>
  <c r="I126" i="31"/>
  <c r="G126" i="31"/>
  <c r="J126" i="31" s="1"/>
  <c r="I125" i="31"/>
  <c r="G125" i="31"/>
  <c r="J125" i="31" s="1"/>
  <c r="I124" i="31"/>
  <c r="G124" i="31"/>
  <c r="I123" i="31"/>
  <c r="J123" i="31" s="1"/>
  <c r="G123" i="31"/>
  <c r="I122" i="31"/>
  <c r="G122" i="31"/>
  <c r="J122" i="31" s="1"/>
  <c r="J121" i="31"/>
  <c r="I121" i="31"/>
  <c r="F121" i="31"/>
  <c r="G121" i="31" s="1"/>
  <c r="I120" i="31"/>
  <c r="G120" i="31"/>
  <c r="J120" i="31" s="1"/>
  <c r="I119" i="31"/>
  <c r="G119" i="31"/>
  <c r="I118" i="31"/>
  <c r="J118" i="31" s="1"/>
  <c r="G118" i="31"/>
  <c r="I117" i="31"/>
  <c r="G117" i="31"/>
  <c r="J117" i="31" s="1"/>
  <c r="J116" i="31"/>
  <c r="I116" i="31"/>
  <c r="G116" i="31"/>
  <c r="J115" i="31"/>
  <c r="I115" i="31"/>
  <c r="G115" i="31"/>
  <c r="I114" i="31"/>
  <c r="G114" i="31"/>
  <c r="J114" i="31" s="1"/>
  <c r="I113" i="31"/>
  <c r="G113" i="31"/>
  <c r="J113" i="31" s="1"/>
  <c r="I112" i="31"/>
  <c r="G112" i="31"/>
  <c r="J112" i="31" s="1"/>
  <c r="J111" i="31"/>
  <c r="I111" i="31"/>
  <c r="G111" i="31"/>
  <c r="I110" i="31"/>
  <c r="J110" i="31" s="1"/>
  <c r="G110" i="31"/>
  <c r="J109" i="31"/>
  <c r="I109" i="31"/>
  <c r="G109" i="31"/>
  <c r="J108" i="31"/>
  <c r="I108" i="31"/>
  <c r="G108" i="31"/>
  <c r="J107" i="31"/>
  <c r="I107" i="31"/>
  <c r="G107" i="31"/>
  <c r="I106" i="31"/>
  <c r="G106" i="31"/>
  <c r="J106" i="31" s="1"/>
  <c r="I105" i="31"/>
  <c r="G105" i="31"/>
  <c r="J105" i="31" s="1"/>
  <c r="I104" i="31"/>
  <c r="G104" i="31"/>
  <c r="J104" i="31" s="1"/>
  <c r="I103" i="31"/>
  <c r="G103" i="31"/>
  <c r="J103" i="31" s="1"/>
  <c r="I102" i="31"/>
  <c r="J102" i="31" s="1"/>
  <c r="G102" i="31"/>
  <c r="I101" i="31"/>
  <c r="G101" i="31"/>
  <c r="J101" i="31" s="1"/>
  <c r="J100" i="31"/>
  <c r="I100" i="31"/>
  <c r="G100" i="31"/>
  <c r="J99" i="31"/>
  <c r="I99" i="31"/>
  <c r="G99" i="31"/>
  <c r="I98" i="31"/>
  <c r="G98" i="31"/>
  <c r="J98" i="31" s="1"/>
  <c r="I97" i="31"/>
  <c r="G97" i="31"/>
  <c r="J97" i="31" s="1"/>
  <c r="I96" i="31"/>
  <c r="G96" i="31"/>
  <c r="J96" i="31" s="1"/>
  <c r="I95" i="31"/>
  <c r="J95" i="31" s="1"/>
  <c r="G95" i="31"/>
  <c r="I94" i="31"/>
  <c r="J94" i="31" s="1"/>
  <c r="G94" i="31"/>
  <c r="J93" i="31"/>
  <c r="I93" i="31"/>
  <c r="G93" i="31"/>
  <c r="I92" i="31"/>
  <c r="G92" i="31"/>
  <c r="J92" i="31" s="1"/>
  <c r="J91" i="31"/>
  <c r="I91" i="31"/>
  <c r="G91" i="31"/>
  <c r="I90" i="31"/>
  <c r="J90" i="31" s="1"/>
  <c r="G90" i="31"/>
  <c r="I89" i="31"/>
  <c r="G89" i="31"/>
  <c r="J89" i="31" s="1"/>
  <c r="I88" i="31"/>
  <c r="G88" i="31"/>
  <c r="J88" i="31" s="1"/>
  <c r="I87" i="31"/>
  <c r="G87" i="31"/>
  <c r="J86" i="31"/>
  <c r="I86" i="31"/>
  <c r="G86" i="31"/>
  <c r="I85" i="31"/>
  <c r="G85" i="31"/>
  <c r="J84" i="31"/>
  <c r="I84" i="31"/>
  <c r="G84" i="31"/>
  <c r="J83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J79" i="31" s="1"/>
  <c r="G79" i="31"/>
  <c r="I78" i="31"/>
  <c r="J78" i="31" s="1"/>
  <c r="G78" i="31"/>
  <c r="J77" i="31"/>
  <c r="I77" i="31"/>
  <c r="G77" i="31"/>
  <c r="I76" i="31"/>
  <c r="G76" i="31"/>
  <c r="J76" i="31" s="1"/>
  <c r="J75" i="31"/>
  <c r="I75" i="31"/>
  <c r="G75" i="31"/>
  <c r="J74" i="31"/>
  <c r="I74" i="31"/>
  <c r="G74" i="31"/>
  <c r="I73" i="31"/>
  <c r="G73" i="31"/>
  <c r="J73" i="31" s="1"/>
  <c r="I72" i="31"/>
  <c r="G72" i="31"/>
  <c r="J72" i="31" s="1"/>
  <c r="I71" i="31"/>
  <c r="G71" i="31"/>
  <c r="J71" i="31" s="1"/>
  <c r="I70" i="31"/>
  <c r="J70" i="31" s="1"/>
  <c r="G70" i="31"/>
  <c r="I69" i="31"/>
  <c r="G69" i="31"/>
  <c r="J69" i="31" s="1"/>
  <c r="J68" i="31"/>
  <c r="I68" i="31"/>
  <c r="G68" i="31"/>
  <c r="J67" i="31"/>
  <c r="I67" i="31"/>
  <c r="G67" i="31"/>
  <c r="I66" i="31"/>
  <c r="G66" i="31"/>
  <c r="J66" i="31" s="1"/>
  <c r="I65" i="31"/>
  <c r="J65" i="31" s="1"/>
  <c r="G65" i="31"/>
  <c r="I64" i="31"/>
  <c r="G64" i="31"/>
  <c r="J64" i="31" s="1"/>
  <c r="J63" i="31"/>
  <c r="I63" i="31"/>
  <c r="G63" i="31"/>
  <c r="I62" i="31"/>
  <c r="J62" i="31" s="1"/>
  <c r="G62" i="31"/>
  <c r="J61" i="31"/>
  <c r="I61" i="31"/>
  <c r="G61" i="31"/>
  <c r="I60" i="31"/>
  <c r="G60" i="31"/>
  <c r="J60" i="31" s="1"/>
  <c r="J59" i="31"/>
  <c r="I59" i="31"/>
  <c r="G59" i="31"/>
  <c r="I58" i="31"/>
  <c r="G58" i="31"/>
  <c r="J58" i="31" s="1"/>
  <c r="I57" i="31"/>
  <c r="G57" i="31"/>
  <c r="J57" i="31" s="1"/>
  <c r="I56" i="31"/>
  <c r="G56" i="31"/>
  <c r="J56" i="31" s="1"/>
  <c r="I55" i="31"/>
  <c r="G55" i="31"/>
  <c r="J55" i="31" s="1"/>
  <c r="J54" i="31"/>
  <c r="I54" i="31"/>
  <c r="G54" i="31"/>
  <c r="J53" i="31"/>
  <c r="I53" i="31"/>
  <c r="G53" i="31"/>
  <c r="J52" i="31"/>
  <c r="I52" i="31"/>
  <c r="G52" i="31"/>
  <c r="J51" i="31"/>
  <c r="I51" i="31"/>
  <c r="G51" i="31"/>
  <c r="I50" i="31"/>
  <c r="G50" i="31"/>
  <c r="J50" i="31" s="1"/>
  <c r="I49" i="31"/>
  <c r="G49" i="31"/>
  <c r="J49" i="31" s="1"/>
  <c r="I48" i="31"/>
  <c r="G48" i="31"/>
  <c r="J48" i="31" s="1"/>
  <c r="J47" i="31"/>
  <c r="I47" i="31"/>
  <c r="G47" i="31"/>
  <c r="I46" i="31"/>
  <c r="J46" i="31" s="1"/>
  <c r="G46" i="31"/>
  <c r="J45" i="31"/>
  <c r="I45" i="31"/>
  <c r="G45" i="31"/>
  <c r="I44" i="31"/>
  <c r="J44" i="31" s="1"/>
  <c r="G44" i="31"/>
  <c r="I43" i="31"/>
  <c r="G43" i="31"/>
  <c r="J43" i="31" s="1"/>
  <c r="I42" i="31"/>
  <c r="G42" i="31"/>
  <c r="J42" i="31" s="1"/>
  <c r="I41" i="31"/>
  <c r="G41" i="31"/>
  <c r="J41" i="31" s="1"/>
  <c r="I40" i="31"/>
  <c r="G40" i="31"/>
  <c r="J40" i="31" s="1"/>
  <c r="I39" i="31"/>
  <c r="G39" i="31"/>
  <c r="J39" i="31" s="1"/>
  <c r="I38" i="31"/>
  <c r="J38" i="31" s="1"/>
  <c r="G38" i="31"/>
  <c r="J37" i="31"/>
  <c r="I37" i="31"/>
  <c r="G37" i="31"/>
  <c r="J36" i="31"/>
  <c r="I36" i="31"/>
  <c r="G36" i="31"/>
  <c r="J35" i="31"/>
  <c r="I35" i="31"/>
  <c r="G35" i="31"/>
  <c r="I34" i="31"/>
  <c r="G34" i="31"/>
  <c r="J34" i="31" s="1"/>
  <c r="I33" i="31"/>
  <c r="G33" i="31"/>
  <c r="J33" i="31" s="1"/>
  <c r="I32" i="31"/>
  <c r="G32" i="31"/>
  <c r="J32" i="31" s="1"/>
  <c r="J31" i="31"/>
  <c r="I31" i="31"/>
  <c r="G31" i="31"/>
  <c r="I30" i="31"/>
  <c r="J30" i="31" s="1"/>
  <c r="G30" i="31"/>
  <c r="J29" i="31"/>
  <c r="I29" i="31"/>
  <c r="G29" i="31"/>
  <c r="J28" i="31"/>
  <c r="I28" i="31"/>
  <c r="G28" i="31"/>
  <c r="I27" i="31"/>
  <c r="G27" i="31"/>
  <c r="J27" i="31" s="1"/>
  <c r="I26" i="31"/>
  <c r="G26" i="31"/>
  <c r="J26" i="31" s="1"/>
  <c r="I25" i="31"/>
  <c r="G25" i="31"/>
  <c r="J25" i="31" s="1"/>
  <c r="I24" i="31"/>
  <c r="G24" i="31"/>
  <c r="J24" i="31" s="1"/>
  <c r="I23" i="31"/>
  <c r="G23" i="31"/>
  <c r="J23" i="31" s="1"/>
  <c r="I22" i="31"/>
  <c r="J22" i="31" s="1"/>
  <c r="G22" i="31"/>
  <c r="I21" i="31"/>
  <c r="G21" i="31"/>
  <c r="J21" i="31" s="1"/>
  <c r="J20" i="31"/>
  <c r="I20" i="31"/>
  <c r="G20" i="31"/>
  <c r="J19" i="31"/>
  <c r="I19" i="31"/>
  <c r="G19" i="31"/>
  <c r="I18" i="31"/>
  <c r="G18" i="31"/>
  <c r="J18" i="31" s="1"/>
  <c r="I17" i="31"/>
  <c r="J17" i="31" s="1"/>
  <c r="G17" i="31"/>
  <c r="I16" i="31"/>
  <c r="G16" i="31"/>
  <c r="I15" i="31"/>
  <c r="J15" i="31" s="1"/>
  <c r="G15" i="31"/>
  <c r="I14" i="31"/>
  <c r="J14" i="31" s="1"/>
  <c r="G14" i="31"/>
  <c r="J13" i="31"/>
  <c r="I13" i="31"/>
  <c r="G13" i="31"/>
  <c r="I12" i="31"/>
  <c r="J12" i="31" s="1"/>
  <c r="G12" i="31"/>
  <c r="J11" i="31"/>
  <c r="I11" i="31"/>
  <c r="G11" i="31"/>
  <c r="J10" i="31"/>
  <c r="I10" i="31"/>
  <c r="G10" i="31"/>
  <c r="I9" i="31"/>
  <c r="G9" i="31"/>
  <c r="J9" i="31" s="1"/>
  <c r="I8" i="31"/>
  <c r="G8" i="31"/>
  <c r="J8" i="31" s="1"/>
  <c r="I7" i="31"/>
  <c r="G7" i="31"/>
  <c r="J7" i="31" s="1"/>
  <c r="I6" i="31"/>
  <c r="J6" i="31" s="1"/>
  <c r="G6" i="31"/>
  <c r="I5" i="31"/>
  <c r="G5" i="31"/>
  <c r="J5" i="31" s="1"/>
  <c r="J4" i="31"/>
  <c r="I4" i="31"/>
  <c r="G4" i="31"/>
  <c r="J3" i="31"/>
  <c r="I3" i="31"/>
  <c r="G3" i="31"/>
  <c r="I183" i="30"/>
  <c r="J183" i="30" s="1"/>
  <c r="G183" i="30"/>
  <c r="I182" i="30"/>
  <c r="G182" i="30"/>
  <c r="J182" i="30" s="1"/>
  <c r="J181" i="30"/>
  <c r="I181" i="30"/>
  <c r="G181" i="30"/>
  <c r="I180" i="30"/>
  <c r="J180" i="30" s="1"/>
  <c r="G180" i="30"/>
  <c r="J179" i="30"/>
  <c r="I179" i="30"/>
  <c r="G179" i="30"/>
  <c r="I178" i="30"/>
  <c r="G178" i="30"/>
  <c r="J178" i="30" s="1"/>
  <c r="I177" i="30"/>
  <c r="G177" i="30"/>
  <c r="J177" i="30" s="1"/>
  <c r="I176" i="30"/>
  <c r="G176" i="30"/>
  <c r="J176" i="30" s="1"/>
  <c r="I175" i="30"/>
  <c r="G175" i="30"/>
  <c r="J175" i="30" s="1"/>
  <c r="I174" i="30"/>
  <c r="G174" i="30"/>
  <c r="J174" i="30" s="1"/>
  <c r="I173" i="30"/>
  <c r="G173" i="30"/>
  <c r="I172" i="30"/>
  <c r="J172" i="30" s="1"/>
  <c r="G172" i="30"/>
  <c r="I171" i="30"/>
  <c r="G171" i="30"/>
  <c r="J171" i="30" s="1"/>
  <c r="J170" i="30"/>
  <c r="I170" i="30"/>
  <c r="G170" i="30"/>
  <c r="J169" i="30"/>
  <c r="I169" i="30"/>
  <c r="G169" i="30"/>
  <c r="I168" i="30"/>
  <c r="G168" i="30"/>
  <c r="J168" i="30" s="1"/>
  <c r="J167" i="30"/>
  <c r="I167" i="30"/>
  <c r="G167" i="30"/>
  <c r="I166" i="30"/>
  <c r="G166" i="30"/>
  <c r="J166" i="30" s="1"/>
  <c r="I165" i="30"/>
  <c r="J165" i="30" s="1"/>
  <c r="G165" i="30"/>
  <c r="I164" i="30"/>
  <c r="J164" i="30" s="1"/>
  <c r="G164" i="30"/>
  <c r="J163" i="30"/>
  <c r="I163" i="30"/>
  <c r="G163" i="30"/>
  <c r="I162" i="30"/>
  <c r="J162" i="30" s="1"/>
  <c r="G162" i="30"/>
  <c r="J161" i="30"/>
  <c r="I161" i="30"/>
  <c r="G161" i="30"/>
  <c r="I160" i="30"/>
  <c r="G160" i="30"/>
  <c r="J160" i="30" s="1"/>
  <c r="I159" i="30"/>
  <c r="G159" i="30"/>
  <c r="J159" i="30" s="1"/>
  <c r="I158" i="30"/>
  <c r="G158" i="30"/>
  <c r="J158" i="30" s="1"/>
  <c r="I157" i="30"/>
  <c r="G157" i="30"/>
  <c r="J157" i="30" s="1"/>
  <c r="I156" i="30"/>
  <c r="J156" i="30" s="1"/>
  <c r="G156" i="30"/>
  <c r="I155" i="30"/>
  <c r="J155" i="30" s="1"/>
  <c r="G155" i="30"/>
  <c r="J154" i="30"/>
  <c r="I154" i="30"/>
  <c r="G154" i="30"/>
  <c r="J153" i="30"/>
  <c r="I153" i="30"/>
  <c r="G153" i="30"/>
  <c r="I152" i="30"/>
  <c r="G152" i="30"/>
  <c r="J152" i="30" s="1"/>
  <c r="I151" i="30"/>
  <c r="J151" i="30" s="1"/>
  <c r="G151" i="30"/>
  <c r="I150" i="30"/>
  <c r="G150" i="30"/>
  <c r="J150" i="30" s="1"/>
  <c r="I149" i="30"/>
  <c r="J149" i="30" s="1"/>
  <c r="G149" i="30"/>
  <c r="I148" i="30"/>
  <c r="J148" i="30" s="1"/>
  <c r="G148" i="30"/>
  <c r="J147" i="30"/>
  <c r="I147" i="30"/>
  <c r="G147" i="30"/>
  <c r="J146" i="30"/>
  <c r="I146" i="30"/>
  <c r="F146" i="30"/>
  <c r="G146" i="30" s="1"/>
  <c r="I145" i="30"/>
  <c r="G145" i="30"/>
  <c r="K144" i="30"/>
  <c r="J144" i="30"/>
  <c r="I144" i="30"/>
  <c r="G144" i="30"/>
  <c r="J143" i="30"/>
  <c r="I143" i="30"/>
  <c r="G143" i="30"/>
  <c r="I142" i="30"/>
  <c r="G142" i="30"/>
  <c r="J142" i="30" s="1"/>
  <c r="I141" i="30"/>
  <c r="G141" i="30"/>
  <c r="J141" i="30" s="1"/>
  <c r="I140" i="30"/>
  <c r="G140" i="30"/>
  <c r="J140" i="30" s="1"/>
  <c r="J139" i="30"/>
  <c r="I139" i="30"/>
  <c r="G139" i="30"/>
  <c r="I138" i="30"/>
  <c r="J138" i="30" s="1"/>
  <c r="G138" i="30"/>
  <c r="J137" i="30"/>
  <c r="I137" i="30"/>
  <c r="G137" i="30"/>
  <c r="I136" i="30"/>
  <c r="G136" i="30"/>
  <c r="J136" i="30" s="1"/>
  <c r="I135" i="30"/>
  <c r="G135" i="30"/>
  <c r="J135" i="30" s="1"/>
  <c r="I134" i="30"/>
  <c r="G134" i="30"/>
  <c r="J134" i="30" s="1"/>
  <c r="I133" i="30"/>
  <c r="G133" i="30"/>
  <c r="J133" i="30" s="1"/>
  <c r="I132" i="30"/>
  <c r="G132" i="30"/>
  <c r="J132" i="30" s="1"/>
  <c r="I131" i="30"/>
  <c r="G131" i="30"/>
  <c r="J130" i="30"/>
  <c r="I130" i="30"/>
  <c r="G130" i="30"/>
  <c r="I129" i="30"/>
  <c r="G129" i="30"/>
  <c r="J128" i="30"/>
  <c r="I128" i="30"/>
  <c r="G128" i="30"/>
  <c r="J127" i="30"/>
  <c r="I127" i="30"/>
  <c r="G127" i="30"/>
  <c r="I126" i="30"/>
  <c r="G126" i="30"/>
  <c r="J126" i="30" s="1"/>
  <c r="J125" i="30"/>
  <c r="I125" i="30"/>
  <c r="G125" i="30"/>
  <c r="I124" i="30"/>
  <c r="G124" i="30"/>
  <c r="J124" i="30" s="1"/>
  <c r="I123" i="30"/>
  <c r="J123" i="30" s="1"/>
  <c r="G123" i="30"/>
  <c r="I122" i="30"/>
  <c r="J122" i="30" s="1"/>
  <c r="G122" i="30"/>
  <c r="J121" i="30"/>
  <c r="I121" i="30"/>
  <c r="G121" i="30"/>
  <c r="I120" i="30"/>
  <c r="J120" i="30" s="1"/>
  <c r="G120" i="30"/>
  <c r="J119" i="30"/>
  <c r="I119" i="30"/>
  <c r="G119" i="30"/>
  <c r="I118" i="30"/>
  <c r="G118" i="30"/>
  <c r="J118" i="30" s="1"/>
  <c r="I117" i="30"/>
  <c r="G117" i="30"/>
  <c r="J117" i="30" s="1"/>
  <c r="I116" i="30"/>
  <c r="G116" i="30"/>
  <c r="J116" i="30" s="1"/>
  <c r="I115" i="30"/>
  <c r="G115" i="30"/>
  <c r="J115" i="30" s="1"/>
  <c r="I114" i="30"/>
  <c r="J114" i="30" s="1"/>
  <c r="G114" i="30"/>
  <c r="K113" i="30"/>
  <c r="J113" i="30"/>
  <c r="I113" i="30"/>
  <c r="G113" i="30"/>
  <c r="I112" i="30"/>
  <c r="G112" i="30"/>
  <c r="J112" i="30" s="1"/>
  <c r="I111" i="30"/>
  <c r="G111" i="30"/>
  <c r="J111" i="30" s="1"/>
  <c r="I110" i="30"/>
  <c r="G110" i="30"/>
  <c r="I109" i="30"/>
  <c r="J109" i="30" s="1"/>
  <c r="G109" i="30"/>
  <c r="I108" i="30"/>
  <c r="G108" i="30"/>
  <c r="J108" i="30" s="1"/>
  <c r="J107" i="30"/>
  <c r="I107" i="30"/>
  <c r="G107" i="30"/>
  <c r="J106" i="30"/>
  <c r="I106" i="30"/>
  <c r="G106" i="30"/>
  <c r="I105" i="30"/>
  <c r="G105" i="30"/>
  <c r="J105" i="30" s="1"/>
  <c r="I104" i="30"/>
  <c r="J104" i="30" s="1"/>
  <c r="G104" i="30"/>
  <c r="I103" i="30"/>
  <c r="G103" i="30"/>
  <c r="J103" i="30" s="1"/>
  <c r="F103" i="30"/>
  <c r="J102" i="30"/>
  <c r="I102" i="30"/>
  <c r="G102" i="30"/>
  <c r="J101" i="30"/>
  <c r="I101" i="30"/>
  <c r="G101" i="30"/>
  <c r="I100" i="30"/>
  <c r="G100" i="30"/>
  <c r="J100" i="30" s="1"/>
  <c r="I99" i="30"/>
  <c r="G99" i="30"/>
  <c r="I98" i="30"/>
  <c r="G98" i="30"/>
  <c r="I97" i="30"/>
  <c r="J97" i="30" s="1"/>
  <c r="G97" i="30"/>
  <c r="I96" i="30"/>
  <c r="J96" i="30" s="1"/>
  <c r="G96" i="30"/>
  <c r="J95" i="30"/>
  <c r="I95" i="30"/>
  <c r="G95" i="30"/>
  <c r="I94" i="30"/>
  <c r="G94" i="30"/>
  <c r="J94" i="30" s="1"/>
  <c r="I93" i="30"/>
  <c r="G93" i="30"/>
  <c r="J93" i="30" s="1"/>
  <c r="J92" i="30"/>
  <c r="I92" i="30"/>
  <c r="G92" i="30"/>
  <c r="I91" i="30"/>
  <c r="G91" i="30"/>
  <c r="J91" i="30" s="1"/>
  <c r="I90" i="30"/>
  <c r="G90" i="30"/>
  <c r="J90" i="30" s="1"/>
  <c r="I89" i="30"/>
  <c r="G89" i="30"/>
  <c r="J89" i="30" s="1"/>
  <c r="I88" i="30"/>
  <c r="J88" i="30" s="1"/>
  <c r="G88" i="30"/>
  <c r="I87" i="30"/>
  <c r="G87" i="30"/>
  <c r="J87" i="30" s="1"/>
  <c r="J86" i="30"/>
  <c r="I86" i="30"/>
  <c r="G86" i="30"/>
  <c r="J85" i="30"/>
  <c r="I85" i="30"/>
  <c r="G85" i="30"/>
  <c r="I84" i="30"/>
  <c r="G84" i="30"/>
  <c r="J84" i="30" s="1"/>
  <c r="I83" i="30"/>
  <c r="J83" i="30" s="1"/>
  <c r="G83" i="30"/>
  <c r="I82" i="30"/>
  <c r="G82" i="30"/>
  <c r="J82" i="30" s="1"/>
  <c r="J81" i="30"/>
  <c r="I81" i="30"/>
  <c r="G81" i="30"/>
  <c r="I80" i="30"/>
  <c r="J80" i="30" s="1"/>
  <c r="G80" i="30"/>
  <c r="J79" i="30"/>
  <c r="I79" i="30"/>
  <c r="G79" i="30"/>
  <c r="I78" i="30"/>
  <c r="G78" i="30"/>
  <c r="J78" i="30" s="1"/>
  <c r="J77" i="30"/>
  <c r="I77" i="30"/>
  <c r="G77" i="30"/>
  <c r="I76" i="30"/>
  <c r="G76" i="30"/>
  <c r="J76" i="30" s="1"/>
  <c r="I75" i="30"/>
  <c r="G75" i="30"/>
  <c r="J75" i="30" s="1"/>
  <c r="I74" i="30"/>
  <c r="G74" i="30"/>
  <c r="J74" i="30" s="1"/>
  <c r="I73" i="30"/>
  <c r="G73" i="30"/>
  <c r="J73" i="30" s="1"/>
  <c r="J72" i="30"/>
  <c r="I72" i="30"/>
  <c r="G72" i="30"/>
  <c r="J71" i="30"/>
  <c r="I71" i="30"/>
  <c r="G71" i="30"/>
  <c r="J70" i="30"/>
  <c r="I70" i="30"/>
  <c r="G70" i="30"/>
  <c r="J69" i="30"/>
  <c r="I69" i="30"/>
  <c r="G69" i="30"/>
  <c r="I68" i="30"/>
  <c r="G68" i="30"/>
  <c r="J68" i="30" s="1"/>
  <c r="I67" i="30"/>
  <c r="G67" i="30"/>
  <c r="J67" i="30" s="1"/>
  <c r="I66" i="30"/>
  <c r="G66" i="30"/>
  <c r="J66" i="30" s="1"/>
  <c r="J65" i="30"/>
  <c r="I65" i="30"/>
  <c r="G65" i="30"/>
  <c r="I64" i="30"/>
  <c r="J64" i="30" s="1"/>
  <c r="G64" i="30"/>
  <c r="J63" i="30"/>
  <c r="I63" i="30"/>
  <c r="G63" i="30"/>
  <c r="J62" i="30"/>
  <c r="I62" i="30"/>
  <c r="G62" i="30"/>
  <c r="I61" i="30"/>
  <c r="G61" i="30"/>
  <c r="J61" i="30" s="1"/>
  <c r="I60" i="30"/>
  <c r="G60" i="30"/>
  <c r="J60" i="30" s="1"/>
  <c r="I59" i="30"/>
  <c r="G59" i="30"/>
  <c r="J59" i="30" s="1"/>
  <c r="I58" i="30"/>
  <c r="G58" i="30"/>
  <c r="J58" i="30" s="1"/>
  <c r="I57" i="30"/>
  <c r="G57" i="30"/>
  <c r="J57" i="30" s="1"/>
  <c r="I56" i="30"/>
  <c r="J56" i="30" s="1"/>
  <c r="G56" i="30"/>
  <c r="J55" i="30"/>
  <c r="I55" i="30"/>
  <c r="G55" i="30"/>
  <c r="J54" i="30"/>
  <c r="I54" i="30"/>
  <c r="G54" i="30"/>
  <c r="J53" i="30"/>
  <c r="I53" i="30"/>
  <c r="G53" i="30"/>
  <c r="I52" i="30"/>
  <c r="G52" i="30"/>
  <c r="J52" i="30" s="1"/>
  <c r="I51" i="30"/>
  <c r="G51" i="30"/>
  <c r="J51" i="30" s="1"/>
  <c r="I50" i="30"/>
  <c r="G50" i="30"/>
  <c r="J50" i="30" s="1"/>
  <c r="J49" i="30"/>
  <c r="I49" i="30"/>
  <c r="G49" i="30"/>
  <c r="I48" i="30"/>
  <c r="J48" i="30" s="1"/>
  <c r="G48" i="30"/>
  <c r="J47" i="30"/>
  <c r="I47" i="30"/>
  <c r="G47" i="30"/>
  <c r="J46" i="30"/>
  <c r="I46" i="30"/>
  <c r="G46" i="30"/>
  <c r="I45" i="30"/>
  <c r="G45" i="30"/>
  <c r="J45" i="30" s="1"/>
  <c r="I44" i="30"/>
  <c r="G44" i="30"/>
  <c r="J44" i="30" s="1"/>
  <c r="I43" i="30"/>
  <c r="G43" i="30"/>
  <c r="J43" i="30" s="1"/>
  <c r="I42" i="30"/>
  <c r="G42" i="30"/>
  <c r="J42" i="30" s="1"/>
  <c r="I41" i="30"/>
  <c r="G41" i="30"/>
  <c r="J41" i="30" s="1"/>
  <c r="I40" i="30"/>
  <c r="J40" i="30" s="1"/>
  <c r="G40" i="30"/>
  <c r="I39" i="30"/>
  <c r="G39" i="30"/>
  <c r="J39" i="30" s="1"/>
  <c r="J38" i="30"/>
  <c r="I38" i="30"/>
  <c r="G38" i="30"/>
  <c r="J37" i="30"/>
  <c r="I37" i="30"/>
  <c r="G37" i="30"/>
  <c r="I36" i="30"/>
  <c r="G36" i="30"/>
  <c r="J36" i="30" s="1"/>
  <c r="I35" i="30"/>
  <c r="J35" i="30" s="1"/>
  <c r="G35" i="30"/>
  <c r="I34" i="30"/>
  <c r="G34" i="30"/>
  <c r="I33" i="30"/>
  <c r="J33" i="30" s="1"/>
  <c r="G33" i="30"/>
  <c r="I32" i="30"/>
  <c r="G32" i="30"/>
  <c r="J32" i="30" s="1"/>
  <c r="J31" i="30"/>
  <c r="I31" i="30"/>
  <c r="G31" i="30"/>
  <c r="I30" i="30"/>
  <c r="J30" i="30" s="1"/>
  <c r="G30" i="30"/>
  <c r="J29" i="30"/>
  <c r="I29" i="30"/>
  <c r="G29" i="30"/>
  <c r="J28" i="30"/>
  <c r="I28" i="30"/>
  <c r="G28" i="30"/>
  <c r="I27" i="30"/>
  <c r="G27" i="30"/>
  <c r="J27" i="30" s="1"/>
  <c r="I26" i="30"/>
  <c r="G26" i="30"/>
  <c r="J26" i="30" s="1"/>
  <c r="I25" i="30"/>
  <c r="G25" i="30"/>
  <c r="J25" i="30" s="1"/>
  <c r="I24" i="30"/>
  <c r="J24" i="30" s="1"/>
  <c r="G24" i="30"/>
  <c r="I23" i="30"/>
  <c r="G23" i="30"/>
  <c r="J23" i="30" s="1"/>
  <c r="J22" i="30"/>
  <c r="I22" i="30"/>
  <c r="G22" i="30"/>
  <c r="J21" i="30"/>
  <c r="I21" i="30"/>
  <c r="G21" i="30"/>
  <c r="I20" i="30"/>
  <c r="G20" i="30"/>
  <c r="J20" i="30" s="1"/>
  <c r="J19" i="30"/>
  <c r="I19" i="30"/>
  <c r="G19" i="30"/>
  <c r="I18" i="30"/>
  <c r="G18" i="30"/>
  <c r="J18" i="30" s="1"/>
  <c r="I17" i="30"/>
  <c r="J17" i="30" s="1"/>
  <c r="G17" i="30"/>
  <c r="I16" i="30"/>
  <c r="G16" i="30"/>
  <c r="J16" i="30" s="1"/>
  <c r="J15" i="30"/>
  <c r="I15" i="30"/>
  <c r="G15" i="30"/>
  <c r="I14" i="30"/>
  <c r="G14" i="30"/>
  <c r="J14" i="30" s="1"/>
  <c r="J13" i="30"/>
  <c r="I13" i="30"/>
  <c r="G13" i="30"/>
  <c r="I12" i="30"/>
  <c r="J12" i="30" s="1"/>
  <c r="G12" i="30"/>
  <c r="I11" i="30"/>
  <c r="G11" i="30"/>
  <c r="J11" i="30" s="1"/>
  <c r="I10" i="30"/>
  <c r="G10" i="30"/>
  <c r="J10" i="30" s="1"/>
  <c r="I9" i="30"/>
  <c r="G9" i="30"/>
  <c r="J9" i="30" s="1"/>
  <c r="I8" i="30"/>
  <c r="J8" i="30" s="1"/>
  <c r="G8" i="30"/>
  <c r="J7" i="30"/>
  <c r="I7" i="30"/>
  <c r="G7" i="30"/>
  <c r="J6" i="30"/>
  <c r="I6" i="30"/>
  <c r="G6" i="30"/>
  <c r="J5" i="30"/>
  <c r="I5" i="30"/>
  <c r="G5" i="30"/>
  <c r="I4" i="30"/>
  <c r="G4" i="30"/>
  <c r="J4" i="30" s="1"/>
  <c r="I3" i="30"/>
  <c r="G3" i="30"/>
  <c r="J199" i="29"/>
  <c r="I199" i="29"/>
  <c r="G199" i="29"/>
  <c r="I198" i="29"/>
  <c r="G198" i="29"/>
  <c r="J198" i="29" s="1"/>
  <c r="J197" i="29"/>
  <c r="I197" i="29"/>
  <c r="G197" i="29"/>
  <c r="J196" i="29"/>
  <c r="I196" i="29"/>
  <c r="G196" i="29"/>
  <c r="I195" i="29"/>
  <c r="G195" i="29"/>
  <c r="J195" i="29" s="1"/>
  <c r="I194" i="29"/>
  <c r="G194" i="29"/>
  <c r="J194" i="29" s="1"/>
  <c r="K193" i="29"/>
  <c r="I193" i="29"/>
  <c r="G193" i="29"/>
  <c r="J192" i="29"/>
  <c r="I192" i="29"/>
  <c r="G192" i="29"/>
  <c r="I191" i="29"/>
  <c r="J191" i="29" s="1"/>
  <c r="G191" i="29"/>
  <c r="J190" i="29"/>
  <c r="I190" i="29"/>
  <c r="G190" i="29"/>
  <c r="I189" i="29"/>
  <c r="G189" i="29"/>
  <c r="I188" i="29"/>
  <c r="G188" i="29"/>
  <c r="J188" i="29" s="1"/>
  <c r="I187" i="29"/>
  <c r="G187" i="29"/>
  <c r="J187" i="29" s="1"/>
  <c r="I186" i="29"/>
  <c r="G186" i="29"/>
  <c r="J186" i="29" s="1"/>
  <c r="I185" i="29"/>
  <c r="J185" i="29" s="1"/>
  <c r="G185" i="29"/>
  <c r="I184" i="29"/>
  <c r="J184" i="29" s="1"/>
  <c r="G184" i="29"/>
  <c r="J183" i="29"/>
  <c r="I183" i="29"/>
  <c r="G183" i="29"/>
  <c r="J182" i="29"/>
  <c r="I182" i="29"/>
  <c r="G182" i="29"/>
  <c r="I181" i="29"/>
  <c r="G181" i="29"/>
  <c r="J181" i="29" s="1"/>
  <c r="I180" i="29"/>
  <c r="J180" i="29" s="1"/>
  <c r="G180" i="29"/>
  <c r="I179" i="29"/>
  <c r="G179" i="29"/>
  <c r="J179" i="29" s="1"/>
  <c r="K178" i="29"/>
  <c r="J178" i="29"/>
  <c r="I178" i="29"/>
  <c r="G178" i="29"/>
  <c r="J177" i="29"/>
  <c r="I177" i="29"/>
  <c r="G177" i="29"/>
  <c r="I176" i="29"/>
  <c r="G176" i="29"/>
  <c r="J176" i="29" s="1"/>
  <c r="J175" i="29"/>
  <c r="I175" i="29"/>
  <c r="G175" i="29"/>
  <c r="I174" i="29"/>
  <c r="G174" i="29"/>
  <c r="I173" i="29"/>
  <c r="J173" i="29" s="1"/>
  <c r="G173" i="29"/>
  <c r="I172" i="29"/>
  <c r="G172" i="29"/>
  <c r="J171" i="29"/>
  <c r="I171" i="29"/>
  <c r="G171" i="29"/>
  <c r="I170" i="29"/>
  <c r="G170" i="29"/>
  <c r="K169" i="29"/>
  <c r="I169" i="29"/>
  <c r="G169" i="29"/>
  <c r="J169" i="29" s="1"/>
  <c r="J168" i="29"/>
  <c r="I168" i="29"/>
  <c r="G168" i="29"/>
  <c r="K167" i="29"/>
  <c r="J167" i="29"/>
  <c r="I167" i="29"/>
  <c r="G167" i="29"/>
  <c r="K166" i="29"/>
  <c r="I166" i="29"/>
  <c r="G166" i="29"/>
  <c r="J166" i="29" s="1"/>
  <c r="I165" i="29"/>
  <c r="J165" i="29" s="1"/>
  <c r="G165" i="29"/>
  <c r="K164" i="29"/>
  <c r="I164" i="29"/>
  <c r="G164" i="29"/>
  <c r="J164" i="29" s="1"/>
  <c r="K163" i="29"/>
  <c r="I163" i="29"/>
  <c r="J163" i="29" s="1"/>
  <c r="G163" i="29"/>
  <c r="K162" i="29"/>
  <c r="I162" i="29"/>
  <c r="G162" i="29"/>
  <c r="J162" i="29" s="1"/>
  <c r="K161" i="29"/>
  <c r="I161" i="29"/>
  <c r="J161" i="29" s="1"/>
  <c r="G161" i="29"/>
  <c r="I160" i="29"/>
  <c r="G160" i="29"/>
  <c r="J160" i="29" s="1"/>
  <c r="K159" i="29"/>
  <c r="I159" i="29"/>
  <c r="G159" i="29"/>
  <c r="J159" i="29" s="1"/>
  <c r="I158" i="29"/>
  <c r="G158" i="29"/>
  <c r="J158" i="29" s="1"/>
  <c r="I157" i="29"/>
  <c r="G157" i="29"/>
  <c r="J156" i="29"/>
  <c r="I156" i="29"/>
  <c r="G156" i="29"/>
  <c r="I155" i="29"/>
  <c r="G155" i="29"/>
  <c r="J154" i="29"/>
  <c r="I154" i="29"/>
  <c r="G154" i="29"/>
  <c r="J153" i="29"/>
  <c r="I153" i="29"/>
  <c r="G153" i="29"/>
  <c r="I152" i="29"/>
  <c r="G152" i="29"/>
  <c r="J152" i="29" s="1"/>
  <c r="J151" i="29"/>
  <c r="I151" i="29"/>
  <c r="G151" i="29"/>
  <c r="I150" i="29"/>
  <c r="G150" i="29"/>
  <c r="I149" i="29"/>
  <c r="J149" i="29" s="1"/>
  <c r="G149" i="29"/>
  <c r="I148" i="29"/>
  <c r="G148" i="29"/>
  <c r="J147" i="29"/>
  <c r="I147" i="29"/>
  <c r="G147" i="29"/>
  <c r="I146" i="29"/>
  <c r="G146" i="29"/>
  <c r="J146" i="29" s="1"/>
  <c r="J145" i="29"/>
  <c r="I145" i="29"/>
  <c r="G145" i="29"/>
  <c r="I144" i="29"/>
  <c r="G144" i="29"/>
  <c r="J144" i="29" s="1"/>
  <c r="I143" i="29"/>
  <c r="G143" i="29"/>
  <c r="J143" i="29" s="1"/>
  <c r="I142" i="29"/>
  <c r="G142" i="29"/>
  <c r="J142" i="29" s="1"/>
  <c r="I141" i="29"/>
  <c r="G141" i="29"/>
  <c r="I140" i="29"/>
  <c r="J140" i="29" s="1"/>
  <c r="G140" i="29"/>
  <c r="I139" i="29"/>
  <c r="J139" i="29" s="1"/>
  <c r="G139" i="29"/>
  <c r="J138" i="29"/>
  <c r="I138" i="29"/>
  <c r="G138" i="29"/>
  <c r="J137" i="29"/>
  <c r="I137" i="29"/>
  <c r="G137" i="29"/>
  <c r="I136" i="29"/>
  <c r="G136" i="29"/>
  <c r="J136" i="29" s="1"/>
  <c r="J135" i="29"/>
  <c r="I135" i="29"/>
  <c r="G135" i="29"/>
  <c r="I134" i="29"/>
  <c r="G134" i="29"/>
  <c r="I133" i="29"/>
  <c r="J133" i="29" s="1"/>
  <c r="G133" i="29"/>
  <c r="I132" i="29"/>
  <c r="G132" i="29"/>
  <c r="J131" i="29"/>
  <c r="I131" i="29"/>
  <c r="G131" i="29"/>
  <c r="I130" i="29"/>
  <c r="G130" i="29"/>
  <c r="J130" i="29" s="1"/>
  <c r="J129" i="29"/>
  <c r="I129" i="29"/>
  <c r="G129" i="29"/>
  <c r="I128" i="29"/>
  <c r="G128" i="29"/>
  <c r="J128" i="29" s="1"/>
  <c r="I127" i="29"/>
  <c r="G127" i="29"/>
  <c r="J127" i="29" s="1"/>
  <c r="I126" i="29"/>
  <c r="G126" i="29"/>
  <c r="J126" i="29" s="1"/>
  <c r="I125" i="29"/>
  <c r="G125" i="29"/>
  <c r="J125" i="29" s="1"/>
  <c r="J124" i="29"/>
  <c r="I124" i="29"/>
  <c r="G124" i="29"/>
  <c r="I123" i="29"/>
  <c r="J123" i="29" s="1"/>
  <c r="G123" i="29"/>
  <c r="J122" i="29"/>
  <c r="I122" i="29"/>
  <c r="G122" i="29"/>
  <c r="J121" i="29"/>
  <c r="I121" i="29"/>
  <c r="G121" i="29"/>
  <c r="K120" i="29"/>
  <c r="I120" i="29"/>
  <c r="G120" i="29"/>
  <c r="K119" i="29"/>
  <c r="I119" i="29"/>
  <c r="G119" i="29"/>
  <c r="J119" i="29" s="1"/>
  <c r="I118" i="29"/>
  <c r="J118" i="29" s="1"/>
  <c r="G118" i="29"/>
  <c r="I117" i="29"/>
  <c r="G117" i="29"/>
  <c r="J117" i="29" s="1"/>
  <c r="I116" i="29"/>
  <c r="G116" i="29"/>
  <c r="J116" i="29" s="1"/>
  <c r="I115" i="29"/>
  <c r="G115" i="29"/>
  <c r="J114" i="29"/>
  <c r="I114" i="29"/>
  <c r="G114" i="29"/>
  <c r="I113" i="29"/>
  <c r="G113" i="29"/>
  <c r="J113" i="29" s="1"/>
  <c r="J112" i="29"/>
  <c r="I112" i="29"/>
  <c r="G112" i="29"/>
  <c r="J111" i="29"/>
  <c r="I111" i="29"/>
  <c r="G111" i="29"/>
  <c r="I110" i="29"/>
  <c r="G110" i="29"/>
  <c r="J110" i="29" s="1"/>
  <c r="K109" i="29"/>
  <c r="I109" i="29"/>
  <c r="J109" i="29" s="1"/>
  <c r="G109" i="29"/>
  <c r="I108" i="29"/>
  <c r="G108" i="29"/>
  <c r="J108" i="29" s="1"/>
  <c r="J107" i="29"/>
  <c r="I107" i="29"/>
  <c r="G107" i="29"/>
  <c r="J106" i="29"/>
  <c r="I106" i="29"/>
  <c r="G106" i="29"/>
  <c r="I105" i="29"/>
  <c r="G105" i="29"/>
  <c r="J105" i="29" s="1"/>
  <c r="I104" i="29"/>
  <c r="J104" i="29" s="1"/>
  <c r="G104" i="29"/>
  <c r="I103" i="29"/>
  <c r="G103" i="29"/>
  <c r="I102" i="29"/>
  <c r="J102" i="29" s="1"/>
  <c r="G102" i="29"/>
  <c r="I101" i="29"/>
  <c r="G101" i="29"/>
  <c r="J101" i="29" s="1"/>
  <c r="J100" i="29"/>
  <c r="I100" i="29"/>
  <c r="G100" i="29"/>
  <c r="I99" i="29"/>
  <c r="J99" i="29" s="1"/>
  <c r="G99" i="29"/>
  <c r="J98" i="29"/>
  <c r="I98" i="29"/>
  <c r="G98" i="29"/>
  <c r="J97" i="29"/>
  <c r="I97" i="29"/>
  <c r="G97" i="29"/>
  <c r="I96" i="29"/>
  <c r="G96" i="29"/>
  <c r="J96" i="29" s="1"/>
  <c r="I95" i="29"/>
  <c r="G95" i="29"/>
  <c r="J95" i="29" s="1"/>
  <c r="I94" i="29"/>
  <c r="G94" i="29"/>
  <c r="J93" i="29"/>
  <c r="I93" i="29"/>
  <c r="G93" i="29"/>
  <c r="I92" i="29"/>
  <c r="G92" i="29"/>
  <c r="J92" i="29" s="1"/>
  <c r="J91" i="29"/>
  <c r="I91" i="29"/>
  <c r="G91" i="29"/>
  <c r="J90" i="29"/>
  <c r="I90" i="29"/>
  <c r="G90" i="29"/>
  <c r="I89" i="29"/>
  <c r="G89" i="29"/>
  <c r="J89" i="29" s="1"/>
  <c r="J88" i="29"/>
  <c r="I88" i="29"/>
  <c r="G88" i="29"/>
  <c r="I87" i="29"/>
  <c r="G87" i="29"/>
  <c r="J87" i="29" s="1"/>
  <c r="I86" i="29"/>
  <c r="J86" i="29" s="1"/>
  <c r="G86" i="29"/>
  <c r="I85" i="29"/>
  <c r="G85" i="29"/>
  <c r="J85" i="29" s="1"/>
  <c r="J84" i="29"/>
  <c r="I84" i="29"/>
  <c r="G84" i="29"/>
  <c r="J83" i="29"/>
  <c r="I83" i="29"/>
  <c r="G83" i="29"/>
  <c r="J82" i="29"/>
  <c r="I82" i="29"/>
  <c r="G82" i="29"/>
  <c r="I81" i="29"/>
  <c r="J81" i="29" s="1"/>
  <c r="G81" i="29"/>
  <c r="I80" i="29"/>
  <c r="G80" i="29"/>
  <c r="J80" i="29" s="1"/>
  <c r="I79" i="29"/>
  <c r="G79" i="29"/>
  <c r="J79" i="29" s="1"/>
  <c r="I78" i="29"/>
  <c r="G78" i="29"/>
  <c r="I77" i="29"/>
  <c r="J77" i="29" s="1"/>
  <c r="G77" i="29"/>
  <c r="J76" i="29"/>
  <c r="I76" i="29"/>
  <c r="G76" i="29"/>
  <c r="J75" i="29"/>
  <c r="I75" i="29"/>
  <c r="G75" i="29"/>
  <c r="J74" i="29"/>
  <c r="I74" i="29"/>
  <c r="G74" i="29"/>
  <c r="I73" i="29"/>
  <c r="G73" i="29"/>
  <c r="J73" i="29" s="1"/>
  <c r="I72" i="29"/>
  <c r="G72" i="29"/>
  <c r="J72" i="29" s="1"/>
  <c r="I71" i="29"/>
  <c r="G71" i="29"/>
  <c r="I70" i="29"/>
  <c r="J70" i="29" s="1"/>
  <c r="G70" i="29"/>
  <c r="I69" i="29"/>
  <c r="G69" i="29"/>
  <c r="J68" i="29"/>
  <c r="I68" i="29"/>
  <c r="G68" i="29"/>
  <c r="J67" i="29"/>
  <c r="I67" i="29"/>
  <c r="G67" i="29"/>
  <c r="I66" i="29"/>
  <c r="G66" i="29"/>
  <c r="J66" i="29" s="1"/>
  <c r="J65" i="29"/>
  <c r="I65" i="29"/>
  <c r="G65" i="29"/>
  <c r="I64" i="29"/>
  <c r="G64" i="29"/>
  <c r="J64" i="29" s="1"/>
  <c r="I63" i="29"/>
  <c r="G63" i="29"/>
  <c r="J63" i="29" s="1"/>
  <c r="I62" i="29"/>
  <c r="G62" i="29"/>
  <c r="I61" i="29"/>
  <c r="J61" i="29" s="1"/>
  <c r="G61" i="29"/>
  <c r="J60" i="29"/>
  <c r="I60" i="29"/>
  <c r="G60" i="29"/>
  <c r="J59" i="29"/>
  <c r="I59" i="29"/>
  <c r="G59" i="29"/>
  <c r="J58" i="29"/>
  <c r="I58" i="29"/>
  <c r="G58" i="29"/>
  <c r="I57" i="29"/>
  <c r="G57" i="29"/>
  <c r="J57" i="29" s="1"/>
  <c r="I56" i="29"/>
  <c r="G56" i="29"/>
  <c r="J56" i="29" s="1"/>
  <c r="I55" i="29"/>
  <c r="G55" i="29"/>
  <c r="J54" i="29"/>
  <c r="I54" i="29"/>
  <c r="G54" i="29"/>
  <c r="I53" i="29"/>
  <c r="G53" i="29"/>
  <c r="J53" i="29" s="1"/>
  <c r="J52" i="29"/>
  <c r="I52" i="29"/>
  <c r="G52" i="29"/>
  <c r="J51" i="29"/>
  <c r="I51" i="29"/>
  <c r="G51" i="29"/>
  <c r="I50" i="29"/>
  <c r="G50" i="29"/>
  <c r="J50" i="29" s="1"/>
  <c r="J49" i="29"/>
  <c r="I49" i="29"/>
  <c r="G49" i="29"/>
  <c r="I48" i="29"/>
  <c r="G48" i="29"/>
  <c r="J48" i="29" s="1"/>
  <c r="I47" i="29"/>
  <c r="G47" i="29"/>
  <c r="J47" i="29" s="1"/>
  <c r="I46" i="29"/>
  <c r="G46" i="29"/>
  <c r="J46" i="29" s="1"/>
  <c r="I45" i="29"/>
  <c r="J45" i="29" s="1"/>
  <c r="G45" i="29"/>
  <c r="I44" i="29"/>
  <c r="J44" i="29" s="1"/>
  <c r="G44" i="29"/>
  <c r="J43" i="29"/>
  <c r="I43" i="29"/>
  <c r="G43" i="29"/>
  <c r="J42" i="29"/>
  <c r="I42" i="29"/>
  <c r="G42" i="29"/>
  <c r="I41" i="29"/>
  <c r="G41" i="29"/>
  <c r="J41" i="29" s="1"/>
  <c r="I40" i="29"/>
  <c r="G40" i="29"/>
  <c r="I39" i="29"/>
  <c r="G39" i="29"/>
  <c r="I38" i="29"/>
  <c r="J38" i="29" s="1"/>
  <c r="G38" i="29"/>
  <c r="I37" i="29"/>
  <c r="G37" i="29"/>
  <c r="J37" i="29" s="1"/>
  <c r="J36" i="29"/>
  <c r="I36" i="29"/>
  <c r="G36" i="29"/>
  <c r="I35" i="29"/>
  <c r="G35" i="29"/>
  <c r="J35" i="29" s="1"/>
  <c r="I34" i="29"/>
  <c r="G34" i="29"/>
  <c r="J34" i="29" s="1"/>
  <c r="J33" i="29"/>
  <c r="I33" i="29"/>
  <c r="G33" i="29"/>
  <c r="I32" i="29"/>
  <c r="G32" i="29"/>
  <c r="J32" i="29" s="1"/>
  <c r="I31" i="29"/>
  <c r="G31" i="29"/>
  <c r="J31" i="29" s="1"/>
  <c r="I30" i="29"/>
  <c r="G30" i="29"/>
  <c r="J30" i="29" s="1"/>
  <c r="J29" i="29"/>
  <c r="I29" i="29"/>
  <c r="G29" i="29"/>
  <c r="J28" i="29"/>
  <c r="I28" i="29"/>
  <c r="G28" i="29"/>
  <c r="J27" i="29"/>
  <c r="I27" i="29"/>
  <c r="G27" i="29"/>
  <c r="J26" i="29"/>
  <c r="I26" i="29"/>
  <c r="G26" i="29"/>
  <c r="I25" i="29"/>
  <c r="G25" i="29"/>
  <c r="J25" i="29" s="1"/>
  <c r="I24" i="29"/>
  <c r="J24" i="29" s="1"/>
  <c r="G24" i="29"/>
  <c r="I23" i="29"/>
  <c r="G23" i="29"/>
  <c r="J23" i="29" s="1"/>
  <c r="J22" i="29"/>
  <c r="I22" i="29"/>
  <c r="G22" i="29"/>
  <c r="I21" i="29"/>
  <c r="J21" i="29" s="1"/>
  <c r="G21" i="29"/>
  <c r="J20" i="29"/>
  <c r="I20" i="29"/>
  <c r="G20" i="29"/>
  <c r="I19" i="29"/>
  <c r="G19" i="29"/>
  <c r="J19" i="29" s="1"/>
  <c r="J18" i="29"/>
  <c r="I18" i="29"/>
  <c r="G18" i="29"/>
  <c r="I17" i="29"/>
  <c r="G17" i="29"/>
  <c r="J17" i="29" s="1"/>
  <c r="I16" i="29"/>
  <c r="G16" i="29"/>
  <c r="J16" i="29" s="1"/>
  <c r="I15" i="29"/>
  <c r="G15" i="29"/>
  <c r="J15" i="29" s="1"/>
  <c r="I14" i="29"/>
  <c r="G14" i="29"/>
  <c r="J14" i="29" s="1"/>
  <c r="J13" i="29"/>
  <c r="I13" i="29"/>
  <c r="G13" i="29"/>
  <c r="J12" i="29"/>
  <c r="I12" i="29"/>
  <c r="G12" i="29"/>
  <c r="J11" i="29"/>
  <c r="I11" i="29"/>
  <c r="G11" i="29"/>
  <c r="J10" i="29"/>
  <c r="I10" i="29"/>
  <c r="G10" i="29"/>
  <c r="I9" i="29"/>
  <c r="G9" i="29"/>
  <c r="J9" i="29" s="1"/>
  <c r="I8" i="29"/>
  <c r="G8" i="29"/>
  <c r="J8" i="29" s="1"/>
  <c r="I7" i="29"/>
  <c r="G7" i="29"/>
  <c r="J7" i="29" s="1"/>
  <c r="J6" i="29"/>
  <c r="I6" i="29"/>
  <c r="G6" i="29"/>
  <c r="I5" i="29"/>
  <c r="G5" i="29"/>
  <c r="J4" i="29"/>
  <c r="I4" i="29"/>
  <c r="G4" i="29"/>
  <c r="I3" i="29"/>
  <c r="G3" i="29"/>
  <c r="I155" i="28"/>
  <c r="G155" i="28"/>
  <c r="J155" i="28" s="1"/>
  <c r="I154" i="28"/>
  <c r="G154" i="28"/>
  <c r="J154" i="28" s="1"/>
  <c r="I153" i="28"/>
  <c r="G153" i="28"/>
  <c r="J153" i="28" s="1"/>
  <c r="I152" i="28"/>
  <c r="G152" i="28"/>
  <c r="J152" i="28" s="1"/>
  <c r="J151" i="28"/>
  <c r="I151" i="28"/>
  <c r="G151" i="28"/>
  <c r="J150" i="28"/>
  <c r="I150" i="28"/>
  <c r="G150" i="28"/>
  <c r="J149" i="28"/>
  <c r="I149" i="28"/>
  <c r="G149" i="28"/>
  <c r="J148" i="28"/>
  <c r="I148" i="28"/>
  <c r="G148" i="28"/>
  <c r="I147" i="28"/>
  <c r="G147" i="28"/>
  <c r="J147" i="28" s="1"/>
  <c r="I146" i="28"/>
  <c r="G146" i="28"/>
  <c r="J146" i="28" s="1"/>
  <c r="I145" i="28"/>
  <c r="G145" i="28"/>
  <c r="J145" i="28" s="1"/>
  <c r="I144" i="28"/>
  <c r="J144" i="28" s="1"/>
  <c r="G144" i="28"/>
  <c r="I143" i="28"/>
  <c r="G143" i="28"/>
  <c r="J142" i="28"/>
  <c r="I142" i="28"/>
  <c r="G142" i="28"/>
  <c r="K141" i="28"/>
  <c r="I141" i="28"/>
  <c r="J141" i="28" s="1"/>
  <c r="G141" i="28"/>
  <c r="I140" i="28"/>
  <c r="G140" i="28"/>
  <c r="J140" i="28" s="1"/>
  <c r="I139" i="28"/>
  <c r="J139" i="28" s="1"/>
  <c r="G139" i="28"/>
  <c r="I138" i="28"/>
  <c r="G138" i="28"/>
  <c r="J137" i="28"/>
  <c r="I137" i="28"/>
  <c r="G137" i="28"/>
  <c r="I136" i="28"/>
  <c r="F136" i="28"/>
  <c r="G136" i="28" s="1"/>
  <c r="J136" i="28" s="1"/>
  <c r="I135" i="28"/>
  <c r="G135" i="28"/>
  <c r="I134" i="28"/>
  <c r="J134" i="28" s="1"/>
  <c r="G134" i="28"/>
  <c r="F134" i="28"/>
  <c r="J133" i="28"/>
  <c r="I133" i="28"/>
  <c r="G133" i="28"/>
  <c r="K132" i="28"/>
  <c r="I132" i="28"/>
  <c r="G132" i="28"/>
  <c r="I131" i="28"/>
  <c r="J131" i="28" s="1"/>
  <c r="G131" i="28"/>
  <c r="I130" i="28"/>
  <c r="J130" i="28" s="1"/>
  <c r="G130" i="28"/>
  <c r="J129" i="28"/>
  <c r="I129" i="28"/>
  <c r="G129" i="28"/>
  <c r="J128" i="28"/>
  <c r="I128" i="28"/>
  <c r="G128" i="28"/>
  <c r="I127" i="28"/>
  <c r="G127" i="28"/>
  <c r="J127" i="28" s="1"/>
  <c r="I126" i="28"/>
  <c r="G126" i="28"/>
  <c r="J126" i="28" s="1"/>
  <c r="I125" i="28"/>
  <c r="G125" i="28"/>
  <c r="I124" i="28"/>
  <c r="J124" i="28" s="1"/>
  <c r="G124" i="28"/>
  <c r="I123" i="28"/>
  <c r="G123" i="28"/>
  <c r="J123" i="28" s="1"/>
  <c r="J122" i="28"/>
  <c r="I122" i="28"/>
  <c r="G122" i="28"/>
  <c r="J121" i="28"/>
  <c r="I121" i="28"/>
  <c r="G121" i="28"/>
  <c r="I120" i="28"/>
  <c r="G120" i="28"/>
  <c r="J120" i="28" s="1"/>
  <c r="J119" i="28"/>
  <c r="I119" i="28"/>
  <c r="G119" i="28"/>
  <c r="I118" i="28"/>
  <c r="G118" i="28"/>
  <c r="J118" i="28" s="1"/>
  <c r="I117" i="28"/>
  <c r="G117" i="28"/>
  <c r="J117" i="28" s="1"/>
  <c r="I116" i="28"/>
  <c r="G116" i="28"/>
  <c r="J116" i="28" s="1"/>
  <c r="J115" i="28"/>
  <c r="I115" i="28"/>
  <c r="G115" i="28"/>
  <c r="J114" i="28"/>
  <c r="I114" i="28"/>
  <c r="G114" i="28"/>
  <c r="J113" i="28"/>
  <c r="I113" i="28"/>
  <c r="G113" i="28"/>
  <c r="J112" i="28"/>
  <c r="I112" i="28"/>
  <c r="G112" i="28"/>
  <c r="I111" i="28"/>
  <c r="G111" i="28"/>
  <c r="J111" i="28" s="1"/>
  <c r="I110" i="28"/>
  <c r="G110" i="28"/>
  <c r="J110" i="28" s="1"/>
  <c r="I109" i="28"/>
  <c r="G109" i="28"/>
  <c r="J108" i="28"/>
  <c r="I108" i="28"/>
  <c r="G108" i="28"/>
  <c r="I107" i="28"/>
  <c r="G107" i="28"/>
  <c r="J107" i="28" s="1"/>
  <c r="J106" i="28"/>
  <c r="I106" i="28"/>
  <c r="G106" i="28"/>
  <c r="K105" i="28"/>
  <c r="I105" i="28"/>
  <c r="G105" i="28"/>
  <c r="I104" i="28"/>
  <c r="G104" i="28"/>
  <c r="J104" i="28" s="1"/>
  <c r="J103" i="28"/>
  <c r="I103" i="28"/>
  <c r="G103" i="28"/>
  <c r="I102" i="28"/>
  <c r="G102" i="28"/>
  <c r="J101" i="28"/>
  <c r="I101" i="28"/>
  <c r="G101" i="28"/>
  <c r="I100" i="28"/>
  <c r="J100" i="28" s="1"/>
  <c r="G100" i="28"/>
  <c r="I99" i="28"/>
  <c r="G99" i="28"/>
  <c r="J99" i="28" s="1"/>
  <c r="J98" i="28"/>
  <c r="I98" i="28"/>
  <c r="G98" i="28"/>
  <c r="I97" i="28"/>
  <c r="G97" i="28"/>
  <c r="J97" i="28" s="1"/>
  <c r="I96" i="28"/>
  <c r="G96" i="28"/>
  <c r="J96" i="28" s="1"/>
  <c r="I95" i="28"/>
  <c r="G95" i="28"/>
  <c r="J95" i="28" s="1"/>
  <c r="I94" i="28"/>
  <c r="J94" i="28" s="1"/>
  <c r="G94" i="28"/>
  <c r="I93" i="28"/>
  <c r="G93" i="28"/>
  <c r="J93" i="28" s="1"/>
  <c r="J92" i="28"/>
  <c r="I92" i="28"/>
  <c r="G92" i="28"/>
  <c r="J91" i="28"/>
  <c r="I91" i="28"/>
  <c r="G91" i="28"/>
  <c r="I90" i="28"/>
  <c r="G90" i="28"/>
  <c r="J90" i="28" s="1"/>
  <c r="I89" i="28"/>
  <c r="J89" i="28" s="1"/>
  <c r="G89" i="28"/>
  <c r="I88" i="28"/>
  <c r="G88" i="28"/>
  <c r="J88" i="28" s="1"/>
  <c r="I87" i="28"/>
  <c r="J87" i="28" s="1"/>
  <c r="G87" i="28"/>
  <c r="I86" i="28"/>
  <c r="G86" i="28"/>
  <c r="J86" i="28" s="1"/>
  <c r="J85" i="28"/>
  <c r="I85" i="28"/>
  <c r="G85" i="28"/>
  <c r="J84" i="28"/>
  <c r="I84" i="28"/>
  <c r="G84" i="28"/>
  <c r="J83" i="28"/>
  <c r="I83" i="28"/>
  <c r="G83" i="28"/>
  <c r="I82" i="28"/>
  <c r="J82" i="28" s="1"/>
  <c r="G82" i="28"/>
  <c r="I81" i="28"/>
  <c r="G81" i="28"/>
  <c r="J81" i="28" s="1"/>
  <c r="I80" i="28"/>
  <c r="G80" i="28"/>
  <c r="J80" i="28" s="1"/>
  <c r="I79" i="28"/>
  <c r="G79" i="28"/>
  <c r="J79" i="28" s="1"/>
  <c r="I78" i="28"/>
  <c r="J78" i="28" s="1"/>
  <c r="G78" i="28"/>
  <c r="I77" i="28"/>
  <c r="G77" i="28"/>
  <c r="J77" i="28" s="1"/>
  <c r="J76" i="28"/>
  <c r="I76" i="28"/>
  <c r="G76" i="28"/>
  <c r="J75" i="28"/>
  <c r="I75" i="28"/>
  <c r="G75" i="28"/>
  <c r="I74" i="28"/>
  <c r="G74" i="28"/>
  <c r="J74" i="28" s="1"/>
  <c r="I73" i="28"/>
  <c r="J73" i="28" s="1"/>
  <c r="G73" i="28"/>
  <c r="I72" i="28"/>
  <c r="G72" i="28"/>
  <c r="I71" i="28"/>
  <c r="J71" i="28" s="1"/>
  <c r="G71" i="28"/>
  <c r="I70" i="28"/>
  <c r="G70" i="28"/>
  <c r="J70" i="28" s="1"/>
  <c r="J69" i="28"/>
  <c r="I69" i="28"/>
  <c r="G69" i="28"/>
  <c r="I68" i="28"/>
  <c r="G68" i="28"/>
  <c r="J68" i="28" s="1"/>
  <c r="J67" i="28"/>
  <c r="I67" i="28"/>
  <c r="G67" i="28"/>
  <c r="J66" i="28"/>
  <c r="I66" i="28"/>
  <c r="G66" i="28"/>
  <c r="I65" i="28"/>
  <c r="G65" i="28"/>
  <c r="J65" i="28" s="1"/>
  <c r="I64" i="28"/>
  <c r="G64" i="28"/>
  <c r="J64" i="28" s="1"/>
  <c r="I63" i="28"/>
  <c r="G63" i="28"/>
  <c r="I62" i="28"/>
  <c r="J62" i="28" s="1"/>
  <c r="G62" i="28"/>
  <c r="I61" i="28"/>
  <c r="G61" i="28"/>
  <c r="J61" i="28" s="1"/>
  <c r="J60" i="28"/>
  <c r="I60" i="28"/>
  <c r="G60" i="28"/>
  <c r="J59" i="28"/>
  <c r="I59" i="28"/>
  <c r="G59" i="28"/>
  <c r="I58" i="28"/>
  <c r="G58" i="28"/>
  <c r="J58" i="28" s="1"/>
  <c r="J57" i="28"/>
  <c r="I57" i="28"/>
  <c r="G57" i="28"/>
  <c r="I56" i="28"/>
  <c r="G56" i="28"/>
  <c r="I55" i="28"/>
  <c r="J55" i="28" s="1"/>
  <c r="G55" i="28"/>
  <c r="I54" i="28"/>
  <c r="G54" i="28"/>
  <c r="J54" i="28" s="1"/>
  <c r="J53" i="28"/>
  <c r="I53" i="28"/>
  <c r="G53" i="28"/>
  <c r="J52" i="28"/>
  <c r="I52" i="28"/>
  <c r="G52" i="28"/>
  <c r="J51" i="28"/>
  <c r="I51" i="28"/>
  <c r="G51" i="28"/>
  <c r="J50" i="28"/>
  <c r="I50" i="28"/>
  <c r="G50" i="28"/>
  <c r="I49" i="28"/>
  <c r="G49" i="28"/>
  <c r="J49" i="28" s="1"/>
  <c r="I48" i="28"/>
  <c r="G48" i="28"/>
  <c r="J48" i="28" s="1"/>
  <c r="I47" i="28"/>
  <c r="G47" i="28"/>
  <c r="I46" i="28"/>
  <c r="J46" i="28" s="1"/>
  <c r="G46" i="28"/>
  <c r="I45" i="28"/>
  <c r="J45" i="28" s="1"/>
  <c r="G45" i="28"/>
  <c r="J44" i="28"/>
  <c r="I44" i="28"/>
  <c r="G44" i="28"/>
  <c r="J43" i="28"/>
  <c r="I43" i="28"/>
  <c r="G43" i="28"/>
  <c r="I42" i="28"/>
  <c r="G42" i="28"/>
  <c r="J42" i="28" s="1"/>
  <c r="I41" i="28"/>
  <c r="G41" i="28"/>
  <c r="J41" i="28" s="1"/>
  <c r="I40" i="28"/>
  <c r="G40" i="28"/>
  <c r="I39" i="28"/>
  <c r="J39" i="28" s="1"/>
  <c r="G39" i="28"/>
  <c r="I38" i="28"/>
  <c r="G38" i="28"/>
  <c r="J38" i="28" s="1"/>
  <c r="J37" i="28"/>
  <c r="I37" i="28"/>
  <c r="G37" i="28"/>
  <c r="J36" i="28"/>
  <c r="I36" i="28"/>
  <c r="G36" i="28"/>
  <c r="I35" i="28"/>
  <c r="G35" i="28"/>
  <c r="J35" i="28" s="1"/>
  <c r="J34" i="28"/>
  <c r="I34" i="28"/>
  <c r="G34" i="28"/>
  <c r="I33" i="28"/>
  <c r="G33" i="28"/>
  <c r="J33" i="28" s="1"/>
  <c r="I32" i="28"/>
  <c r="G32" i="28"/>
  <c r="J32" i="28" s="1"/>
  <c r="I31" i="28"/>
  <c r="G31" i="28"/>
  <c r="J31" i="28" s="1"/>
  <c r="I30" i="28"/>
  <c r="J30" i="28" s="1"/>
  <c r="G30" i="28"/>
  <c r="J29" i="28"/>
  <c r="I29" i="28"/>
  <c r="G29" i="28"/>
  <c r="J28" i="28"/>
  <c r="I28" i="28"/>
  <c r="G28" i="28"/>
  <c r="J27" i="28"/>
  <c r="I27" i="28"/>
  <c r="G27" i="28"/>
  <c r="I26" i="28"/>
  <c r="G26" i="28"/>
  <c r="J26" i="28" s="1"/>
  <c r="I25" i="28"/>
  <c r="G25" i="28"/>
  <c r="J25" i="28" s="1"/>
  <c r="J24" i="28"/>
  <c r="I24" i="28"/>
  <c r="G24" i="28"/>
  <c r="J23" i="28"/>
  <c r="I23" i="28"/>
  <c r="G23" i="28"/>
  <c r="I22" i="28"/>
  <c r="G22" i="28"/>
  <c r="J21" i="28"/>
  <c r="I21" i="28"/>
  <c r="G21" i="28"/>
  <c r="I20" i="28"/>
  <c r="G20" i="28"/>
  <c r="J19" i="28"/>
  <c r="I19" i="28"/>
  <c r="G19" i="28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2" i="28"/>
  <c r="I12" i="28"/>
  <c r="G12" i="28"/>
  <c r="J11" i="28"/>
  <c r="I11" i="28"/>
  <c r="G11" i="28"/>
  <c r="I10" i="28"/>
  <c r="G10" i="28"/>
  <c r="J10" i="28" s="1"/>
  <c r="I9" i="28"/>
  <c r="J9" i="28" s="1"/>
  <c r="G9" i="28"/>
  <c r="I8" i="28"/>
  <c r="G8" i="28"/>
  <c r="I7" i="28"/>
  <c r="J7" i="28" s="1"/>
  <c r="G7" i="28"/>
  <c r="I6" i="28"/>
  <c r="G6" i="28"/>
  <c r="J6" i="28" s="1"/>
  <c r="J5" i="28"/>
  <c r="I5" i="28"/>
  <c r="G5" i="28"/>
  <c r="J4" i="28"/>
  <c r="I4" i="28"/>
  <c r="G4" i="28"/>
  <c r="J3" i="28"/>
  <c r="I3" i="28"/>
  <c r="G3" i="28"/>
  <c r="I191" i="27"/>
  <c r="G191" i="27"/>
  <c r="J191" i="27" s="1"/>
  <c r="I190" i="27"/>
  <c r="G190" i="27"/>
  <c r="J190" i="27" s="1"/>
  <c r="I189" i="27"/>
  <c r="G189" i="27"/>
  <c r="I188" i="27"/>
  <c r="J188" i="27" s="1"/>
  <c r="G188" i="27"/>
  <c r="I187" i="27"/>
  <c r="J187" i="27" s="1"/>
  <c r="G187" i="27"/>
  <c r="J186" i="27"/>
  <c r="I186" i="27"/>
  <c r="G186" i="27"/>
  <c r="I185" i="27"/>
  <c r="G185" i="27"/>
  <c r="J185" i="27" s="1"/>
  <c r="I184" i="27"/>
  <c r="G184" i="27"/>
  <c r="J184" i="27" s="1"/>
  <c r="I183" i="27"/>
  <c r="G183" i="27"/>
  <c r="J183" i="27" s="1"/>
  <c r="J182" i="27"/>
  <c r="I182" i="27"/>
  <c r="G182" i="27"/>
  <c r="J181" i="27"/>
  <c r="I181" i="27"/>
  <c r="G181" i="27"/>
  <c r="I180" i="27"/>
  <c r="G180" i="27"/>
  <c r="J179" i="27"/>
  <c r="I179" i="27"/>
  <c r="G179" i="27"/>
  <c r="I178" i="27"/>
  <c r="G178" i="27"/>
  <c r="J178" i="27" s="1"/>
  <c r="I177" i="27"/>
  <c r="G177" i="27"/>
  <c r="J177" i="27" s="1"/>
  <c r="I176" i="27"/>
  <c r="G176" i="27"/>
  <c r="J176" i="27" s="1"/>
  <c r="I175" i="27"/>
  <c r="G175" i="27"/>
  <c r="J175" i="27" s="1"/>
  <c r="I174" i="27"/>
  <c r="G174" i="27"/>
  <c r="I173" i="27"/>
  <c r="G173" i="27"/>
  <c r="J172" i="27"/>
  <c r="I172" i="27"/>
  <c r="G172" i="27"/>
  <c r="I171" i="27"/>
  <c r="G171" i="27"/>
  <c r="J171" i="27" s="1"/>
  <c r="J170" i="27"/>
  <c r="I170" i="27"/>
  <c r="G170" i="27"/>
  <c r="J169" i="27"/>
  <c r="I169" i="27"/>
  <c r="G169" i="27"/>
  <c r="I168" i="27"/>
  <c r="G168" i="27"/>
  <c r="J168" i="27" s="1"/>
  <c r="I167" i="27"/>
  <c r="G167" i="27"/>
  <c r="J167" i="27" s="1"/>
  <c r="I166" i="27"/>
  <c r="G166" i="27"/>
  <c r="J166" i="27" s="1"/>
  <c r="I165" i="27"/>
  <c r="J165" i="27" s="1"/>
  <c r="G165" i="27"/>
  <c r="I164" i="27"/>
  <c r="G164" i="27"/>
  <c r="J164" i="27" s="1"/>
  <c r="K163" i="27"/>
  <c r="I163" i="27"/>
  <c r="G163" i="27"/>
  <c r="J163" i="27" s="1"/>
  <c r="J162" i="27"/>
  <c r="I162" i="27"/>
  <c r="G162" i="27"/>
  <c r="J161" i="27"/>
  <c r="I161" i="27"/>
  <c r="G161" i="27"/>
  <c r="J160" i="27"/>
  <c r="I160" i="27"/>
  <c r="G160" i="27"/>
  <c r="I159" i="27"/>
  <c r="G159" i="27"/>
  <c r="J159" i="27" s="1"/>
  <c r="J158" i="27"/>
  <c r="I158" i="27"/>
  <c r="G158" i="27"/>
  <c r="K157" i="27"/>
  <c r="I157" i="27"/>
  <c r="G157" i="27"/>
  <c r="K156" i="27"/>
  <c r="I156" i="27"/>
  <c r="F156" i="27"/>
  <c r="G156" i="27" s="1"/>
  <c r="J156" i="27" s="1"/>
  <c r="I155" i="27"/>
  <c r="G155" i="27"/>
  <c r="J155" i="27" s="1"/>
  <c r="I154" i="27"/>
  <c r="G154" i="27"/>
  <c r="J154" i="27" s="1"/>
  <c r="I153" i="27"/>
  <c r="G153" i="27"/>
  <c r="J153" i="27" s="1"/>
  <c r="I152" i="27"/>
  <c r="F152" i="27"/>
  <c r="G152" i="27" s="1"/>
  <c r="J152" i="27" s="1"/>
  <c r="K151" i="27"/>
  <c r="J151" i="27"/>
  <c r="I151" i="27"/>
  <c r="G151" i="27"/>
  <c r="I150" i="27"/>
  <c r="G150" i="27"/>
  <c r="J150" i="27" s="1"/>
  <c r="J149" i="27"/>
  <c r="I149" i="27"/>
  <c r="G149" i="27"/>
  <c r="K148" i="27"/>
  <c r="I148" i="27"/>
  <c r="G148" i="27"/>
  <c r="J148" i="27" s="1"/>
  <c r="I147" i="27"/>
  <c r="G147" i="27"/>
  <c r="J147" i="27" s="1"/>
  <c r="I146" i="27"/>
  <c r="J146" i="27" s="1"/>
  <c r="G146" i="27"/>
  <c r="I145" i="27"/>
  <c r="G145" i="27"/>
  <c r="J144" i="27"/>
  <c r="I144" i="27"/>
  <c r="G144" i="27"/>
  <c r="K143" i="27"/>
  <c r="J143" i="27"/>
  <c r="I143" i="27"/>
  <c r="G143" i="27"/>
  <c r="L142" i="27"/>
  <c r="I142" i="27"/>
  <c r="G142" i="27"/>
  <c r="J142" i="27" s="1"/>
  <c r="K141" i="27"/>
  <c r="I141" i="27"/>
  <c r="G141" i="27"/>
  <c r="J141" i="27" s="1"/>
  <c r="I140" i="27"/>
  <c r="G140" i="27"/>
  <c r="I139" i="27"/>
  <c r="G139" i="27"/>
  <c r="I138" i="27"/>
  <c r="G138" i="27"/>
  <c r="J138" i="27" s="1"/>
  <c r="I137" i="27"/>
  <c r="G137" i="27"/>
  <c r="J137" i="27" s="1"/>
  <c r="K136" i="27"/>
  <c r="I136" i="27"/>
  <c r="G136" i="27"/>
  <c r="J136" i="27" s="1"/>
  <c r="I135" i="27"/>
  <c r="G135" i="27"/>
  <c r="J135" i="27" s="1"/>
  <c r="I134" i="27"/>
  <c r="G134" i="27"/>
  <c r="I133" i="27"/>
  <c r="G133" i="27"/>
  <c r="J133" i="27" s="1"/>
  <c r="K132" i="27"/>
  <c r="I132" i="27"/>
  <c r="F132" i="27"/>
  <c r="G132" i="27" s="1"/>
  <c r="J132" i="27" s="1"/>
  <c r="J131" i="27"/>
  <c r="I131" i="27"/>
  <c r="G131" i="27"/>
  <c r="I130" i="27"/>
  <c r="G130" i="27"/>
  <c r="J130" i="27" s="1"/>
  <c r="J129" i="27"/>
  <c r="I129" i="27"/>
  <c r="G129" i="27"/>
  <c r="J128" i="27"/>
  <c r="I128" i="27"/>
  <c r="G128" i="27"/>
  <c r="I127" i="27"/>
  <c r="J127" i="27" s="1"/>
  <c r="G127" i="27"/>
  <c r="I126" i="27"/>
  <c r="J126" i="27" s="1"/>
  <c r="G126" i="27"/>
  <c r="I125" i="27"/>
  <c r="G125" i="27"/>
  <c r="I124" i="27"/>
  <c r="G124" i="27"/>
  <c r="J124" i="27" s="1"/>
  <c r="I123" i="27"/>
  <c r="G123" i="27"/>
  <c r="J123" i="27" s="1"/>
  <c r="I122" i="27"/>
  <c r="G122" i="27"/>
  <c r="J122" i="27" s="1"/>
  <c r="I121" i="27"/>
  <c r="G121" i="27"/>
  <c r="J121" i="27" s="1"/>
  <c r="K120" i="27"/>
  <c r="I120" i="27"/>
  <c r="G120" i="27"/>
  <c r="J120" i="27" s="1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J116" i="27" s="1"/>
  <c r="I115" i="27"/>
  <c r="G115" i="27"/>
  <c r="J115" i="27" s="1"/>
  <c r="K114" i="27"/>
  <c r="I114" i="27"/>
  <c r="G114" i="27"/>
  <c r="J114" i="27" s="1"/>
  <c r="I113" i="27"/>
  <c r="G113" i="27"/>
  <c r="J113" i="27" s="1"/>
  <c r="I112" i="27"/>
  <c r="G112" i="27"/>
  <c r="J112" i="27" s="1"/>
  <c r="I111" i="27"/>
  <c r="G111" i="27"/>
  <c r="J111" i="27" s="1"/>
  <c r="I110" i="27"/>
  <c r="G110" i="27"/>
  <c r="J110" i="27" s="1"/>
  <c r="I109" i="27"/>
  <c r="G109" i="27"/>
  <c r="K108" i="27"/>
  <c r="I108" i="27"/>
  <c r="G108" i="27"/>
  <c r="J108" i="27" s="1"/>
  <c r="I107" i="27"/>
  <c r="G107" i="27"/>
  <c r="J107" i="27" s="1"/>
  <c r="F107" i="27"/>
  <c r="I106" i="27"/>
  <c r="J106" i="27" s="1"/>
  <c r="G106" i="27"/>
  <c r="I105" i="27"/>
  <c r="G105" i="27"/>
  <c r="J105" i="27" s="1"/>
  <c r="I104" i="27"/>
  <c r="G104" i="27"/>
  <c r="J104" i="27" s="1"/>
  <c r="I103" i="27"/>
  <c r="G103" i="27"/>
  <c r="J103" i="27" s="1"/>
  <c r="I102" i="27"/>
  <c r="G102" i="27"/>
  <c r="J102" i="27" s="1"/>
  <c r="I101" i="27"/>
  <c r="G101" i="27"/>
  <c r="J101" i="27" s="1"/>
  <c r="I100" i="27"/>
  <c r="G100" i="27"/>
  <c r="J100" i="27" s="1"/>
  <c r="K99" i="27"/>
  <c r="J99" i="27"/>
  <c r="I99" i="27"/>
  <c r="G99" i="27"/>
  <c r="I98" i="27"/>
  <c r="G98" i="27"/>
  <c r="J98" i="27" s="1"/>
  <c r="I97" i="27"/>
  <c r="G97" i="27"/>
  <c r="J97" i="27" s="1"/>
  <c r="I96" i="27"/>
  <c r="G96" i="27"/>
  <c r="J96" i="27" s="1"/>
  <c r="I95" i="27"/>
  <c r="G95" i="27"/>
  <c r="J95" i="27" s="1"/>
  <c r="I94" i="27"/>
  <c r="G94" i="27"/>
  <c r="J94" i="27" s="1"/>
  <c r="J93" i="27"/>
  <c r="I93" i="27"/>
  <c r="G93" i="27"/>
  <c r="I92" i="27"/>
  <c r="G92" i="27"/>
  <c r="J92" i="27" s="1"/>
  <c r="J91" i="27"/>
  <c r="I91" i="27"/>
  <c r="G91" i="27"/>
  <c r="J90" i="27"/>
  <c r="I90" i="27"/>
  <c r="G90" i="27"/>
  <c r="J89" i="27"/>
  <c r="I89" i="27"/>
  <c r="G89" i="27"/>
  <c r="I88" i="27"/>
  <c r="J88" i="27" s="1"/>
  <c r="G88" i="27"/>
  <c r="J87" i="27"/>
  <c r="I87" i="27"/>
  <c r="G87" i="27"/>
  <c r="I86" i="27"/>
  <c r="J86" i="27" s="1"/>
  <c r="G86" i="27"/>
  <c r="I85" i="27"/>
  <c r="J85" i="27" s="1"/>
  <c r="G85" i="27"/>
  <c r="I84" i="27"/>
  <c r="G84" i="27"/>
  <c r="J83" i="27"/>
  <c r="I83" i="27"/>
  <c r="G83" i="27"/>
  <c r="I82" i="27"/>
  <c r="G82" i="27"/>
  <c r="J82" i="27" s="1"/>
  <c r="I81" i="27"/>
  <c r="G81" i="27"/>
  <c r="J81" i="27" s="1"/>
  <c r="I80" i="27"/>
  <c r="G80" i="27"/>
  <c r="J80" i="27" s="1"/>
  <c r="I79" i="27"/>
  <c r="G79" i="27"/>
  <c r="J79" i="27" s="1"/>
  <c r="I78" i="27"/>
  <c r="G78" i="27"/>
  <c r="J78" i="27" s="1"/>
  <c r="J77" i="27"/>
  <c r="I77" i="27"/>
  <c r="G77" i="27"/>
  <c r="I76" i="27"/>
  <c r="G76" i="27"/>
  <c r="J76" i="27" s="1"/>
  <c r="J75" i="27"/>
  <c r="I75" i="27"/>
  <c r="G75" i="27"/>
  <c r="J74" i="27"/>
  <c r="I74" i="27"/>
  <c r="G74" i="27"/>
  <c r="J73" i="27"/>
  <c r="I73" i="27"/>
  <c r="G73" i="27"/>
  <c r="I72" i="27"/>
  <c r="J72" i="27" s="1"/>
  <c r="G72" i="27"/>
  <c r="J71" i="27"/>
  <c r="I71" i="27"/>
  <c r="G71" i="27"/>
  <c r="I70" i="27"/>
  <c r="J70" i="27" s="1"/>
  <c r="G70" i="27"/>
  <c r="I69" i="27"/>
  <c r="J69" i="27" s="1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1" i="27"/>
  <c r="I61" i="27"/>
  <c r="G61" i="27"/>
  <c r="I60" i="27"/>
  <c r="G60" i="27"/>
  <c r="J60" i="27" s="1"/>
  <c r="J59" i="27"/>
  <c r="I59" i="27"/>
  <c r="G59" i="27"/>
  <c r="J58" i="27"/>
  <c r="I58" i="27"/>
  <c r="G58" i="27"/>
  <c r="I57" i="27"/>
  <c r="G57" i="27"/>
  <c r="J57" i="27" s="1"/>
  <c r="J56" i="27"/>
  <c r="I56" i="27"/>
  <c r="G56" i="27"/>
  <c r="J55" i="27"/>
  <c r="I55" i="27"/>
  <c r="G55" i="27"/>
  <c r="I54" i="27"/>
  <c r="J54" i="27" s="1"/>
  <c r="G54" i="27"/>
  <c r="I53" i="27"/>
  <c r="J53" i="27" s="1"/>
  <c r="G53" i="27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J47" i="27" s="1"/>
  <c r="I46" i="27"/>
  <c r="G46" i="27"/>
  <c r="J45" i="27"/>
  <c r="I45" i="27"/>
  <c r="G45" i="27"/>
  <c r="I44" i="27"/>
  <c r="G44" i="27"/>
  <c r="J44" i="27" s="1"/>
  <c r="J43" i="27"/>
  <c r="I43" i="27"/>
  <c r="G43" i="27"/>
  <c r="J42" i="27"/>
  <c r="I42" i="27"/>
  <c r="G42" i="27"/>
  <c r="I41" i="27"/>
  <c r="G41" i="27"/>
  <c r="J41" i="27" s="1"/>
  <c r="J40" i="27"/>
  <c r="I40" i="27"/>
  <c r="G40" i="27"/>
  <c r="J39" i="27"/>
  <c r="I39" i="27"/>
  <c r="G39" i="27"/>
  <c r="I38" i="27"/>
  <c r="J38" i="27" s="1"/>
  <c r="G38" i="27"/>
  <c r="I37" i="27"/>
  <c r="J37" i="27" s="1"/>
  <c r="G37" i="27"/>
  <c r="I36" i="27"/>
  <c r="G36" i="27"/>
  <c r="J36" i="27" s="1"/>
  <c r="I35" i="27"/>
  <c r="G35" i="27"/>
  <c r="J35" i="27" s="1"/>
  <c r="I34" i="27"/>
  <c r="G34" i="27"/>
  <c r="J34" i="27" s="1"/>
  <c r="I33" i="27"/>
  <c r="G33" i="27"/>
  <c r="J33" i="27" s="1"/>
  <c r="I32" i="27"/>
  <c r="G32" i="27"/>
  <c r="J32" i="27" s="1"/>
  <c r="I31" i="27"/>
  <c r="G31" i="27"/>
  <c r="J31" i="27" s="1"/>
  <c r="I30" i="27"/>
  <c r="G30" i="27"/>
  <c r="J30" i="27" s="1"/>
  <c r="J29" i="27"/>
  <c r="I29" i="27"/>
  <c r="G29" i="27"/>
  <c r="I28" i="27"/>
  <c r="G28" i="27"/>
  <c r="J28" i="27" s="1"/>
  <c r="J27" i="27"/>
  <c r="I27" i="27"/>
  <c r="G27" i="27"/>
  <c r="J26" i="27"/>
  <c r="I26" i="27"/>
  <c r="G26" i="27"/>
  <c r="I25" i="27"/>
  <c r="G25" i="27"/>
  <c r="J25" i="27" s="1"/>
  <c r="I24" i="27"/>
  <c r="J24" i="27" s="1"/>
  <c r="G24" i="27"/>
  <c r="J23" i="27"/>
  <c r="I23" i="27"/>
  <c r="G23" i="27"/>
  <c r="I22" i="27"/>
  <c r="J22" i="27" s="1"/>
  <c r="G22" i="27"/>
  <c r="I21" i="27"/>
  <c r="J21" i="27" s="1"/>
  <c r="G21" i="27"/>
  <c r="I20" i="27"/>
  <c r="G20" i="27"/>
  <c r="J19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J15" i="27" s="1"/>
  <c r="I14" i="27"/>
  <c r="G14" i="27"/>
  <c r="J14" i="27" s="1"/>
  <c r="J13" i="27"/>
  <c r="I13" i="27"/>
  <c r="G13" i="27"/>
  <c r="I12" i="27"/>
  <c r="G12" i="27"/>
  <c r="J12" i="27" s="1"/>
  <c r="J11" i="27"/>
  <c r="I11" i="27"/>
  <c r="G11" i="27"/>
  <c r="J10" i="27"/>
  <c r="I10" i="27"/>
  <c r="G10" i="27"/>
  <c r="I9" i="27"/>
  <c r="G9" i="27"/>
  <c r="J9" i="27" s="1"/>
  <c r="I8" i="27"/>
  <c r="J8" i="27" s="1"/>
  <c r="G8" i="27"/>
  <c r="I7" i="27"/>
  <c r="J7" i="27" s="1"/>
  <c r="G7" i="27"/>
  <c r="I6" i="27"/>
  <c r="J6" i="27" s="1"/>
  <c r="G6" i="27"/>
  <c r="I5" i="27"/>
  <c r="J5" i="27" s="1"/>
  <c r="G5" i="27"/>
  <c r="I4" i="27"/>
  <c r="G4" i="27"/>
  <c r="J4" i="27" s="1"/>
  <c r="I3" i="27"/>
  <c r="G3" i="27"/>
  <c r="J3" i="27" s="1"/>
  <c r="I66" i="26"/>
  <c r="G66" i="26"/>
  <c r="J66" i="26" s="1"/>
  <c r="I65" i="26"/>
  <c r="G65" i="26"/>
  <c r="J65" i="26" s="1"/>
  <c r="I64" i="26"/>
  <c r="G64" i="26"/>
  <c r="J64" i="26" s="1"/>
  <c r="I63" i="26"/>
  <c r="G63" i="26"/>
  <c r="J63" i="26" s="1"/>
  <c r="J62" i="26"/>
  <c r="I62" i="26"/>
  <c r="G62" i="26"/>
  <c r="K61" i="26"/>
  <c r="I61" i="26"/>
  <c r="G61" i="26"/>
  <c r="J61" i="26" s="1"/>
  <c r="K60" i="26"/>
  <c r="I60" i="26"/>
  <c r="J60" i="26" s="1"/>
  <c r="G60" i="26"/>
  <c r="K59" i="26"/>
  <c r="I59" i="26"/>
  <c r="G59" i="26"/>
  <c r="J59" i="26" s="1"/>
  <c r="J58" i="26"/>
  <c r="I58" i="26"/>
  <c r="G58" i="26"/>
  <c r="I57" i="26"/>
  <c r="J57" i="26" s="1"/>
  <c r="G57" i="26"/>
  <c r="I56" i="26"/>
  <c r="J56" i="26" s="1"/>
  <c r="G56" i="26"/>
  <c r="I55" i="26"/>
  <c r="J55" i="26" s="1"/>
  <c r="G55" i="26"/>
  <c r="I54" i="26"/>
  <c r="G54" i="26"/>
  <c r="J54" i="26" s="1"/>
  <c r="I53" i="26"/>
  <c r="G53" i="26"/>
  <c r="J53" i="26" s="1"/>
  <c r="I52" i="26"/>
  <c r="G52" i="26"/>
  <c r="J52" i="26" s="1"/>
  <c r="I51" i="26"/>
  <c r="G51" i="26"/>
  <c r="J51" i="26" s="1"/>
  <c r="I50" i="26"/>
  <c r="G50" i="26"/>
  <c r="J50" i="26" s="1"/>
  <c r="I49" i="26"/>
  <c r="G49" i="26"/>
  <c r="J49" i="26" s="1"/>
  <c r="I48" i="26"/>
  <c r="G48" i="26"/>
  <c r="J48" i="26" s="1"/>
  <c r="J47" i="26"/>
  <c r="I47" i="26"/>
  <c r="G47" i="26"/>
  <c r="I46" i="26"/>
  <c r="G46" i="26"/>
  <c r="J46" i="26" s="1"/>
  <c r="J45" i="26"/>
  <c r="I45" i="26"/>
  <c r="G45" i="26"/>
  <c r="J44" i="26"/>
  <c r="I44" i="26"/>
  <c r="G44" i="26"/>
  <c r="I43" i="26"/>
  <c r="G43" i="26"/>
  <c r="J43" i="26" s="1"/>
  <c r="I42" i="26"/>
  <c r="J42" i="26" s="1"/>
  <c r="G42" i="26"/>
  <c r="I41" i="26"/>
  <c r="J41" i="26" s="1"/>
  <c r="G41" i="26"/>
  <c r="I40" i="26"/>
  <c r="J40" i="26" s="1"/>
  <c r="G40" i="26"/>
  <c r="I39" i="26"/>
  <c r="J39" i="26" s="1"/>
  <c r="G39" i="26"/>
  <c r="I38" i="26"/>
  <c r="G38" i="26"/>
  <c r="I37" i="26"/>
  <c r="J37" i="26" s="1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J32" i="26" s="1"/>
  <c r="J31" i="26"/>
  <c r="I31" i="26"/>
  <c r="G31" i="26"/>
  <c r="I30" i="26"/>
  <c r="G30" i="26"/>
  <c r="J30" i="26" s="1"/>
  <c r="J29" i="26"/>
  <c r="I29" i="26"/>
  <c r="G29" i="26"/>
  <c r="J28" i="26"/>
  <c r="I28" i="26"/>
  <c r="G28" i="26"/>
  <c r="I27" i="26"/>
  <c r="G27" i="26"/>
  <c r="J27" i="26" s="1"/>
  <c r="I26" i="26"/>
  <c r="J26" i="26" s="1"/>
  <c r="G26" i="26"/>
  <c r="I25" i="26"/>
  <c r="J25" i="26" s="1"/>
  <c r="G25" i="26"/>
  <c r="I24" i="26"/>
  <c r="J24" i="26" s="1"/>
  <c r="G24" i="26"/>
  <c r="I23" i="26"/>
  <c r="J23" i="26" s="1"/>
  <c r="G23" i="26"/>
  <c r="I22" i="26"/>
  <c r="G22" i="26"/>
  <c r="J22" i="26" s="1"/>
  <c r="J21" i="26"/>
  <c r="I21" i="26"/>
  <c r="G21" i="26"/>
  <c r="I20" i="26"/>
  <c r="G20" i="26"/>
  <c r="J20" i="26" s="1"/>
  <c r="I19" i="26"/>
  <c r="G19" i="26"/>
  <c r="J19" i="26" s="1"/>
  <c r="I18" i="26"/>
  <c r="G18" i="26"/>
  <c r="J18" i="26" s="1"/>
  <c r="I17" i="26"/>
  <c r="G17" i="26"/>
  <c r="J17" i="26" s="1"/>
  <c r="I16" i="26"/>
  <c r="G16" i="26"/>
  <c r="J15" i="26"/>
  <c r="I15" i="26"/>
  <c r="G15" i="26"/>
  <c r="I14" i="26"/>
  <c r="G14" i="26"/>
  <c r="J14" i="26" s="1"/>
  <c r="J13" i="26"/>
  <c r="I13" i="26"/>
  <c r="G13" i="26"/>
  <c r="J12" i="26"/>
  <c r="I12" i="26"/>
  <c r="G12" i="26"/>
  <c r="J11" i="26"/>
  <c r="I11" i="26"/>
  <c r="G11" i="26"/>
  <c r="J10" i="26"/>
  <c r="I10" i="26"/>
  <c r="G10" i="26"/>
  <c r="I9" i="26"/>
  <c r="J9" i="26" s="1"/>
  <c r="G9" i="26"/>
  <c r="I8" i="26"/>
  <c r="J8" i="26" s="1"/>
  <c r="G8" i="26"/>
  <c r="I7" i="26"/>
  <c r="J7" i="26" s="1"/>
  <c r="G7" i="26"/>
  <c r="I6" i="26"/>
  <c r="G6" i="26"/>
  <c r="I5" i="26"/>
  <c r="G5" i="26"/>
  <c r="J5" i="26" s="1"/>
  <c r="I4" i="26"/>
  <c r="G4" i="26"/>
  <c r="J4" i="26" s="1"/>
  <c r="I3" i="26"/>
  <c r="G3" i="26"/>
  <c r="J3" i="26" s="1"/>
  <c r="I295" i="25"/>
  <c r="G295" i="25"/>
  <c r="J295" i="25" s="1"/>
  <c r="I294" i="25"/>
  <c r="G294" i="25"/>
  <c r="J293" i="25"/>
  <c r="I293" i="25"/>
  <c r="G293" i="25"/>
  <c r="I292" i="25"/>
  <c r="G292" i="25"/>
  <c r="J292" i="25" s="1"/>
  <c r="J291" i="25"/>
  <c r="I291" i="25"/>
  <c r="G291" i="25"/>
  <c r="J290" i="25"/>
  <c r="I290" i="25"/>
  <c r="G290" i="25"/>
  <c r="I289" i="25"/>
  <c r="G289" i="25"/>
  <c r="J289" i="25" s="1"/>
  <c r="J288" i="25"/>
  <c r="I288" i="25"/>
  <c r="G288" i="25"/>
  <c r="I287" i="25"/>
  <c r="J287" i="25" s="1"/>
  <c r="G287" i="25"/>
  <c r="I286" i="25"/>
  <c r="J286" i="25" s="1"/>
  <c r="G286" i="25"/>
  <c r="I285" i="25"/>
  <c r="J285" i="25" s="1"/>
  <c r="G285" i="25"/>
  <c r="I284" i="25"/>
  <c r="G284" i="25"/>
  <c r="J283" i="25"/>
  <c r="I283" i="25"/>
  <c r="G283" i="25"/>
  <c r="I282" i="25"/>
  <c r="G282" i="25"/>
  <c r="J282" i="25" s="1"/>
  <c r="I281" i="25"/>
  <c r="G281" i="25"/>
  <c r="J281" i="25" s="1"/>
  <c r="I280" i="25"/>
  <c r="G280" i="25"/>
  <c r="J280" i="25" s="1"/>
  <c r="I279" i="25"/>
  <c r="G279" i="25"/>
  <c r="J279" i="25" s="1"/>
  <c r="I278" i="25"/>
  <c r="G278" i="25"/>
  <c r="J278" i="25" s="1"/>
  <c r="J277" i="25"/>
  <c r="I277" i="25"/>
  <c r="G277" i="25"/>
  <c r="J276" i="25"/>
  <c r="I276" i="25"/>
  <c r="G276" i="25"/>
  <c r="J275" i="25"/>
  <c r="I275" i="25"/>
  <c r="G275" i="25"/>
  <c r="J274" i="25"/>
  <c r="I274" i="25"/>
  <c r="G274" i="25"/>
  <c r="I273" i="25"/>
  <c r="G273" i="25"/>
  <c r="J273" i="25" s="1"/>
  <c r="I272" i="25"/>
  <c r="J272" i="25" s="1"/>
  <c r="G272" i="25"/>
  <c r="K271" i="25"/>
  <c r="J271" i="25"/>
  <c r="I271" i="25"/>
  <c r="G271" i="25"/>
  <c r="K270" i="25"/>
  <c r="I270" i="25"/>
  <c r="G270" i="25"/>
  <c r="J270" i="25" s="1"/>
  <c r="K269" i="25"/>
  <c r="I269" i="25"/>
  <c r="G269" i="25"/>
  <c r="J269" i="25" s="1"/>
  <c r="I268" i="25"/>
  <c r="G268" i="25"/>
  <c r="J268" i="25" s="1"/>
  <c r="I267" i="25"/>
  <c r="G267" i="25"/>
  <c r="J267" i="25" s="1"/>
  <c r="I266" i="25"/>
  <c r="G266" i="25"/>
  <c r="J266" i="25" s="1"/>
  <c r="I265" i="25"/>
  <c r="G265" i="25"/>
  <c r="J265" i="25" s="1"/>
  <c r="I264" i="25"/>
  <c r="G264" i="25"/>
  <c r="J264" i="25" s="1"/>
  <c r="I263" i="25"/>
  <c r="G263" i="25"/>
  <c r="J263" i="25" s="1"/>
  <c r="J262" i="25"/>
  <c r="I262" i="25"/>
  <c r="G262" i="25"/>
  <c r="J261" i="25"/>
  <c r="I261" i="25"/>
  <c r="G261" i="25"/>
  <c r="J260" i="25"/>
  <c r="I260" i="25"/>
  <c r="G260" i="25"/>
  <c r="J259" i="25"/>
  <c r="I259" i="25"/>
  <c r="G259" i="25"/>
  <c r="I258" i="25"/>
  <c r="G258" i="25"/>
  <c r="J258" i="25" s="1"/>
  <c r="J257" i="25"/>
  <c r="I257" i="25"/>
  <c r="G257" i="25"/>
  <c r="I256" i="25"/>
  <c r="J256" i="25" s="1"/>
  <c r="G256" i="25"/>
  <c r="I255" i="25"/>
  <c r="J255" i="25" s="1"/>
  <c r="G255" i="25"/>
  <c r="I254" i="25"/>
  <c r="J254" i="25" s="1"/>
  <c r="G254" i="25"/>
  <c r="I253" i="25"/>
  <c r="G253" i="25"/>
  <c r="J252" i="25"/>
  <c r="I252" i="25"/>
  <c r="G252" i="25"/>
  <c r="I251" i="25"/>
  <c r="G251" i="25"/>
  <c r="J251" i="25" s="1"/>
  <c r="I250" i="25"/>
  <c r="G250" i="25"/>
  <c r="J250" i="25" s="1"/>
  <c r="I249" i="25"/>
  <c r="G249" i="25"/>
  <c r="J249" i="25" s="1"/>
  <c r="I248" i="25"/>
  <c r="G248" i="25"/>
  <c r="J248" i="25" s="1"/>
  <c r="I247" i="25"/>
  <c r="G247" i="25"/>
  <c r="J247" i="25" s="1"/>
  <c r="J246" i="25"/>
  <c r="I246" i="25"/>
  <c r="G246" i="25"/>
  <c r="I245" i="25"/>
  <c r="G245" i="25"/>
  <c r="J245" i="25" s="1"/>
  <c r="J244" i="25"/>
  <c r="I244" i="25"/>
  <c r="G244" i="25"/>
  <c r="J243" i="25"/>
  <c r="I243" i="25"/>
  <c r="G243" i="25"/>
  <c r="I242" i="25"/>
  <c r="G242" i="25"/>
  <c r="J242" i="25" s="1"/>
  <c r="I241" i="25"/>
  <c r="J241" i="25" s="1"/>
  <c r="G241" i="25"/>
  <c r="I240" i="25"/>
  <c r="J240" i="25" s="1"/>
  <c r="G240" i="25"/>
  <c r="J239" i="25"/>
  <c r="I239" i="25"/>
  <c r="G239" i="25"/>
  <c r="I238" i="25"/>
  <c r="J238" i="25" s="1"/>
  <c r="G238" i="25"/>
  <c r="I237" i="25"/>
  <c r="G237" i="25"/>
  <c r="I236" i="25"/>
  <c r="G236" i="25"/>
  <c r="J236" i="25" s="1"/>
  <c r="I235" i="25"/>
  <c r="G235" i="25"/>
  <c r="J235" i="25" s="1"/>
  <c r="I234" i="25"/>
  <c r="G234" i="25"/>
  <c r="J234" i="25" s="1"/>
  <c r="I233" i="25"/>
  <c r="G233" i="25"/>
  <c r="J233" i="25" s="1"/>
  <c r="I232" i="25"/>
  <c r="G232" i="25"/>
  <c r="J232" i="25" s="1"/>
  <c r="I231" i="25"/>
  <c r="G231" i="25"/>
  <c r="J231" i="25" s="1"/>
  <c r="J230" i="25"/>
  <c r="I230" i="25"/>
  <c r="G230" i="25"/>
  <c r="I229" i="25"/>
  <c r="G229" i="25"/>
  <c r="J229" i="25" s="1"/>
  <c r="J228" i="25"/>
  <c r="I228" i="25"/>
  <c r="G228" i="25"/>
  <c r="J227" i="25"/>
  <c r="I227" i="25"/>
  <c r="G227" i="25"/>
  <c r="J226" i="25"/>
  <c r="I226" i="25"/>
  <c r="G226" i="25"/>
  <c r="I225" i="25"/>
  <c r="J225" i="25" s="1"/>
  <c r="G225" i="25"/>
  <c r="I224" i="25"/>
  <c r="J224" i="25" s="1"/>
  <c r="G224" i="25"/>
  <c r="J223" i="25"/>
  <c r="I223" i="25"/>
  <c r="G223" i="25"/>
  <c r="I222" i="25"/>
  <c r="J222" i="25" s="1"/>
  <c r="G222" i="25"/>
  <c r="I221" i="25"/>
  <c r="G221" i="25"/>
  <c r="J221" i="25" s="1"/>
  <c r="I220" i="25"/>
  <c r="G220" i="25"/>
  <c r="J220" i="25" s="1"/>
  <c r="I219" i="25"/>
  <c r="G219" i="25"/>
  <c r="J219" i="25" s="1"/>
  <c r="I218" i="25"/>
  <c r="G218" i="25"/>
  <c r="J218" i="25" s="1"/>
  <c r="I217" i="25"/>
  <c r="G217" i="25"/>
  <c r="J217" i="25" s="1"/>
  <c r="I216" i="25"/>
  <c r="G216" i="25"/>
  <c r="J216" i="25" s="1"/>
  <c r="I215" i="25"/>
  <c r="G215" i="25"/>
  <c r="J214" i="25"/>
  <c r="I214" i="25"/>
  <c r="G214" i="25"/>
  <c r="I213" i="25"/>
  <c r="G213" i="25"/>
  <c r="J213" i="25" s="1"/>
  <c r="J212" i="25"/>
  <c r="I212" i="25"/>
  <c r="G212" i="25"/>
  <c r="J211" i="25"/>
  <c r="I211" i="25"/>
  <c r="G211" i="25"/>
  <c r="I210" i="25"/>
  <c r="G210" i="25"/>
  <c r="J210" i="25" s="1"/>
  <c r="J209" i="25"/>
  <c r="I209" i="25"/>
  <c r="G209" i="25"/>
  <c r="I208" i="25"/>
  <c r="J208" i="25" s="1"/>
  <c r="G208" i="25"/>
  <c r="J207" i="25"/>
  <c r="I207" i="25"/>
  <c r="G207" i="25"/>
  <c r="I206" i="25"/>
  <c r="J206" i="25" s="1"/>
  <c r="G206" i="25"/>
  <c r="I205" i="25"/>
  <c r="G205" i="25"/>
  <c r="J205" i="25" s="1"/>
  <c r="J204" i="25"/>
  <c r="I204" i="25"/>
  <c r="G204" i="25"/>
  <c r="I203" i="25"/>
  <c r="G203" i="25"/>
  <c r="J203" i="25" s="1"/>
  <c r="I202" i="25"/>
  <c r="G202" i="25"/>
  <c r="J202" i="25" s="1"/>
  <c r="I201" i="25"/>
  <c r="G201" i="25"/>
  <c r="J201" i="25" s="1"/>
  <c r="I200" i="25"/>
  <c r="G200" i="25"/>
  <c r="J200" i="25" s="1"/>
  <c r="I199" i="25"/>
  <c r="G199" i="25"/>
  <c r="J198" i="25"/>
  <c r="I198" i="25"/>
  <c r="G198" i="25"/>
  <c r="I197" i="25"/>
  <c r="G197" i="25"/>
  <c r="J197" i="25" s="1"/>
  <c r="J196" i="25"/>
  <c r="I196" i="25"/>
  <c r="G196" i="25"/>
  <c r="J195" i="25"/>
  <c r="I195" i="25"/>
  <c r="G195" i="25"/>
  <c r="J194" i="25"/>
  <c r="I194" i="25"/>
  <c r="G194" i="25"/>
  <c r="J193" i="25"/>
  <c r="I193" i="25"/>
  <c r="G193" i="25"/>
  <c r="I192" i="25"/>
  <c r="J192" i="25" s="1"/>
  <c r="G192" i="25"/>
  <c r="J191" i="25"/>
  <c r="I191" i="25"/>
  <c r="G191" i="25"/>
  <c r="I190" i="25"/>
  <c r="J190" i="25" s="1"/>
  <c r="G190" i="25"/>
  <c r="I189" i="25"/>
  <c r="G189" i="25"/>
  <c r="J189" i="25" s="1"/>
  <c r="I188" i="25"/>
  <c r="J188" i="25" s="1"/>
  <c r="G188" i="25"/>
  <c r="I187" i="25"/>
  <c r="G187" i="25"/>
  <c r="J187" i="25" s="1"/>
  <c r="I186" i="25"/>
  <c r="G186" i="25"/>
  <c r="J186" i="25" s="1"/>
  <c r="I185" i="25"/>
  <c r="G185" i="25"/>
  <c r="J185" i="25" s="1"/>
  <c r="I184" i="25"/>
  <c r="G184" i="25"/>
  <c r="J184" i="25" s="1"/>
  <c r="I183" i="25"/>
  <c r="G183" i="25"/>
  <c r="J183" i="25" s="1"/>
  <c r="J182" i="25"/>
  <c r="I182" i="25"/>
  <c r="G182" i="25"/>
  <c r="I181" i="25"/>
  <c r="G181" i="25"/>
  <c r="J181" i="25" s="1"/>
  <c r="J180" i="25"/>
  <c r="I180" i="25"/>
  <c r="G180" i="25"/>
  <c r="J179" i="25"/>
  <c r="I179" i="25"/>
  <c r="G179" i="25"/>
  <c r="J178" i="25"/>
  <c r="I178" i="25"/>
  <c r="G178" i="25"/>
  <c r="I177" i="25"/>
  <c r="J177" i="25" s="1"/>
  <c r="G177" i="25"/>
  <c r="I176" i="25"/>
  <c r="J176" i="25" s="1"/>
  <c r="G176" i="25"/>
  <c r="J175" i="25"/>
  <c r="I175" i="25"/>
  <c r="G175" i="25"/>
  <c r="I174" i="25"/>
  <c r="J174" i="25" s="1"/>
  <c r="G174" i="25"/>
  <c r="I173" i="25"/>
  <c r="G173" i="25"/>
  <c r="I172" i="25"/>
  <c r="G172" i="25"/>
  <c r="J172" i="25" s="1"/>
  <c r="I171" i="25"/>
  <c r="G171" i="25"/>
  <c r="J171" i="25" s="1"/>
  <c r="I170" i="25"/>
  <c r="G170" i="25"/>
  <c r="J170" i="25" s="1"/>
  <c r="I169" i="25"/>
  <c r="G169" i="25"/>
  <c r="J169" i="25" s="1"/>
  <c r="I168" i="25"/>
  <c r="G168" i="25"/>
  <c r="J168" i="25" s="1"/>
  <c r="I167" i="25"/>
  <c r="G167" i="25"/>
  <c r="J167" i="25" s="1"/>
  <c r="J166" i="25"/>
  <c r="I166" i="25"/>
  <c r="G166" i="25"/>
  <c r="I165" i="25"/>
  <c r="G165" i="25"/>
  <c r="J165" i="25" s="1"/>
  <c r="J164" i="25"/>
  <c r="I164" i="25"/>
  <c r="G164" i="25"/>
  <c r="J163" i="25"/>
  <c r="I163" i="25"/>
  <c r="G163" i="25"/>
  <c r="I162" i="25"/>
  <c r="G162" i="25"/>
  <c r="J162" i="25" s="1"/>
  <c r="I161" i="25"/>
  <c r="J161" i="25" s="1"/>
  <c r="G161" i="25"/>
  <c r="I160" i="25"/>
  <c r="J160" i="25" s="1"/>
  <c r="G160" i="25"/>
  <c r="J159" i="25"/>
  <c r="I159" i="25"/>
  <c r="G159" i="25"/>
  <c r="I158" i="25"/>
  <c r="J158" i="25" s="1"/>
  <c r="G158" i="25"/>
  <c r="I157" i="25"/>
  <c r="G157" i="25"/>
  <c r="J157" i="25" s="1"/>
  <c r="I156" i="25"/>
  <c r="G156" i="25"/>
  <c r="J156" i="25" s="1"/>
  <c r="I155" i="25"/>
  <c r="G155" i="25"/>
  <c r="J155" i="25" s="1"/>
  <c r="I154" i="25"/>
  <c r="G154" i="25"/>
  <c r="J154" i="25" s="1"/>
  <c r="I153" i="25"/>
  <c r="G153" i="25"/>
  <c r="J153" i="25" s="1"/>
  <c r="I152" i="25"/>
  <c r="G152" i="25"/>
  <c r="J152" i="25" s="1"/>
  <c r="I151" i="25"/>
  <c r="G151" i="25"/>
  <c r="J150" i="25"/>
  <c r="I150" i="25"/>
  <c r="G150" i="25"/>
  <c r="I149" i="25"/>
  <c r="G149" i="25"/>
  <c r="J149" i="25" s="1"/>
  <c r="J148" i="25"/>
  <c r="I148" i="25"/>
  <c r="G148" i="25"/>
  <c r="J147" i="25"/>
  <c r="I147" i="25"/>
  <c r="G147" i="25"/>
  <c r="I146" i="25"/>
  <c r="G146" i="25"/>
  <c r="J146" i="25" s="1"/>
  <c r="J145" i="25"/>
  <c r="I145" i="25"/>
  <c r="G145" i="25"/>
  <c r="I144" i="25"/>
  <c r="J144" i="25" s="1"/>
  <c r="G144" i="25"/>
  <c r="J143" i="25"/>
  <c r="I143" i="25"/>
  <c r="G143" i="25"/>
  <c r="I142" i="25"/>
  <c r="J142" i="25" s="1"/>
  <c r="G142" i="25"/>
  <c r="I141" i="25"/>
  <c r="G141" i="25"/>
  <c r="J141" i="25" s="1"/>
  <c r="I140" i="25"/>
  <c r="G140" i="25"/>
  <c r="J140" i="25" s="1"/>
  <c r="I139" i="25"/>
  <c r="G139" i="25"/>
  <c r="J139" i="25" s="1"/>
  <c r="I138" i="25"/>
  <c r="G138" i="25"/>
  <c r="J138" i="25" s="1"/>
  <c r="I137" i="25"/>
  <c r="G137" i="25"/>
  <c r="J137" i="25" s="1"/>
  <c r="I136" i="25"/>
  <c r="G136" i="25"/>
  <c r="J136" i="25" s="1"/>
  <c r="I135" i="25"/>
  <c r="G135" i="25"/>
  <c r="J135" i="25" s="1"/>
  <c r="J134" i="25"/>
  <c r="I134" i="25"/>
  <c r="G134" i="25"/>
  <c r="I133" i="25"/>
  <c r="G133" i="25"/>
  <c r="J133" i="25" s="1"/>
  <c r="J132" i="25"/>
  <c r="I132" i="25"/>
  <c r="G132" i="25"/>
  <c r="J131" i="25"/>
  <c r="I131" i="25"/>
  <c r="G131" i="25"/>
  <c r="I130" i="25"/>
  <c r="G130" i="25"/>
  <c r="J130" i="25" s="1"/>
  <c r="I129" i="25"/>
  <c r="J129" i="25" s="1"/>
  <c r="G129" i="25"/>
  <c r="I128" i="25"/>
  <c r="J128" i="25" s="1"/>
  <c r="G128" i="25"/>
  <c r="J127" i="25"/>
  <c r="I127" i="25"/>
  <c r="G127" i="25"/>
  <c r="I126" i="25"/>
  <c r="J126" i="25" s="1"/>
  <c r="G126" i="25"/>
  <c r="I125" i="25"/>
  <c r="J125" i="25" s="1"/>
  <c r="G125" i="25"/>
  <c r="I124" i="25"/>
  <c r="G124" i="25"/>
  <c r="J124" i="25" s="1"/>
  <c r="I123" i="25"/>
  <c r="G123" i="25"/>
  <c r="J123" i="25" s="1"/>
  <c r="I122" i="25"/>
  <c r="G122" i="25"/>
  <c r="J122" i="25" s="1"/>
  <c r="I121" i="25"/>
  <c r="G121" i="25"/>
  <c r="J121" i="25" s="1"/>
  <c r="I120" i="25"/>
  <c r="G120" i="25"/>
  <c r="J120" i="25" s="1"/>
  <c r="I119" i="25"/>
  <c r="G119" i="25"/>
  <c r="J119" i="25" s="1"/>
  <c r="J118" i="25"/>
  <c r="I118" i="25"/>
  <c r="G118" i="25"/>
  <c r="I117" i="25"/>
  <c r="G117" i="25"/>
  <c r="J117" i="25" s="1"/>
  <c r="J116" i="25"/>
  <c r="I116" i="25"/>
  <c r="G116" i="25"/>
  <c r="J115" i="25"/>
  <c r="I115" i="25"/>
  <c r="G115" i="25"/>
  <c r="J114" i="25"/>
  <c r="I114" i="25"/>
  <c r="G114" i="25"/>
  <c r="I113" i="25"/>
  <c r="J113" i="25" s="1"/>
  <c r="G113" i="25"/>
  <c r="I112" i="25"/>
  <c r="J112" i="25" s="1"/>
  <c r="G112" i="25"/>
  <c r="J111" i="25"/>
  <c r="I111" i="25"/>
  <c r="G111" i="25"/>
  <c r="I110" i="25"/>
  <c r="J110" i="25" s="1"/>
  <c r="G110" i="25"/>
  <c r="I109" i="25"/>
  <c r="J109" i="25" s="1"/>
  <c r="G109" i="25"/>
  <c r="I108" i="25"/>
  <c r="J108" i="25" s="1"/>
  <c r="G108" i="25"/>
  <c r="I107" i="25"/>
  <c r="G107" i="25"/>
  <c r="J107" i="25" s="1"/>
  <c r="I106" i="25"/>
  <c r="G106" i="25"/>
  <c r="J106" i="25" s="1"/>
  <c r="I105" i="25"/>
  <c r="G105" i="25"/>
  <c r="J105" i="25" s="1"/>
  <c r="I104" i="25"/>
  <c r="G104" i="25"/>
  <c r="J104" i="25" s="1"/>
  <c r="I103" i="25"/>
  <c r="G103" i="25"/>
  <c r="J103" i="25" s="1"/>
  <c r="J102" i="25"/>
  <c r="I102" i="25"/>
  <c r="G102" i="25"/>
  <c r="I101" i="25"/>
  <c r="G101" i="25"/>
  <c r="J101" i="25" s="1"/>
  <c r="J100" i="25"/>
  <c r="I100" i="25"/>
  <c r="G100" i="25"/>
  <c r="J99" i="25"/>
  <c r="I99" i="25"/>
  <c r="G99" i="25"/>
  <c r="I98" i="25"/>
  <c r="G98" i="25"/>
  <c r="J98" i="25" s="1"/>
  <c r="I97" i="25"/>
  <c r="J97" i="25" s="1"/>
  <c r="G97" i="25"/>
  <c r="I96" i="25"/>
  <c r="J96" i="25" s="1"/>
  <c r="G96" i="25"/>
  <c r="J95" i="25"/>
  <c r="I95" i="25"/>
  <c r="G95" i="25"/>
  <c r="I94" i="25"/>
  <c r="J94" i="25" s="1"/>
  <c r="G94" i="25"/>
  <c r="I93" i="25"/>
  <c r="J93" i="25" s="1"/>
  <c r="G93" i="25"/>
  <c r="I92" i="25"/>
  <c r="G92" i="25"/>
  <c r="J92" i="25" s="1"/>
  <c r="I91" i="25"/>
  <c r="G91" i="25"/>
  <c r="J91" i="25" s="1"/>
  <c r="I90" i="25"/>
  <c r="G90" i="25"/>
  <c r="J90" i="25" s="1"/>
  <c r="I89" i="25"/>
  <c r="G89" i="25"/>
  <c r="J89" i="25" s="1"/>
  <c r="I88" i="25"/>
  <c r="G88" i="25"/>
  <c r="J88" i="25" s="1"/>
  <c r="I87" i="25"/>
  <c r="G87" i="25"/>
  <c r="J87" i="25" s="1"/>
  <c r="J86" i="25"/>
  <c r="I86" i="25"/>
  <c r="G86" i="25"/>
  <c r="I85" i="25"/>
  <c r="G85" i="25"/>
  <c r="J85" i="25" s="1"/>
  <c r="J84" i="25"/>
  <c r="I84" i="25"/>
  <c r="G84" i="25"/>
  <c r="J83" i="25"/>
  <c r="I83" i="25"/>
  <c r="G83" i="25"/>
  <c r="I82" i="25"/>
  <c r="G82" i="25"/>
  <c r="J82" i="25" s="1"/>
  <c r="I81" i="25"/>
  <c r="J81" i="25" s="1"/>
  <c r="G81" i="25"/>
  <c r="I80" i="25"/>
  <c r="J80" i="25" s="1"/>
  <c r="G80" i="25"/>
  <c r="J79" i="25"/>
  <c r="I79" i="25"/>
  <c r="G79" i="25"/>
  <c r="I78" i="25"/>
  <c r="J78" i="25" s="1"/>
  <c r="G78" i="25"/>
  <c r="I77" i="25"/>
  <c r="J77" i="25" s="1"/>
  <c r="G77" i="25"/>
  <c r="J76" i="25"/>
  <c r="I76" i="25"/>
  <c r="G76" i="25"/>
  <c r="I75" i="25"/>
  <c r="G75" i="25"/>
  <c r="J75" i="25" s="1"/>
  <c r="I74" i="25"/>
  <c r="G74" i="25"/>
  <c r="J74" i="25" s="1"/>
  <c r="I73" i="25"/>
  <c r="G73" i="25"/>
  <c r="J73" i="25" s="1"/>
  <c r="I72" i="25"/>
  <c r="G72" i="25"/>
  <c r="J72" i="25" s="1"/>
  <c r="I71" i="25"/>
  <c r="G71" i="25"/>
  <c r="J71" i="25" s="1"/>
  <c r="J70" i="25"/>
  <c r="I70" i="25"/>
  <c r="G70" i="25"/>
  <c r="I69" i="25"/>
  <c r="G69" i="25"/>
  <c r="J69" i="25" s="1"/>
  <c r="J68" i="25"/>
  <c r="I68" i="25"/>
  <c r="G68" i="25"/>
  <c r="J67" i="25"/>
  <c r="I67" i="25"/>
  <c r="G67" i="25"/>
  <c r="J66" i="25"/>
  <c r="I66" i="25"/>
  <c r="G66" i="25"/>
  <c r="I65" i="25"/>
  <c r="J65" i="25" s="1"/>
  <c r="G65" i="25"/>
  <c r="I64" i="25"/>
  <c r="J64" i="25" s="1"/>
  <c r="G64" i="25"/>
  <c r="J63" i="25"/>
  <c r="I63" i="25"/>
  <c r="G63" i="25"/>
  <c r="I62" i="25"/>
  <c r="J62" i="25" s="1"/>
  <c r="G62" i="25"/>
  <c r="I61" i="25"/>
  <c r="J61" i="25" s="1"/>
  <c r="G61" i="25"/>
  <c r="I60" i="25"/>
  <c r="J60" i="25" s="1"/>
  <c r="G60" i="25"/>
  <c r="I59" i="25"/>
  <c r="G59" i="25"/>
  <c r="J59" i="25" s="1"/>
  <c r="I58" i="25"/>
  <c r="G58" i="25"/>
  <c r="J58" i="25" s="1"/>
  <c r="I57" i="25"/>
  <c r="G57" i="25"/>
  <c r="J57" i="25" s="1"/>
  <c r="I56" i="25"/>
  <c r="G56" i="25"/>
  <c r="J56" i="25" s="1"/>
  <c r="I55" i="25"/>
  <c r="G55" i="25"/>
  <c r="J55" i="25" s="1"/>
  <c r="J54" i="25"/>
  <c r="I54" i="25"/>
  <c r="G54" i="25"/>
  <c r="I53" i="25"/>
  <c r="G53" i="25"/>
  <c r="J53" i="25" s="1"/>
  <c r="J52" i="25"/>
  <c r="I52" i="25"/>
  <c r="G52" i="25"/>
  <c r="J51" i="25"/>
  <c r="I51" i="25"/>
  <c r="G51" i="25"/>
  <c r="J50" i="25"/>
  <c r="I50" i="25"/>
  <c r="G50" i="25"/>
  <c r="I49" i="25"/>
  <c r="J49" i="25" s="1"/>
  <c r="G49" i="25"/>
  <c r="I48" i="25"/>
  <c r="J48" i="25" s="1"/>
  <c r="G48" i="25"/>
  <c r="J47" i="25"/>
  <c r="I47" i="25"/>
  <c r="G47" i="25"/>
  <c r="I46" i="25"/>
  <c r="J46" i="25" s="1"/>
  <c r="G46" i="25"/>
  <c r="I45" i="25"/>
  <c r="J45" i="25" s="1"/>
  <c r="G45" i="25"/>
  <c r="I44" i="25"/>
  <c r="G44" i="25"/>
  <c r="J44" i="25" s="1"/>
  <c r="I43" i="25"/>
  <c r="G43" i="25"/>
  <c r="J43" i="25" s="1"/>
  <c r="I42" i="25"/>
  <c r="G42" i="25"/>
  <c r="J42" i="25" s="1"/>
  <c r="I41" i="25"/>
  <c r="G41" i="25"/>
  <c r="J41" i="25" s="1"/>
  <c r="I40" i="25"/>
  <c r="G40" i="25"/>
  <c r="J40" i="25" s="1"/>
  <c r="I39" i="25"/>
  <c r="G39" i="25"/>
  <c r="J38" i="25"/>
  <c r="I38" i="25"/>
  <c r="G38" i="25"/>
  <c r="I37" i="25"/>
  <c r="G37" i="25"/>
  <c r="J37" i="25" s="1"/>
  <c r="J36" i="25"/>
  <c r="I36" i="25"/>
  <c r="G36" i="25"/>
  <c r="J35" i="25"/>
  <c r="I35" i="25"/>
  <c r="G35" i="25"/>
  <c r="I34" i="25"/>
  <c r="G34" i="25"/>
  <c r="J34" i="25" s="1"/>
  <c r="J33" i="25"/>
  <c r="I33" i="25"/>
  <c r="G33" i="25"/>
  <c r="I32" i="25"/>
  <c r="J32" i="25" s="1"/>
  <c r="G32" i="25"/>
  <c r="J31" i="25"/>
  <c r="I31" i="25"/>
  <c r="G31" i="25"/>
  <c r="I30" i="25"/>
  <c r="J30" i="25" s="1"/>
  <c r="G30" i="25"/>
  <c r="I29" i="25"/>
  <c r="J29" i="25" s="1"/>
  <c r="G29" i="25"/>
  <c r="I28" i="25"/>
  <c r="G28" i="25"/>
  <c r="J28" i="25" s="1"/>
  <c r="I27" i="25"/>
  <c r="G27" i="25"/>
  <c r="J27" i="25" s="1"/>
  <c r="I26" i="25"/>
  <c r="G26" i="25"/>
  <c r="J26" i="25" s="1"/>
  <c r="I25" i="25"/>
  <c r="G25" i="25"/>
  <c r="J25" i="25" s="1"/>
  <c r="I24" i="25"/>
  <c r="G24" i="25"/>
  <c r="J24" i="25" s="1"/>
  <c r="I23" i="25"/>
  <c r="G23" i="25"/>
  <c r="J22" i="25"/>
  <c r="I22" i="25"/>
  <c r="G22" i="25"/>
  <c r="I21" i="25"/>
  <c r="G21" i="25"/>
  <c r="J21" i="25" s="1"/>
  <c r="J20" i="25"/>
  <c r="I20" i="25"/>
  <c r="G20" i="25"/>
  <c r="J19" i="25"/>
  <c r="I19" i="25"/>
  <c r="G19" i="25"/>
  <c r="I18" i="25"/>
  <c r="G18" i="25"/>
  <c r="J18" i="25" s="1"/>
  <c r="J17" i="25"/>
  <c r="I17" i="25"/>
  <c r="G17" i="25"/>
  <c r="I16" i="25"/>
  <c r="J16" i="25" s="1"/>
  <c r="G16" i="25"/>
  <c r="J15" i="25"/>
  <c r="I15" i="25"/>
  <c r="G15" i="25"/>
  <c r="I14" i="25"/>
  <c r="J14" i="25" s="1"/>
  <c r="G14" i="25"/>
  <c r="I13" i="25"/>
  <c r="J13" i="25" s="1"/>
  <c r="G13" i="25"/>
  <c r="I12" i="25"/>
  <c r="G12" i="25"/>
  <c r="J12" i="25" s="1"/>
  <c r="I11" i="25"/>
  <c r="G11" i="25"/>
  <c r="J11" i="25" s="1"/>
  <c r="I10" i="25"/>
  <c r="G10" i="25"/>
  <c r="J10" i="25" s="1"/>
  <c r="I9" i="25"/>
  <c r="G9" i="25"/>
  <c r="J9" i="25" s="1"/>
  <c r="I8" i="25"/>
  <c r="G8" i="25"/>
  <c r="J8" i="25" s="1"/>
  <c r="I7" i="25"/>
  <c r="G7" i="25"/>
  <c r="J7" i="25" s="1"/>
  <c r="J6" i="25"/>
  <c r="I6" i="25"/>
  <c r="G6" i="25"/>
  <c r="I5" i="25"/>
  <c r="G5" i="25"/>
  <c r="J5" i="25" s="1"/>
  <c r="J4" i="25"/>
  <c r="I4" i="25"/>
  <c r="G4" i="25"/>
  <c r="J3" i="25"/>
  <c r="I3" i="25"/>
  <c r="G3" i="25"/>
  <c r="I67" i="26" l="1"/>
  <c r="I296" i="25"/>
  <c r="J253" i="25"/>
  <c r="J284" i="25"/>
  <c r="J20" i="27"/>
  <c r="J192" i="27" s="1"/>
  <c r="J157" i="27"/>
  <c r="J20" i="28"/>
  <c r="J23" i="25"/>
  <c r="J296" i="25" s="1"/>
  <c r="J38" i="26"/>
  <c r="J46" i="27"/>
  <c r="J13" i="28"/>
  <c r="J156" i="28" s="1"/>
  <c r="J110" i="30"/>
  <c r="J132" i="33"/>
  <c r="G184" i="30"/>
  <c r="J215" i="25"/>
  <c r="J6" i="26"/>
  <c r="J68" i="27"/>
  <c r="J134" i="27"/>
  <c r="G192" i="27"/>
  <c r="J8" i="28"/>
  <c r="J40" i="29"/>
  <c r="J189" i="29"/>
  <c r="J99" i="30"/>
  <c r="I200" i="29"/>
  <c r="J39" i="25"/>
  <c r="I192" i="27"/>
  <c r="J62" i="27"/>
  <c r="J170" i="29"/>
  <c r="J151" i="25"/>
  <c r="J237" i="25"/>
  <c r="J294" i="25"/>
  <c r="J109" i="27"/>
  <c r="J94" i="29"/>
  <c r="J87" i="31"/>
  <c r="J169" i="31"/>
  <c r="J57" i="32"/>
  <c r="J64" i="32"/>
  <c r="J173" i="27"/>
  <c r="G156" i="28"/>
  <c r="G200" i="29"/>
  <c r="J84" i="27"/>
  <c r="I194" i="31"/>
  <c r="J150" i="31"/>
  <c r="J173" i="25"/>
  <c r="G296" i="25"/>
  <c r="J3" i="29"/>
  <c r="J148" i="29"/>
  <c r="J199" i="25"/>
  <c r="J16" i="26"/>
  <c r="J67" i="26" s="1"/>
  <c r="J52" i="27"/>
  <c r="J125" i="27"/>
  <c r="J105" i="28"/>
  <c r="J155" i="29"/>
  <c r="J129" i="30"/>
  <c r="G67" i="26"/>
  <c r="J139" i="27"/>
  <c r="J72" i="28"/>
  <c r="J143" i="28"/>
  <c r="J69" i="29"/>
  <c r="J140" i="27"/>
  <c r="J145" i="27"/>
  <c r="J109" i="28"/>
  <c r="J138" i="28"/>
  <c r="J39" i="29"/>
  <c r="J141" i="29"/>
  <c r="J193" i="29"/>
  <c r="J98" i="30"/>
  <c r="J124" i="31"/>
  <c r="J161" i="31"/>
  <c r="J168" i="32"/>
  <c r="J17" i="33"/>
  <c r="J49" i="33"/>
  <c r="J81" i="33"/>
  <c r="J113" i="33"/>
  <c r="J174" i="27"/>
  <c r="J180" i="27"/>
  <c r="J56" i="28"/>
  <c r="J71" i="29"/>
  <c r="J119" i="31"/>
  <c r="J138" i="31"/>
  <c r="J27" i="32"/>
  <c r="G194" i="31"/>
  <c r="I156" i="28"/>
  <c r="J63" i="28"/>
  <c r="J135" i="28"/>
  <c r="J5" i="29"/>
  <c r="J78" i="29"/>
  <c r="J120" i="29"/>
  <c r="J150" i="29"/>
  <c r="I184" i="30"/>
  <c r="J194" i="31"/>
  <c r="I228" i="32"/>
  <c r="J152" i="32"/>
  <c r="J7" i="33"/>
  <c r="J103" i="29"/>
  <c r="J132" i="29"/>
  <c r="J172" i="29"/>
  <c r="J3" i="30"/>
  <c r="J34" i="30"/>
  <c r="J131" i="30"/>
  <c r="J173" i="30"/>
  <c r="J16" i="31"/>
  <c r="J3" i="32"/>
  <c r="J41" i="32"/>
  <c r="J91" i="32"/>
  <c r="J183" i="32"/>
  <c r="J33" i="33"/>
  <c r="J214" i="33" s="1"/>
  <c r="J65" i="33"/>
  <c r="J97" i="33"/>
  <c r="J110" i="32"/>
  <c r="J179" i="33"/>
  <c r="J22" i="28"/>
  <c r="J40" i="28"/>
  <c r="J125" i="28"/>
  <c r="J55" i="29"/>
  <c r="J115" i="29"/>
  <c r="J157" i="29"/>
  <c r="J73" i="32"/>
  <c r="J122" i="32"/>
  <c r="J215" i="32"/>
  <c r="J21" i="33"/>
  <c r="J53" i="33"/>
  <c r="J85" i="33"/>
  <c r="J117" i="33"/>
  <c r="G228" i="32"/>
  <c r="J124" i="33"/>
  <c r="J174" i="33"/>
  <c r="G214" i="33"/>
  <c r="J189" i="27"/>
  <c r="J47" i="28"/>
  <c r="J102" i="28"/>
  <c r="J132" i="28"/>
  <c r="J62" i="29"/>
  <c r="J134" i="29"/>
  <c r="J174" i="29"/>
  <c r="J145" i="30"/>
  <c r="J85" i="31"/>
  <c r="J43" i="32"/>
  <c r="J185" i="32"/>
  <c r="I214" i="33"/>
  <c r="J228" i="32" l="1"/>
  <c r="J184" i="30"/>
  <c r="J200" i="29"/>
  <c r="L27" i="4"/>
  <c r="L28" i="4"/>
  <c r="L25" i="4"/>
  <c r="L26" i="4"/>
  <c r="L24" i="4"/>
  <c r="G4" i="1"/>
  <c r="G10" i="1"/>
  <c r="G3" i="1"/>
  <c r="G9" i="1"/>
  <c r="I4" i="1"/>
  <c r="G5" i="1"/>
  <c r="I5" i="1"/>
  <c r="J5" i="1" s="1"/>
  <c r="G6" i="1"/>
  <c r="I6" i="1"/>
  <c r="G7" i="1"/>
  <c r="I7" i="1"/>
  <c r="G8" i="1"/>
  <c r="I8" i="1"/>
  <c r="J8" i="1" s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J17" i="3" s="1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119" i="15" l="1"/>
  <c r="J77" i="22"/>
  <c r="J101" i="22"/>
  <c r="J69" i="22"/>
  <c r="J109" i="21"/>
  <c r="J42" i="13"/>
  <c r="J17" i="17"/>
  <c r="J16" i="20"/>
  <c r="J34" i="1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C6173FAE-891D-43F1-A55D-ED2CEEF4474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BBFBA31B-B7FD-4798-9ED3-8FCA2A426D3E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<sst xmlns="http://schemas.openxmlformats.org/spreadsheetml/2006/main" count="21660" uniqueCount="2043">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</sst>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0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charset val="1"/>
    </font>
    <font>
      <u/>
      <sz val="11"/>
      <color theme="10"/>
      <name val="Calibri"/>
      <charset val="1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2" fontId="6" fillId="2" borderId="2" xfId="0" applyNumberFormat="1" applyFont="1" applyFill="1" applyBorder="1" applyAlignment="1" applyProtection="1">
      <alignment horizontal="center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71" activePane="bottomLeft" state="frozen"/>
      <selection pane="bottomLeft" activeCell="K87" sqref="K8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40" t="s">
        <v>6</v>
      </c>
      <c r="B2" s="39"/>
      <c r="C2" s="39"/>
      <c r="D2" s="39"/>
      <c r="E2" s="41"/>
    </row>
    <row r="3" spans="1:10" s="38" customFormat="1" ht="40.799999999999997" x14ac:dyDescent="0.3">
      <c r="A3" s="47" t="s">
        <v>7</v>
      </c>
      <c r="B3" s="43" t="s">
        <v>8</v>
      </c>
      <c r="C3" s="44" t="s">
        <v>9</v>
      </c>
      <c r="D3" s="42" t="s">
        <v>10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12</v>
      </c>
      <c r="C4" s="10" t="s">
        <v>13</v>
      </c>
      <c r="D4" s="8" t="s">
        <v>14</v>
      </c>
      <c r="E4" s="22">
        <v>1</v>
      </c>
      <c r="F4" s="21">
        <v>3122520</v>
      </c>
      <c r="G4" s="21">
        <f>E4*F4</f>
        <v>3122520</v>
      </c>
      <c r="H4" s="21"/>
      <c r="I4" s="21">
        <f t="shared" si="1"/>
        <v>0</v>
      </c>
      <c r="J4" s="21">
        <f t="shared" ref="J4:J67" si="3">G4+I4</f>
        <v>3122520</v>
      </c>
    </row>
    <row r="5" spans="1:10" s="38" customFormat="1" ht="20.399999999999999" x14ac:dyDescent="0.3">
      <c r="A5" s="47" t="s">
        <v>15</v>
      </c>
      <c r="B5" s="43" t="s">
        <v>16</v>
      </c>
      <c r="C5" s="44" t="s">
        <v>17</v>
      </c>
      <c r="D5" s="42" t="s">
        <v>18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0.399999999999999" x14ac:dyDescent="0.3">
      <c r="A6" s="47" t="s">
        <v>19</v>
      </c>
      <c r="B6" s="43" t="s">
        <v>20</v>
      </c>
      <c r="C6" s="44" t="s">
        <v>21</v>
      </c>
      <c r="D6" s="42" t="s">
        <v>18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23</v>
      </c>
      <c r="C7" s="44" t="s">
        <v>24</v>
      </c>
      <c r="D7" s="42" t="s">
        <v>18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25</v>
      </c>
      <c r="B8" s="43" t="s">
        <v>26</v>
      </c>
      <c r="C8" s="44" t="s">
        <v>27</v>
      </c>
      <c r="D8" s="42" t="s">
        <v>18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30.6" x14ac:dyDescent="0.3">
      <c r="A9" s="47" t="s">
        <v>28</v>
      </c>
      <c r="B9" s="43" t="s">
        <v>29</v>
      </c>
      <c r="C9" s="44" t="s">
        <v>30</v>
      </c>
      <c r="D9" s="42" t="s">
        <v>10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31</v>
      </c>
      <c r="B10" s="9" t="s">
        <v>32</v>
      </c>
      <c r="C10" s="63" t="s">
        <v>33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36</v>
      </c>
      <c r="C12" s="44" t="s">
        <v>37</v>
      </c>
      <c r="D12" s="42" t="s">
        <v>38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0.399999999999999" x14ac:dyDescent="0.3">
      <c r="A13" s="19" t="s">
        <v>39</v>
      </c>
      <c r="B13" s="9" t="s">
        <v>40</v>
      </c>
      <c r="C13" s="10" t="s">
        <v>41</v>
      </c>
      <c r="D13" s="8" t="s">
        <v>14</v>
      </c>
      <c r="E13" s="22">
        <v>1</v>
      </c>
      <c r="F13" s="21">
        <v>214468</v>
      </c>
      <c r="G13" s="21">
        <f t="shared" si="0"/>
        <v>214468</v>
      </c>
      <c r="H13" s="21"/>
      <c r="I13" s="21">
        <f t="shared" si="1"/>
        <v>0</v>
      </c>
      <c r="J13" s="21">
        <f t="shared" si="3"/>
        <v>214468</v>
      </c>
    </row>
    <row r="14" spans="1:10" s="38" customFormat="1" ht="20.399999999999999" x14ac:dyDescent="0.3">
      <c r="A14" s="47" t="s">
        <v>42</v>
      </c>
      <c r="B14" s="43" t="s">
        <v>16</v>
      </c>
      <c r="C14" s="44" t="s">
        <v>17</v>
      </c>
      <c r="D14" s="42" t="s">
        <v>18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0.399999999999999" x14ac:dyDescent="0.3">
      <c r="A15" s="19" t="s">
        <v>43</v>
      </c>
      <c r="B15" s="9" t="s">
        <v>40</v>
      </c>
      <c r="C15" s="10" t="s">
        <v>44</v>
      </c>
      <c r="D15" s="8" t="s">
        <v>14</v>
      </c>
      <c r="E15" s="22">
        <v>1</v>
      </c>
      <c r="F15" s="21">
        <v>184359</v>
      </c>
      <c r="G15" s="21">
        <f t="shared" si="0"/>
        <v>184359</v>
      </c>
      <c r="H15" s="21"/>
      <c r="I15" s="21">
        <f t="shared" si="1"/>
        <v>0</v>
      </c>
      <c r="J15" s="21">
        <f t="shared" si="3"/>
        <v>184359</v>
      </c>
    </row>
    <row r="16" spans="1:10" s="38" customFormat="1" ht="20.399999999999999" x14ac:dyDescent="0.3">
      <c r="A16" s="47" t="s">
        <v>45</v>
      </c>
      <c r="B16" s="43" t="s">
        <v>16</v>
      </c>
      <c r="C16" s="44" t="s">
        <v>17</v>
      </c>
      <c r="D16" s="42" t="s">
        <v>18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0.399999999999999" x14ac:dyDescent="0.3">
      <c r="A17" s="47" t="s">
        <v>46</v>
      </c>
      <c r="B17" s="43" t="s">
        <v>47</v>
      </c>
      <c r="C17" s="44" t="s">
        <v>48</v>
      </c>
      <c r="D17" s="42" t="s">
        <v>38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9" t="s">
        <v>49</v>
      </c>
      <c r="B18" s="9" t="s">
        <v>40</v>
      </c>
      <c r="C18" s="10" t="s">
        <v>50</v>
      </c>
      <c r="D18" s="8" t="s">
        <v>14</v>
      </c>
      <c r="E18" s="22">
        <v>1</v>
      </c>
      <c r="F18" s="21">
        <v>253860</v>
      </c>
      <c r="G18" s="21">
        <f t="shared" si="0"/>
        <v>253860</v>
      </c>
      <c r="H18" s="21"/>
      <c r="I18" s="21">
        <f t="shared" si="1"/>
        <v>0</v>
      </c>
      <c r="J18" s="21">
        <f t="shared" si="3"/>
        <v>253860</v>
      </c>
    </row>
    <row r="19" spans="1:10" s="38" customFormat="1" ht="20.399999999999999" x14ac:dyDescent="0.3">
      <c r="A19" s="47" t="s">
        <v>51</v>
      </c>
      <c r="B19" s="43" t="s">
        <v>16</v>
      </c>
      <c r="C19" s="44" t="s">
        <v>17</v>
      </c>
      <c r="D19" s="42" t="s">
        <v>18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9" t="s">
        <v>52</v>
      </c>
      <c r="B20" s="9" t="s">
        <v>40</v>
      </c>
      <c r="C20" s="63" t="s">
        <v>53</v>
      </c>
      <c r="D20" s="8" t="s">
        <v>14</v>
      </c>
      <c r="E20" s="22">
        <v>1</v>
      </c>
      <c r="F20" s="21">
        <v>238379</v>
      </c>
      <c r="G20" s="21">
        <f t="shared" si="0"/>
        <v>238379</v>
      </c>
      <c r="H20" s="21"/>
      <c r="I20" s="21">
        <f t="shared" si="1"/>
        <v>0</v>
      </c>
      <c r="J20" s="21">
        <f t="shared" si="3"/>
        <v>238379</v>
      </c>
    </row>
    <row r="21" spans="1:10" s="17" customFormat="1" ht="20.399999999999999" x14ac:dyDescent="0.3">
      <c r="A21" s="19" t="s">
        <v>54</v>
      </c>
      <c r="B21" s="9" t="s">
        <v>12</v>
      </c>
      <c r="C21" s="10" t="s">
        <v>55</v>
      </c>
      <c r="D21" s="8" t="s">
        <v>14</v>
      </c>
      <c r="E21" s="22">
        <v>1</v>
      </c>
      <c r="F21" s="21">
        <v>238379</v>
      </c>
      <c r="G21" s="21">
        <f t="shared" si="0"/>
        <v>238379</v>
      </c>
      <c r="H21" s="21"/>
      <c r="I21" s="21">
        <f t="shared" si="1"/>
        <v>0</v>
      </c>
      <c r="J21" s="21">
        <f t="shared" si="3"/>
        <v>238379</v>
      </c>
    </row>
    <row r="22" spans="1:10" s="38" customFormat="1" ht="20.399999999999999" x14ac:dyDescent="0.3">
      <c r="A22" s="47" t="s">
        <v>56</v>
      </c>
      <c r="B22" s="43" t="s">
        <v>16</v>
      </c>
      <c r="C22" s="44" t="s">
        <v>17</v>
      </c>
      <c r="D22" s="42" t="s">
        <v>18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58</v>
      </c>
      <c r="C23" s="44" t="s">
        <v>59</v>
      </c>
      <c r="D23" s="42" t="s">
        <v>38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9" t="s">
        <v>60</v>
      </c>
      <c r="B24" s="9" t="s">
        <v>61</v>
      </c>
      <c r="C24" s="10" t="s">
        <v>62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63</v>
      </c>
      <c r="B25" s="9" t="s">
        <v>61</v>
      </c>
      <c r="C25" s="10" t="s">
        <v>64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65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0.6" x14ac:dyDescent="0.3">
      <c r="A27" s="47" t="s">
        <v>66</v>
      </c>
      <c r="B27" s="43" t="s">
        <v>67</v>
      </c>
      <c r="C27" s="44" t="s">
        <v>68</v>
      </c>
      <c r="D27" s="42" t="s">
        <v>69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9" t="s">
        <v>70</v>
      </c>
      <c r="B28" s="9" t="s">
        <v>71</v>
      </c>
      <c r="C28" s="10" t="s">
        <v>72</v>
      </c>
      <c r="D28" s="8" t="s">
        <v>73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0.6" x14ac:dyDescent="0.3">
      <c r="A29" s="19" t="s">
        <v>74</v>
      </c>
      <c r="B29" s="9" t="s">
        <v>71</v>
      </c>
      <c r="C29" s="10" t="s">
        <v>75</v>
      </c>
      <c r="D29" s="8" t="s">
        <v>73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4.4" x14ac:dyDescent="0.3">
      <c r="A30" s="47" t="s">
        <v>76</v>
      </c>
      <c r="B30" s="43" t="s">
        <v>77</v>
      </c>
      <c r="C30" s="44" t="s">
        <v>78</v>
      </c>
      <c r="D30" s="42" t="s">
        <v>69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9" t="s">
        <v>79</v>
      </c>
      <c r="B31" s="9" t="s">
        <v>71</v>
      </c>
      <c r="C31" s="10" t="s">
        <v>80</v>
      </c>
      <c r="D31" s="8" t="s">
        <v>73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0.6" x14ac:dyDescent="0.3">
      <c r="A32" s="19" t="s">
        <v>81</v>
      </c>
      <c r="B32" s="9" t="s">
        <v>71</v>
      </c>
      <c r="C32" s="10" t="s">
        <v>82</v>
      </c>
      <c r="D32" s="8" t="s">
        <v>73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0.6" x14ac:dyDescent="0.3">
      <c r="A33" s="19" t="s">
        <v>83</v>
      </c>
      <c r="B33" s="9" t="s">
        <v>71</v>
      </c>
      <c r="C33" s="10" t="s">
        <v>84</v>
      </c>
      <c r="D33" s="8" t="s">
        <v>73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30.6" x14ac:dyDescent="0.3">
      <c r="A34" s="47" t="s">
        <v>85</v>
      </c>
      <c r="B34" s="43" t="s">
        <v>86</v>
      </c>
      <c r="C34" s="44" t="s">
        <v>87</v>
      </c>
      <c r="D34" s="42" t="s">
        <v>69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71</v>
      </c>
      <c r="C35" s="10" t="s">
        <v>89</v>
      </c>
      <c r="D35" s="8" t="s">
        <v>73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71</v>
      </c>
      <c r="C36" s="10" t="s">
        <v>91</v>
      </c>
      <c r="D36" s="8" t="s">
        <v>73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0.6" x14ac:dyDescent="0.3">
      <c r="A37" s="19" t="s">
        <v>92</v>
      </c>
      <c r="B37" s="9" t="s">
        <v>71</v>
      </c>
      <c r="C37" s="10" t="s">
        <v>93</v>
      </c>
      <c r="D37" s="8" t="s">
        <v>73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0.6" x14ac:dyDescent="0.3">
      <c r="A38" s="19" t="s">
        <v>94</v>
      </c>
      <c r="B38" s="9" t="s">
        <v>71</v>
      </c>
      <c r="C38" s="10" t="s">
        <v>95</v>
      </c>
      <c r="D38" s="8" t="s">
        <v>73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0.6" x14ac:dyDescent="0.3">
      <c r="A39" s="19" t="s">
        <v>96</v>
      </c>
      <c r="B39" s="9" t="s">
        <v>71</v>
      </c>
      <c r="C39" s="10" t="s">
        <v>97</v>
      </c>
      <c r="D39" s="8" t="s">
        <v>73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4.4" x14ac:dyDescent="0.3">
      <c r="A40" s="47" t="s">
        <v>98</v>
      </c>
      <c r="B40" s="43" t="s">
        <v>99</v>
      </c>
      <c r="C40" s="44" t="s">
        <v>100</v>
      </c>
      <c r="D40" s="42" t="s">
        <v>69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30.6" x14ac:dyDescent="0.3">
      <c r="A41" s="19" t="s">
        <v>101</v>
      </c>
      <c r="B41" s="9" t="s">
        <v>71</v>
      </c>
      <c r="C41" s="10" t="s">
        <v>102</v>
      </c>
      <c r="D41" s="8" t="s">
        <v>73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30.6" x14ac:dyDescent="0.3">
      <c r="A42" s="19" t="s">
        <v>103</v>
      </c>
      <c r="B42" s="9" t="s">
        <v>71</v>
      </c>
      <c r="C42" s="10" t="s">
        <v>104</v>
      </c>
      <c r="D42" s="8" t="s">
        <v>73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40" t="s">
        <v>105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0.799999999999997" x14ac:dyDescent="0.3">
      <c r="A44" s="47" t="s">
        <v>106</v>
      </c>
      <c r="B44" s="43" t="s">
        <v>107</v>
      </c>
      <c r="C44" s="44" t="s">
        <v>108</v>
      </c>
      <c r="D44" s="42" t="s">
        <v>109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0.799999999999997" x14ac:dyDescent="0.3">
      <c r="A45" s="47" t="s">
        <v>110</v>
      </c>
      <c r="B45" s="43" t="s">
        <v>111</v>
      </c>
      <c r="C45" s="44" t="s">
        <v>112</v>
      </c>
      <c r="D45" s="42" t="s">
        <v>109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40.799999999999997" x14ac:dyDescent="0.3">
      <c r="A46" s="47" t="s">
        <v>113</v>
      </c>
      <c r="B46" s="43" t="s">
        <v>114</v>
      </c>
      <c r="C46" s="44" t="s">
        <v>115</v>
      </c>
      <c r="D46" s="42" t="s">
        <v>109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4.4" x14ac:dyDescent="0.3">
      <c r="A47" s="47" t="s">
        <v>117</v>
      </c>
      <c r="B47" s="43" t="s">
        <v>118</v>
      </c>
      <c r="C47" s="44" t="s">
        <v>119</v>
      </c>
      <c r="D47" s="42" t="s">
        <v>109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4.4" x14ac:dyDescent="0.3">
      <c r="A48" s="47" t="s">
        <v>120</v>
      </c>
      <c r="B48" s="43" t="s">
        <v>121</v>
      </c>
      <c r="C48" s="44" t="s">
        <v>122</v>
      </c>
      <c r="D48" s="42" t="s">
        <v>109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0.6" x14ac:dyDescent="0.3">
      <c r="A49" s="47" t="s">
        <v>123</v>
      </c>
      <c r="B49" s="43" t="s">
        <v>124</v>
      </c>
      <c r="C49" s="44" t="s">
        <v>125</v>
      </c>
      <c r="D49" s="42" t="s">
        <v>109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4.4" x14ac:dyDescent="0.3">
      <c r="A50" s="40" t="s">
        <v>126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127</v>
      </c>
      <c r="B51" s="43" t="s">
        <v>128</v>
      </c>
      <c r="C51" s="44" t="s">
        <v>129</v>
      </c>
      <c r="D51" s="42" t="s">
        <v>130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131</v>
      </c>
      <c r="B52" s="9" t="s">
        <v>132</v>
      </c>
      <c r="C52" s="10" t="s">
        <v>133</v>
      </c>
      <c r="D52" s="8" t="s">
        <v>134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4.4" x14ac:dyDescent="0.3">
      <c r="A53" s="19" t="s">
        <v>135</v>
      </c>
      <c r="B53" s="9" t="s">
        <v>136</v>
      </c>
      <c r="C53" s="10" t="s">
        <v>137</v>
      </c>
      <c r="D53" s="8" t="s">
        <v>138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0.399999999999999" x14ac:dyDescent="0.3">
      <c r="A54" s="19" t="s">
        <v>139</v>
      </c>
      <c r="B54" s="9" t="s">
        <v>140</v>
      </c>
      <c r="C54" s="10" t="s">
        <v>141</v>
      </c>
      <c r="D54" s="8" t="s">
        <v>73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0.799999999999997" x14ac:dyDescent="0.3">
      <c r="A55" s="47" t="s">
        <v>142</v>
      </c>
      <c r="B55" s="43" t="s">
        <v>143</v>
      </c>
      <c r="C55" s="44" t="s">
        <v>144</v>
      </c>
      <c r="D55" s="42" t="s">
        <v>145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1" customHeight="1" x14ac:dyDescent="0.3">
      <c r="A56" s="19" t="s">
        <v>146</v>
      </c>
      <c r="B56" s="9" t="s">
        <v>147</v>
      </c>
      <c r="C56" s="10" t="s">
        <v>148</v>
      </c>
      <c r="D56" s="8" t="s">
        <v>138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0.399999999999999" x14ac:dyDescent="0.3">
      <c r="A57" s="19" t="s">
        <v>149</v>
      </c>
      <c r="B57" s="9" t="s">
        <v>140</v>
      </c>
      <c r="C57" s="10" t="s">
        <v>150</v>
      </c>
      <c r="D57" s="8" t="s">
        <v>73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14.4" x14ac:dyDescent="0.3">
      <c r="A58" s="47" t="s">
        <v>151</v>
      </c>
      <c r="B58" s="43" t="s">
        <v>152</v>
      </c>
      <c r="C58" s="44" t="s">
        <v>153</v>
      </c>
      <c r="D58" s="42" t="s">
        <v>154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4.4" x14ac:dyDescent="0.3">
      <c r="A59" s="19" t="s">
        <v>155</v>
      </c>
      <c r="B59" s="9" t="s">
        <v>156</v>
      </c>
      <c r="C59" s="10" t="s">
        <v>157</v>
      </c>
      <c r="D59" s="8" t="s">
        <v>138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0.399999999999999" x14ac:dyDescent="0.3">
      <c r="A60" s="19" t="s">
        <v>158</v>
      </c>
      <c r="B60" s="9" t="s">
        <v>159</v>
      </c>
      <c r="C60" s="10" t="s">
        <v>160</v>
      </c>
      <c r="D60" s="8" t="s">
        <v>134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4.4" x14ac:dyDescent="0.3">
      <c r="A61" s="40" t="s">
        <v>161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0.6" x14ac:dyDescent="0.3">
      <c r="A62" s="47" t="s">
        <v>162</v>
      </c>
      <c r="B62" s="43" t="s">
        <v>163</v>
      </c>
      <c r="C62" s="44" t="s">
        <v>164</v>
      </c>
      <c r="D62" s="42" t="s">
        <v>165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0.6" x14ac:dyDescent="0.3">
      <c r="A63" s="19" t="s">
        <v>166</v>
      </c>
      <c r="B63" s="9" t="s">
        <v>167</v>
      </c>
      <c r="C63" s="10" t="s">
        <v>168</v>
      </c>
      <c r="D63" s="8" t="s">
        <v>116</v>
      </c>
      <c r="E63" s="22">
        <v>33</v>
      </c>
      <c r="F63" s="21">
        <v>1477.39</v>
      </c>
      <c r="G63" s="21">
        <f t="shared" si="0"/>
        <v>48753.87</v>
      </c>
      <c r="H63" s="21"/>
      <c r="I63" s="21">
        <f t="shared" si="1"/>
        <v>0</v>
      </c>
      <c r="J63" s="21">
        <f t="shared" si="3"/>
        <v>48753.87</v>
      </c>
    </row>
    <row r="64" spans="1:10" s="17" customFormat="1" ht="30.6" x14ac:dyDescent="0.3">
      <c r="A64" s="19" t="s">
        <v>169</v>
      </c>
      <c r="B64" s="9" t="s">
        <v>167</v>
      </c>
      <c r="C64" s="10" t="s">
        <v>170</v>
      </c>
      <c r="D64" s="8" t="s">
        <v>73</v>
      </c>
      <c r="E64" s="22">
        <v>3</v>
      </c>
      <c r="F64" s="21">
        <v>2450.4</v>
      </c>
      <c r="G64" s="21">
        <f t="shared" si="0"/>
        <v>7351.2000000000007</v>
      </c>
      <c r="H64" s="21"/>
      <c r="I64" s="21">
        <f t="shared" si="1"/>
        <v>0</v>
      </c>
      <c r="J64" s="21">
        <f t="shared" si="3"/>
        <v>7351.2000000000007</v>
      </c>
    </row>
    <row r="65" spans="1:10" s="17" customFormat="1" ht="30.6" x14ac:dyDescent="0.3">
      <c r="A65" s="19" t="s">
        <v>171</v>
      </c>
      <c r="B65" s="9" t="s">
        <v>167</v>
      </c>
      <c r="C65" s="10" t="s">
        <v>172</v>
      </c>
      <c r="D65" s="8" t="s">
        <v>73</v>
      </c>
      <c r="E65" s="22">
        <v>1</v>
      </c>
      <c r="F65" s="21">
        <v>5688.26</v>
      </c>
      <c r="G65" s="21">
        <f t="shared" si="0"/>
        <v>5688.26</v>
      </c>
      <c r="H65" s="21"/>
      <c r="I65" s="21">
        <f t="shared" si="1"/>
        <v>0</v>
      </c>
      <c r="J65" s="21">
        <f t="shared" si="3"/>
        <v>5688.26</v>
      </c>
    </row>
    <row r="66" spans="1:10" s="17" customFormat="1" ht="20.399999999999999" x14ac:dyDescent="0.3">
      <c r="A66" s="19" t="s">
        <v>173</v>
      </c>
      <c r="B66" s="9" t="s">
        <v>174</v>
      </c>
      <c r="C66" s="10" t="s">
        <v>175</v>
      </c>
      <c r="D66" s="8" t="s">
        <v>73</v>
      </c>
      <c r="E66" s="22">
        <v>40</v>
      </c>
      <c r="F66" s="21">
        <v>272.85000000000002</v>
      </c>
      <c r="G66" s="21">
        <f t="shared" si="0"/>
        <v>10914</v>
      </c>
      <c r="H66" s="21"/>
      <c r="I66" s="21">
        <f t="shared" si="1"/>
        <v>0</v>
      </c>
      <c r="J66" s="21">
        <f t="shared" si="3"/>
        <v>10914</v>
      </c>
    </row>
    <row r="67" spans="1:10" s="17" customFormat="1" ht="20.399999999999999" x14ac:dyDescent="0.3">
      <c r="A67" s="19" t="s">
        <v>176</v>
      </c>
      <c r="B67" s="9" t="s">
        <v>174</v>
      </c>
      <c r="C67" s="10" t="s">
        <v>177</v>
      </c>
      <c r="D67" s="8" t="s">
        <v>73</v>
      </c>
      <c r="E67" s="22">
        <v>8</v>
      </c>
      <c r="F67" s="21">
        <v>310.58</v>
      </c>
      <c r="G67" s="21">
        <f t="shared" ref="G67:G130" si="4">E67*F67</f>
        <v>2484.64</v>
      </c>
      <c r="H67" s="21"/>
      <c r="I67" s="21">
        <f t="shared" ref="I67:I130" si="5">E67*H67</f>
        <v>0</v>
      </c>
      <c r="J67" s="21">
        <f t="shared" si="3"/>
        <v>2484.64</v>
      </c>
    </row>
    <row r="68" spans="1:10" s="17" customFormat="1" ht="20.399999999999999" x14ac:dyDescent="0.3">
      <c r="A68" s="19" t="s">
        <v>178</v>
      </c>
      <c r="B68" s="9" t="s">
        <v>174</v>
      </c>
      <c r="C68" s="10" t="s">
        <v>179</v>
      </c>
      <c r="D68" s="8" t="s">
        <v>73</v>
      </c>
      <c r="E68" s="22">
        <v>16</v>
      </c>
      <c r="F68" s="21">
        <v>323.68</v>
      </c>
      <c r="G68" s="21">
        <f t="shared" si="4"/>
        <v>5178.88</v>
      </c>
      <c r="H68" s="21"/>
      <c r="I68" s="21">
        <f t="shared" si="5"/>
        <v>0</v>
      </c>
      <c r="J68" s="21">
        <f t="shared" ref="J68:J131" si="6">G68+I68</f>
        <v>5178.88</v>
      </c>
    </row>
    <row r="69" spans="1:10" s="17" customFormat="1" ht="20.399999999999999" x14ac:dyDescent="0.3">
      <c r="A69" s="19" t="s">
        <v>180</v>
      </c>
      <c r="B69" s="9" t="s">
        <v>174</v>
      </c>
      <c r="C69" s="10" t="s">
        <v>181</v>
      </c>
      <c r="D69" s="8" t="s">
        <v>73</v>
      </c>
      <c r="E69" s="22">
        <v>36</v>
      </c>
      <c r="F69" s="21">
        <v>44.64</v>
      </c>
      <c r="G69" s="21">
        <f t="shared" si="4"/>
        <v>1607.04</v>
      </c>
      <c r="H69" s="21"/>
      <c r="I69" s="21">
        <f t="shared" si="5"/>
        <v>0</v>
      </c>
      <c r="J69" s="21">
        <f t="shared" si="6"/>
        <v>1607.04</v>
      </c>
    </row>
    <row r="70" spans="1:10" s="17" customFormat="1" ht="20.399999999999999" x14ac:dyDescent="0.3">
      <c r="A70" s="19" t="s">
        <v>182</v>
      </c>
      <c r="B70" s="9" t="s">
        <v>174</v>
      </c>
      <c r="C70" s="10" t="s">
        <v>183</v>
      </c>
      <c r="D70" s="8" t="s">
        <v>73</v>
      </c>
      <c r="E70" s="22">
        <v>68</v>
      </c>
      <c r="F70" s="21">
        <v>36.880000000000003</v>
      </c>
      <c r="G70" s="21">
        <f t="shared" si="4"/>
        <v>2507.84</v>
      </c>
      <c r="H70" s="21"/>
      <c r="I70" s="21">
        <f t="shared" si="5"/>
        <v>0</v>
      </c>
      <c r="J70" s="21">
        <f t="shared" si="6"/>
        <v>2507.84</v>
      </c>
    </row>
    <row r="71" spans="1:10" s="17" customFormat="1" ht="20.399999999999999" x14ac:dyDescent="0.3">
      <c r="A71" s="19" t="s">
        <v>184</v>
      </c>
      <c r="B71" s="9" t="s">
        <v>174</v>
      </c>
      <c r="C71" s="10" t="s">
        <v>185</v>
      </c>
      <c r="D71" s="8" t="s">
        <v>73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0.399999999999999" x14ac:dyDescent="0.3">
      <c r="A72" s="19" t="s">
        <v>186</v>
      </c>
      <c r="B72" s="9" t="s">
        <v>174</v>
      </c>
      <c r="C72" s="10" t="s">
        <v>187</v>
      </c>
      <c r="D72" s="8" t="s">
        <v>73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0.399999999999999" x14ac:dyDescent="0.3">
      <c r="A73" s="19" t="s">
        <v>188</v>
      </c>
      <c r="B73" s="9" t="s">
        <v>174</v>
      </c>
      <c r="C73" s="10" t="s">
        <v>189</v>
      </c>
      <c r="D73" s="8" t="s">
        <v>73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0.399999999999999" x14ac:dyDescent="0.3">
      <c r="A74" s="19" t="s">
        <v>190</v>
      </c>
      <c r="B74" s="9" t="s">
        <v>174</v>
      </c>
      <c r="C74" s="10" t="s">
        <v>191</v>
      </c>
      <c r="D74" s="8" t="s">
        <v>73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0.399999999999999" x14ac:dyDescent="0.3">
      <c r="A75" s="19" t="s">
        <v>192</v>
      </c>
      <c r="B75" s="9" t="s">
        <v>174</v>
      </c>
      <c r="C75" s="10" t="s">
        <v>193</v>
      </c>
      <c r="D75" s="8" t="s">
        <v>73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0.399999999999999" x14ac:dyDescent="0.3">
      <c r="A76" s="19" t="s">
        <v>194</v>
      </c>
      <c r="B76" s="9" t="s">
        <v>174</v>
      </c>
      <c r="C76" s="10" t="s">
        <v>195</v>
      </c>
      <c r="D76" s="8" t="s">
        <v>73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0.399999999999999" x14ac:dyDescent="0.3">
      <c r="A77" s="19" t="s">
        <v>196</v>
      </c>
      <c r="B77" s="9" t="s">
        <v>174</v>
      </c>
      <c r="C77" s="10" t="s">
        <v>197</v>
      </c>
      <c r="D77" s="8" t="s">
        <v>73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0.399999999999999" x14ac:dyDescent="0.3">
      <c r="A78" s="19" t="s">
        <v>198</v>
      </c>
      <c r="B78" s="9" t="s">
        <v>174</v>
      </c>
      <c r="C78" s="10" t="s">
        <v>199</v>
      </c>
      <c r="D78" s="8" t="s">
        <v>116</v>
      </c>
      <c r="E78" s="22">
        <v>4</v>
      </c>
      <c r="F78" s="21">
        <v>1075.8800000000001</v>
      </c>
      <c r="G78" s="21">
        <f t="shared" si="4"/>
        <v>4303.5200000000004</v>
      </c>
      <c r="H78" s="21"/>
      <c r="I78" s="21">
        <f t="shared" si="5"/>
        <v>0</v>
      </c>
      <c r="J78" s="21">
        <f t="shared" si="6"/>
        <v>4303.5200000000004</v>
      </c>
    </row>
    <row r="79" spans="1:10" s="17" customFormat="1" ht="20.399999999999999" x14ac:dyDescent="0.3">
      <c r="A79" s="19" t="s">
        <v>200</v>
      </c>
      <c r="B79" s="9" t="s">
        <v>174</v>
      </c>
      <c r="C79" s="10" t="s">
        <v>201</v>
      </c>
      <c r="D79" s="8" t="s">
        <v>73</v>
      </c>
      <c r="E79" s="22">
        <v>10</v>
      </c>
      <c r="F79" s="21">
        <v>214.44</v>
      </c>
      <c r="G79" s="21">
        <f t="shared" si="4"/>
        <v>2144.4</v>
      </c>
      <c r="H79" s="21"/>
      <c r="I79" s="21">
        <f t="shared" si="5"/>
        <v>0</v>
      </c>
      <c r="J79" s="21">
        <f t="shared" si="6"/>
        <v>2144.4</v>
      </c>
    </row>
    <row r="80" spans="1:10" s="38" customFormat="1" ht="20.399999999999999" x14ac:dyDescent="0.3">
      <c r="A80" s="47" t="s">
        <v>202</v>
      </c>
      <c r="B80" s="43" t="s">
        <v>203</v>
      </c>
      <c r="C80" s="44" t="s">
        <v>204</v>
      </c>
      <c r="D80" s="42" t="s">
        <v>69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1" s="17" customFormat="1" ht="20.399999999999999" x14ac:dyDescent="0.3">
      <c r="A81" s="19" t="s">
        <v>205</v>
      </c>
      <c r="B81" s="9" t="s">
        <v>174</v>
      </c>
      <c r="C81" s="10" t="s">
        <v>206</v>
      </c>
      <c r="D81" s="8" t="s">
        <v>73</v>
      </c>
      <c r="E81" s="22">
        <v>12</v>
      </c>
      <c r="F81" s="21">
        <v>689.16</v>
      </c>
      <c r="G81" s="21">
        <f t="shared" si="4"/>
        <v>8269.92</v>
      </c>
      <c r="H81" s="21"/>
      <c r="I81" s="21">
        <f t="shared" si="5"/>
        <v>0</v>
      </c>
      <c r="J81" s="21">
        <f t="shared" si="6"/>
        <v>8269.92</v>
      </c>
    </row>
    <row r="82" spans="1:11" s="38" customFormat="1" ht="20.399999999999999" x14ac:dyDescent="0.3">
      <c r="A82" s="47" t="s">
        <v>207</v>
      </c>
      <c r="B82" s="43" t="s">
        <v>208</v>
      </c>
      <c r="C82" s="44" t="s">
        <v>209</v>
      </c>
      <c r="D82" s="42" t="s">
        <v>38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1" s="17" customFormat="1" ht="20.399999999999999" x14ac:dyDescent="0.3">
      <c r="A83" s="19" t="s">
        <v>210</v>
      </c>
      <c r="B83" s="9" t="s">
        <v>211</v>
      </c>
      <c r="C83" s="10" t="s">
        <v>212</v>
      </c>
      <c r="D83" s="8" t="s">
        <v>213</v>
      </c>
      <c r="E83" s="22">
        <v>60</v>
      </c>
      <c r="F83" s="21">
        <v>25977.759999999998</v>
      </c>
      <c r="G83" s="21">
        <f t="shared" si="4"/>
        <v>1558665.5999999999</v>
      </c>
      <c r="H83" s="21"/>
      <c r="I83" s="21">
        <f t="shared" si="5"/>
        <v>0</v>
      </c>
      <c r="J83" s="21">
        <f t="shared" si="6"/>
        <v>1558665.5999999999</v>
      </c>
    </row>
    <row r="84" spans="1:11" s="38" customFormat="1" ht="30.6" x14ac:dyDescent="0.3">
      <c r="A84" s="47" t="s">
        <v>214</v>
      </c>
      <c r="B84" s="43" t="s">
        <v>215</v>
      </c>
      <c r="C84" s="44" t="s">
        <v>216</v>
      </c>
      <c r="D84" s="42" t="s">
        <v>109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1" s="17" customFormat="1" ht="30.6" x14ac:dyDescent="0.3">
      <c r="A85" s="19" t="s">
        <v>217</v>
      </c>
      <c r="B85" s="9" t="s">
        <v>218</v>
      </c>
      <c r="C85" s="10" t="s">
        <v>219</v>
      </c>
      <c r="D85" s="8" t="s">
        <v>116</v>
      </c>
      <c r="E85" s="23">
        <v>18.54</v>
      </c>
      <c r="F85" s="21">
        <v>505</v>
      </c>
      <c r="G85" s="21">
        <f t="shared" si="4"/>
        <v>9362.6999999999989</v>
      </c>
      <c r="H85" s="21"/>
      <c r="I85" s="21">
        <f t="shared" si="5"/>
        <v>0</v>
      </c>
      <c r="J85" s="21">
        <f t="shared" si="6"/>
        <v>9362.6999999999989</v>
      </c>
    </row>
    <row r="86" spans="1:11" s="38" customFormat="1" ht="30.6" x14ac:dyDescent="0.3">
      <c r="A86" s="47" t="s">
        <v>220</v>
      </c>
      <c r="B86" s="43" t="s">
        <v>221</v>
      </c>
      <c r="C86" s="44" t="s">
        <v>222</v>
      </c>
      <c r="D86" s="42" t="s">
        <v>109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1" s="17" customFormat="1" ht="30.6" x14ac:dyDescent="0.3">
      <c r="A87" s="65" t="s">
        <v>223</v>
      </c>
      <c r="B87" s="66" t="s">
        <v>224</v>
      </c>
      <c r="C87" s="63" t="s">
        <v>225</v>
      </c>
      <c r="D87" s="67" t="s">
        <v>226</v>
      </c>
      <c r="E87" s="70">
        <v>30.6</v>
      </c>
      <c r="F87" s="68">
        <v>5040</v>
      </c>
      <c r="G87" s="68">
        <f t="shared" si="4"/>
        <v>154224</v>
      </c>
      <c r="H87" s="68"/>
      <c r="I87" s="68">
        <f t="shared" si="5"/>
        <v>0</v>
      </c>
      <c r="J87" s="68">
        <f t="shared" si="6"/>
        <v>154224</v>
      </c>
      <c r="K87" s="17" t="s">
        <v>2029</v>
      </c>
    </row>
    <row r="88" spans="1:11" s="17" customFormat="1" ht="20.399999999999999" x14ac:dyDescent="0.3">
      <c r="A88" s="19" t="s">
        <v>227</v>
      </c>
      <c r="B88" s="9" t="s">
        <v>174</v>
      </c>
      <c r="C88" s="10" t="s">
        <v>228</v>
      </c>
      <c r="D88" s="8" t="s">
        <v>73</v>
      </c>
      <c r="E88" s="22">
        <v>600</v>
      </c>
      <c r="F88" s="21">
        <v>64.22</v>
      </c>
      <c r="G88" s="21">
        <f t="shared" si="4"/>
        <v>38532</v>
      </c>
      <c r="H88" s="21"/>
      <c r="I88" s="21">
        <f t="shared" si="5"/>
        <v>0</v>
      </c>
      <c r="J88" s="21">
        <f t="shared" si="6"/>
        <v>38532</v>
      </c>
    </row>
    <row r="89" spans="1:11" s="17" customFormat="1" ht="20.399999999999999" x14ac:dyDescent="0.3">
      <c r="A89" s="19" t="s">
        <v>229</v>
      </c>
      <c r="B89" s="9" t="s">
        <v>174</v>
      </c>
      <c r="C89" s="10" t="s">
        <v>230</v>
      </c>
      <c r="D89" s="8" t="s">
        <v>73</v>
      </c>
      <c r="E89" s="22">
        <v>300</v>
      </c>
      <c r="F89" s="21">
        <v>67</v>
      </c>
      <c r="G89" s="21">
        <f t="shared" si="4"/>
        <v>20100</v>
      </c>
      <c r="H89" s="21"/>
      <c r="I89" s="21">
        <f t="shared" si="5"/>
        <v>0</v>
      </c>
      <c r="J89" s="21">
        <f t="shared" si="6"/>
        <v>20100</v>
      </c>
    </row>
    <row r="90" spans="1:11" s="17" customFormat="1" ht="20.399999999999999" x14ac:dyDescent="0.3">
      <c r="A90" s="19" t="s">
        <v>231</v>
      </c>
      <c r="B90" s="9" t="s">
        <v>174</v>
      </c>
      <c r="C90" s="10" t="s">
        <v>232</v>
      </c>
      <c r="D90" s="8" t="s">
        <v>73</v>
      </c>
      <c r="E90" s="22">
        <v>900</v>
      </c>
      <c r="F90" s="21">
        <v>18</v>
      </c>
      <c r="G90" s="21">
        <f t="shared" si="4"/>
        <v>16200</v>
      </c>
      <c r="H90" s="21"/>
      <c r="I90" s="21">
        <f t="shared" si="5"/>
        <v>0</v>
      </c>
      <c r="J90" s="21">
        <f t="shared" si="6"/>
        <v>16200</v>
      </c>
    </row>
    <row r="91" spans="1:11" s="17" customFormat="1" ht="14.4" x14ac:dyDescent="0.3">
      <c r="A91" s="40" t="s">
        <v>233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1" s="38" customFormat="1" ht="20.399999999999999" x14ac:dyDescent="0.3">
      <c r="A92" s="47" t="s">
        <v>234</v>
      </c>
      <c r="B92" s="43" t="s">
        <v>235</v>
      </c>
      <c r="C92" s="44" t="s">
        <v>236</v>
      </c>
      <c r="D92" s="42" t="s">
        <v>109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1" s="17" customFormat="1" ht="30.6" x14ac:dyDescent="0.3">
      <c r="A93" s="19" t="s">
        <v>237</v>
      </c>
      <c r="B93" s="9" t="s">
        <v>167</v>
      </c>
      <c r="C93" s="10" t="s">
        <v>238</v>
      </c>
      <c r="D93" s="8" t="s">
        <v>116</v>
      </c>
      <c r="E93" s="22">
        <v>36</v>
      </c>
      <c r="F93" s="21">
        <v>2215.6</v>
      </c>
      <c r="G93" s="21">
        <f t="shared" si="4"/>
        <v>79761.599999999991</v>
      </c>
      <c r="H93" s="21"/>
      <c r="I93" s="21">
        <f t="shared" si="5"/>
        <v>0</v>
      </c>
      <c r="J93" s="21">
        <f t="shared" si="6"/>
        <v>79761.599999999991</v>
      </c>
    </row>
    <row r="94" spans="1:11" s="17" customFormat="1" ht="30.6" x14ac:dyDescent="0.3">
      <c r="A94" s="19" t="s">
        <v>239</v>
      </c>
      <c r="B94" s="9" t="s">
        <v>167</v>
      </c>
      <c r="C94" s="10" t="s">
        <v>240</v>
      </c>
      <c r="D94" s="8" t="s">
        <v>116</v>
      </c>
      <c r="E94" s="22">
        <v>15</v>
      </c>
      <c r="F94" s="21">
        <v>1627.75</v>
      </c>
      <c r="G94" s="21">
        <f t="shared" si="4"/>
        <v>24416.25</v>
      </c>
      <c r="H94" s="21"/>
      <c r="I94" s="21">
        <f t="shared" si="5"/>
        <v>0</v>
      </c>
      <c r="J94" s="21">
        <f t="shared" si="6"/>
        <v>24416.25</v>
      </c>
    </row>
    <row r="95" spans="1:11" s="17" customFormat="1" ht="30.6" x14ac:dyDescent="0.3">
      <c r="A95" s="19" t="s">
        <v>241</v>
      </c>
      <c r="B95" s="9" t="s">
        <v>167</v>
      </c>
      <c r="C95" s="10" t="s">
        <v>242</v>
      </c>
      <c r="D95" s="8" t="s">
        <v>116</v>
      </c>
      <c r="E95" s="22">
        <v>21</v>
      </c>
      <c r="F95" s="21">
        <v>1477.39</v>
      </c>
      <c r="G95" s="21">
        <f t="shared" si="4"/>
        <v>31025.190000000002</v>
      </c>
      <c r="H95" s="21"/>
      <c r="I95" s="21">
        <f t="shared" si="5"/>
        <v>0</v>
      </c>
      <c r="J95" s="21">
        <f t="shared" si="6"/>
        <v>31025.190000000002</v>
      </c>
    </row>
    <row r="96" spans="1:11" s="17" customFormat="1" ht="30.6" x14ac:dyDescent="0.3">
      <c r="A96" s="19" t="s">
        <v>243</v>
      </c>
      <c r="B96" s="9" t="s">
        <v>167</v>
      </c>
      <c r="C96" s="10" t="s">
        <v>244</v>
      </c>
      <c r="D96" s="8" t="s">
        <v>73</v>
      </c>
      <c r="E96" s="22">
        <v>5</v>
      </c>
      <c r="F96" s="21">
        <v>4009.9</v>
      </c>
      <c r="G96" s="21">
        <f t="shared" si="4"/>
        <v>20049.5</v>
      </c>
      <c r="H96" s="21"/>
      <c r="I96" s="21">
        <f t="shared" si="5"/>
        <v>0</v>
      </c>
      <c r="J96" s="21">
        <f t="shared" si="6"/>
        <v>20049.5</v>
      </c>
    </row>
    <row r="97" spans="1:10" s="17" customFormat="1" ht="20.399999999999999" x14ac:dyDescent="0.3">
      <c r="A97" s="19" t="s">
        <v>245</v>
      </c>
      <c r="B97" s="9" t="s">
        <v>174</v>
      </c>
      <c r="C97" s="10" t="s">
        <v>175</v>
      </c>
      <c r="D97" s="8" t="s">
        <v>73</v>
      </c>
      <c r="E97" s="22">
        <v>68</v>
      </c>
      <c r="F97" s="21">
        <v>272.85000000000002</v>
      </c>
      <c r="G97" s="21">
        <f t="shared" si="4"/>
        <v>18553.800000000003</v>
      </c>
      <c r="H97" s="21"/>
      <c r="I97" s="21">
        <f t="shared" si="5"/>
        <v>0</v>
      </c>
      <c r="J97" s="21">
        <f t="shared" si="6"/>
        <v>18553.800000000003</v>
      </c>
    </row>
    <row r="98" spans="1:10" s="17" customFormat="1" ht="20.399999999999999" x14ac:dyDescent="0.3">
      <c r="A98" s="19" t="s">
        <v>246</v>
      </c>
      <c r="B98" s="9" t="s">
        <v>174</v>
      </c>
      <c r="C98" s="10" t="s">
        <v>177</v>
      </c>
      <c r="D98" s="8" t="s">
        <v>14</v>
      </c>
      <c r="E98" s="22">
        <v>56</v>
      </c>
      <c r="F98" s="21">
        <v>310.58</v>
      </c>
      <c r="G98" s="21">
        <f t="shared" si="4"/>
        <v>17392.48</v>
      </c>
      <c r="H98" s="21"/>
      <c r="I98" s="21">
        <f t="shared" si="5"/>
        <v>0</v>
      </c>
      <c r="J98" s="21">
        <f t="shared" si="6"/>
        <v>17392.48</v>
      </c>
    </row>
    <row r="99" spans="1:10" s="17" customFormat="1" ht="20.399999999999999" x14ac:dyDescent="0.3">
      <c r="A99" s="19" t="s">
        <v>247</v>
      </c>
      <c r="B99" s="9" t="s">
        <v>174</v>
      </c>
      <c r="C99" s="10" t="s">
        <v>248</v>
      </c>
      <c r="D99" s="8" t="s">
        <v>73</v>
      </c>
      <c r="E99" s="22">
        <v>72</v>
      </c>
      <c r="F99" s="21">
        <v>244.74</v>
      </c>
      <c r="G99" s="21">
        <f t="shared" si="4"/>
        <v>17621.28</v>
      </c>
      <c r="H99" s="21"/>
      <c r="I99" s="21">
        <f t="shared" si="5"/>
        <v>0</v>
      </c>
      <c r="J99" s="21">
        <f t="shared" si="6"/>
        <v>17621.28</v>
      </c>
    </row>
    <row r="100" spans="1:10" s="17" customFormat="1" ht="20.399999999999999" x14ac:dyDescent="0.3">
      <c r="A100" s="19" t="s">
        <v>249</v>
      </c>
      <c r="B100" s="9" t="s">
        <v>174</v>
      </c>
      <c r="C100" s="10" t="s">
        <v>250</v>
      </c>
      <c r="D100" s="8" t="s">
        <v>73</v>
      </c>
      <c r="E100" s="22">
        <v>24</v>
      </c>
      <c r="F100" s="21">
        <v>26</v>
      </c>
      <c r="G100" s="21">
        <f t="shared" si="4"/>
        <v>624</v>
      </c>
      <c r="H100" s="21"/>
      <c r="I100" s="21">
        <f t="shared" si="5"/>
        <v>0</v>
      </c>
      <c r="J100" s="21">
        <f t="shared" si="6"/>
        <v>624</v>
      </c>
    </row>
    <row r="101" spans="1:10" s="17" customFormat="1" ht="20.399999999999999" x14ac:dyDescent="0.3">
      <c r="A101" s="19" t="s">
        <v>251</v>
      </c>
      <c r="B101" s="9" t="s">
        <v>174</v>
      </c>
      <c r="C101" s="10" t="s">
        <v>181</v>
      </c>
      <c r="D101" s="8" t="s">
        <v>73</v>
      </c>
      <c r="E101" s="22">
        <v>106</v>
      </c>
      <c r="F101" s="21">
        <v>25.14</v>
      </c>
      <c r="G101" s="21">
        <f t="shared" si="4"/>
        <v>2664.84</v>
      </c>
      <c r="H101" s="21"/>
      <c r="I101" s="21">
        <f t="shared" si="5"/>
        <v>0</v>
      </c>
      <c r="J101" s="21">
        <f t="shared" si="6"/>
        <v>2664.84</v>
      </c>
    </row>
    <row r="102" spans="1:10" s="17" customFormat="1" ht="20.399999999999999" x14ac:dyDescent="0.3">
      <c r="A102" s="19" t="s">
        <v>252</v>
      </c>
      <c r="B102" s="9" t="s">
        <v>174</v>
      </c>
      <c r="C102" s="10" t="s">
        <v>179</v>
      </c>
      <c r="D102" s="8" t="s">
        <v>73</v>
      </c>
      <c r="E102" s="22">
        <v>30</v>
      </c>
      <c r="F102" s="21">
        <v>161.94</v>
      </c>
      <c r="G102" s="21">
        <f t="shared" si="4"/>
        <v>4858.2</v>
      </c>
      <c r="H102" s="21"/>
      <c r="I102" s="21">
        <f t="shared" si="5"/>
        <v>0</v>
      </c>
      <c r="J102" s="21">
        <f t="shared" si="6"/>
        <v>4858.2</v>
      </c>
    </row>
    <row r="103" spans="1:10" s="17" customFormat="1" ht="20.399999999999999" x14ac:dyDescent="0.3">
      <c r="A103" s="19" t="s">
        <v>253</v>
      </c>
      <c r="B103" s="9" t="s">
        <v>174</v>
      </c>
      <c r="C103" s="10" t="s">
        <v>183</v>
      </c>
      <c r="D103" s="8" t="s">
        <v>73</v>
      </c>
      <c r="E103" s="22">
        <v>168</v>
      </c>
      <c r="F103" s="21">
        <v>120</v>
      </c>
      <c r="G103" s="21">
        <f t="shared" si="4"/>
        <v>20160</v>
      </c>
      <c r="H103" s="21"/>
      <c r="I103" s="21">
        <f t="shared" si="5"/>
        <v>0</v>
      </c>
      <c r="J103" s="21">
        <f t="shared" si="6"/>
        <v>20160</v>
      </c>
    </row>
    <row r="104" spans="1:10" s="17" customFormat="1" ht="20.399999999999999" x14ac:dyDescent="0.3">
      <c r="A104" s="19" t="s">
        <v>254</v>
      </c>
      <c r="B104" s="9" t="s">
        <v>174</v>
      </c>
      <c r="C104" s="10" t="s">
        <v>185</v>
      </c>
      <c r="D104" s="8" t="s">
        <v>73</v>
      </c>
      <c r="E104" s="22">
        <v>888</v>
      </c>
      <c r="F104" s="21">
        <v>240.31</v>
      </c>
      <c r="G104" s="21">
        <f t="shared" si="4"/>
        <v>213395.28</v>
      </c>
      <c r="H104" s="21"/>
      <c r="I104" s="21">
        <f t="shared" si="5"/>
        <v>0</v>
      </c>
      <c r="J104" s="21">
        <f t="shared" si="6"/>
        <v>213395.28</v>
      </c>
    </row>
    <row r="105" spans="1:10" s="17" customFormat="1" ht="20.399999999999999" x14ac:dyDescent="0.3">
      <c r="A105" s="19" t="s">
        <v>255</v>
      </c>
      <c r="B105" s="9" t="s">
        <v>174</v>
      </c>
      <c r="C105" s="10" t="s">
        <v>256</v>
      </c>
      <c r="D105" s="8" t="s">
        <v>73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0.399999999999999" x14ac:dyDescent="0.3">
      <c r="A106" s="19" t="s">
        <v>257</v>
      </c>
      <c r="B106" s="9" t="s">
        <v>174</v>
      </c>
      <c r="C106" s="10" t="s">
        <v>258</v>
      </c>
      <c r="D106" s="8" t="s">
        <v>73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0.399999999999999" x14ac:dyDescent="0.3">
      <c r="A107" s="19" t="s">
        <v>259</v>
      </c>
      <c r="B107" s="9" t="s">
        <v>174</v>
      </c>
      <c r="C107" s="10" t="s">
        <v>260</v>
      </c>
      <c r="D107" s="8" t="s">
        <v>73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0.399999999999999" x14ac:dyDescent="0.3">
      <c r="A108" s="19" t="s">
        <v>261</v>
      </c>
      <c r="B108" s="9" t="s">
        <v>174</v>
      </c>
      <c r="C108" s="10" t="s">
        <v>262</v>
      </c>
      <c r="D108" s="8" t="s">
        <v>73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0.399999999999999" x14ac:dyDescent="0.3">
      <c r="A109" s="19" t="s">
        <v>263</v>
      </c>
      <c r="B109" s="9" t="s">
        <v>174</v>
      </c>
      <c r="C109" s="10" t="s">
        <v>264</v>
      </c>
      <c r="D109" s="8" t="s">
        <v>73</v>
      </c>
      <c r="E109" s="22">
        <v>576</v>
      </c>
      <c r="F109" s="21">
        <v>5.18</v>
      </c>
      <c r="G109" s="21">
        <f t="shared" si="4"/>
        <v>2983.68</v>
      </c>
      <c r="H109" s="21"/>
      <c r="I109" s="21">
        <f t="shared" si="5"/>
        <v>0</v>
      </c>
      <c r="J109" s="21">
        <f t="shared" si="6"/>
        <v>2983.68</v>
      </c>
    </row>
    <row r="110" spans="1:10" s="17" customFormat="1" ht="20.399999999999999" x14ac:dyDescent="0.3">
      <c r="A110" s="19" t="s">
        <v>265</v>
      </c>
      <c r="B110" s="9" t="s">
        <v>174</v>
      </c>
      <c r="C110" s="10" t="s">
        <v>266</v>
      </c>
      <c r="D110" s="8" t="s">
        <v>73</v>
      </c>
      <c r="E110" s="22">
        <v>576</v>
      </c>
      <c r="F110" s="21">
        <v>2.1</v>
      </c>
      <c r="G110" s="21">
        <f t="shared" si="4"/>
        <v>1209.6000000000001</v>
      </c>
      <c r="H110" s="21"/>
      <c r="I110" s="21">
        <f t="shared" si="5"/>
        <v>0</v>
      </c>
      <c r="J110" s="21">
        <f t="shared" si="6"/>
        <v>1209.6000000000001</v>
      </c>
    </row>
    <row r="111" spans="1:10" s="17" customFormat="1" ht="20.399999999999999" x14ac:dyDescent="0.3">
      <c r="A111" s="19" t="s">
        <v>267</v>
      </c>
      <c r="B111" s="9" t="s">
        <v>174</v>
      </c>
      <c r="C111" s="10" t="s">
        <v>268</v>
      </c>
      <c r="D111" s="8" t="s">
        <v>73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0.399999999999999" x14ac:dyDescent="0.3">
      <c r="A112" s="19" t="s">
        <v>269</v>
      </c>
      <c r="B112" s="9" t="s">
        <v>174</v>
      </c>
      <c r="C112" s="10" t="s">
        <v>201</v>
      </c>
      <c r="D112" s="8" t="s">
        <v>73</v>
      </c>
      <c r="E112" s="22">
        <v>20</v>
      </c>
      <c r="F112" s="21">
        <v>287.05</v>
      </c>
      <c r="G112" s="21">
        <f t="shared" si="4"/>
        <v>5741</v>
      </c>
      <c r="H112" s="21"/>
      <c r="I112" s="21">
        <f t="shared" si="5"/>
        <v>0</v>
      </c>
      <c r="J112" s="21">
        <f t="shared" si="6"/>
        <v>5741</v>
      </c>
    </row>
    <row r="113" spans="1:10" s="17" customFormat="1" ht="20.399999999999999" x14ac:dyDescent="0.3">
      <c r="A113" s="19" t="s">
        <v>270</v>
      </c>
      <c r="B113" s="9" t="s">
        <v>271</v>
      </c>
      <c r="C113" s="10" t="s">
        <v>272</v>
      </c>
      <c r="D113" s="8" t="s">
        <v>134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0.399999999999999" x14ac:dyDescent="0.3">
      <c r="A114" s="19" t="s">
        <v>273</v>
      </c>
      <c r="B114" s="9" t="s">
        <v>174</v>
      </c>
      <c r="C114" s="10" t="s">
        <v>274</v>
      </c>
      <c r="D114" s="8" t="s">
        <v>73</v>
      </c>
      <c r="E114" s="22">
        <v>48</v>
      </c>
      <c r="F114" s="21">
        <v>1747.87</v>
      </c>
      <c r="G114" s="21">
        <f t="shared" si="4"/>
        <v>83897.76</v>
      </c>
      <c r="H114" s="21"/>
      <c r="I114" s="21">
        <f t="shared" si="5"/>
        <v>0</v>
      </c>
      <c r="J114" s="21">
        <f t="shared" si="6"/>
        <v>83897.76</v>
      </c>
    </row>
    <row r="115" spans="1:10" s="17" customFormat="1" ht="14.4" x14ac:dyDescent="0.3">
      <c r="A115" s="19" t="s">
        <v>275</v>
      </c>
      <c r="B115" s="9" t="s">
        <v>276</v>
      </c>
      <c r="C115" s="10" t="s">
        <v>277</v>
      </c>
      <c r="D115" s="8" t="s">
        <v>278</v>
      </c>
      <c r="E115" s="22">
        <v>1</v>
      </c>
      <c r="F115" s="21">
        <v>642.24</v>
      </c>
      <c r="G115" s="21">
        <f t="shared" si="4"/>
        <v>642.24</v>
      </c>
      <c r="H115" s="21"/>
      <c r="I115" s="21">
        <f t="shared" si="5"/>
        <v>0</v>
      </c>
      <c r="J115" s="21">
        <f t="shared" si="6"/>
        <v>642.24</v>
      </c>
    </row>
    <row r="116" spans="1:10" s="38" customFormat="1" ht="20.399999999999999" x14ac:dyDescent="0.3">
      <c r="A116" s="47" t="s">
        <v>279</v>
      </c>
      <c r="B116" s="43" t="s">
        <v>203</v>
      </c>
      <c r="C116" s="44" t="s">
        <v>204</v>
      </c>
      <c r="D116" s="42" t="s">
        <v>69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0.6" x14ac:dyDescent="0.3">
      <c r="A117" s="19" t="s">
        <v>280</v>
      </c>
      <c r="B117" s="9" t="s">
        <v>167</v>
      </c>
      <c r="C117" s="10" t="s">
        <v>281</v>
      </c>
      <c r="D117" s="8" t="s">
        <v>73</v>
      </c>
      <c r="E117" s="22">
        <v>1</v>
      </c>
      <c r="F117" s="21">
        <v>2412.06</v>
      </c>
      <c r="G117" s="21">
        <f t="shared" si="4"/>
        <v>2412.06</v>
      </c>
      <c r="H117" s="21"/>
      <c r="I117" s="21">
        <f t="shared" si="5"/>
        <v>0</v>
      </c>
      <c r="J117" s="21">
        <f t="shared" si="6"/>
        <v>2412.06</v>
      </c>
    </row>
    <row r="118" spans="1:10" s="17" customFormat="1" ht="20.399999999999999" x14ac:dyDescent="0.3">
      <c r="A118" s="19" t="s">
        <v>282</v>
      </c>
      <c r="B118" s="9" t="s">
        <v>174</v>
      </c>
      <c r="C118" s="10" t="s">
        <v>283</v>
      </c>
      <c r="D118" s="8" t="s">
        <v>73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0.399999999999999" x14ac:dyDescent="0.3">
      <c r="A119" s="19" t="s">
        <v>284</v>
      </c>
      <c r="B119" s="9" t="s">
        <v>174</v>
      </c>
      <c r="C119" s="10" t="s">
        <v>285</v>
      </c>
      <c r="D119" s="8" t="s">
        <v>73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0.399999999999999" x14ac:dyDescent="0.3">
      <c r="A120" s="47" t="s">
        <v>286</v>
      </c>
      <c r="B120" s="43" t="s">
        <v>287</v>
      </c>
      <c r="C120" s="44" t="s">
        <v>288</v>
      </c>
      <c r="D120" s="42" t="s">
        <v>69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0.399999999999999" x14ac:dyDescent="0.3">
      <c r="A121" s="19" t="s">
        <v>289</v>
      </c>
      <c r="B121" s="9" t="s">
        <v>167</v>
      </c>
      <c r="C121" s="10" t="s">
        <v>290</v>
      </c>
      <c r="D121" s="8" t="s">
        <v>73</v>
      </c>
      <c r="E121" s="22">
        <v>36</v>
      </c>
      <c r="F121" s="21">
        <v>2074.11</v>
      </c>
      <c r="G121" s="21">
        <f t="shared" si="4"/>
        <v>74667.960000000006</v>
      </c>
      <c r="H121" s="21"/>
      <c r="I121" s="21">
        <f t="shared" si="5"/>
        <v>0</v>
      </c>
      <c r="J121" s="21">
        <f t="shared" si="6"/>
        <v>74667.960000000006</v>
      </c>
    </row>
    <row r="122" spans="1:10" s="17" customFormat="1" ht="20.399999999999999" x14ac:dyDescent="0.3">
      <c r="A122" s="19" t="s">
        <v>291</v>
      </c>
      <c r="B122" s="9" t="s">
        <v>167</v>
      </c>
      <c r="C122" s="10" t="s">
        <v>292</v>
      </c>
      <c r="D122" s="8" t="s">
        <v>73</v>
      </c>
      <c r="E122" s="22">
        <v>23</v>
      </c>
      <c r="F122" s="21">
        <v>3112.29</v>
      </c>
      <c r="G122" s="21">
        <f t="shared" si="4"/>
        <v>71582.67</v>
      </c>
      <c r="H122" s="21"/>
      <c r="I122" s="21">
        <f t="shared" si="5"/>
        <v>0</v>
      </c>
      <c r="J122" s="21">
        <f t="shared" si="6"/>
        <v>71582.67</v>
      </c>
    </row>
    <row r="123" spans="1:10" s="38" customFormat="1" ht="20.399999999999999" x14ac:dyDescent="0.3">
      <c r="A123" s="47" t="s">
        <v>293</v>
      </c>
      <c r="B123" s="43" t="s">
        <v>294</v>
      </c>
      <c r="C123" s="44" t="s">
        <v>295</v>
      </c>
      <c r="D123" s="42" t="s">
        <v>69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0.399999999999999" x14ac:dyDescent="0.3">
      <c r="A124" s="19" t="s">
        <v>296</v>
      </c>
      <c r="B124" s="9" t="s">
        <v>167</v>
      </c>
      <c r="C124" s="10" t="s">
        <v>297</v>
      </c>
      <c r="D124" s="8" t="s">
        <v>73</v>
      </c>
      <c r="E124" s="22">
        <v>8</v>
      </c>
      <c r="F124" s="21">
        <v>1396.05</v>
      </c>
      <c r="G124" s="21">
        <f t="shared" si="4"/>
        <v>11168.4</v>
      </c>
      <c r="H124" s="21"/>
      <c r="I124" s="21">
        <f t="shared" si="5"/>
        <v>0</v>
      </c>
      <c r="J124" s="21">
        <f t="shared" si="6"/>
        <v>11168.4</v>
      </c>
    </row>
    <row r="125" spans="1:10" s="17" customFormat="1" ht="20.399999999999999" x14ac:dyDescent="0.3">
      <c r="A125" s="19" t="s">
        <v>298</v>
      </c>
      <c r="B125" s="9" t="s">
        <v>167</v>
      </c>
      <c r="C125" s="10" t="s">
        <v>299</v>
      </c>
      <c r="D125" s="8" t="s">
        <v>73</v>
      </c>
      <c r="E125" s="22">
        <v>3</v>
      </c>
      <c r="F125" s="21">
        <v>993</v>
      </c>
      <c r="G125" s="21">
        <f t="shared" si="4"/>
        <v>2979</v>
      </c>
      <c r="H125" s="21"/>
      <c r="I125" s="21">
        <f t="shared" si="5"/>
        <v>0</v>
      </c>
      <c r="J125" s="21">
        <f t="shared" si="6"/>
        <v>2979</v>
      </c>
    </row>
    <row r="126" spans="1:10" s="38" customFormat="1" ht="20.399999999999999" x14ac:dyDescent="0.3">
      <c r="A126" s="47" t="s">
        <v>300</v>
      </c>
      <c r="B126" s="43" t="s">
        <v>301</v>
      </c>
      <c r="C126" s="44" t="s">
        <v>302</v>
      </c>
      <c r="D126" s="42" t="s">
        <v>69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0.6" x14ac:dyDescent="0.3">
      <c r="A127" s="19" t="s">
        <v>303</v>
      </c>
      <c r="B127" s="9" t="s">
        <v>167</v>
      </c>
      <c r="C127" s="10" t="s">
        <v>304</v>
      </c>
      <c r="D127" s="8" t="s">
        <v>73</v>
      </c>
      <c r="E127" s="22">
        <v>1</v>
      </c>
      <c r="F127" s="21">
        <v>9112.8700000000008</v>
      </c>
      <c r="G127" s="21">
        <f t="shared" si="4"/>
        <v>9112.8700000000008</v>
      </c>
      <c r="H127" s="21"/>
      <c r="I127" s="21">
        <f t="shared" si="5"/>
        <v>0</v>
      </c>
      <c r="J127" s="21">
        <f t="shared" si="6"/>
        <v>9112.8700000000008</v>
      </c>
    </row>
    <row r="128" spans="1:10" s="17" customFormat="1" ht="14.4" x14ac:dyDescent="0.3">
      <c r="A128" s="19" t="s">
        <v>305</v>
      </c>
      <c r="B128" s="9" t="s">
        <v>306</v>
      </c>
      <c r="C128" s="10" t="s">
        <v>307</v>
      </c>
      <c r="D128" s="8" t="s">
        <v>278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4.4" x14ac:dyDescent="0.3">
      <c r="A129" s="40" t="s">
        <v>308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0.399999999999999" x14ac:dyDescent="0.3">
      <c r="A130" s="19" t="s">
        <v>309</v>
      </c>
      <c r="B130" s="9" t="s">
        <v>310</v>
      </c>
      <c r="C130" s="10" t="s">
        <v>311</v>
      </c>
      <c r="D130" s="8" t="s">
        <v>73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4.4" x14ac:dyDescent="0.3">
      <c r="A131" s="47" t="s">
        <v>312</v>
      </c>
      <c r="B131" s="43" t="s">
        <v>313</v>
      </c>
      <c r="C131" s="44" t="s">
        <v>314</v>
      </c>
      <c r="D131" s="42" t="s">
        <v>38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0.399999999999999" x14ac:dyDescent="0.3">
      <c r="A132" s="19" t="s">
        <v>315</v>
      </c>
      <c r="B132" s="9" t="s">
        <v>316</v>
      </c>
      <c r="C132" s="10" t="s">
        <v>317</v>
      </c>
      <c r="D132" s="8" t="s">
        <v>73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318</v>
      </c>
      <c r="B133" s="43" t="s">
        <v>319</v>
      </c>
      <c r="C133" s="44" t="s">
        <v>320</v>
      </c>
      <c r="D133" s="42" t="s">
        <v>69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0.399999999999999" x14ac:dyDescent="0.3">
      <c r="A134" s="19" t="s">
        <v>321</v>
      </c>
      <c r="B134" s="9" t="s">
        <v>322</v>
      </c>
      <c r="C134" s="10" t="s">
        <v>323</v>
      </c>
      <c r="D134" s="8" t="s">
        <v>278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0.399999999999999" x14ac:dyDescent="0.3">
      <c r="A135" s="47" t="s">
        <v>324</v>
      </c>
      <c r="B135" s="43" t="s">
        <v>325</v>
      </c>
      <c r="C135" s="44" t="s">
        <v>326</v>
      </c>
      <c r="D135" s="42" t="s">
        <v>69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0.399999999999999" x14ac:dyDescent="0.3">
      <c r="A136" s="19" t="s">
        <v>327</v>
      </c>
      <c r="B136" s="9" t="s">
        <v>328</v>
      </c>
      <c r="C136" s="10" t="s">
        <v>329</v>
      </c>
      <c r="D136" s="8" t="s">
        <v>278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0.399999999999999" x14ac:dyDescent="0.3">
      <c r="A137" s="47" t="s">
        <v>330</v>
      </c>
      <c r="B137" s="43" t="s">
        <v>331</v>
      </c>
      <c r="C137" s="44" t="s">
        <v>332</v>
      </c>
      <c r="D137" s="42" t="s">
        <v>69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0.399999999999999" x14ac:dyDescent="0.3">
      <c r="A138" s="19" t="s">
        <v>333</v>
      </c>
      <c r="B138" s="9" t="s">
        <v>334</v>
      </c>
      <c r="C138" s="10" t="s">
        <v>335</v>
      </c>
      <c r="D138" s="8" t="s">
        <v>73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0.399999999999999" x14ac:dyDescent="0.3">
      <c r="A139" s="19" t="s">
        <v>336</v>
      </c>
      <c r="B139" s="9" t="s">
        <v>337</v>
      </c>
      <c r="C139" s="10" t="s">
        <v>338</v>
      </c>
      <c r="D139" s="8" t="s">
        <v>278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0.399999999999999" x14ac:dyDescent="0.3">
      <c r="A140" s="19" t="s">
        <v>339</v>
      </c>
      <c r="B140" s="9" t="s">
        <v>334</v>
      </c>
      <c r="C140" s="10" t="s">
        <v>340</v>
      </c>
      <c r="D140" s="8" t="s">
        <v>73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4.4" x14ac:dyDescent="0.3">
      <c r="A141" s="19" t="s">
        <v>341</v>
      </c>
      <c r="B141" s="9" t="s">
        <v>342</v>
      </c>
      <c r="C141" s="10" t="s">
        <v>343</v>
      </c>
      <c r="D141" s="8" t="s">
        <v>69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0.399999999999999" x14ac:dyDescent="0.3">
      <c r="A142" s="19" t="s">
        <v>344</v>
      </c>
      <c r="B142" s="9" t="s">
        <v>345</v>
      </c>
      <c r="C142" s="10" t="s">
        <v>346</v>
      </c>
      <c r="D142" s="8" t="s">
        <v>69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0.399999999999999" x14ac:dyDescent="0.3">
      <c r="A143" s="47" t="s">
        <v>347</v>
      </c>
      <c r="B143" s="43" t="s">
        <v>331</v>
      </c>
      <c r="C143" s="44" t="s">
        <v>332</v>
      </c>
      <c r="D143" s="42" t="s">
        <v>69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0.399999999999999" x14ac:dyDescent="0.3">
      <c r="A144" s="19" t="s">
        <v>348</v>
      </c>
      <c r="B144" s="9" t="s">
        <v>349</v>
      </c>
      <c r="C144" s="10" t="s">
        <v>350</v>
      </c>
      <c r="D144" s="8" t="s">
        <v>73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14.4" x14ac:dyDescent="0.3">
      <c r="A145" s="19" t="s">
        <v>351</v>
      </c>
      <c r="B145" s="9" t="s">
        <v>352</v>
      </c>
      <c r="C145" s="10" t="s">
        <v>353</v>
      </c>
      <c r="D145" s="8" t="s">
        <v>69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0.399999999999999" x14ac:dyDescent="0.3">
      <c r="A146" s="19" t="s">
        <v>354</v>
      </c>
      <c r="B146" s="9" t="s">
        <v>355</v>
      </c>
      <c r="C146" s="10" t="s">
        <v>356</v>
      </c>
      <c r="D146" s="8" t="s">
        <v>357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0.399999999999999" x14ac:dyDescent="0.3">
      <c r="A147" s="47" t="s">
        <v>358</v>
      </c>
      <c r="B147" s="43" t="s">
        <v>359</v>
      </c>
      <c r="C147" s="44" t="s">
        <v>360</v>
      </c>
      <c r="D147" s="42" t="s">
        <v>69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0.399999999999999" x14ac:dyDescent="0.3">
      <c r="A148" s="19" t="s">
        <v>361</v>
      </c>
      <c r="B148" s="9" t="s">
        <v>349</v>
      </c>
      <c r="C148" s="10" t="s">
        <v>362</v>
      </c>
      <c r="D148" s="8" t="s">
        <v>73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1" x14ac:dyDescent="0.3">
      <c r="A149" s="47" t="s">
        <v>363</v>
      </c>
      <c r="B149" s="43" t="s">
        <v>364</v>
      </c>
      <c r="C149" s="44" t="s">
        <v>365</v>
      </c>
      <c r="D149" s="42" t="s">
        <v>366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0.399999999999999" x14ac:dyDescent="0.3">
      <c r="A150" s="19" t="s">
        <v>367</v>
      </c>
      <c r="B150" s="9" t="s">
        <v>349</v>
      </c>
      <c r="C150" s="10" t="s">
        <v>368</v>
      </c>
      <c r="D150" s="8" t="s">
        <v>73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0.399999999999999" x14ac:dyDescent="0.3">
      <c r="A151" s="19" t="s">
        <v>369</v>
      </c>
      <c r="B151" s="9" t="s">
        <v>355</v>
      </c>
      <c r="C151" s="10" t="s">
        <v>370</v>
      </c>
      <c r="D151" s="8" t="s">
        <v>357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0.399999999999999" x14ac:dyDescent="0.3">
      <c r="A152" s="47" t="s">
        <v>371</v>
      </c>
      <c r="B152" s="43" t="s">
        <v>372</v>
      </c>
      <c r="C152" s="44" t="s">
        <v>373</v>
      </c>
      <c r="D152" s="42" t="s">
        <v>69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0.399999999999999" x14ac:dyDescent="0.3">
      <c r="A153" s="19" t="s">
        <v>374</v>
      </c>
      <c r="B153" s="9" t="s">
        <v>349</v>
      </c>
      <c r="C153" s="10" t="s">
        <v>375</v>
      </c>
      <c r="D153" s="8" t="s">
        <v>73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0.399999999999999" x14ac:dyDescent="0.3">
      <c r="A154" s="19" t="s">
        <v>376</v>
      </c>
      <c r="B154" s="9" t="s">
        <v>377</v>
      </c>
      <c r="C154" s="10" t="s">
        <v>378</v>
      </c>
      <c r="D154" s="8" t="s">
        <v>69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0.399999999999999" x14ac:dyDescent="0.3">
      <c r="A155" s="19" t="s">
        <v>379</v>
      </c>
      <c r="B155" s="9" t="s">
        <v>355</v>
      </c>
      <c r="C155" s="10" t="s">
        <v>370</v>
      </c>
      <c r="D155" s="8" t="s">
        <v>357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0.399999999999999" x14ac:dyDescent="0.3">
      <c r="A156" s="47" t="s">
        <v>380</v>
      </c>
      <c r="B156" s="43" t="s">
        <v>372</v>
      </c>
      <c r="C156" s="44" t="s">
        <v>373</v>
      </c>
      <c r="D156" s="42" t="s">
        <v>69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0.399999999999999" x14ac:dyDescent="0.3">
      <c r="A157" s="19" t="s">
        <v>381</v>
      </c>
      <c r="B157" s="9" t="s">
        <v>382</v>
      </c>
      <c r="C157" s="10" t="s">
        <v>383</v>
      </c>
      <c r="D157" s="8" t="s">
        <v>69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0.399999999999999" x14ac:dyDescent="0.3">
      <c r="A158" s="19" t="s">
        <v>384</v>
      </c>
      <c r="B158" s="9" t="s">
        <v>334</v>
      </c>
      <c r="C158" s="10" t="s">
        <v>385</v>
      </c>
      <c r="D158" s="8" t="s">
        <v>73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0.399999999999999" x14ac:dyDescent="0.3">
      <c r="A159" s="19" t="s">
        <v>386</v>
      </c>
      <c r="B159" s="9" t="s">
        <v>334</v>
      </c>
      <c r="C159" s="10" t="s">
        <v>387</v>
      </c>
      <c r="D159" s="8" t="s">
        <v>73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4.4" x14ac:dyDescent="0.3">
      <c r="A160" s="19" t="s">
        <v>388</v>
      </c>
      <c r="B160" s="9" t="s">
        <v>342</v>
      </c>
      <c r="C160" s="10" t="s">
        <v>389</v>
      </c>
      <c r="D160" s="8" t="s">
        <v>69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0.399999999999999" x14ac:dyDescent="0.3">
      <c r="A161" s="19" t="s">
        <v>390</v>
      </c>
      <c r="B161" s="9" t="s">
        <v>334</v>
      </c>
      <c r="C161" s="10" t="s">
        <v>391</v>
      </c>
      <c r="D161" s="8" t="s">
        <v>73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0.399999999999999" x14ac:dyDescent="0.3">
      <c r="A162" s="19" t="s">
        <v>392</v>
      </c>
      <c r="B162" s="9" t="s">
        <v>393</v>
      </c>
      <c r="C162" s="10" t="s">
        <v>394</v>
      </c>
      <c r="D162" s="8" t="s">
        <v>73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0.399999999999999" x14ac:dyDescent="0.3">
      <c r="A163" s="19" t="s">
        <v>395</v>
      </c>
      <c r="B163" s="9" t="s">
        <v>393</v>
      </c>
      <c r="C163" s="10" t="s">
        <v>396</v>
      </c>
      <c r="D163" s="8" t="s">
        <v>73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4.4" x14ac:dyDescent="0.3">
      <c r="A164" s="40" t="s">
        <v>397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40.799999999999997" x14ac:dyDescent="0.3">
      <c r="A165" s="47" t="s">
        <v>398</v>
      </c>
      <c r="B165" s="43" t="s">
        <v>399</v>
      </c>
      <c r="C165" s="44" t="s">
        <v>400</v>
      </c>
      <c r="D165" s="42" t="s">
        <v>38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30.6" x14ac:dyDescent="0.3">
      <c r="A166" s="19" t="s">
        <v>401</v>
      </c>
      <c r="B166" s="9" t="s">
        <v>402</v>
      </c>
      <c r="C166" s="10" t="s">
        <v>403</v>
      </c>
      <c r="D166" s="8" t="s">
        <v>73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40.799999999999997" x14ac:dyDescent="0.3">
      <c r="A167" s="47" t="s">
        <v>404</v>
      </c>
      <c r="B167" s="43" t="s">
        <v>405</v>
      </c>
      <c r="C167" s="44" t="s">
        <v>406</v>
      </c>
      <c r="D167" s="42" t="s">
        <v>38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30.6" x14ac:dyDescent="0.3">
      <c r="A168" s="19" t="s">
        <v>407</v>
      </c>
      <c r="B168" s="9" t="s">
        <v>402</v>
      </c>
      <c r="C168" s="10" t="s">
        <v>408</v>
      </c>
      <c r="D168" s="8" t="s">
        <v>73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20.399999999999999" x14ac:dyDescent="0.3">
      <c r="A169" s="19" t="s">
        <v>409</v>
      </c>
      <c r="B169" s="9" t="s">
        <v>402</v>
      </c>
      <c r="C169" s="10" t="s">
        <v>410</v>
      </c>
      <c r="D169" s="8" t="s">
        <v>73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4.4" x14ac:dyDescent="0.3">
      <c r="A170" s="40" t="s">
        <v>411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412</v>
      </c>
      <c r="B171" s="43" t="s">
        <v>413</v>
      </c>
      <c r="C171" s="44" t="s">
        <v>414</v>
      </c>
      <c r="D171" s="42" t="s">
        <v>415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416</v>
      </c>
      <c r="B172" s="9" t="s">
        <v>417</v>
      </c>
      <c r="C172" s="10" t="s">
        <v>418</v>
      </c>
      <c r="D172" s="8" t="s">
        <v>116</v>
      </c>
      <c r="E172" s="22">
        <v>357</v>
      </c>
      <c r="F172" s="21">
        <v>1360</v>
      </c>
      <c r="G172" s="21">
        <f t="shared" si="7"/>
        <v>485520</v>
      </c>
      <c r="H172" s="21"/>
      <c r="I172" s="21">
        <f t="shared" si="8"/>
        <v>0</v>
      </c>
      <c r="J172" s="21">
        <f t="shared" si="9"/>
        <v>485520</v>
      </c>
    </row>
    <row r="173" spans="1:10" s="17" customFormat="1" ht="30.6" x14ac:dyDescent="0.3">
      <c r="A173" s="19" t="s">
        <v>419</v>
      </c>
      <c r="B173" s="9" t="s">
        <v>420</v>
      </c>
      <c r="C173" s="10" t="s">
        <v>421</v>
      </c>
      <c r="D173" s="8" t="s">
        <v>14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0.399999999999999" x14ac:dyDescent="0.3">
      <c r="A174" s="19" t="s">
        <v>422</v>
      </c>
      <c r="B174" s="9" t="s">
        <v>174</v>
      </c>
      <c r="C174" s="10" t="s">
        <v>423</v>
      </c>
      <c r="D174" s="8" t="s">
        <v>73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0.399999999999999" x14ac:dyDescent="0.3">
      <c r="A175" s="19" t="s">
        <v>424</v>
      </c>
      <c r="B175" s="9" t="s">
        <v>174</v>
      </c>
      <c r="C175" s="10" t="s">
        <v>425</v>
      </c>
      <c r="D175" s="8" t="s">
        <v>426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0.399999999999999" x14ac:dyDescent="0.3">
      <c r="A176" s="19" t="s">
        <v>427</v>
      </c>
      <c r="B176" s="9" t="s">
        <v>174</v>
      </c>
      <c r="C176" s="10" t="s">
        <v>428</v>
      </c>
      <c r="D176" s="8" t="s">
        <v>426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4.4" x14ac:dyDescent="0.3">
      <c r="A177" s="19" t="s">
        <v>429</v>
      </c>
      <c r="B177" s="9" t="s">
        <v>430</v>
      </c>
      <c r="C177" s="10" t="s">
        <v>431</v>
      </c>
      <c r="D177" s="8" t="s">
        <v>116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0.799999999999997" x14ac:dyDescent="0.3">
      <c r="A178" s="47" t="s">
        <v>432</v>
      </c>
      <c r="B178" s="43" t="s">
        <v>433</v>
      </c>
      <c r="C178" s="44" t="s">
        <v>434</v>
      </c>
      <c r="D178" s="42" t="s">
        <v>38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0.6" x14ac:dyDescent="0.3">
      <c r="A179" s="19" t="s">
        <v>435</v>
      </c>
      <c r="B179" s="9" t="s">
        <v>436</v>
      </c>
      <c r="C179" s="10" t="s">
        <v>437</v>
      </c>
      <c r="D179" s="8" t="s">
        <v>73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0.399999999999999" x14ac:dyDescent="0.3">
      <c r="A180" s="19" t="s">
        <v>438</v>
      </c>
      <c r="B180" s="9" t="s">
        <v>439</v>
      </c>
      <c r="C180" s="10" t="s">
        <v>440</v>
      </c>
      <c r="D180" s="8" t="s">
        <v>226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4.4" x14ac:dyDescent="0.3">
      <c r="A181" s="40" t="s">
        <v>441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20.399999999999999" x14ac:dyDescent="0.3">
      <c r="A182" s="47" t="s">
        <v>442</v>
      </c>
      <c r="B182" s="43" t="s">
        <v>443</v>
      </c>
      <c r="C182" s="44" t="s">
        <v>444</v>
      </c>
      <c r="D182" s="42" t="s">
        <v>109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4.4" x14ac:dyDescent="0.3">
      <c r="A183" s="19" t="s">
        <v>445</v>
      </c>
      <c r="B183" s="9" t="s">
        <v>446</v>
      </c>
      <c r="C183" s="10" t="s">
        <v>447</v>
      </c>
      <c r="D183" s="8" t="s">
        <v>134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0.399999999999999" x14ac:dyDescent="0.3">
      <c r="A184" s="19" t="s">
        <v>448</v>
      </c>
      <c r="B184" s="9" t="s">
        <v>174</v>
      </c>
      <c r="C184" s="10" t="s">
        <v>449</v>
      </c>
      <c r="D184" s="8" t="s">
        <v>73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0.399999999999999" x14ac:dyDescent="0.3">
      <c r="A185" s="19" t="s">
        <v>450</v>
      </c>
      <c r="B185" s="9" t="s">
        <v>174</v>
      </c>
      <c r="C185" s="10" t="s">
        <v>451</v>
      </c>
      <c r="D185" s="8" t="s">
        <v>73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0.399999999999999" x14ac:dyDescent="0.3">
      <c r="A186" s="19" t="s">
        <v>452</v>
      </c>
      <c r="B186" s="9" t="s">
        <v>174</v>
      </c>
      <c r="C186" s="10" t="s">
        <v>453</v>
      </c>
      <c r="D186" s="8" t="s">
        <v>73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0.399999999999999" x14ac:dyDescent="0.3">
      <c r="A187" s="19" t="s">
        <v>454</v>
      </c>
      <c r="B187" s="9" t="s">
        <v>174</v>
      </c>
      <c r="C187" s="10" t="s">
        <v>455</v>
      </c>
      <c r="D187" s="8" t="s">
        <v>73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0.399999999999999" x14ac:dyDescent="0.3">
      <c r="A188" s="19" t="s">
        <v>456</v>
      </c>
      <c r="B188" s="9" t="s">
        <v>174</v>
      </c>
      <c r="C188" s="10" t="s">
        <v>457</v>
      </c>
      <c r="D188" s="8" t="s">
        <v>73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0.6" x14ac:dyDescent="0.3">
      <c r="A189" s="47" t="s">
        <v>458</v>
      </c>
      <c r="B189" s="43" t="s">
        <v>124</v>
      </c>
      <c r="C189" s="44" t="s">
        <v>125</v>
      </c>
      <c r="D189" s="42" t="s">
        <v>109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0.399999999999999" x14ac:dyDescent="0.3">
      <c r="A190" s="19" t="s">
        <v>459</v>
      </c>
      <c r="B190" s="9" t="s">
        <v>174</v>
      </c>
      <c r="C190" s="10" t="s">
        <v>460</v>
      </c>
      <c r="D190" s="8" t="s">
        <v>116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0.399999999999999" x14ac:dyDescent="0.3">
      <c r="A191" s="19" t="s">
        <v>461</v>
      </c>
      <c r="B191" s="9" t="s">
        <v>174</v>
      </c>
      <c r="C191" s="10" t="s">
        <v>462</v>
      </c>
      <c r="D191" s="8" t="s">
        <v>213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20.399999999999999" x14ac:dyDescent="0.3">
      <c r="A192" s="47" t="s">
        <v>463</v>
      </c>
      <c r="B192" s="43" t="s">
        <v>464</v>
      </c>
      <c r="C192" s="44" t="s">
        <v>465</v>
      </c>
      <c r="D192" s="42" t="s">
        <v>109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0.399999999999999" x14ac:dyDescent="0.3">
      <c r="A193" s="19" t="s">
        <v>466</v>
      </c>
      <c r="B193" s="9" t="s">
        <v>467</v>
      </c>
      <c r="C193" s="10" t="s">
        <v>468</v>
      </c>
      <c r="D193" s="8" t="s">
        <v>116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0.399999999999999" x14ac:dyDescent="0.3">
      <c r="A194" s="19" t="s">
        <v>469</v>
      </c>
      <c r="B194" s="9" t="s">
        <v>467</v>
      </c>
      <c r="C194" s="10" t="s">
        <v>470</v>
      </c>
      <c r="D194" s="8" t="s">
        <v>73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0.399999999999999" x14ac:dyDescent="0.3">
      <c r="A195" s="19" t="s">
        <v>471</v>
      </c>
      <c r="B195" s="9" t="s">
        <v>467</v>
      </c>
      <c r="C195" s="10" t="s">
        <v>472</v>
      </c>
      <c r="D195" s="8" t="s">
        <v>73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0.799999999999997" x14ac:dyDescent="0.3">
      <c r="A196" s="47" t="s">
        <v>473</v>
      </c>
      <c r="B196" s="43" t="s">
        <v>433</v>
      </c>
      <c r="C196" s="44" t="s">
        <v>434</v>
      </c>
      <c r="D196" s="42" t="s">
        <v>38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0.399999999999999" x14ac:dyDescent="0.3">
      <c r="A197" s="19" t="s">
        <v>474</v>
      </c>
      <c r="B197" s="9" t="s">
        <v>475</v>
      </c>
      <c r="C197" s="10" t="s">
        <v>476</v>
      </c>
      <c r="D197" s="8" t="s">
        <v>73</v>
      </c>
      <c r="E197" s="22">
        <v>5</v>
      </c>
      <c r="F197" s="21">
        <v>5000</v>
      </c>
      <c r="G197" s="21">
        <f t="shared" si="10"/>
        <v>25000</v>
      </c>
      <c r="H197" s="21"/>
      <c r="I197" s="21">
        <f t="shared" si="11"/>
        <v>0</v>
      </c>
      <c r="J197" s="21">
        <f t="shared" si="12"/>
        <v>25000</v>
      </c>
    </row>
    <row r="198" spans="1:10" s="17" customFormat="1" ht="20.399999999999999" x14ac:dyDescent="0.3">
      <c r="A198" s="19" t="s">
        <v>477</v>
      </c>
      <c r="B198" s="9" t="s">
        <v>475</v>
      </c>
      <c r="C198" s="10" t="s">
        <v>478</v>
      </c>
      <c r="D198" s="8" t="s">
        <v>73</v>
      </c>
      <c r="E198" s="22">
        <v>1</v>
      </c>
      <c r="F198" s="21">
        <v>4800</v>
      </c>
      <c r="G198" s="21">
        <f t="shared" si="10"/>
        <v>4800</v>
      </c>
      <c r="H198" s="21"/>
      <c r="I198" s="21">
        <f t="shared" si="11"/>
        <v>0</v>
      </c>
      <c r="J198" s="21">
        <f t="shared" si="12"/>
        <v>4800</v>
      </c>
    </row>
    <row r="199" spans="1:10" s="38" customFormat="1" ht="20.399999999999999" x14ac:dyDescent="0.3">
      <c r="A199" s="47" t="s">
        <v>479</v>
      </c>
      <c r="B199" s="43" t="s">
        <v>480</v>
      </c>
      <c r="C199" s="44" t="s">
        <v>481</v>
      </c>
      <c r="D199" s="42" t="s">
        <v>109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0.399999999999999" x14ac:dyDescent="0.3">
      <c r="A200" s="19" t="s">
        <v>482</v>
      </c>
      <c r="B200" s="9" t="s">
        <v>475</v>
      </c>
      <c r="C200" s="10" t="s">
        <v>483</v>
      </c>
      <c r="D200" s="8" t="s">
        <v>14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0.399999999999999" x14ac:dyDescent="0.3">
      <c r="A201" s="47" t="s">
        <v>484</v>
      </c>
      <c r="B201" s="43" t="s">
        <v>485</v>
      </c>
      <c r="C201" s="44" t="s">
        <v>486</v>
      </c>
      <c r="D201" s="42" t="s">
        <v>278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4.4" x14ac:dyDescent="0.3">
      <c r="A202" s="19" t="s">
        <v>487</v>
      </c>
      <c r="B202" s="9" t="s">
        <v>488</v>
      </c>
      <c r="C202" s="10" t="s">
        <v>489</v>
      </c>
      <c r="D202" s="8" t="s">
        <v>134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0.399999999999999" x14ac:dyDescent="0.3">
      <c r="A203" s="19" t="s">
        <v>490</v>
      </c>
      <c r="B203" s="9" t="s">
        <v>491</v>
      </c>
      <c r="C203" s="10" t="s">
        <v>492</v>
      </c>
      <c r="D203" s="8" t="s">
        <v>134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4.4" x14ac:dyDescent="0.3">
      <c r="A204" s="19" t="s">
        <v>493</v>
      </c>
      <c r="B204" s="9" t="s">
        <v>494</v>
      </c>
      <c r="C204" s="10" t="s">
        <v>495</v>
      </c>
      <c r="D204" s="8" t="s">
        <v>278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4.4" x14ac:dyDescent="0.3">
      <c r="A205" s="40" t="s">
        <v>496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0.6" x14ac:dyDescent="0.3">
      <c r="A206" s="47" t="s">
        <v>497</v>
      </c>
      <c r="B206" s="43" t="s">
        <v>498</v>
      </c>
      <c r="C206" s="44" t="s">
        <v>499</v>
      </c>
      <c r="D206" s="42" t="s">
        <v>109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0.6" x14ac:dyDescent="0.3">
      <c r="A207" s="19" t="s">
        <v>500</v>
      </c>
      <c r="B207" s="9" t="s">
        <v>218</v>
      </c>
      <c r="C207" s="10" t="s">
        <v>219</v>
      </c>
      <c r="D207" s="8" t="s">
        <v>116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0.6" x14ac:dyDescent="0.3">
      <c r="A208" s="47" t="s">
        <v>501</v>
      </c>
      <c r="B208" s="43" t="s">
        <v>502</v>
      </c>
      <c r="C208" s="44" t="s">
        <v>503</v>
      </c>
      <c r="D208" s="42" t="s">
        <v>109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20.399999999999999" x14ac:dyDescent="0.3">
      <c r="A209" s="19" t="s">
        <v>504</v>
      </c>
      <c r="B209" s="9" t="s">
        <v>505</v>
      </c>
      <c r="C209" s="10" t="s">
        <v>506</v>
      </c>
      <c r="D209" s="8" t="s">
        <v>226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0.399999999999999" x14ac:dyDescent="0.3">
      <c r="A210" s="47" t="s">
        <v>507</v>
      </c>
      <c r="B210" s="43" t="s">
        <v>508</v>
      </c>
      <c r="C210" s="44" t="s">
        <v>509</v>
      </c>
      <c r="D210" s="42" t="s">
        <v>109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0.399999999999999" x14ac:dyDescent="0.3">
      <c r="A211" s="19" t="s">
        <v>510</v>
      </c>
      <c r="B211" s="9" t="s">
        <v>511</v>
      </c>
      <c r="C211" s="10" t="s">
        <v>512</v>
      </c>
      <c r="D211" s="8" t="s">
        <v>226</v>
      </c>
      <c r="E211" s="20">
        <v>566.70000000000005</v>
      </c>
      <c r="F211" s="21">
        <v>420</v>
      </c>
      <c r="G211" s="21">
        <f t="shared" si="10"/>
        <v>238014.00000000003</v>
      </c>
      <c r="H211" s="21"/>
      <c r="I211" s="21">
        <f t="shared" si="11"/>
        <v>0</v>
      </c>
      <c r="J211" s="21">
        <f t="shared" si="12"/>
        <v>238014.00000000003</v>
      </c>
    </row>
    <row r="212" spans="1:10" s="17" customFormat="1" ht="30.6" x14ac:dyDescent="0.3">
      <c r="A212" s="19" t="s">
        <v>513</v>
      </c>
      <c r="B212" s="9" t="s">
        <v>514</v>
      </c>
      <c r="C212" s="10" t="s">
        <v>515</v>
      </c>
      <c r="D212" s="8" t="s">
        <v>278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0.6" x14ac:dyDescent="0.3">
      <c r="A213" s="47" t="s">
        <v>516</v>
      </c>
      <c r="B213" s="43" t="s">
        <v>517</v>
      </c>
      <c r="C213" s="44" t="s">
        <v>518</v>
      </c>
      <c r="D213" s="42" t="s">
        <v>109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20.399999999999999" x14ac:dyDescent="0.3">
      <c r="A214" s="19" t="s">
        <v>519</v>
      </c>
      <c r="B214" s="9" t="s">
        <v>520</v>
      </c>
      <c r="C214" s="10" t="s">
        <v>521</v>
      </c>
      <c r="D214" s="8" t="s">
        <v>226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0.399999999999999" x14ac:dyDescent="0.3">
      <c r="A215" s="47" t="s">
        <v>522</v>
      </c>
      <c r="B215" s="43" t="s">
        <v>508</v>
      </c>
      <c r="C215" s="44" t="s">
        <v>509</v>
      </c>
      <c r="D215" s="42" t="s">
        <v>109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9" t="s">
        <v>523</v>
      </c>
      <c r="B216" s="9" t="s">
        <v>524</v>
      </c>
      <c r="C216" s="10" t="s">
        <v>525</v>
      </c>
      <c r="D216" s="8" t="s">
        <v>226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0.6" x14ac:dyDescent="0.3">
      <c r="A217" s="19" t="s">
        <v>526</v>
      </c>
      <c r="B217" s="9" t="s">
        <v>527</v>
      </c>
      <c r="C217" s="10" t="s">
        <v>528</v>
      </c>
      <c r="D217" s="8" t="s">
        <v>278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0.399999999999999" x14ac:dyDescent="0.3">
      <c r="A218" s="19" t="s">
        <v>529</v>
      </c>
      <c r="B218" s="9" t="s">
        <v>174</v>
      </c>
      <c r="C218" s="10" t="s">
        <v>530</v>
      </c>
      <c r="D218" s="8" t="s">
        <v>73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0.399999999999999" x14ac:dyDescent="0.3">
      <c r="A219" s="19" t="s">
        <v>531</v>
      </c>
      <c r="B219" s="9" t="s">
        <v>174</v>
      </c>
      <c r="C219" s="10" t="s">
        <v>532</v>
      </c>
      <c r="D219" s="8" t="s">
        <v>73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0.399999999999999" x14ac:dyDescent="0.3">
      <c r="A220" s="19" t="s">
        <v>533</v>
      </c>
      <c r="B220" s="9" t="s">
        <v>174</v>
      </c>
      <c r="C220" s="10" t="s">
        <v>534</v>
      </c>
      <c r="D220" s="8" t="s">
        <v>73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0.399999999999999" x14ac:dyDescent="0.3">
      <c r="A221" s="19" t="s">
        <v>535</v>
      </c>
      <c r="B221" s="9" t="s">
        <v>174</v>
      </c>
      <c r="C221" s="10" t="s">
        <v>536</v>
      </c>
      <c r="D221" s="8" t="s">
        <v>73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3">
      <c r="G222" s="26">
        <f t="shared" ref="G222:I222" si="13">SUM(G3:G221)</f>
        <v>7618506.5299999993</v>
      </c>
      <c r="H222" s="26"/>
      <c r="I222" s="26">
        <f t="shared" si="13"/>
        <v>0</v>
      </c>
      <c r="J222" s="26">
        <f>SUM(J3:J221)</f>
        <v>7618506.5299999993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pageSetUpPr fitToPage="1"/>
  </sheetPr>
  <dimension ref="A1:K184"/>
  <sheetViews>
    <sheetView workbookViewId="0">
      <pane ySplit="1" topLeftCell="A99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1495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79" customFormat="1" ht="20.399999999999999" x14ac:dyDescent="0.3">
      <c r="A4" s="80" t="s">
        <v>11</v>
      </c>
      <c r="B4" s="81" t="s">
        <v>1338</v>
      </c>
      <c r="C4" s="82" t="s">
        <v>701</v>
      </c>
      <c r="D4" s="83" t="s">
        <v>14</v>
      </c>
      <c r="E4" s="84">
        <v>1</v>
      </c>
      <c r="F4" s="85">
        <v>3484390</v>
      </c>
      <c r="G4" s="85">
        <f t="shared" si="0"/>
        <v>3484390</v>
      </c>
      <c r="H4" s="85"/>
      <c r="I4" s="85">
        <f t="shared" si="1"/>
        <v>0</v>
      </c>
      <c r="J4" s="85">
        <f t="shared" si="2"/>
        <v>3484390</v>
      </c>
    </row>
    <row r="5" spans="1:11" s="92" customFormat="1" ht="40.799999999999997" x14ac:dyDescent="0.3">
      <c r="A5" s="86" t="s">
        <v>15</v>
      </c>
      <c r="B5" s="87" t="s">
        <v>8</v>
      </c>
      <c r="C5" s="88" t="s">
        <v>9</v>
      </c>
      <c r="D5" s="89" t="s">
        <v>10</v>
      </c>
      <c r="E5" s="94">
        <v>0.6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1" s="114" customFormat="1" ht="20.399999999999999" x14ac:dyDescent="0.3">
      <c r="A6" s="108" t="s">
        <v>1340</v>
      </c>
      <c r="B6" s="109"/>
      <c r="C6" s="110" t="s">
        <v>1496</v>
      </c>
      <c r="D6" s="111" t="s">
        <v>14</v>
      </c>
      <c r="E6" s="112">
        <v>1</v>
      </c>
      <c r="F6" s="113"/>
      <c r="G6" s="113">
        <f t="shared" si="0"/>
        <v>0</v>
      </c>
      <c r="H6" s="113"/>
      <c r="I6" s="113">
        <f t="shared" si="1"/>
        <v>0</v>
      </c>
      <c r="J6" s="113">
        <f t="shared" si="2"/>
        <v>0</v>
      </c>
      <c r="K6" s="114" t="s">
        <v>2027</v>
      </c>
    </row>
    <row r="7" spans="1:11" s="92" customFormat="1" ht="20.399999999999999" x14ac:dyDescent="0.3">
      <c r="A7" s="86" t="s">
        <v>22</v>
      </c>
      <c r="B7" s="87" t="s">
        <v>974</v>
      </c>
      <c r="C7" s="88" t="s">
        <v>975</v>
      </c>
      <c r="D7" s="89" t="s">
        <v>38</v>
      </c>
      <c r="E7" s="90">
        <v>2</v>
      </c>
      <c r="F7" s="91"/>
      <c r="G7" s="91">
        <f t="shared" si="0"/>
        <v>0</v>
      </c>
      <c r="H7" s="91"/>
      <c r="I7" s="91">
        <f t="shared" si="1"/>
        <v>0</v>
      </c>
      <c r="J7" s="91">
        <f t="shared" si="2"/>
        <v>0</v>
      </c>
    </row>
    <row r="8" spans="1:11" s="79" customFormat="1" ht="20.399999999999999" x14ac:dyDescent="0.3">
      <c r="A8" s="80" t="s">
        <v>977</v>
      </c>
      <c r="B8" s="81" t="s">
        <v>1341</v>
      </c>
      <c r="C8" s="82" t="s">
        <v>704</v>
      </c>
      <c r="D8" s="83" t="s">
        <v>14</v>
      </c>
      <c r="E8" s="84">
        <v>1</v>
      </c>
      <c r="F8" s="85">
        <v>226728</v>
      </c>
      <c r="G8" s="85">
        <f t="shared" si="0"/>
        <v>226728</v>
      </c>
      <c r="H8" s="85"/>
      <c r="I8" s="85">
        <f t="shared" si="1"/>
        <v>0</v>
      </c>
      <c r="J8" s="85">
        <f t="shared" si="2"/>
        <v>226728</v>
      </c>
    </row>
    <row r="9" spans="1:11" s="79" customFormat="1" ht="20.399999999999999" x14ac:dyDescent="0.3">
      <c r="A9" s="80" t="s">
        <v>1344</v>
      </c>
      <c r="B9" s="81" t="s">
        <v>1341</v>
      </c>
      <c r="C9" s="82" t="s">
        <v>703</v>
      </c>
      <c r="D9" s="83" t="s">
        <v>14</v>
      </c>
      <c r="E9" s="84">
        <v>1</v>
      </c>
      <c r="F9" s="85">
        <v>227900</v>
      </c>
      <c r="G9" s="85">
        <f t="shared" si="0"/>
        <v>227900</v>
      </c>
      <c r="H9" s="85"/>
      <c r="I9" s="85">
        <f t="shared" si="1"/>
        <v>0</v>
      </c>
      <c r="J9" s="85">
        <f t="shared" si="2"/>
        <v>227900</v>
      </c>
    </row>
    <row r="10" spans="1:11" s="92" customFormat="1" ht="20.399999999999999" x14ac:dyDescent="0.3">
      <c r="A10" s="86" t="s">
        <v>552</v>
      </c>
      <c r="B10" s="87" t="s">
        <v>47</v>
      </c>
      <c r="C10" s="88" t="s">
        <v>48</v>
      </c>
      <c r="D10" s="89" t="s">
        <v>38</v>
      </c>
      <c r="E10" s="90">
        <v>2</v>
      </c>
      <c r="F10" s="91"/>
      <c r="G10" s="91">
        <f t="shared" si="0"/>
        <v>0</v>
      </c>
      <c r="H10" s="91"/>
      <c r="I10" s="91">
        <f t="shared" si="1"/>
        <v>0</v>
      </c>
      <c r="J10" s="91">
        <f t="shared" si="2"/>
        <v>0</v>
      </c>
    </row>
    <row r="11" spans="1:11" s="79" customFormat="1" ht="20.399999999999999" x14ac:dyDescent="0.3">
      <c r="A11" s="80" t="s">
        <v>1243</v>
      </c>
      <c r="B11" s="81" t="s">
        <v>1341</v>
      </c>
      <c r="C11" s="82" t="s">
        <v>1242</v>
      </c>
      <c r="D11" s="83" t="s">
        <v>14</v>
      </c>
      <c r="E11" s="84">
        <v>1</v>
      </c>
      <c r="F11" s="85">
        <v>401920</v>
      </c>
      <c r="G11" s="85">
        <f t="shared" si="0"/>
        <v>401920</v>
      </c>
      <c r="H11" s="85"/>
      <c r="I11" s="85">
        <f t="shared" si="1"/>
        <v>0</v>
      </c>
      <c r="J11" s="85">
        <f t="shared" si="2"/>
        <v>401920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4">
        <v>2.5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978</v>
      </c>
      <c r="C14" s="82" t="s">
        <v>1347</v>
      </c>
      <c r="D14" s="83" t="s">
        <v>213</v>
      </c>
      <c r="E14" s="84">
        <v>211</v>
      </c>
      <c r="F14" s="85">
        <v>27733</v>
      </c>
      <c r="G14" s="85">
        <f t="shared" si="0"/>
        <v>5851663</v>
      </c>
      <c r="H14" s="85"/>
      <c r="I14" s="85">
        <f t="shared" si="1"/>
        <v>0</v>
      </c>
      <c r="J14" s="85">
        <f t="shared" si="2"/>
        <v>5851663</v>
      </c>
    </row>
    <row r="15" spans="1:11" s="79" customFormat="1" ht="40.799999999999997" x14ac:dyDescent="0.3">
      <c r="A15" s="80" t="s">
        <v>42</v>
      </c>
      <c r="B15" s="81" t="s">
        <v>978</v>
      </c>
      <c r="C15" s="82" t="s">
        <v>1497</v>
      </c>
      <c r="D15" s="83" t="s">
        <v>213</v>
      </c>
      <c r="E15" s="84">
        <v>36</v>
      </c>
      <c r="F15" s="85">
        <v>29164</v>
      </c>
      <c r="G15" s="85">
        <f t="shared" si="0"/>
        <v>1049904</v>
      </c>
      <c r="H15" s="85"/>
      <c r="I15" s="85">
        <f t="shared" si="1"/>
        <v>0</v>
      </c>
      <c r="J15" s="85">
        <f t="shared" si="2"/>
        <v>1049904</v>
      </c>
    </row>
    <row r="16" spans="1:11" s="79" customFormat="1" ht="40.799999999999997" x14ac:dyDescent="0.3">
      <c r="A16" s="80" t="s">
        <v>558</v>
      </c>
      <c r="B16" s="81" t="s">
        <v>978</v>
      </c>
      <c r="C16" s="82" t="s">
        <v>1498</v>
      </c>
      <c r="D16" s="83" t="s">
        <v>213</v>
      </c>
      <c r="E16" s="84">
        <v>3</v>
      </c>
      <c r="F16" s="85">
        <v>29549</v>
      </c>
      <c r="G16" s="85">
        <f t="shared" si="0"/>
        <v>88647</v>
      </c>
      <c r="H16" s="85"/>
      <c r="I16" s="85">
        <f t="shared" si="1"/>
        <v>0</v>
      </c>
      <c r="J16" s="85">
        <f t="shared" si="2"/>
        <v>88647</v>
      </c>
    </row>
    <row r="17" spans="1:10" s="79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103">
        <v>1.1399999999999999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14.4" x14ac:dyDescent="0.3">
      <c r="A18" s="76" t="s">
        <v>980</v>
      </c>
      <c r="B18" s="77"/>
      <c r="C18" s="77"/>
      <c r="D18" s="77"/>
      <c r="E18" s="78"/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92" customFormat="1" ht="40.799999999999997" x14ac:dyDescent="0.3">
      <c r="A19" s="86" t="s">
        <v>563</v>
      </c>
      <c r="B19" s="87" t="s">
        <v>114</v>
      </c>
      <c r="C19" s="88" t="s">
        <v>115</v>
      </c>
      <c r="D19" s="89" t="s">
        <v>109</v>
      </c>
      <c r="E19" s="93">
        <v>38.72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40.799999999999997" x14ac:dyDescent="0.3">
      <c r="A20" s="86" t="s">
        <v>51</v>
      </c>
      <c r="B20" s="87" t="s">
        <v>111</v>
      </c>
      <c r="C20" s="88" t="s">
        <v>112</v>
      </c>
      <c r="D20" s="89" t="s">
        <v>109</v>
      </c>
      <c r="E20" s="93">
        <v>30.21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79" customFormat="1" ht="40.799999999999997" x14ac:dyDescent="0.3">
      <c r="A21" s="80" t="s">
        <v>565</v>
      </c>
      <c r="B21" s="81" t="s">
        <v>720</v>
      </c>
      <c r="C21" s="82" t="s">
        <v>1499</v>
      </c>
      <c r="D21" s="83" t="s">
        <v>116</v>
      </c>
      <c r="E21" s="103">
        <v>118.32</v>
      </c>
      <c r="F21" s="85"/>
      <c r="G21" s="85">
        <f t="shared" si="0"/>
        <v>0</v>
      </c>
      <c r="H21" s="85"/>
      <c r="I21" s="85">
        <f t="shared" si="1"/>
        <v>0</v>
      </c>
      <c r="J21" s="85">
        <f t="shared" si="2"/>
        <v>0</v>
      </c>
    </row>
    <row r="22" spans="1:10" s="79" customFormat="1" ht="40.799999999999997" x14ac:dyDescent="0.3">
      <c r="A22" s="80" t="s">
        <v>567</v>
      </c>
      <c r="B22" s="81" t="s">
        <v>720</v>
      </c>
      <c r="C22" s="82" t="s">
        <v>1500</v>
      </c>
      <c r="D22" s="83" t="s">
        <v>116</v>
      </c>
      <c r="E22" s="95">
        <v>372.3</v>
      </c>
      <c r="F22" s="85"/>
      <c r="G22" s="85">
        <f t="shared" si="0"/>
        <v>0</v>
      </c>
      <c r="H22" s="85"/>
      <c r="I22" s="85">
        <f t="shared" si="1"/>
        <v>0</v>
      </c>
      <c r="J22" s="85">
        <f t="shared" si="2"/>
        <v>0</v>
      </c>
    </row>
    <row r="23" spans="1:10" s="79" customFormat="1" ht="40.799999999999997" x14ac:dyDescent="0.3">
      <c r="A23" s="80" t="s">
        <v>56</v>
      </c>
      <c r="B23" s="81" t="s">
        <v>720</v>
      </c>
      <c r="C23" s="82" t="s">
        <v>1351</v>
      </c>
      <c r="D23" s="83" t="s">
        <v>116</v>
      </c>
      <c r="E23" s="103">
        <v>723.18</v>
      </c>
      <c r="F23" s="85"/>
      <c r="G23" s="85">
        <f t="shared" si="0"/>
        <v>0</v>
      </c>
      <c r="H23" s="85"/>
      <c r="I23" s="85">
        <f t="shared" si="1"/>
        <v>0</v>
      </c>
      <c r="J23" s="85">
        <f t="shared" si="2"/>
        <v>0</v>
      </c>
    </row>
    <row r="24" spans="1:10" s="79" customFormat="1" ht="40.799999999999997" x14ac:dyDescent="0.3">
      <c r="A24" s="80" t="s">
        <v>57</v>
      </c>
      <c r="B24" s="81" t="s">
        <v>720</v>
      </c>
      <c r="C24" s="82" t="s">
        <v>1501</v>
      </c>
      <c r="D24" s="83" t="s">
        <v>116</v>
      </c>
      <c r="E24" s="95">
        <v>397.8</v>
      </c>
      <c r="F24" s="85">
        <v>1579.11</v>
      </c>
      <c r="G24" s="85">
        <f t="shared" si="0"/>
        <v>628169.95799999998</v>
      </c>
      <c r="H24" s="85"/>
      <c r="I24" s="85">
        <f t="shared" si="1"/>
        <v>0</v>
      </c>
      <c r="J24" s="85">
        <f t="shared" si="2"/>
        <v>628169.95799999998</v>
      </c>
    </row>
    <row r="25" spans="1:10" s="79" customFormat="1" ht="40.799999999999997" x14ac:dyDescent="0.3">
      <c r="A25" s="80" t="s">
        <v>576</v>
      </c>
      <c r="B25" s="81" t="s">
        <v>1255</v>
      </c>
      <c r="C25" s="82" t="s">
        <v>1502</v>
      </c>
      <c r="D25" s="83" t="s">
        <v>116</v>
      </c>
      <c r="E25" s="95">
        <v>1239.3</v>
      </c>
      <c r="F25" s="85">
        <v>1155.51</v>
      </c>
      <c r="G25" s="85">
        <f t="shared" si="0"/>
        <v>1432023.5429999998</v>
      </c>
      <c r="H25" s="85"/>
      <c r="I25" s="85">
        <f t="shared" si="1"/>
        <v>0</v>
      </c>
      <c r="J25" s="85">
        <f t="shared" si="2"/>
        <v>1432023.5429999998</v>
      </c>
    </row>
    <row r="26" spans="1:10" s="79" customFormat="1" ht="40.799999999999997" x14ac:dyDescent="0.3">
      <c r="A26" s="80" t="s">
        <v>580</v>
      </c>
      <c r="B26" s="81" t="s">
        <v>728</v>
      </c>
      <c r="C26" s="82" t="s">
        <v>1503</v>
      </c>
      <c r="D26" s="83" t="s">
        <v>116</v>
      </c>
      <c r="E26" s="103">
        <v>199.92</v>
      </c>
      <c r="F26" s="85">
        <v>760.35</v>
      </c>
      <c r="G26" s="85">
        <f t="shared" si="0"/>
        <v>152009.17199999999</v>
      </c>
      <c r="H26" s="85"/>
      <c r="I26" s="85">
        <f t="shared" si="1"/>
        <v>0</v>
      </c>
      <c r="J26" s="85">
        <f t="shared" si="2"/>
        <v>152009.17199999999</v>
      </c>
    </row>
    <row r="27" spans="1:10" s="79" customFormat="1" ht="40.799999999999997" x14ac:dyDescent="0.3">
      <c r="A27" s="80" t="s">
        <v>66</v>
      </c>
      <c r="B27" s="81" t="s">
        <v>1258</v>
      </c>
      <c r="C27" s="82" t="s">
        <v>1353</v>
      </c>
      <c r="D27" s="83" t="s">
        <v>116</v>
      </c>
      <c r="E27" s="95">
        <v>122.4</v>
      </c>
      <c r="F27" s="85">
        <v>495.42</v>
      </c>
      <c r="G27" s="85">
        <f t="shared" si="0"/>
        <v>60639.408000000003</v>
      </c>
      <c r="H27" s="85"/>
      <c r="I27" s="85">
        <f t="shared" si="1"/>
        <v>0</v>
      </c>
      <c r="J27" s="85">
        <f t="shared" si="2"/>
        <v>60639.408000000003</v>
      </c>
    </row>
    <row r="28" spans="1:10" s="79" customFormat="1" ht="40.799999999999997" x14ac:dyDescent="0.3">
      <c r="A28" s="80" t="s">
        <v>70</v>
      </c>
      <c r="B28" s="81" t="s">
        <v>733</v>
      </c>
      <c r="C28" s="82" t="s">
        <v>1354</v>
      </c>
      <c r="D28" s="83" t="s">
        <v>116</v>
      </c>
      <c r="E28" s="84">
        <v>1734</v>
      </c>
      <c r="F28" s="85">
        <v>380.34</v>
      </c>
      <c r="G28" s="85">
        <f t="shared" si="0"/>
        <v>659509.55999999994</v>
      </c>
      <c r="H28" s="85"/>
      <c r="I28" s="85">
        <f t="shared" si="1"/>
        <v>0</v>
      </c>
      <c r="J28" s="85">
        <f t="shared" si="2"/>
        <v>659509.55999999994</v>
      </c>
    </row>
    <row r="29" spans="1:10" s="79" customFormat="1" ht="40.799999999999997" x14ac:dyDescent="0.3">
      <c r="A29" s="80" t="s">
        <v>74</v>
      </c>
      <c r="B29" s="81" t="s">
        <v>733</v>
      </c>
      <c r="C29" s="82" t="s">
        <v>1504</v>
      </c>
      <c r="D29" s="83" t="s">
        <v>116</v>
      </c>
      <c r="E29" s="95">
        <v>35.700000000000003</v>
      </c>
      <c r="F29" s="85"/>
      <c r="G29" s="85">
        <f t="shared" si="0"/>
        <v>0</v>
      </c>
      <c r="H29" s="85"/>
      <c r="I29" s="85">
        <f t="shared" si="1"/>
        <v>0</v>
      </c>
      <c r="J29" s="85">
        <f t="shared" si="2"/>
        <v>0</v>
      </c>
    </row>
    <row r="30" spans="1:10" s="79" customFormat="1" ht="40.799999999999997" x14ac:dyDescent="0.3">
      <c r="A30" s="80" t="s">
        <v>76</v>
      </c>
      <c r="B30" s="81" t="s">
        <v>733</v>
      </c>
      <c r="C30" s="82" t="s">
        <v>1355</v>
      </c>
      <c r="D30" s="83" t="s">
        <v>116</v>
      </c>
      <c r="E30" s="95">
        <v>56.1</v>
      </c>
      <c r="F30" s="85">
        <v>1394.14</v>
      </c>
      <c r="G30" s="85">
        <f t="shared" si="0"/>
        <v>78211.254000000001</v>
      </c>
      <c r="H30" s="85"/>
      <c r="I30" s="85">
        <f t="shared" si="1"/>
        <v>0</v>
      </c>
      <c r="J30" s="85">
        <f t="shared" si="2"/>
        <v>78211.254000000001</v>
      </c>
    </row>
    <row r="31" spans="1:10" s="79" customFormat="1" ht="40.799999999999997" x14ac:dyDescent="0.3">
      <c r="A31" s="80" t="s">
        <v>79</v>
      </c>
      <c r="B31" s="81" t="s">
        <v>733</v>
      </c>
      <c r="C31" s="82" t="s">
        <v>1505</v>
      </c>
      <c r="D31" s="83" t="s">
        <v>116</v>
      </c>
      <c r="E31" s="103">
        <v>344.76</v>
      </c>
      <c r="F31" s="85">
        <v>1394.14</v>
      </c>
      <c r="G31" s="85">
        <f t="shared" si="0"/>
        <v>480643.70640000002</v>
      </c>
      <c r="H31" s="85"/>
      <c r="I31" s="85">
        <f t="shared" si="1"/>
        <v>0</v>
      </c>
      <c r="J31" s="85">
        <f t="shared" si="2"/>
        <v>480643.70640000002</v>
      </c>
    </row>
    <row r="32" spans="1:10" s="79" customFormat="1" ht="40.799999999999997" x14ac:dyDescent="0.3">
      <c r="A32" s="80" t="s">
        <v>81</v>
      </c>
      <c r="B32" s="81" t="s">
        <v>733</v>
      </c>
      <c r="C32" s="82" t="s">
        <v>1357</v>
      </c>
      <c r="D32" s="83" t="s">
        <v>116</v>
      </c>
      <c r="E32" s="95">
        <v>520.20000000000005</v>
      </c>
      <c r="F32" s="85">
        <v>908.73</v>
      </c>
      <c r="G32" s="85">
        <f t="shared" si="0"/>
        <v>472721.34600000008</v>
      </c>
      <c r="H32" s="85"/>
      <c r="I32" s="85">
        <f t="shared" si="1"/>
        <v>0</v>
      </c>
      <c r="J32" s="85">
        <f t="shared" si="2"/>
        <v>472721.34600000008</v>
      </c>
    </row>
    <row r="33" spans="1:10" s="79" customFormat="1" ht="40.799999999999997" x14ac:dyDescent="0.3">
      <c r="A33" s="80" t="s">
        <v>83</v>
      </c>
      <c r="B33" s="81" t="s">
        <v>733</v>
      </c>
      <c r="C33" s="82" t="s">
        <v>1358</v>
      </c>
      <c r="D33" s="83" t="s">
        <v>116</v>
      </c>
      <c r="E33" s="95">
        <v>81.599999999999994</v>
      </c>
      <c r="F33" s="85"/>
      <c r="G33" s="85">
        <f t="shared" si="0"/>
        <v>0</v>
      </c>
      <c r="H33" s="85"/>
      <c r="I33" s="85">
        <f t="shared" si="1"/>
        <v>0</v>
      </c>
      <c r="J33" s="85">
        <f t="shared" si="2"/>
        <v>0</v>
      </c>
    </row>
    <row r="34" spans="1:10" s="79" customFormat="1" ht="40.799999999999997" x14ac:dyDescent="0.3">
      <c r="A34" s="80" t="s">
        <v>85</v>
      </c>
      <c r="B34" s="81" t="s">
        <v>733</v>
      </c>
      <c r="C34" s="82" t="s">
        <v>1360</v>
      </c>
      <c r="D34" s="83" t="s">
        <v>116</v>
      </c>
      <c r="E34" s="103">
        <v>1034.28</v>
      </c>
      <c r="F34" s="85">
        <v>466.17</v>
      </c>
      <c r="G34" s="85">
        <f t="shared" si="0"/>
        <v>482150.3076</v>
      </c>
      <c r="H34" s="85"/>
      <c r="I34" s="85">
        <f t="shared" si="1"/>
        <v>0</v>
      </c>
      <c r="J34" s="85">
        <f t="shared" si="2"/>
        <v>482150.3076</v>
      </c>
    </row>
    <row r="35" spans="1:10" s="79" customFormat="1" ht="40.799999999999997" x14ac:dyDescent="0.3">
      <c r="A35" s="80" t="s">
        <v>88</v>
      </c>
      <c r="B35" s="81" t="s">
        <v>1506</v>
      </c>
      <c r="C35" s="82" t="s">
        <v>1266</v>
      </c>
      <c r="D35" s="83" t="s">
        <v>116</v>
      </c>
      <c r="E35" s="84">
        <v>51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92" customFormat="1" ht="30.6" x14ac:dyDescent="0.3">
      <c r="A36" s="86" t="s">
        <v>90</v>
      </c>
      <c r="B36" s="87" t="s">
        <v>124</v>
      </c>
      <c r="C36" s="88" t="s">
        <v>125</v>
      </c>
      <c r="D36" s="89" t="s">
        <v>109</v>
      </c>
      <c r="E36" s="94">
        <v>2.1</v>
      </c>
      <c r="F36" s="91"/>
      <c r="G36" s="91">
        <f t="shared" si="0"/>
        <v>0</v>
      </c>
      <c r="H36" s="91"/>
      <c r="I36" s="91">
        <f t="shared" si="1"/>
        <v>0</v>
      </c>
      <c r="J36" s="91">
        <f t="shared" si="2"/>
        <v>0</v>
      </c>
    </row>
    <row r="37" spans="1:10" s="79" customFormat="1" ht="40.799999999999997" x14ac:dyDescent="0.3">
      <c r="A37" s="80" t="s">
        <v>92</v>
      </c>
      <c r="B37" s="81" t="s">
        <v>741</v>
      </c>
      <c r="C37" s="82" t="s">
        <v>742</v>
      </c>
      <c r="D37" s="83" t="s">
        <v>116</v>
      </c>
      <c r="E37" s="84">
        <v>51</v>
      </c>
      <c r="F37" s="85"/>
      <c r="G37" s="85">
        <f t="shared" si="0"/>
        <v>0</v>
      </c>
      <c r="H37" s="85"/>
      <c r="I37" s="85">
        <f t="shared" si="1"/>
        <v>0</v>
      </c>
      <c r="J37" s="85">
        <f t="shared" si="2"/>
        <v>0</v>
      </c>
    </row>
    <row r="38" spans="1:10" s="79" customFormat="1" ht="40.799999999999997" x14ac:dyDescent="0.3">
      <c r="A38" s="80" t="s">
        <v>94</v>
      </c>
      <c r="B38" s="81" t="s">
        <v>741</v>
      </c>
      <c r="C38" s="82" t="s">
        <v>983</v>
      </c>
      <c r="D38" s="83" t="s">
        <v>116</v>
      </c>
      <c r="E38" s="95">
        <v>10.199999999999999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79" customFormat="1" ht="40.799999999999997" x14ac:dyDescent="0.3">
      <c r="A39" s="80" t="s">
        <v>96</v>
      </c>
      <c r="B39" s="81" t="s">
        <v>741</v>
      </c>
      <c r="C39" s="82" t="s">
        <v>984</v>
      </c>
      <c r="D39" s="83" t="s">
        <v>116</v>
      </c>
      <c r="E39" s="84">
        <v>102</v>
      </c>
      <c r="F39" s="85"/>
      <c r="G39" s="85">
        <f t="shared" si="0"/>
        <v>0</v>
      </c>
      <c r="H39" s="85"/>
      <c r="I39" s="85">
        <f t="shared" si="1"/>
        <v>0</v>
      </c>
      <c r="J39" s="85">
        <f t="shared" si="2"/>
        <v>0</v>
      </c>
    </row>
    <row r="40" spans="1:10" s="79" customFormat="1" ht="40.799999999999997" x14ac:dyDescent="0.3">
      <c r="A40" s="80" t="s">
        <v>98</v>
      </c>
      <c r="B40" s="81" t="s">
        <v>745</v>
      </c>
      <c r="C40" s="82" t="s">
        <v>985</v>
      </c>
      <c r="D40" s="83" t="s">
        <v>116</v>
      </c>
      <c r="E40" s="95">
        <v>51.5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14.4" x14ac:dyDescent="0.3">
      <c r="A41" s="76" t="s">
        <v>988</v>
      </c>
      <c r="B41" s="77"/>
      <c r="C41" s="77"/>
      <c r="D41" s="77"/>
      <c r="E41" s="78"/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92" customFormat="1" ht="20.399999999999999" x14ac:dyDescent="0.3">
      <c r="A42" s="86" t="s">
        <v>101</v>
      </c>
      <c r="B42" s="87" t="s">
        <v>319</v>
      </c>
      <c r="C42" s="88" t="s">
        <v>320</v>
      </c>
      <c r="D42" s="89" t="s">
        <v>69</v>
      </c>
      <c r="E42" s="93">
        <v>0.02</v>
      </c>
      <c r="F42" s="91"/>
      <c r="G42" s="91">
        <f t="shared" si="0"/>
        <v>0</v>
      </c>
      <c r="H42" s="91"/>
      <c r="I42" s="91">
        <f t="shared" si="1"/>
        <v>0</v>
      </c>
      <c r="J42" s="91">
        <f t="shared" si="2"/>
        <v>0</v>
      </c>
    </row>
    <row r="43" spans="1:10" s="79" customFormat="1" ht="40.799999999999997" x14ac:dyDescent="0.3">
      <c r="A43" s="80" t="s">
        <v>1507</v>
      </c>
      <c r="B43" s="81" t="s">
        <v>747</v>
      </c>
      <c r="C43" s="82" t="s">
        <v>748</v>
      </c>
      <c r="D43" s="83" t="s">
        <v>213</v>
      </c>
      <c r="E43" s="84">
        <v>2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14.4" x14ac:dyDescent="0.3">
      <c r="A44" s="76" t="s">
        <v>1273</v>
      </c>
      <c r="B44" s="77"/>
      <c r="C44" s="77"/>
      <c r="D44" s="77"/>
      <c r="E44" s="78"/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92" customFormat="1" ht="20.399999999999999" x14ac:dyDescent="0.3">
      <c r="A45" s="86" t="s">
        <v>106</v>
      </c>
      <c r="B45" s="87" t="s">
        <v>128</v>
      </c>
      <c r="C45" s="88" t="s">
        <v>129</v>
      </c>
      <c r="D45" s="89" t="s">
        <v>130</v>
      </c>
      <c r="E45" s="90">
        <v>10</v>
      </c>
      <c r="F45" s="91"/>
      <c r="G45" s="91">
        <f t="shared" si="0"/>
        <v>0</v>
      </c>
      <c r="H45" s="91"/>
      <c r="I45" s="91">
        <f t="shared" si="1"/>
        <v>0</v>
      </c>
      <c r="J45" s="91">
        <f t="shared" si="2"/>
        <v>0</v>
      </c>
    </row>
    <row r="46" spans="1:10" s="79" customFormat="1" ht="40.799999999999997" x14ac:dyDescent="0.3">
      <c r="A46" s="80" t="s">
        <v>110</v>
      </c>
      <c r="B46" s="81" t="s">
        <v>782</v>
      </c>
      <c r="C46" s="82" t="s">
        <v>1015</v>
      </c>
      <c r="D46" s="83" t="s">
        <v>213</v>
      </c>
      <c r="E46" s="84">
        <v>5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113</v>
      </c>
      <c r="B47" s="81" t="s">
        <v>784</v>
      </c>
      <c r="C47" s="82" t="s">
        <v>1016</v>
      </c>
      <c r="D47" s="83" t="s">
        <v>213</v>
      </c>
      <c r="E47" s="84">
        <v>5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117</v>
      </c>
      <c r="B48" s="81" t="s">
        <v>786</v>
      </c>
      <c r="C48" s="82" t="s">
        <v>1017</v>
      </c>
      <c r="D48" s="83" t="s">
        <v>213</v>
      </c>
      <c r="E48" s="84">
        <v>2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92" customFormat="1" ht="20.399999999999999" x14ac:dyDescent="0.3">
      <c r="A49" s="86" t="s">
        <v>120</v>
      </c>
      <c r="B49" s="87" t="s">
        <v>788</v>
      </c>
      <c r="C49" s="88" t="s">
        <v>789</v>
      </c>
      <c r="D49" s="89" t="s">
        <v>790</v>
      </c>
      <c r="E49" s="93">
        <v>0.24</v>
      </c>
      <c r="F49" s="91"/>
      <c r="G49" s="91">
        <f t="shared" si="0"/>
        <v>0</v>
      </c>
      <c r="H49" s="91"/>
      <c r="I49" s="91">
        <f t="shared" si="1"/>
        <v>0</v>
      </c>
      <c r="J49" s="91">
        <f t="shared" si="2"/>
        <v>0</v>
      </c>
    </row>
    <row r="50" spans="1:10" s="79" customFormat="1" ht="40.799999999999997" x14ac:dyDescent="0.3">
      <c r="A50" s="80" t="s">
        <v>123</v>
      </c>
      <c r="B50" s="81" t="s">
        <v>791</v>
      </c>
      <c r="C50" s="82" t="s">
        <v>792</v>
      </c>
      <c r="D50" s="83" t="s">
        <v>213</v>
      </c>
      <c r="E50" s="84">
        <v>5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14.4" x14ac:dyDescent="0.3">
      <c r="A51" s="76" t="s">
        <v>1275</v>
      </c>
      <c r="B51" s="77"/>
      <c r="C51" s="77"/>
      <c r="D51" s="77"/>
      <c r="E51" s="78"/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14.4" x14ac:dyDescent="0.3">
      <c r="A52" s="86" t="s">
        <v>127</v>
      </c>
      <c r="B52" s="87" t="s">
        <v>313</v>
      </c>
      <c r="C52" s="88" t="s">
        <v>314</v>
      </c>
      <c r="D52" s="89" t="s">
        <v>38</v>
      </c>
      <c r="E52" s="90">
        <v>3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20.399999999999999" x14ac:dyDescent="0.3">
      <c r="A53" s="80" t="s">
        <v>1508</v>
      </c>
      <c r="B53" s="81" t="s">
        <v>994</v>
      </c>
      <c r="C53" s="82" t="s">
        <v>752</v>
      </c>
      <c r="D53" s="83" t="s">
        <v>213</v>
      </c>
      <c r="E53" s="84">
        <v>3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30.6" x14ac:dyDescent="0.3">
      <c r="A54" s="86" t="s">
        <v>135</v>
      </c>
      <c r="B54" s="87" t="s">
        <v>753</v>
      </c>
      <c r="C54" s="88" t="s">
        <v>754</v>
      </c>
      <c r="D54" s="89" t="s">
        <v>38</v>
      </c>
      <c r="E54" s="90">
        <v>93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30.6" x14ac:dyDescent="0.3">
      <c r="A55" s="80" t="s">
        <v>989</v>
      </c>
      <c r="B55" s="81" t="s">
        <v>996</v>
      </c>
      <c r="C55" s="82" t="s">
        <v>997</v>
      </c>
      <c r="D55" s="83" t="s">
        <v>213</v>
      </c>
      <c r="E55" s="84">
        <v>3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79" customFormat="1" ht="30.6" x14ac:dyDescent="0.3">
      <c r="A56" s="80" t="s">
        <v>991</v>
      </c>
      <c r="B56" s="81" t="s">
        <v>996</v>
      </c>
      <c r="C56" s="82" t="s">
        <v>1278</v>
      </c>
      <c r="D56" s="83" t="s">
        <v>213</v>
      </c>
      <c r="E56" s="84">
        <v>90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40.799999999999997" x14ac:dyDescent="0.3">
      <c r="A57" s="86" t="s">
        <v>146</v>
      </c>
      <c r="B57" s="87" t="s">
        <v>770</v>
      </c>
      <c r="C57" s="88" t="s">
        <v>771</v>
      </c>
      <c r="D57" s="89" t="s">
        <v>366</v>
      </c>
      <c r="E57" s="90">
        <v>1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20.399999999999999" x14ac:dyDescent="0.3">
      <c r="A58" s="80" t="s">
        <v>993</v>
      </c>
      <c r="B58" s="81" t="s">
        <v>1509</v>
      </c>
      <c r="C58" s="82" t="s">
        <v>773</v>
      </c>
      <c r="D58" s="83" t="s">
        <v>213</v>
      </c>
      <c r="E58" s="84">
        <v>1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20.399999999999999" x14ac:dyDescent="0.3">
      <c r="A59" s="86" t="s">
        <v>151</v>
      </c>
      <c r="B59" s="87" t="s">
        <v>47</v>
      </c>
      <c r="C59" s="88" t="s">
        <v>48</v>
      </c>
      <c r="D59" s="89" t="s">
        <v>38</v>
      </c>
      <c r="E59" s="90">
        <v>7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20.399999999999999" x14ac:dyDescent="0.3">
      <c r="A60" s="80" t="s">
        <v>995</v>
      </c>
      <c r="B60" s="81" t="s">
        <v>1510</v>
      </c>
      <c r="C60" s="82" t="s">
        <v>1008</v>
      </c>
      <c r="D60" s="83" t="s">
        <v>213</v>
      </c>
      <c r="E60" s="84">
        <v>2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79" customFormat="1" ht="20.399999999999999" x14ac:dyDescent="0.3">
      <c r="A61" s="80" t="s">
        <v>158</v>
      </c>
      <c r="B61" s="81" t="s">
        <v>1510</v>
      </c>
      <c r="C61" s="82" t="s">
        <v>776</v>
      </c>
      <c r="D61" s="83" t="s">
        <v>213</v>
      </c>
      <c r="E61" s="84">
        <v>5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92" customFormat="1" ht="20.399999999999999" x14ac:dyDescent="0.3">
      <c r="A62" s="86" t="s">
        <v>162</v>
      </c>
      <c r="B62" s="87" t="s">
        <v>208</v>
      </c>
      <c r="C62" s="88" t="s">
        <v>209</v>
      </c>
      <c r="D62" s="89" t="s">
        <v>38</v>
      </c>
      <c r="E62" s="90">
        <v>140</v>
      </c>
      <c r="F62" s="91"/>
      <c r="G62" s="91">
        <f t="shared" si="0"/>
        <v>0</v>
      </c>
      <c r="H62" s="91"/>
      <c r="I62" s="91">
        <f t="shared" si="1"/>
        <v>0</v>
      </c>
      <c r="J62" s="91">
        <f t="shared" si="2"/>
        <v>0</v>
      </c>
    </row>
    <row r="63" spans="1:10" s="79" customFormat="1" ht="40.799999999999997" x14ac:dyDescent="0.3">
      <c r="A63" s="80" t="s">
        <v>166</v>
      </c>
      <c r="B63" s="81" t="s">
        <v>764</v>
      </c>
      <c r="C63" s="82" t="s">
        <v>1002</v>
      </c>
      <c r="D63" s="83" t="s">
        <v>213</v>
      </c>
      <c r="E63" s="84">
        <v>140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79" customFormat="1" ht="14.4" x14ac:dyDescent="0.3">
      <c r="A64" s="76" t="s">
        <v>1281</v>
      </c>
      <c r="B64" s="77"/>
      <c r="C64" s="77"/>
      <c r="D64" s="77"/>
      <c r="E64" s="78"/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20.399999999999999" x14ac:dyDescent="0.3">
      <c r="A65" s="86" t="s">
        <v>171</v>
      </c>
      <c r="B65" s="87" t="s">
        <v>928</v>
      </c>
      <c r="C65" s="88" t="s">
        <v>929</v>
      </c>
      <c r="D65" s="89" t="s">
        <v>930</v>
      </c>
      <c r="E65" s="104">
        <v>0.3125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92" customFormat="1" ht="20.399999999999999" x14ac:dyDescent="0.3">
      <c r="A66" s="86" t="s">
        <v>173</v>
      </c>
      <c r="B66" s="87" t="s">
        <v>931</v>
      </c>
      <c r="C66" s="88" t="s">
        <v>932</v>
      </c>
      <c r="D66" s="89" t="s">
        <v>930</v>
      </c>
      <c r="E66" s="104">
        <v>0.3125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92" customFormat="1" ht="20.399999999999999" x14ac:dyDescent="0.3">
      <c r="A67" s="86" t="s">
        <v>176</v>
      </c>
      <c r="B67" s="87" t="s">
        <v>550</v>
      </c>
      <c r="C67" s="88" t="s">
        <v>934</v>
      </c>
      <c r="D67" s="89" t="s">
        <v>109</v>
      </c>
      <c r="E67" s="93">
        <v>1.25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92" customFormat="1" ht="20.399999999999999" x14ac:dyDescent="0.3">
      <c r="A68" s="86" t="s">
        <v>178</v>
      </c>
      <c r="B68" s="87" t="s">
        <v>464</v>
      </c>
      <c r="C68" s="88" t="s">
        <v>465</v>
      </c>
      <c r="D68" s="89" t="s">
        <v>109</v>
      </c>
      <c r="E68" s="93">
        <v>16.75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180</v>
      </c>
      <c r="B69" s="81" t="s">
        <v>935</v>
      </c>
      <c r="C69" s="82" t="s">
        <v>468</v>
      </c>
      <c r="D69" s="83" t="s">
        <v>116</v>
      </c>
      <c r="E69" s="84">
        <v>1800</v>
      </c>
      <c r="F69" s="85">
        <v>340.49</v>
      </c>
      <c r="G69" s="85">
        <f t="shared" si="3"/>
        <v>612882</v>
      </c>
      <c r="H69" s="85"/>
      <c r="I69" s="85">
        <f t="shared" si="4"/>
        <v>0</v>
      </c>
      <c r="J69" s="85">
        <f t="shared" si="5"/>
        <v>612882</v>
      </c>
    </row>
    <row r="70" spans="1:10" s="92" customFormat="1" ht="20.399999999999999" x14ac:dyDescent="0.3">
      <c r="A70" s="86" t="s">
        <v>182</v>
      </c>
      <c r="B70" s="87" t="s">
        <v>485</v>
      </c>
      <c r="C70" s="88" t="s">
        <v>486</v>
      </c>
      <c r="D70" s="89" t="s">
        <v>278</v>
      </c>
      <c r="E70" s="90">
        <v>5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184</v>
      </c>
      <c r="B71" s="81" t="s">
        <v>964</v>
      </c>
      <c r="C71" s="82" t="s">
        <v>965</v>
      </c>
      <c r="D71" s="83" t="s">
        <v>213</v>
      </c>
      <c r="E71" s="84">
        <v>50</v>
      </c>
      <c r="F71" s="85">
        <v>320</v>
      </c>
      <c r="G71" s="85">
        <f t="shared" si="3"/>
        <v>16000</v>
      </c>
      <c r="H71" s="85"/>
      <c r="I71" s="85">
        <f t="shared" si="4"/>
        <v>0</v>
      </c>
      <c r="J71" s="85">
        <f t="shared" si="5"/>
        <v>16000</v>
      </c>
    </row>
    <row r="72" spans="1:10" s="79" customFormat="1" ht="40.799999999999997" x14ac:dyDescent="0.3">
      <c r="A72" s="80" t="s">
        <v>186</v>
      </c>
      <c r="B72" s="81" t="s">
        <v>936</v>
      </c>
      <c r="C72" s="82" t="s">
        <v>470</v>
      </c>
      <c r="D72" s="83" t="s">
        <v>213</v>
      </c>
      <c r="E72" s="84">
        <v>2100</v>
      </c>
      <c r="F72" s="85">
        <v>463.56</v>
      </c>
      <c r="G72" s="85">
        <f t="shared" si="3"/>
        <v>973476</v>
      </c>
      <c r="H72" s="85"/>
      <c r="I72" s="85">
        <f t="shared" si="4"/>
        <v>0</v>
      </c>
      <c r="J72" s="85">
        <f t="shared" si="5"/>
        <v>973476</v>
      </c>
    </row>
    <row r="73" spans="1:10" s="79" customFormat="1" ht="40.799999999999997" x14ac:dyDescent="0.3">
      <c r="A73" s="80" t="s">
        <v>188</v>
      </c>
      <c r="B73" s="81" t="s">
        <v>1283</v>
      </c>
      <c r="C73" s="82" t="s">
        <v>1511</v>
      </c>
      <c r="D73" s="83" t="s">
        <v>213</v>
      </c>
      <c r="E73" s="84">
        <v>2100</v>
      </c>
      <c r="F73" s="85">
        <v>78.623999999999995</v>
      </c>
      <c r="G73" s="85">
        <f t="shared" si="3"/>
        <v>165110.39999999999</v>
      </c>
      <c r="H73" s="85"/>
      <c r="I73" s="85">
        <f t="shared" si="4"/>
        <v>0</v>
      </c>
      <c r="J73" s="85">
        <f t="shared" si="5"/>
        <v>165110.39999999999</v>
      </c>
    </row>
    <row r="74" spans="1:10" s="79" customFormat="1" ht="40.799999999999997" x14ac:dyDescent="0.3">
      <c r="A74" s="80" t="s">
        <v>190</v>
      </c>
      <c r="B74" s="81" t="s">
        <v>951</v>
      </c>
      <c r="C74" s="82" t="s">
        <v>952</v>
      </c>
      <c r="D74" s="83" t="s">
        <v>213</v>
      </c>
      <c r="E74" s="84">
        <v>20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79" customFormat="1" ht="40.799999999999997" x14ac:dyDescent="0.3">
      <c r="A75" s="80" t="s">
        <v>192</v>
      </c>
      <c r="B75" s="81" t="s">
        <v>970</v>
      </c>
      <c r="C75" s="82" t="s">
        <v>1512</v>
      </c>
      <c r="D75" s="83" t="s">
        <v>1122</v>
      </c>
      <c r="E75" s="84">
        <v>1</v>
      </c>
      <c r="F75" s="85"/>
      <c r="G75" s="85">
        <f t="shared" si="3"/>
        <v>0</v>
      </c>
      <c r="H75" s="85"/>
      <c r="I75" s="85">
        <f t="shared" si="4"/>
        <v>0</v>
      </c>
      <c r="J75" s="85">
        <f t="shared" si="5"/>
        <v>0</v>
      </c>
    </row>
    <row r="76" spans="1:10" s="79" customFormat="1" ht="40.799999999999997" x14ac:dyDescent="0.3">
      <c r="A76" s="80" t="s">
        <v>194</v>
      </c>
      <c r="B76" s="81" t="s">
        <v>1374</v>
      </c>
      <c r="C76" s="82" t="s">
        <v>1375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1285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196</v>
      </c>
      <c r="B78" s="87" t="s">
        <v>413</v>
      </c>
      <c r="C78" s="88" t="s">
        <v>414</v>
      </c>
      <c r="D78" s="89" t="s">
        <v>415</v>
      </c>
      <c r="E78" s="94">
        <v>11.5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198</v>
      </c>
      <c r="B79" s="81" t="s">
        <v>1376</v>
      </c>
      <c r="C79" s="82" t="s">
        <v>1082</v>
      </c>
      <c r="D79" s="83" t="s">
        <v>116</v>
      </c>
      <c r="E79" s="84">
        <v>1530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40.799999999999997" x14ac:dyDescent="0.3">
      <c r="A80" s="80" t="s">
        <v>200</v>
      </c>
      <c r="B80" s="81" t="s">
        <v>1101</v>
      </c>
      <c r="C80" s="82" t="s">
        <v>1106</v>
      </c>
      <c r="D80" s="83" t="s">
        <v>213</v>
      </c>
      <c r="E80" s="84">
        <v>12</v>
      </c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79" customFormat="1" ht="40.799999999999997" x14ac:dyDescent="0.3">
      <c r="A81" s="80" t="s">
        <v>202</v>
      </c>
      <c r="B81" s="81" t="s">
        <v>1101</v>
      </c>
      <c r="C81" s="82" t="s">
        <v>1112</v>
      </c>
      <c r="D81" s="83" t="s">
        <v>213</v>
      </c>
      <c r="E81" s="84">
        <v>24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79" customFormat="1" ht="40.799999999999997" x14ac:dyDescent="0.3">
      <c r="A82" s="80" t="s">
        <v>205</v>
      </c>
      <c r="B82" s="81" t="s">
        <v>1101</v>
      </c>
      <c r="C82" s="82" t="s">
        <v>1114</v>
      </c>
      <c r="D82" s="83" t="s">
        <v>213</v>
      </c>
      <c r="E82" s="84">
        <v>24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92" customFormat="1" ht="20.399999999999999" x14ac:dyDescent="0.3">
      <c r="A83" s="86" t="s">
        <v>207</v>
      </c>
      <c r="B83" s="87" t="s">
        <v>1164</v>
      </c>
      <c r="C83" s="88" t="s">
        <v>1165</v>
      </c>
      <c r="D83" s="89" t="s">
        <v>415</v>
      </c>
      <c r="E83" s="94">
        <v>3.5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79" customFormat="1" ht="40.799999999999997" x14ac:dyDescent="0.3">
      <c r="A84" s="80" t="s">
        <v>210</v>
      </c>
      <c r="B84" s="81" t="s">
        <v>1167</v>
      </c>
      <c r="C84" s="82" t="s">
        <v>1378</v>
      </c>
      <c r="D84" s="83" t="s">
        <v>116</v>
      </c>
      <c r="E84" s="95">
        <v>360.5</v>
      </c>
      <c r="F84" s="85">
        <v>1512.924</v>
      </c>
      <c r="G84" s="85">
        <f t="shared" si="3"/>
        <v>545409.10199999996</v>
      </c>
      <c r="H84" s="85"/>
      <c r="I84" s="85">
        <f t="shared" si="4"/>
        <v>0</v>
      </c>
      <c r="J84" s="85">
        <f t="shared" si="5"/>
        <v>545409.10199999996</v>
      </c>
    </row>
    <row r="85" spans="1:10" s="79" customFormat="1" ht="40.799999999999997" x14ac:dyDescent="0.3">
      <c r="A85" s="80" t="s">
        <v>214</v>
      </c>
      <c r="B85" s="81" t="s">
        <v>1170</v>
      </c>
      <c r="C85" s="82" t="s">
        <v>1171</v>
      </c>
      <c r="D85" s="83" t="s">
        <v>213</v>
      </c>
      <c r="E85" s="84">
        <v>15</v>
      </c>
      <c r="F85" s="85">
        <v>11.784000000000001</v>
      </c>
      <c r="G85" s="85">
        <f t="shared" si="3"/>
        <v>176.76000000000002</v>
      </c>
      <c r="H85" s="85"/>
      <c r="I85" s="85">
        <f t="shared" si="4"/>
        <v>0</v>
      </c>
      <c r="J85" s="85">
        <f t="shared" si="5"/>
        <v>176.76000000000002</v>
      </c>
    </row>
    <row r="86" spans="1:10" s="79" customFormat="1" ht="40.799999999999997" x14ac:dyDescent="0.3">
      <c r="A86" s="80" t="s">
        <v>698</v>
      </c>
      <c r="B86" s="81" t="s">
        <v>1170</v>
      </c>
      <c r="C86" s="82" t="s">
        <v>1173</v>
      </c>
      <c r="D86" s="83" t="s">
        <v>213</v>
      </c>
      <c r="E86" s="84">
        <v>15</v>
      </c>
      <c r="F86" s="85">
        <v>51.636000000000003</v>
      </c>
      <c r="G86" s="85">
        <f t="shared" si="3"/>
        <v>774.54000000000008</v>
      </c>
      <c r="H86" s="85"/>
      <c r="I86" s="85">
        <f t="shared" si="4"/>
        <v>0</v>
      </c>
      <c r="J86" s="85">
        <f t="shared" si="5"/>
        <v>774.54000000000008</v>
      </c>
    </row>
    <row r="87" spans="1:10" s="79" customFormat="1" ht="40.799999999999997" x14ac:dyDescent="0.3">
      <c r="A87" s="80" t="s">
        <v>220</v>
      </c>
      <c r="B87" s="81" t="s">
        <v>1144</v>
      </c>
      <c r="C87" s="82" t="s">
        <v>1145</v>
      </c>
      <c r="D87" s="83" t="s">
        <v>213</v>
      </c>
      <c r="E87" s="84">
        <v>700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79" customFormat="1" ht="40.799999999999997" x14ac:dyDescent="0.3">
      <c r="A88" s="80" t="s">
        <v>798</v>
      </c>
      <c r="B88" s="81" t="s">
        <v>1144</v>
      </c>
      <c r="C88" s="82" t="s">
        <v>1147</v>
      </c>
      <c r="D88" s="83" t="s">
        <v>213</v>
      </c>
      <c r="E88" s="84">
        <v>100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79" customFormat="1" ht="40.799999999999997" x14ac:dyDescent="0.3">
      <c r="A89" s="80" t="s">
        <v>227</v>
      </c>
      <c r="B89" s="81" t="s">
        <v>1157</v>
      </c>
      <c r="C89" s="82" t="s">
        <v>1158</v>
      </c>
      <c r="D89" s="83" t="s">
        <v>116</v>
      </c>
      <c r="E89" s="84">
        <v>400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79" customFormat="1" ht="40.799999999999997" x14ac:dyDescent="0.3">
      <c r="A90" s="80" t="s">
        <v>229</v>
      </c>
      <c r="B90" s="81" t="s">
        <v>1154</v>
      </c>
      <c r="C90" s="82" t="s">
        <v>1155</v>
      </c>
      <c r="D90" s="83" t="s">
        <v>213</v>
      </c>
      <c r="E90" s="84">
        <v>1100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92" customFormat="1" ht="30.6" x14ac:dyDescent="0.3">
      <c r="A91" s="86" t="s">
        <v>231</v>
      </c>
      <c r="B91" s="87" t="s">
        <v>1175</v>
      </c>
      <c r="C91" s="88" t="s">
        <v>129</v>
      </c>
      <c r="D91" s="89" t="s">
        <v>130</v>
      </c>
      <c r="E91" s="90">
        <v>4</v>
      </c>
      <c r="F91" s="91"/>
      <c r="G91" s="91">
        <f t="shared" si="3"/>
        <v>0</v>
      </c>
      <c r="H91" s="91"/>
      <c r="I91" s="91">
        <f t="shared" si="4"/>
        <v>0</v>
      </c>
      <c r="J91" s="91">
        <f t="shared" si="5"/>
        <v>0</v>
      </c>
    </row>
    <row r="92" spans="1:10" s="79" customFormat="1" ht="40.799999999999997" x14ac:dyDescent="0.3">
      <c r="A92" s="80" t="s">
        <v>234</v>
      </c>
      <c r="B92" s="81" t="s">
        <v>1287</v>
      </c>
      <c r="C92" s="82" t="s">
        <v>1288</v>
      </c>
      <c r="D92" s="83" t="s">
        <v>213</v>
      </c>
      <c r="E92" s="84">
        <v>4</v>
      </c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92" customFormat="1" ht="20.399999999999999" x14ac:dyDescent="0.3">
      <c r="A93" s="86" t="s">
        <v>237</v>
      </c>
      <c r="B93" s="87" t="s">
        <v>825</v>
      </c>
      <c r="C93" s="88" t="s">
        <v>826</v>
      </c>
      <c r="D93" s="89" t="s">
        <v>109</v>
      </c>
      <c r="E93" s="90">
        <v>2</v>
      </c>
      <c r="F93" s="91"/>
      <c r="G93" s="91">
        <f t="shared" si="3"/>
        <v>0</v>
      </c>
      <c r="H93" s="91"/>
      <c r="I93" s="91">
        <f t="shared" si="4"/>
        <v>0</v>
      </c>
      <c r="J93" s="91">
        <f t="shared" si="5"/>
        <v>0</v>
      </c>
    </row>
    <row r="94" spans="1:10" s="79" customFormat="1" ht="40.799999999999997" x14ac:dyDescent="0.3">
      <c r="A94" s="80" t="s">
        <v>239</v>
      </c>
      <c r="B94" s="81" t="s">
        <v>1069</v>
      </c>
      <c r="C94" s="82" t="s">
        <v>1385</v>
      </c>
      <c r="D94" s="83" t="s">
        <v>116</v>
      </c>
      <c r="E94" s="84">
        <v>206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79" customFormat="1" ht="14.4" x14ac:dyDescent="0.3">
      <c r="A95" s="76" t="s">
        <v>1513</v>
      </c>
      <c r="B95" s="77"/>
      <c r="C95" s="77"/>
      <c r="D95" s="77"/>
      <c r="E95" s="78"/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92" customFormat="1" ht="30.6" x14ac:dyDescent="0.3">
      <c r="A96" s="86" t="s">
        <v>241</v>
      </c>
      <c r="B96" s="87" t="s">
        <v>163</v>
      </c>
      <c r="C96" s="88" t="s">
        <v>164</v>
      </c>
      <c r="D96" s="89" t="s">
        <v>165</v>
      </c>
      <c r="E96" s="96">
        <v>0.92266999999999999</v>
      </c>
      <c r="F96" s="91"/>
      <c r="G96" s="91">
        <f t="shared" si="3"/>
        <v>0</v>
      </c>
      <c r="H96" s="91"/>
      <c r="I96" s="91">
        <f t="shared" si="4"/>
        <v>0</v>
      </c>
      <c r="J96" s="91">
        <f t="shared" si="5"/>
        <v>0</v>
      </c>
    </row>
    <row r="97" spans="1:10" s="79" customFormat="1" ht="40.799999999999997" x14ac:dyDescent="0.3">
      <c r="A97" s="80" t="s">
        <v>243</v>
      </c>
      <c r="B97" s="81" t="s">
        <v>793</v>
      </c>
      <c r="C97" s="82" t="s">
        <v>1514</v>
      </c>
      <c r="D97" s="83" t="s">
        <v>213</v>
      </c>
      <c r="E97" s="84">
        <v>105</v>
      </c>
      <c r="F97" s="85">
        <v>18192.38</v>
      </c>
      <c r="G97" s="85">
        <f t="shared" si="3"/>
        <v>1910199.9000000001</v>
      </c>
      <c r="H97" s="85"/>
      <c r="I97" s="85">
        <f t="shared" si="4"/>
        <v>0</v>
      </c>
      <c r="J97" s="85">
        <f t="shared" si="5"/>
        <v>1910199.9000000001</v>
      </c>
    </row>
    <row r="98" spans="1:10" s="79" customFormat="1" ht="40.799999999999997" x14ac:dyDescent="0.3">
      <c r="A98" s="80" t="s">
        <v>245</v>
      </c>
      <c r="B98" s="81" t="s">
        <v>793</v>
      </c>
      <c r="C98" s="82" t="s">
        <v>1515</v>
      </c>
      <c r="D98" s="83" t="s">
        <v>213</v>
      </c>
      <c r="E98" s="84">
        <v>8</v>
      </c>
      <c r="F98" s="85">
        <v>11645.42</v>
      </c>
      <c r="G98" s="85">
        <f t="shared" si="3"/>
        <v>93163.36</v>
      </c>
      <c r="H98" s="85"/>
      <c r="I98" s="85">
        <f t="shared" si="4"/>
        <v>0</v>
      </c>
      <c r="J98" s="85">
        <f t="shared" si="5"/>
        <v>93163.36</v>
      </c>
    </row>
    <row r="99" spans="1:10" s="79" customFormat="1" ht="40.799999999999997" x14ac:dyDescent="0.3">
      <c r="A99" s="80" t="s">
        <v>246</v>
      </c>
      <c r="B99" s="81" t="s">
        <v>793</v>
      </c>
      <c r="C99" s="82" t="s">
        <v>1516</v>
      </c>
      <c r="D99" s="83" t="s">
        <v>213</v>
      </c>
      <c r="E99" s="84">
        <v>13</v>
      </c>
      <c r="F99" s="85">
        <v>26407.38</v>
      </c>
      <c r="G99" s="85">
        <f t="shared" si="3"/>
        <v>343295.94</v>
      </c>
      <c r="H99" s="85"/>
      <c r="I99" s="85">
        <f t="shared" si="4"/>
        <v>0</v>
      </c>
      <c r="J99" s="85">
        <f t="shared" si="5"/>
        <v>343295.94</v>
      </c>
    </row>
    <row r="100" spans="1:10" s="79" customFormat="1" ht="40.799999999999997" x14ac:dyDescent="0.3">
      <c r="A100" s="80" t="s">
        <v>247</v>
      </c>
      <c r="B100" s="81" t="s">
        <v>1517</v>
      </c>
      <c r="C100" s="82" t="s">
        <v>1320</v>
      </c>
      <c r="D100" s="83" t="s">
        <v>213</v>
      </c>
      <c r="E100" s="84">
        <v>265</v>
      </c>
      <c r="F100" s="85">
        <v>241.32</v>
      </c>
      <c r="G100" s="85">
        <f t="shared" si="3"/>
        <v>63949.799999999996</v>
      </c>
      <c r="H100" s="85"/>
      <c r="I100" s="85">
        <f t="shared" si="4"/>
        <v>0</v>
      </c>
      <c r="J100" s="85">
        <f t="shared" si="5"/>
        <v>63949.799999999996</v>
      </c>
    </row>
    <row r="101" spans="1:10" s="79" customFormat="1" ht="40.799999999999997" x14ac:dyDescent="0.3">
      <c r="A101" s="80" t="s">
        <v>249</v>
      </c>
      <c r="B101" s="81" t="s">
        <v>1517</v>
      </c>
      <c r="C101" s="82" t="s">
        <v>1518</v>
      </c>
      <c r="D101" s="83" t="s">
        <v>213</v>
      </c>
      <c r="E101" s="84">
        <v>20</v>
      </c>
      <c r="F101" s="85">
        <v>3507.84</v>
      </c>
      <c r="G101" s="85">
        <f t="shared" si="3"/>
        <v>70156.800000000003</v>
      </c>
      <c r="H101" s="85"/>
      <c r="I101" s="85">
        <f t="shared" si="4"/>
        <v>0</v>
      </c>
      <c r="J101" s="85">
        <f t="shared" si="5"/>
        <v>70156.800000000003</v>
      </c>
    </row>
    <row r="102" spans="1:10" s="92" customFormat="1" ht="20.399999999999999" x14ac:dyDescent="0.3">
      <c r="A102" s="86" t="s">
        <v>251</v>
      </c>
      <c r="B102" s="87" t="s">
        <v>806</v>
      </c>
      <c r="C102" s="88" t="s">
        <v>807</v>
      </c>
      <c r="D102" s="89" t="s">
        <v>69</v>
      </c>
      <c r="E102" s="90">
        <v>1</v>
      </c>
      <c r="F102" s="91"/>
      <c r="G102" s="91">
        <f t="shared" si="3"/>
        <v>0</v>
      </c>
      <c r="H102" s="91"/>
      <c r="I102" s="91">
        <f t="shared" si="4"/>
        <v>0</v>
      </c>
      <c r="J102" s="91">
        <f t="shared" si="5"/>
        <v>0</v>
      </c>
    </row>
    <row r="103" spans="1:10" s="79" customFormat="1" ht="40.799999999999997" x14ac:dyDescent="0.3">
      <c r="A103" s="80" t="s">
        <v>252</v>
      </c>
      <c r="B103" s="81" t="s">
        <v>1321</v>
      </c>
      <c r="C103" s="82" t="s">
        <v>810</v>
      </c>
      <c r="D103" s="83" t="s">
        <v>213</v>
      </c>
      <c r="E103" s="84">
        <v>100</v>
      </c>
      <c r="F103" s="85">
        <f>1250.9337*1.2</f>
        <v>1501.1204399999999</v>
      </c>
      <c r="G103" s="85">
        <f t="shared" si="3"/>
        <v>150112.04399999999</v>
      </c>
      <c r="H103" s="85"/>
      <c r="I103" s="85">
        <f t="shared" si="4"/>
        <v>0</v>
      </c>
      <c r="J103" s="85">
        <f t="shared" si="5"/>
        <v>150112.04399999999</v>
      </c>
    </row>
    <row r="104" spans="1:10" s="79" customFormat="1" ht="40.799999999999997" x14ac:dyDescent="0.3">
      <c r="A104" s="80" t="s">
        <v>253</v>
      </c>
      <c r="B104" s="81" t="s">
        <v>811</v>
      </c>
      <c r="C104" s="82" t="s">
        <v>1298</v>
      </c>
      <c r="D104" s="83" t="s">
        <v>213</v>
      </c>
      <c r="E104" s="84">
        <v>200</v>
      </c>
      <c r="F104" s="85">
        <v>1530.1439999999998</v>
      </c>
      <c r="G104" s="85">
        <f t="shared" si="3"/>
        <v>306028.79999999993</v>
      </c>
      <c r="H104" s="85"/>
      <c r="I104" s="85">
        <f t="shared" si="4"/>
        <v>0</v>
      </c>
      <c r="J104" s="85">
        <f t="shared" si="5"/>
        <v>306028.79999999993</v>
      </c>
    </row>
    <row r="105" spans="1:10" s="92" customFormat="1" ht="20.399999999999999" x14ac:dyDescent="0.3">
      <c r="A105" s="86" t="s">
        <v>254</v>
      </c>
      <c r="B105" s="87" t="s">
        <v>287</v>
      </c>
      <c r="C105" s="88" t="s">
        <v>288</v>
      </c>
      <c r="D105" s="89" t="s">
        <v>69</v>
      </c>
      <c r="E105" s="94">
        <v>0.9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0" s="79" customFormat="1" ht="40.799999999999997" x14ac:dyDescent="0.3">
      <c r="A106" s="80" t="s">
        <v>255</v>
      </c>
      <c r="B106" s="81" t="s">
        <v>801</v>
      </c>
      <c r="C106" s="82" t="s">
        <v>1519</v>
      </c>
      <c r="D106" s="83" t="s">
        <v>213</v>
      </c>
      <c r="E106" s="84">
        <v>30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0" s="79" customFormat="1" ht="40.799999999999997" x14ac:dyDescent="0.3">
      <c r="A107" s="80" t="s">
        <v>257</v>
      </c>
      <c r="B107" s="81" t="s">
        <v>801</v>
      </c>
      <c r="C107" s="82" t="s">
        <v>1299</v>
      </c>
      <c r="D107" s="83" t="s">
        <v>213</v>
      </c>
      <c r="E107" s="84">
        <v>60</v>
      </c>
      <c r="F107" s="85">
        <v>2196.4079999999999</v>
      </c>
      <c r="G107" s="85">
        <f t="shared" si="3"/>
        <v>131784.47999999998</v>
      </c>
      <c r="H107" s="85"/>
      <c r="I107" s="85">
        <f t="shared" si="4"/>
        <v>0</v>
      </c>
      <c r="J107" s="85">
        <f t="shared" si="5"/>
        <v>131784.47999999998</v>
      </c>
    </row>
    <row r="108" spans="1:10" s="79" customFormat="1" ht="40.799999999999997" x14ac:dyDescent="0.3">
      <c r="A108" s="80" t="s">
        <v>259</v>
      </c>
      <c r="B108" s="81" t="s">
        <v>1520</v>
      </c>
      <c r="C108" s="82" t="s">
        <v>905</v>
      </c>
      <c r="D108" s="83" t="s">
        <v>213</v>
      </c>
      <c r="E108" s="84">
        <v>380</v>
      </c>
      <c r="F108" s="85">
        <v>49.5</v>
      </c>
      <c r="G108" s="85">
        <f t="shared" si="3"/>
        <v>18810</v>
      </c>
      <c r="H108" s="85"/>
      <c r="I108" s="85">
        <f t="shared" si="4"/>
        <v>0</v>
      </c>
      <c r="J108" s="85">
        <f t="shared" si="5"/>
        <v>18810</v>
      </c>
    </row>
    <row r="109" spans="1:10" s="79" customFormat="1" ht="40.799999999999997" x14ac:dyDescent="0.3">
      <c r="A109" s="80" t="s">
        <v>261</v>
      </c>
      <c r="B109" s="81" t="s">
        <v>1521</v>
      </c>
      <c r="C109" s="82" t="s">
        <v>871</v>
      </c>
      <c r="D109" s="83" t="s">
        <v>213</v>
      </c>
      <c r="E109" s="84">
        <v>6</v>
      </c>
      <c r="F109" s="85">
        <v>4656.46</v>
      </c>
      <c r="G109" s="85">
        <f t="shared" si="3"/>
        <v>27938.760000000002</v>
      </c>
      <c r="H109" s="85"/>
      <c r="I109" s="85">
        <f t="shared" si="4"/>
        <v>0</v>
      </c>
      <c r="J109" s="85">
        <f t="shared" si="5"/>
        <v>27938.760000000002</v>
      </c>
    </row>
    <row r="110" spans="1:10" s="79" customFormat="1" ht="40.799999999999997" x14ac:dyDescent="0.3">
      <c r="A110" s="80" t="s">
        <v>263</v>
      </c>
      <c r="B110" s="81" t="s">
        <v>1521</v>
      </c>
      <c r="C110" s="82" t="s">
        <v>873</v>
      </c>
      <c r="D110" s="83" t="s">
        <v>213</v>
      </c>
      <c r="E110" s="84">
        <v>12</v>
      </c>
      <c r="F110" s="85">
        <v>1078.3499999999999</v>
      </c>
      <c r="G110" s="85">
        <f t="shared" si="3"/>
        <v>12940.199999999999</v>
      </c>
      <c r="H110" s="85"/>
      <c r="I110" s="85">
        <f t="shared" si="4"/>
        <v>0</v>
      </c>
      <c r="J110" s="85">
        <f t="shared" si="5"/>
        <v>12940.199999999999</v>
      </c>
    </row>
    <row r="111" spans="1:10" s="79" customFormat="1" ht="40.799999999999997" x14ac:dyDescent="0.3">
      <c r="A111" s="80" t="s">
        <v>265</v>
      </c>
      <c r="B111" s="81" t="s">
        <v>1521</v>
      </c>
      <c r="C111" s="82" t="s">
        <v>1325</v>
      </c>
      <c r="D111" s="83" t="s">
        <v>213</v>
      </c>
      <c r="E111" s="84">
        <v>10</v>
      </c>
      <c r="F111" s="85">
        <v>919.89600000000007</v>
      </c>
      <c r="G111" s="85">
        <f t="shared" si="3"/>
        <v>9198.9600000000009</v>
      </c>
      <c r="H111" s="85"/>
      <c r="I111" s="85">
        <f t="shared" si="4"/>
        <v>0</v>
      </c>
      <c r="J111" s="85">
        <f t="shared" si="5"/>
        <v>9198.9600000000009</v>
      </c>
    </row>
    <row r="112" spans="1:10" s="92" customFormat="1" ht="20.399999999999999" x14ac:dyDescent="0.3">
      <c r="A112" s="86" t="s">
        <v>267</v>
      </c>
      <c r="B112" s="87" t="s">
        <v>806</v>
      </c>
      <c r="C112" s="88" t="s">
        <v>807</v>
      </c>
      <c r="D112" s="89" t="s">
        <v>69</v>
      </c>
      <c r="E112" s="94">
        <v>0.1</v>
      </c>
      <c r="F112" s="91"/>
      <c r="G112" s="91">
        <f t="shared" si="3"/>
        <v>0</v>
      </c>
      <c r="H112" s="91"/>
      <c r="I112" s="91">
        <f t="shared" si="4"/>
        <v>0</v>
      </c>
      <c r="J112" s="91">
        <f t="shared" si="5"/>
        <v>0</v>
      </c>
    </row>
    <row r="113" spans="1:11" s="79" customFormat="1" ht="40.799999999999997" x14ac:dyDescent="0.3">
      <c r="A113" s="80" t="s">
        <v>269</v>
      </c>
      <c r="B113" s="81" t="s">
        <v>1321</v>
      </c>
      <c r="C113" s="82" t="s">
        <v>1303</v>
      </c>
      <c r="D113" s="83" t="s">
        <v>213</v>
      </c>
      <c r="E113" s="84">
        <v>10</v>
      </c>
      <c r="F113" s="85">
        <v>2493.5879999999997</v>
      </c>
      <c r="G113" s="85">
        <f t="shared" si="3"/>
        <v>24935.879999999997</v>
      </c>
      <c r="H113" s="85"/>
      <c r="I113" s="85">
        <f t="shared" si="4"/>
        <v>0</v>
      </c>
      <c r="J113" s="85">
        <f t="shared" si="5"/>
        <v>24935.879999999997</v>
      </c>
      <c r="K113" s="79">
        <f>2077.99*1.2</f>
        <v>2493.5879999999997</v>
      </c>
    </row>
    <row r="114" spans="1:11" s="79" customFormat="1" ht="40.799999999999997" x14ac:dyDescent="0.3">
      <c r="A114" s="80" t="s">
        <v>270</v>
      </c>
      <c r="B114" s="81" t="s">
        <v>1522</v>
      </c>
      <c r="C114" s="82" t="s">
        <v>1304</v>
      </c>
      <c r="D114" s="83" t="s">
        <v>213</v>
      </c>
      <c r="E114" s="84">
        <v>20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1" s="79" customFormat="1" ht="40.799999999999997" x14ac:dyDescent="0.3">
      <c r="A115" s="80" t="s">
        <v>273</v>
      </c>
      <c r="B115" s="81" t="s">
        <v>840</v>
      </c>
      <c r="C115" s="82" t="s">
        <v>1063</v>
      </c>
      <c r="D115" s="83" t="s">
        <v>213</v>
      </c>
      <c r="E115" s="84">
        <v>800</v>
      </c>
      <c r="F115" s="85"/>
      <c r="G115" s="85">
        <f t="shared" si="3"/>
        <v>0</v>
      </c>
      <c r="H115" s="85"/>
      <c r="I115" s="85">
        <f t="shared" si="4"/>
        <v>0</v>
      </c>
      <c r="J115" s="85">
        <f t="shared" si="5"/>
        <v>0</v>
      </c>
    </row>
    <row r="116" spans="1:11" s="79" customFormat="1" ht="40.799999999999997" x14ac:dyDescent="0.3">
      <c r="A116" s="80" t="s">
        <v>275</v>
      </c>
      <c r="B116" s="81" t="s">
        <v>842</v>
      </c>
      <c r="C116" s="82" t="s">
        <v>1035</v>
      </c>
      <c r="D116" s="83" t="s">
        <v>213</v>
      </c>
      <c r="E116" s="84">
        <v>800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1" s="79" customFormat="1" ht="40.799999999999997" x14ac:dyDescent="0.3">
      <c r="A117" s="80" t="s">
        <v>279</v>
      </c>
      <c r="B117" s="81" t="s">
        <v>815</v>
      </c>
      <c r="C117" s="82" t="s">
        <v>1306</v>
      </c>
      <c r="D117" s="83" t="s">
        <v>213</v>
      </c>
      <c r="E117" s="84">
        <v>200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79" customFormat="1" ht="40.799999999999997" x14ac:dyDescent="0.3">
      <c r="A118" s="80" t="s">
        <v>847</v>
      </c>
      <c r="B118" s="81" t="s">
        <v>1523</v>
      </c>
      <c r="C118" s="82" t="s">
        <v>914</v>
      </c>
      <c r="D118" s="83" t="s">
        <v>213</v>
      </c>
      <c r="E118" s="84">
        <v>20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282</v>
      </c>
      <c r="B119" s="81" t="s">
        <v>1524</v>
      </c>
      <c r="C119" s="82" t="s">
        <v>876</v>
      </c>
      <c r="D119" s="83" t="s">
        <v>213</v>
      </c>
      <c r="E119" s="84">
        <v>20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79" customFormat="1" ht="40.799999999999997" x14ac:dyDescent="0.3">
      <c r="A120" s="80" t="s">
        <v>284</v>
      </c>
      <c r="B120" s="81" t="s">
        <v>926</v>
      </c>
      <c r="C120" s="82" t="s">
        <v>816</v>
      </c>
      <c r="D120" s="83" t="s">
        <v>116</v>
      </c>
      <c r="E120" s="84">
        <v>220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1" s="79" customFormat="1" ht="40.799999999999997" x14ac:dyDescent="0.3">
      <c r="A121" s="80" t="s">
        <v>286</v>
      </c>
      <c r="B121" s="81" t="s">
        <v>831</v>
      </c>
      <c r="C121" s="82" t="s">
        <v>832</v>
      </c>
      <c r="D121" s="83" t="s">
        <v>213</v>
      </c>
      <c r="E121" s="84">
        <v>80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289</v>
      </c>
      <c r="B122" s="81" t="s">
        <v>838</v>
      </c>
      <c r="C122" s="82" t="s">
        <v>911</v>
      </c>
      <c r="D122" s="83" t="s">
        <v>213</v>
      </c>
      <c r="E122" s="84">
        <v>2790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291</v>
      </c>
      <c r="B123" s="81" t="s">
        <v>1524</v>
      </c>
      <c r="C123" s="82" t="s">
        <v>912</v>
      </c>
      <c r="D123" s="83" t="s">
        <v>213</v>
      </c>
      <c r="E123" s="84">
        <v>2790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293</v>
      </c>
      <c r="B124" s="81" t="s">
        <v>1525</v>
      </c>
      <c r="C124" s="82" t="s">
        <v>913</v>
      </c>
      <c r="D124" s="83" t="s">
        <v>213</v>
      </c>
      <c r="E124" s="84">
        <v>2790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79" customFormat="1" ht="40.799999999999997" x14ac:dyDescent="0.3">
      <c r="A125" s="80" t="s">
        <v>296</v>
      </c>
      <c r="B125" s="81" t="s">
        <v>838</v>
      </c>
      <c r="C125" s="82" t="s">
        <v>851</v>
      </c>
      <c r="D125" s="83" t="s">
        <v>213</v>
      </c>
      <c r="E125" s="84">
        <v>840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79" customFormat="1" ht="40.799999999999997" x14ac:dyDescent="0.3">
      <c r="A126" s="80" t="s">
        <v>298</v>
      </c>
      <c r="B126" s="81" t="s">
        <v>840</v>
      </c>
      <c r="C126" s="82" t="s">
        <v>852</v>
      </c>
      <c r="D126" s="83" t="s">
        <v>213</v>
      </c>
      <c r="E126" s="84">
        <v>840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30.6" x14ac:dyDescent="0.3">
      <c r="A127" s="80" t="s">
        <v>300</v>
      </c>
      <c r="B127" s="81" t="s">
        <v>1526</v>
      </c>
      <c r="C127" s="82" t="s">
        <v>830</v>
      </c>
      <c r="D127" s="83" t="s">
        <v>213</v>
      </c>
      <c r="E127" s="84">
        <v>115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92" customFormat="1" ht="20.399999999999999" x14ac:dyDescent="0.3">
      <c r="A128" s="86" t="s">
        <v>303</v>
      </c>
      <c r="B128" s="87" t="s">
        <v>825</v>
      </c>
      <c r="C128" s="88" t="s">
        <v>826</v>
      </c>
      <c r="D128" s="89" t="s">
        <v>109</v>
      </c>
      <c r="E128" s="90">
        <v>13</v>
      </c>
      <c r="F128" s="91"/>
      <c r="G128" s="91">
        <f t="shared" si="3"/>
        <v>0</v>
      </c>
      <c r="H128" s="91"/>
      <c r="I128" s="91">
        <f t="shared" si="4"/>
        <v>0</v>
      </c>
      <c r="J128" s="91">
        <f t="shared" si="5"/>
        <v>0</v>
      </c>
    </row>
    <row r="129" spans="1:11" s="79" customFormat="1" ht="40.799999999999997" x14ac:dyDescent="0.3">
      <c r="A129" s="80" t="s">
        <v>305</v>
      </c>
      <c r="B129" s="81" t="s">
        <v>827</v>
      </c>
      <c r="C129" s="82" t="s">
        <v>1527</v>
      </c>
      <c r="D129" s="83" t="s">
        <v>116</v>
      </c>
      <c r="E129" s="84">
        <v>1339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1" s="79" customFormat="1" ht="40.799999999999997" x14ac:dyDescent="0.3">
      <c r="A130" s="80" t="s">
        <v>862</v>
      </c>
      <c r="B130" s="81" t="s">
        <v>835</v>
      </c>
      <c r="C130" s="82" t="s">
        <v>836</v>
      </c>
      <c r="D130" s="83" t="s">
        <v>213</v>
      </c>
      <c r="E130" s="84">
        <v>22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1" s="79" customFormat="1" ht="40.799999999999997" x14ac:dyDescent="0.3">
      <c r="A131" s="80" t="s">
        <v>312</v>
      </c>
      <c r="B131" s="81" t="s">
        <v>833</v>
      </c>
      <c r="C131" s="82" t="s">
        <v>1311</v>
      </c>
      <c r="D131" s="83" t="s">
        <v>213</v>
      </c>
      <c r="E131" s="84">
        <v>2600</v>
      </c>
      <c r="F131" s="85"/>
      <c r="G131" s="85">
        <f t="shared" ref="G131:G183" si="6">E131*F131</f>
        <v>0</v>
      </c>
      <c r="H131" s="85"/>
      <c r="I131" s="85">
        <f t="shared" ref="I131:I183" si="7">E131*H131</f>
        <v>0</v>
      </c>
      <c r="J131" s="85">
        <f t="shared" ref="J131:J194" si="8">G131+I131</f>
        <v>0</v>
      </c>
    </row>
    <row r="132" spans="1:11" s="79" customFormat="1" ht="40.799999999999997" x14ac:dyDescent="0.3">
      <c r="A132" s="80" t="s">
        <v>866</v>
      </c>
      <c r="B132" s="81" t="s">
        <v>815</v>
      </c>
      <c r="C132" s="82" t="s">
        <v>846</v>
      </c>
      <c r="D132" s="83" t="s">
        <v>213</v>
      </c>
      <c r="E132" s="84">
        <v>5200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1" s="79" customFormat="1" ht="40.799999999999997" x14ac:dyDescent="0.3">
      <c r="A133" s="80" t="s">
        <v>318</v>
      </c>
      <c r="B133" s="81" t="s">
        <v>850</v>
      </c>
      <c r="C133" s="82" t="s">
        <v>1328</v>
      </c>
      <c r="D133" s="83" t="s">
        <v>213</v>
      </c>
      <c r="E133" s="84">
        <v>20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1" s="92" customFormat="1" ht="30.6" x14ac:dyDescent="0.3">
      <c r="A134" s="86" t="s">
        <v>869</v>
      </c>
      <c r="B134" s="87" t="s">
        <v>498</v>
      </c>
      <c r="C134" s="88" t="s">
        <v>499</v>
      </c>
      <c r="D134" s="89" t="s">
        <v>109</v>
      </c>
      <c r="E134" s="93">
        <v>0.09</v>
      </c>
      <c r="F134" s="91"/>
      <c r="G134" s="91">
        <f t="shared" si="6"/>
        <v>0</v>
      </c>
      <c r="H134" s="91"/>
      <c r="I134" s="91">
        <f t="shared" si="7"/>
        <v>0</v>
      </c>
      <c r="J134" s="91">
        <f t="shared" si="8"/>
        <v>0</v>
      </c>
    </row>
    <row r="135" spans="1:11" s="79" customFormat="1" ht="40.799999999999997" x14ac:dyDescent="0.3">
      <c r="A135" s="80" t="s">
        <v>324</v>
      </c>
      <c r="B135" s="81" t="s">
        <v>823</v>
      </c>
      <c r="C135" s="82" t="s">
        <v>1528</v>
      </c>
      <c r="D135" s="83" t="s">
        <v>116</v>
      </c>
      <c r="E135" s="103">
        <v>9.27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1" s="79" customFormat="1" ht="14.4" x14ac:dyDescent="0.3">
      <c r="A136" s="76" t="s">
        <v>1313</v>
      </c>
      <c r="B136" s="77"/>
      <c r="C136" s="77"/>
      <c r="D136" s="77"/>
      <c r="E136" s="78"/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1" s="92" customFormat="1" ht="30.6" x14ac:dyDescent="0.3">
      <c r="A137" s="86" t="s">
        <v>874</v>
      </c>
      <c r="B137" s="87" t="s">
        <v>163</v>
      </c>
      <c r="C137" s="88" t="s">
        <v>164</v>
      </c>
      <c r="D137" s="89" t="s">
        <v>165</v>
      </c>
      <c r="E137" s="96">
        <v>0.34947</v>
      </c>
      <c r="F137" s="91"/>
      <c r="G137" s="91">
        <f t="shared" si="6"/>
        <v>0</v>
      </c>
      <c r="H137" s="91"/>
      <c r="I137" s="91">
        <f t="shared" si="7"/>
        <v>0</v>
      </c>
      <c r="J137" s="91">
        <f t="shared" si="8"/>
        <v>0</v>
      </c>
    </row>
    <row r="138" spans="1:11" s="79" customFormat="1" ht="40.799999999999997" x14ac:dyDescent="0.3">
      <c r="A138" s="80" t="s">
        <v>330</v>
      </c>
      <c r="B138" s="81" t="s">
        <v>793</v>
      </c>
      <c r="C138" s="82" t="s">
        <v>1529</v>
      </c>
      <c r="D138" s="83" t="s">
        <v>213</v>
      </c>
      <c r="E138" s="84">
        <v>36</v>
      </c>
      <c r="F138" s="117">
        <v>37472.425487999993</v>
      </c>
      <c r="G138" s="85">
        <f t="shared" si="6"/>
        <v>1349007.3175679997</v>
      </c>
      <c r="H138" s="85"/>
      <c r="I138" s="85">
        <f t="shared" si="7"/>
        <v>0</v>
      </c>
      <c r="J138" s="85">
        <f t="shared" si="8"/>
        <v>1349007.3175679997</v>
      </c>
    </row>
    <row r="139" spans="1:11" s="79" customFormat="1" ht="40.799999999999997" x14ac:dyDescent="0.3">
      <c r="A139" s="80" t="s">
        <v>333</v>
      </c>
      <c r="B139" s="81" t="s">
        <v>880</v>
      </c>
      <c r="C139" s="82" t="s">
        <v>1530</v>
      </c>
      <c r="D139" s="83" t="s">
        <v>213</v>
      </c>
      <c r="E139" s="84">
        <v>2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1" s="79" customFormat="1" ht="40.799999999999997" x14ac:dyDescent="0.3">
      <c r="A140" s="80" t="s">
        <v>336</v>
      </c>
      <c r="B140" s="81" t="s">
        <v>793</v>
      </c>
      <c r="C140" s="82" t="s">
        <v>1531</v>
      </c>
      <c r="D140" s="83" t="s">
        <v>213</v>
      </c>
      <c r="E140" s="84">
        <v>5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1" s="79" customFormat="1" ht="40.799999999999997" x14ac:dyDescent="0.3">
      <c r="A141" s="80" t="s">
        <v>339</v>
      </c>
      <c r="B141" s="81" t="s">
        <v>793</v>
      </c>
      <c r="C141" s="82" t="s">
        <v>1320</v>
      </c>
      <c r="D141" s="83" t="s">
        <v>213</v>
      </c>
      <c r="E141" s="84">
        <v>91</v>
      </c>
      <c r="F141" s="85">
        <v>241.32</v>
      </c>
      <c r="G141" s="85">
        <f t="shared" si="6"/>
        <v>21960.12</v>
      </c>
      <c r="H141" s="85"/>
      <c r="I141" s="85">
        <f t="shared" si="7"/>
        <v>0</v>
      </c>
      <c r="J141" s="85">
        <f t="shared" si="8"/>
        <v>21960.12</v>
      </c>
    </row>
    <row r="142" spans="1:11" s="79" customFormat="1" ht="40.799999999999997" x14ac:dyDescent="0.3">
      <c r="A142" s="80" t="s">
        <v>341</v>
      </c>
      <c r="B142" s="81" t="s">
        <v>1517</v>
      </c>
      <c r="C142" s="82" t="s">
        <v>1518</v>
      </c>
      <c r="D142" s="83" t="s">
        <v>213</v>
      </c>
      <c r="E142" s="84">
        <v>100</v>
      </c>
      <c r="F142" s="85">
        <v>3507.84</v>
      </c>
      <c r="G142" s="85">
        <f t="shared" si="6"/>
        <v>350784</v>
      </c>
      <c r="H142" s="85"/>
      <c r="I142" s="85">
        <f t="shared" si="7"/>
        <v>0</v>
      </c>
      <c r="J142" s="85">
        <f t="shared" si="8"/>
        <v>350784</v>
      </c>
    </row>
    <row r="143" spans="1:11" s="92" customFormat="1" ht="20.399999999999999" x14ac:dyDescent="0.3">
      <c r="A143" s="86" t="s">
        <v>344</v>
      </c>
      <c r="B143" s="87" t="s">
        <v>203</v>
      </c>
      <c r="C143" s="88" t="s">
        <v>204</v>
      </c>
      <c r="D143" s="89" t="s">
        <v>69</v>
      </c>
      <c r="E143" s="94">
        <v>0.2</v>
      </c>
      <c r="F143" s="91"/>
      <c r="G143" s="91">
        <f t="shared" si="6"/>
        <v>0</v>
      </c>
      <c r="H143" s="91"/>
      <c r="I143" s="91">
        <f t="shared" si="7"/>
        <v>0</v>
      </c>
      <c r="J143" s="91">
        <f t="shared" si="8"/>
        <v>0</v>
      </c>
    </row>
    <row r="144" spans="1:11" s="79" customFormat="1" ht="40.799999999999997" x14ac:dyDescent="0.3">
      <c r="A144" s="80" t="s">
        <v>347</v>
      </c>
      <c r="B144" s="81" t="s">
        <v>1321</v>
      </c>
      <c r="C144" s="82" t="s">
        <v>901</v>
      </c>
      <c r="D144" s="83" t="s">
        <v>213</v>
      </c>
      <c r="E144" s="84">
        <v>20</v>
      </c>
      <c r="F144" s="85">
        <v>2254.0920000000001</v>
      </c>
      <c r="G144" s="85">
        <f t="shared" si="6"/>
        <v>45081.840000000004</v>
      </c>
      <c r="H144" s="85"/>
      <c r="I144" s="85">
        <f t="shared" si="7"/>
        <v>0</v>
      </c>
      <c r="J144" s="85">
        <f t="shared" si="8"/>
        <v>45081.840000000004</v>
      </c>
      <c r="K144" s="79">
        <f>1878.41*1.2</f>
        <v>2254.0920000000001</v>
      </c>
    </row>
    <row r="145" spans="1:10" s="92" customFormat="1" ht="20.399999999999999" x14ac:dyDescent="0.3">
      <c r="A145" s="86" t="s">
        <v>348</v>
      </c>
      <c r="B145" s="87" t="s">
        <v>203</v>
      </c>
      <c r="C145" s="88" t="s">
        <v>204</v>
      </c>
      <c r="D145" s="89" t="s">
        <v>69</v>
      </c>
      <c r="E145" s="94">
        <v>0.7</v>
      </c>
      <c r="F145" s="91"/>
      <c r="G145" s="91">
        <f t="shared" si="6"/>
        <v>0</v>
      </c>
      <c r="H145" s="91"/>
      <c r="I145" s="91">
        <f t="shared" si="7"/>
        <v>0</v>
      </c>
      <c r="J145" s="91">
        <f t="shared" si="8"/>
        <v>0</v>
      </c>
    </row>
    <row r="146" spans="1:10" s="79" customFormat="1" ht="40.799999999999997" x14ac:dyDescent="0.3">
      <c r="A146" s="80" t="s">
        <v>351</v>
      </c>
      <c r="B146" s="81" t="s">
        <v>808</v>
      </c>
      <c r="C146" s="82" t="s">
        <v>810</v>
      </c>
      <c r="D146" s="83" t="s">
        <v>213</v>
      </c>
      <c r="E146" s="84">
        <v>70</v>
      </c>
      <c r="F146" s="85">
        <f>1250.9337*1.2</f>
        <v>1501.1204399999999</v>
      </c>
      <c r="G146" s="85">
        <f t="shared" si="6"/>
        <v>105078.43079999999</v>
      </c>
      <c r="H146" s="85"/>
      <c r="I146" s="85">
        <f t="shared" si="7"/>
        <v>0</v>
      </c>
      <c r="J146" s="85">
        <f t="shared" si="8"/>
        <v>105078.43079999999</v>
      </c>
    </row>
    <row r="147" spans="1:10" s="79" customFormat="1" ht="40.799999999999997" x14ac:dyDescent="0.3">
      <c r="A147" s="80" t="s">
        <v>354</v>
      </c>
      <c r="B147" s="81" t="s">
        <v>811</v>
      </c>
      <c r="C147" s="82" t="s">
        <v>1298</v>
      </c>
      <c r="D147" s="83" t="s">
        <v>213</v>
      </c>
      <c r="E147" s="84">
        <v>280</v>
      </c>
      <c r="F147" s="85">
        <v>1530.1439999999998</v>
      </c>
      <c r="G147" s="85">
        <f t="shared" si="6"/>
        <v>428440.31999999995</v>
      </c>
      <c r="H147" s="85"/>
      <c r="I147" s="85">
        <f t="shared" si="7"/>
        <v>0</v>
      </c>
      <c r="J147" s="85">
        <f t="shared" si="8"/>
        <v>428440.31999999995</v>
      </c>
    </row>
    <row r="148" spans="1:10" s="79" customFormat="1" ht="40.799999999999997" x14ac:dyDescent="0.3">
      <c r="A148" s="80" t="s">
        <v>358</v>
      </c>
      <c r="B148" s="81" t="s">
        <v>1532</v>
      </c>
      <c r="C148" s="82" t="s">
        <v>1323</v>
      </c>
      <c r="D148" s="83" t="s">
        <v>213</v>
      </c>
      <c r="E148" s="84">
        <v>15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79" customFormat="1" ht="40.799999999999997" x14ac:dyDescent="0.3">
      <c r="A149" s="80" t="s">
        <v>361</v>
      </c>
      <c r="B149" s="81" t="s">
        <v>898</v>
      </c>
      <c r="C149" s="82" t="s">
        <v>1533</v>
      </c>
      <c r="D149" s="83" t="s">
        <v>213</v>
      </c>
      <c r="E149" s="84">
        <v>10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0" s="92" customFormat="1" ht="20.399999999999999" x14ac:dyDescent="0.3">
      <c r="A150" s="86" t="s">
        <v>363</v>
      </c>
      <c r="B150" s="87" t="s">
        <v>287</v>
      </c>
      <c r="C150" s="88" t="s">
        <v>288</v>
      </c>
      <c r="D150" s="89" t="s">
        <v>69</v>
      </c>
      <c r="E150" s="93">
        <v>2.35</v>
      </c>
      <c r="F150" s="91"/>
      <c r="G150" s="91">
        <f t="shared" si="6"/>
        <v>0</v>
      </c>
      <c r="H150" s="91"/>
      <c r="I150" s="91">
        <f t="shared" si="7"/>
        <v>0</v>
      </c>
      <c r="J150" s="91">
        <f t="shared" si="8"/>
        <v>0</v>
      </c>
    </row>
    <row r="151" spans="1:10" s="79" customFormat="1" ht="40.799999999999997" x14ac:dyDescent="0.3">
      <c r="A151" s="80" t="s">
        <v>367</v>
      </c>
      <c r="B151" s="81" t="s">
        <v>801</v>
      </c>
      <c r="C151" s="82" t="s">
        <v>1519</v>
      </c>
      <c r="D151" s="83" t="s">
        <v>213</v>
      </c>
      <c r="E151" s="84">
        <v>30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369</v>
      </c>
      <c r="B152" s="81" t="s">
        <v>801</v>
      </c>
      <c r="C152" s="82" t="s">
        <v>1324</v>
      </c>
      <c r="D152" s="83" t="s">
        <v>213</v>
      </c>
      <c r="E152" s="84">
        <v>170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371</v>
      </c>
      <c r="B153" s="81" t="s">
        <v>801</v>
      </c>
      <c r="C153" s="82" t="s">
        <v>1299</v>
      </c>
      <c r="D153" s="83" t="s">
        <v>213</v>
      </c>
      <c r="E153" s="84">
        <v>35</v>
      </c>
      <c r="F153" s="85">
        <v>2196.4079999999999</v>
      </c>
      <c r="G153" s="85">
        <f t="shared" si="6"/>
        <v>76874.28</v>
      </c>
      <c r="H153" s="85"/>
      <c r="I153" s="85">
        <f t="shared" si="7"/>
        <v>0</v>
      </c>
      <c r="J153" s="85">
        <f t="shared" si="8"/>
        <v>76874.28</v>
      </c>
    </row>
    <row r="154" spans="1:10" s="79" customFormat="1" ht="40.799999999999997" x14ac:dyDescent="0.3">
      <c r="A154" s="80" t="s">
        <v>374</v>
      </c>
      <c r="B154" s="81" t="s">
        <v>1520</v>
      </c>
      <c r="C154" s="82" t="s">
        <v>905</v>
      </c>
      <c r="D154" s="83" t="s">
        <v>213</v>
      </c>
      <c r="E154" s="84">
        <v>650</v>
      </c>
      <c r="F154" s="85">
        <v>49.5</v>
      </c>
      <c r="G154" s="85">
        <f t="shared" si="6"/>
        <v>32175</v>
      </c>
      <c r="H154" s="85"/>
      <c r="I154" s="85">
        <f t="shared" si="7"/>
        <v>0</v>
      </c>
      <c r="J154" s="85">
        <f t="shared" si="8"/>
        <v>32175</v>
      </c>
    </row>
    <row r="155" spans="1:10" s="79" customFormat="1" ht="40.799999999999997" x14ac:dyDescent="0.3">
      <c r="A155" s="80" t="s">
        <v>376</v>
      </c>
      <c r="B155" s="81" t="s">
        <v>1521</v>
      </c>
      <c r="C155" s="82" t="s">
        <v>871</v>
      </c>
      <c r="D155" s="83" t="s">
        <v>213</v>
      </c>
      <c r="E155" s="84">
        <v>10</v>
      </c>
      <c r="F155" s="85">
        <v>4656.46</v>
      </c>
      <c r="G155" s="85">
        <f t="shared" si="6"/>
        <v>46564.6</v>
      </c>
      <c r="H155" s="85"/>
      <c r="I155" s="85">
        <f t="shared" si="7"/>
        <v>0</v>
      </c>
      <c r="J155" s="85">
        <f t="shared" si="8"/>
        <v>46564.6</v>
      </c>
    </row>
    <row r="156" spans="1:10" s="79" customFormat="1" ht="40.799999999999997" x14ac:dyDescent="0.3">
      <c r="A156" s="80" t="s">
        <v>379</v>
      </c>
      <c r="B156" s="81" t="s">
        <v>870</v>
      </c>
      <c r="C156" s="82" t="s">
        <v>873</v>
      </c>
      <c r="D156" s="83" t="s">
        <v>213</v>
      </c>
      <c r="E156" s="84">
        <v>20</v>
      </c>
      <c r="F156" s="85">
        <v>1078.3499999999999</v>
      </c>
      <c r="G156" s="85">
        <f t="shared" si="6"/>
        <v>21567</v>
      </c>
      <c r="H156" s="85"/>
      <c r="I156" s="85">
        <f t="shared" si="7"/>
        <v>0</v>
      </c>
      <c r="J156" s="85">
        <f t="shared" si="8"/>
        <v>21567</v>
      </c>
    </row>
    <row r="157" spans="1:10" s="79" customFormat="1" ht="40.799999999999997" x14ac:dyDescent="0.3">
      <c r="A157" s="80" t="s">
        <v>380</v>
      </c>
      <c r="B157" s="81" t="s">
        <v>870</v>
      </c>
      <c r="C157" s="82" t="s">
        <v>1325</v>
      </c>
      <c r="D157" s="83" t="s">
        <v>213</v>
      </c>
      <c r="E157" s="84">
        <v>15</v>
      </c>
      <c r="F157" s="85">
        <v>919.89600000000007</v>
      </c>
      <c r="G157" s="85">
        <f t="shared" si="6"/>
        <v>13798.44</v>
      </c>
      <c r="H157" s="85"/>
      <c r="I157" s="85">
        <f t="shared" si="7"/>
        <v>0</v>
      </c>
      <c r="J157" s="85">
        <f t="shared" si="8"/>
        <v>13798.44</v>
      </c>
    </row>
    <row r="158" spans="1:10" s="92" customFormat="1" ht="20.399999999999999" x14ac:dyDescent="0.3">
      <c r="A158" s="86" t="s">
        <v>381</v>
      </c>
      <c r="B158" s="87" t="s">
        <v>203</v>
      </c>
      <c r="C158" s="88" t="s">
        <v>204</v>
      </c>
      <c r="D158" s="89" t="s">
        <v>69</v>
      </c>
      <c r="E158" s="93">
        <v>0.15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0" s="79" customFormat="1" ht="40.799999999999997" x14ac:dyDescent="0.3">
      <c r="A159" s="80" t="s">
        <v>384</v>
      </c>
      <c r="B159" s="81" t="s">
        <v>808</v>
      </c>
      <c r="C159" s="82" t="s">
        <v>1303</v>
      </c>
      <c r="D159" s="83" t="s">
        <v>213</v>
      </c>
      <c r="E159" s="84">
        <v>15</v>
      </c>
      <c r="F159" s="85">
        <v>2493.5879999999997</v>
      </c>
      <c r="G159" s="85">
        <f t="shared" si="6"/>
        <v>37403.819999999992</v>
      </c>
      <c r="H159" s="85"/>
      <c r="I159" s="85">
        <f t="shared" si="7"/>
        <v>0</v>
      </c>
      <c r="J159" s="85">
        <f t="shared" si="8"/>
        <v>37403.819999999992</v>
      </c>
    </row>
    <row r="160" spans="1:10" s="79" customFormat="1" ht="40.799999999999997" x14ac:dyDescent="0.3">
      <c r="A160" s="80" t="s">
        <v>386</v>
      </c>
      <c r="B160" s="81" t="s">
        <v>859</v>
      </c>
      <c r="C160" s="82" t="s">
        <v>1304</v>
      </c>
      <c r="D160" s="83" t="s">
        <v>213</v>
      </c>
      <c r="E160" s="84">
        <v>30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0" s="79" customFormat="1" ht="40.799999999999997" x14ac:dyDescent="0.3">
      <c r="A161" s="80" t="s">
        <v>388</v>
      </c>
      <c r="B161" s="81" t="s">
        <v>840</v>
      </c>
      <c r="C161" s="82" t="s">
        <v>1063</v>
      </c>
      <c r="D161" s="83" t="s">
        <v>213</v>
      </c>
      <c r="E161" s="84">
        <v>1120</v>
      </c>
      <c r="F161" s="85"/>
      <c r="G161" s="85">
        <f t="shared" si="6"/>
        <v>0</v>
      </c>
      <c r="H161" s="85"/>
      <c r="I161" s="85">
        <f t="shared" si="7"/>
        <v>0</v>
      </c>
      <c r="J161" s="85">
        <f t="shared" si="8"/>
        <v>0</v>
      </c>
    </row>
    <row r="162" spans="1:10" s="79" customFormat="1" ht="40.799999999999997" x14ac:dyDescent="0.3">
      <c r="A162" s="80" t="s">
        <v>390</v>
      </c>
      <c r="B162" s="81" t="s">
        <v>842</v>
      </c>
      <c r="C162" s="82" t="s">
        <v>1035</v>
      </c>
      <c r="D162" s="83" t="s">
        <v>213</v>
      </c>
      <c r="E162" s="84">
        <v>1120</v>
      </c>
      <c r="F162" s="85"/>
      <c r="G162" s="85">
        <f t="shared" si="6"/>
        <v>0</v>
      </c>
      <c r="H162" s="85"/>
      <c r="I162" s="85">
        <f t="shared" si="7"/>
        <v>0</v>
      </c>
      <c r="J162" s="85">
        <f t="shared" si="8"/>
        <v>0</v>
      </c>
    </row>
    <row r="163" spans="1:10" s="79" customFormat="1" ht="40.799999999999997" x14ac:dyDescent="0.3">
      <c r="A163" s="80" t="s">
        <v>392</v>
      </c>
      <c r="B163" s="81" t="s">
        <v>815</v>
      </c>
      <c r="C163" s="82" t="s">
        <v>1306</v>
      </c>
      <c r="D163" s="83" t="s">
        <v>213</v>
      </c>
      <c r="E163" s="84">
        <v>280</v>
      </c>
      <c r="F163" s="85"/>
      <c r="G163" s="85">
        <f t="shared" si="6"/>
        <v>0</v>
      </c>
      <c r="H163" s="85"/>
      <c r="I163" s="85">
        <f t="shared" si="7"/>
        <v>0</v>
      </c>
      <c r="J163" s="85">
        <f t="shared" si="8"/>
        <v>0</v>
      </c>
    </row>
    <row r="164" spans="1:10" s="79" customFormat="1" ht="40.799999999999997" x14ac:dyDescent="0.3">
      <c r="A164" s="80" t="s">
        <v>395</v>
      </c>
      <c r="B164" s="81" t="s">
        <v>838</v>
      </c>
      <c r="C164" s="82" t="s">
        <v>914</v>
      </c>
      <c r="D164" s="83" t="s">
        <v>213</v>
      </c>
      <c r="E164" s="84">
        <v>30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0" s="79" customFormat="1" ht="40.799999999999997" x14ac:dyDescent="0.3">
      <c r="A165" s="80" t="s">
        <v>398</v>
      </c>
      <c r="B165" s="81" t="s">
        <v>840</v>
      </c>
      <c r="C165" s="82" t="s">
        <v>876</v>
      </c>
      <c r="D165" s="83" t="s">
        <v>213</v>
      </c>
      <c r="E165" s="84">
        <v>30</v>
      </c>
      <c r="F165" s="85"/>
      <c r="G165" s="85">
        <f t="shared" si="6"/>
        <v>0</v>
      </c>
      <c r="H165" s="85"/>
      <c r="I165" s="85">
        <f t="shared" si="7"/>
        <v>0</v>
      </c>
      <c r="J165" s="85">
        <f t="shared" si="8"/>
        <v>0</v>
      </c>
    </row>
    <row r="166" spans="1:10" s="79" customFormat="1" ht="40.799999999999997" x14ac:dyDescent="0.3">
      <c r="A166" s="80" t="s">
        <v>900</v>
      </c>
      <c r="B166" s="81" t="s">
        <v>850</v>
      </c>
      <c r="C166" s="82" t="s">
        <v>1328</v>
      </c>
      <c r="D166" s="83" t="s">
        <v>213</v>
      </c>
      <c r="E166" s="84">
        <v>130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0" s="79" customFormat="1" ht="40.799999999999997" x14ac:dyDescent="0.3">
      <c r="A167" s="80" t="s">
        <v>404</v>
      </c>
      <c r="B167" s="81" t="s">
        <v>815</v>
      </c>
      <c r="C167" s="82" t="s">
        <v>816</v>
      </c>
      <c r="D167" s="83" t="s">
        <v>213</v>
      </c>
      <c r="E167" s="84">
        <v>730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0" s="79" customFormat="1" ht="40.799999999999997" x14ac:dyDescent="0.3">
      <c r="A168" s="80" t="s">
        <v>902</v>
      </c>
      <c r="B168" s="81" t="s">
        <v>831</v>
      </c>
      <c r="C168" s="82" t="s">
        <v>832</v>
      </c>
      <c r="D168" s="83" t="s">
        <v>213</v>
      </c>
      <c r="E168" s="84">
        <v>80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0" s="79" customFormat="1" ht="40.799999999999997" x14ac:dyDescent="0.3">
      <c r="A169" s="80" t="s">
        <v>903</v>
      </c>
      <c r="B169" s="81" t="s">
        <v>838</v>
      </c>
      <c r="C169" s="82" t="s">
        <v>911</v>
      </c>
      <c r="D169" s="83" t="s">
        <v>213</v>
      </c>
      <c r="E169" s="84">
        <v>1610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0" s="79" customFormat="1" ht="40.799999999999997" x14ac:dyDescent="0.3">
      <c r="A170" s="80" t="s">
        <v>412</v>
      </c>
      <c r="B170" s="81" t="s">
        <v>840</v>
      </c>
      <c r="C170" s="82" t="s">
        <v>912</v>
      </c>
      <c r="D170" s="83" t="s">
        <v>213</v>
      </c>
      <c r="E170" s="84">
        <v>1610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0" s="79" customFormat="1" ht="40.799999999999997" x14ac:dyDescent="0.3">
      <c r="A171" s="80" t="s">
        <v>416</v>
      </c>
      <c r="B171" s="81" t="s">
        <v>842</v>
      </c>
      <c r="C171" s="82" t="s">
        <v>913</v>
      </c>
      <c r="D171" s="83" t="s">
        <v>213</v>
      </c>
      <c r="E171" s="84">
        <v>1610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0" s="79" customFormat="1" ht="40.799999999999997" x14ac:dyDescent="0.3">
      <c r="A172" s="80" t="s">
        <v>906</v>
      </c>
      <c r="B172" s="81" t="s">
        <v>838</v>
      </c>
      <c r="C172" s="82" t="s">
        <v>851</v>
      </c>
      <c r="D172" s="83" t="s">
        <v>213</v>
      </c>
      <c r="E172" s="84">
        <v>1820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0" s="79" customFormat="1" ht="40.799999999999997" x14ac:dyDescent="0.3">
      <c r="A173" s="80" t="s">
        <v>422</v>
      </c>
      <c r="B173" s="81" t="s">
        <v>840</v>
      </c>
      <c r="C173" s="82" t="s">
        <v>852</v>
      </c>
      <c r="D173" s="83" t="s">
        <v>213</v>
      </c>
      <c r="E173" s="84">
        <v>1820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0" s="92" customFormat="1" ht="20.399999999999999" x14ac:dyDescent="0.3">
      <c r="A174" s="86" t="s">
        <v>424</v>
      </c>
      <c r="B174" s="87" t="s">
        <v>825</v>
      </c>
      <c r="C174" s="88" t="s">
        <v>826</v>
      </c>
      <c r="D174" s="89" t="s">
        <v>109</v>
      </c>
      <c r="E174" s="90">
        <v>15</v>
      </c>
      <c r="F174" s="91"/>
      <c r="G174" s="91">
        <f t="shared" si="6"/>
        <v>0</v>
      </c>
      <c r="H174" s="91"/>
      <c r="I174" s="91">
        <f t="shared" si="7"/>
        <v>0</v>
      </c>
      <c r="J174" s="91">
        <f t="shared" si="8"/>
        <v>0</v>
      </c>
    </row>
    <row r="175" spans="1:10" s="79" customFormat="1" ht="40.799999999999997" x14ac:dyDescent="0.3">
      <c r="A175" s="80" t="s">
        <v>427</v>
      </c>
      <c r="B175" s="81" t="s">
        <v>827</v>
      </c>
      <c r="C175" s="82" t="s">
        <v>1534</v>
      </c>
      <c r="D175" s="83" t="s">
        <v>213</v>
      </c>
      <c r="E175" s="84">
        <v>1545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0" s="79" customFormat="1" ht="40.799999999999997" x14ac:dyDescent="0.3">
      <c r="A176" s="80" t="s">
        <v>908</v>
      </c>
      <c r="B176" s="81" t="s">
        <v>1073</v>
      </c>
      <c r="C176" s="82" t="s">
        <v>836</v>
      </c>
      <c r="D176" s="83" t="s">
        <v>116</v>
      </c>
      <c r="E176" s="84">
        <v>35</v>
      </c>
      <c r="F176" s="85"/>
      <c r="G176" s="85">
        <f t="shared" si="6"/>
        <v>0</v>
      </c>
      <c r="H176" s="85"/>
      <c r="I176" s="85">
        <f t="shared" si="7"/>
        <v>0</v>
      </c>
      <c r="J176" s="85">
        <f t="shared" si="8"/>
        <v>0</v>
      </c>
    </row>
    <row r="177" spans="1:10" s="79" customFormat="1" ht="40.799999999999997" x14ac:dyDescent="0.3">
      <c r="A177" s="80" t="s">
        <v>432</v>
      </c>
      <c r="B177" s="81" t="s">
        <v>924</v>
      </c>
      <c r="C177" s="82" t="s">
        <v>1311</v>
      </c>
      <c r="D177" s="83" t="s">
        <v>116</v>
      </c>
      <c r="E177" s="84">
        <v>3000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79" customFormat="1" ht="40.799999999999997" x14ac:dyDescent="0.3">
      <c r="A178" s="80" t="s">
        <v>435</v>
      </c>
      <c r="B178" s="81" t="s">
        <v>926</v>
      </c>
      <c r="C178" s="82" t="s">
        <v>846</v>
      </c>
      <c r="D178" s="83" t="s">
        <v>213</v>
      </c>
      <c r="E178" s="84">
        <v>6000</v>
      </c>
      <c r="F178" s="85"/>
      <c r="G178" s="85">
        <f t="shared" si="6"/>
        <v>0</v>
      </c>
      <c r="H178" s="85"/>
      <c r="I178" s="85">
        <f t="shared" si="7"/>
        <v>0</v>
      </c>
      <c r="J178" s="85">
        <f t="shared" si="8"/>
        <v>0</v>
      </c>
    </row>
    <row r="179" spans="1:10" s="92" customFormat="1" ht="30.6" x14ac:dyDescent="0.3">
      <c r="A179" s="86" t="s">
        <v>438</v>
      </c>
      <c r="B179" s="87" t="s">
        <v>498</v>
      </c>
      <c r="C179" s="88" t="s">
        <v>499</v>
      </c>
      <c r="D179" s="89" t="s">
        <v>109</v>
      </c>
      <c r="E179" s="93">
        <v>0.12</v>
      </c>
      <c r="F179" s="91"/>
      <c r="G179" s="91">
        <f t="shared" si="6"/>
        <v>0</v>
      </c>
      <c r="H179" s="91"/>
      <c r="I179" s="91">
        <f t="shared" si="7"/>
        <v>0</v>
      </c>
      <c r="J179" s="91">
        <f t="shared" si="8"/>
        <v>0</v>
      </c>
    </row>
    <row r="180" spans="1:10" s="79" customFormat="1" ht="40.799999999999997" x14ac:dyDescent="0.3">
      <c r="A180" s="80" t="s">
        <v>442</v>
      </c>
      <c r="B180" s="81" t="s">
        <v>823</v>
      </c>
      <c r="C180" s="82" t="s">
        <v>1528</v>
      </c>
      <c r="D180" s="83" t="s">
        <v>213</v>
      </c>
      <c r="E180" s="103">
        <v>12.36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79" customFormat="1" ht="40.799999999999997" x14ac:dyDescent="0.3">
      <c r="A181" s="80" t="s">
        <v>445</v>
      </c>
      <c r="B181" s="81" t="s">
        <v>817</v>
      </c>
      <c r="C181" s="82" t="s">
        <v>1333</v>
      </c>
      <c r="D181" s="83" t="s">
        <v>213</v>
      </c>
      <c r="E181" s="84">
        <v>50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79" customFormat="1" ht="40.799999999999997" x14ac:dyDescent="0.3">
      <c r="A182" s="80" t="s">
        <v>448</v>
      </c>
      <c r="B182" s="81" t="s">
        <v>1535</v>
      </c>
      <c r="C182" s="82" t="s">
        <v>1335</v>
      </c>
      <c r="D182" s="83" t="s">
        <v>213</v>
      </c>
      <c r="E182" s="84">
        <v>50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79" customFormat="1" ht="40.799999999999997" x14ac:dyDescent="0.3">
      <c r="A183" s="80" t="s">
        <v>450</v>
      </c>
      <c r="B183" s="81" t="s">
        <v>1535</v>
      </c>
      <c r="C183" s="82" t="s">
        <v>1470</v>
      </c>
      <c r="D183" s="83" t="s">
        <v>213</v>
      </c>
      <c r="E183" s="84">
        <v>100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x14ac:dyDescent="0.3">
      <c r="G184" s="91">
        <f t="shared" ref="G184:I184" si="9">SUM(G3:G183)</f>
        <v>23782309.149368007</v>
      </c>
      <c r="H184" s="91"/>
      <c r="I184" s="91">
        <f t="shared" si="9"/>
        <v>0</v>
      </c>
      <c r="J184" s="91">
        <f>SUM(J3:J183)</f>
        <v>23782309.149368007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pageSetUpPr fitToPage="1"/>
  </sheetPr>
  <dimension ref="A1:K194"/>
  <sheetViews>
    <sheetView workbookViewId="0">
      <pane ySplit="1" topLeftCell="A37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 t="s">
        <v>1409</v>
      </c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1.08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1414</v>
      </c>
      <c r="D14" s="83" t="s">
        <v>213</v>
      </c>
      <c r="E14" s="84">
        <v>92</v>
      </c>
      <c r="F14" s="85">
        <v>38200</v>
      </c>
      <c r="G14" s="85">
        <f t="shared" si="0"/>
        <v>3514400</v>
      </c>
      <c r="H14" s="85"/>
      <c r="I14" s="85">
        <f t="shared" si="1"/>
        <v>0</v>
      </c>
      <c r="J14" s="85">
        <f t="shared" si="2"/>
        <v>3514400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1415</v>
      </c>
      <c r="D15" s="83" t="s">
        <v>213</v>
      </c>
      <c r="E15" s="84">
        <v>6</v>
      </c>
      <c r="F15" s="85">
        <v>76600</v>
      </c>
      <c r="G15" s="85">
        <f t="shared" si="0"/>
        <v>459600</v>
      </c>
      <c r="H15" s="85"/>
      <c r="I15" s="85">
        <f t="shared" si="1"/>
        <v>0</v>
      </c>
      <c r="J15" s="85">
        <f t="shared" si="2"/>
        <v>459600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1416</v>
      </c>
      <c r="D16" s="83" t="s">
        <v>213</v>
      </c>
      <c r="E16" s="84">
        <v>10</v>
      </c>
      <c r="F16" s="85">
        <v>28500</v>
      </c>
      <c r="G16" s="85">
        <f t="shared" si="0"/>
        <v>285000</v>
      </c>
      <c r="H16" s="85"/>
      <c r="I16" s="85">
        <f t="shared" si="1"/>
        <v>0</v>
      </c>
      <c r="J16" s="85">
        <f t="shared" si="2"/>
        <v>285000</v>
      </c>
    </row>
    <row r="17" spans="1:10" s="79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103">
        <v>0.48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14.4" x14ac:dyDescent="0.3">
      <c r="A18" s="76" t="s">
        <v>980</v>
      </c>
      <c r="B18" s="77"/>
      <c r="C18" s="77"/>
      <c r="D18" s="77"/>
      <c r="E18" s="78"/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92" customFormat="1" ht="40.799999999999997" x14ac:dyDescent="0.3">
      <c r="A19" s="86" t="s">
        <v>46</v>
      </c>
      <c r="B19" s="87" t="s">
        <v>114</v>
      </c>
      <c r="C19" s="88" t="s">
        <v>115</v>
      </c>
      <c r="D19" s="89" t="s">
        <v>109</v>
      </c>
      <c r="E19" s="94">
        <v>18.7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40.799999999999997" x14ac:dyDescent="0.3">
      <c r="A20" s="86" t="s">
        <v>563</v>
      </c>
      <c r="B20" s="87" t="s">
        <v>111</v>
      </c>
      <c r="C20" s="88" t="s">
        <v>112</v>
      </c>
      <c r="D20" s="89" t="s">
        <v>109</v>
      </c>
      <c r="E20" s="94">
        <v>18.600000000000001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51</v>
      </c>
      <c r="B21" s="87" t="s">
        <v>712</v>
      </c>
      <c r="C21" s="88" t="s">
        <v>713</v>
      </c>
      <c r="D21" s="89" t="s">
        <v>18</v>
      </c>
      <c r="E21" s="94">
        <v>0.2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565</v>
      </c>
      <c r="B22" s="87" t="s">
        <v>714</v>
      </c>
      <c r="C22" s="88" t="s">
        <v>715</v>
      </c>
      <c r="D22" s="89" t="s">
        <v>18</v>
      </c>
      <c r="E22" s="94">
        <v>0.2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716</v>
      </c>
      <c r="C23" s="88" t="s">
        <v>717</v>
      </c>
      <c r="D23" s="89" t="s">
        <v>18</v>
      </c>
      <c r="E23" s="94">
        <v>0.6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718</v>
      </c>
      <c r="C24" s="88" t="s">
        <v>719</v>
      </c>
      <c r="D24" s="89" t="s">
        <v>18</v>
      </c>
      <c r="E24" s="94">
        <v>0.6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23</v>
      </c>
      <c r="C25" s="88" t="s">
        <v>24</v>
      </c>
      <c r="D25" s="89" t="s">
        <v>18</v>
      </c>
      <c r="E25" s="94">
        <v>1.6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20</v>
      </c>
      <c r="C26" s="88" t="s">
        <v>21</v>
      </c>
      <c r="D26" s="89" t="s">
        <v>18</v>
      </c>
      <c r="E26" s="94">
        <v>0.9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92" customFormat="1" ht="20.399999999999999" x14ac:dyDescent="0.3">
      <c r="A27" s="86" t="s">
        <v>580</v>
      </c>
      <c r="B27" s="87" t="s">
        <v>16</v>
      </c>
      <c r="C27" s="88" t="s">
        <v>17</v>
      </c>
      <c r="D27" s="89" t="s">
        <v>18</v>
      </c>
      <c r="E27" s="93">
        <v>2.78</v>
      </c>
      <c r="F27" s="91"/>
      <c r="G27" s="91">
        <f t="shared" si="0"/>
        <v>0</v>
      </c>
      <c r="H27" s="91"/>
      <c r="I27" s="91">
        <f t="shared" si="1"/>
        <v>0</v>
      </c>
      <c r="J27" s="91">
        <f t="shared" si="2"/>
        <v>0</v>
      </c>
    </row>
    <row r="28" spans="1:10" s="79" customFormat="1" ht="40.799999999999997" x14ac:dyDescent="0.3">
      <c r="A28" s="80" t="s">
        <v>66</v>
      </c>
      <c r="B28" s="81" t="s">
        <v>720</v>
      </c>
      <c r="C28" s="82" t="s">
        <v>1536</v>
      </c>
      <c r="D28" s="83" t="s">
        <v>116</v>
      </c>
      <c r="E28" s="95">
        <v>265.2</v>
      </c>
      <c r="F28" s="85">
        <v>10635.3</v>
      </c>
      <c r="G28" s="85">
        <f t="shared" si="0"/>
        <v>2820481.5599999996</v>
      </c>
      <c r="H28" s="85"/>
      <c r="I28" s="85">
        <f t="shared" si="1"/>
        <v>0</v>
      </c>
      <c r="J28" s="85">
        <f t="shared" si="2"/>
        <v>2820481.5599999996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1417</v>
      </c>
      <c r="D29" s="83" t="s">
        <v>116</v>
      </c>
      <c r="E29" s="95">
        <v>163.19999999999999</v>
      </c>
      <c r="F29" s="85">
        <v>5564.94</v>
      </c>
      <c r="G29" s="85">
        <f t="shared" si="0"/>
        <v>908198.20799999987</v>
      </c>
      <c r="H29" s="85"/>
      <c r="I29" s="85">
        <f t="shared" si="1"/>
        <v>0</v>
      </c>
      <c r="J29" s="85">
        <f t="shared" si="2"/>
        <v>908198.20799999987</v>
      </c>
    </row>
    <row r="30" spans="1:10" s="79" customFormat="1" ht="40.799999999999997" x14ac:dyDescent="0.3">
      <c r="A30" s="80" t="s">
        <v>74</v>
      </c>
      <c r="B30" s="81" t="s">
        <v>720</v>
      </c>
      <c r="C30" s="82" t="s">
        <v>1418</v>
      </c>
      <c r="D30" s="83" t="s">
        <v>116</v>
      </c>
      <c r="E30" s="95">
        <v>117.3</v>
      </c>
      <c r="F30" s="85">
        <v>3351.61</v>
      </c>
      <c r="G30" s="85">
        <f t="shared" si="0"/>
        <v>393143.853</v>
      </c>
      <c r="H30" s="85"/>
      <c r="I30" s="85">
        <f t="shared" si="1"/>
        <v>0</v>
      </c>
      <c r="J30" s="85">
        <f t="shared" si="2"/>
        <v>393143.853</v>
      </c>
    </row>
    <row r="31" spans="1:10" s="79" customFormat="1" ht="40.799999999999997" x14ac:dyDescent="0.3">
      <c r="A31" s="80" t="s">
        <v>76</v>
      </c>
      <c r="B31" s="81" t="s">
        <v>720</v>
      </c>
      <c r="C31" s="82" t="s">
        <v>1537</v>
      </c>
      <c r="D31" s="83" t="s">
        <v>116</v>
      </c>
      <c r="E31" s="95">
        <v>20.399999999999999</v>
      </c>
      <c r="F31" s="85">
        <v>2436.67</v>
      </c>
      <c r="G31" s="85">
        <f t="shared" si="0"/>
        <v>49708.067999999999</v>
      </c>
      <c r="H31" s="85"/>
      <c r="I31" s="85">
        <f t="shared" si="1"/>
        <v>0</v>
      </c>
      <c r="J31" s="85">
        <f t="shared" si="2"/>
        <v>49708.067999999999</v>
      </c>
    </row>
    <row r="32" spans="1:10" s="79" customFormat="1" ht="40.799999999999997" x14ac:dyDescent="0.3">
      <c r="A32" s="80" t="s">
        <v>79</v>
      </c>
      <c r="B32" s="81" t="s">
        <v>720</v>
      </c>
      <c r="C32" s="82" t="s">
        <v>1420</v>
      </c>
      <c r="D32" s="83" t="s">
        <v>116</v>
      </c>
      <c r="E32" s="95">
        <v>158.1</v>
      </c>
      <c r="F32" s="85">
        <v>1579.11</v>
      </c>
      <c r="G32" s="85">
        <f t="shared" si="0"/>
        <v>249657.29099999997</v>
      </c>
      <c r="H32" s="85"/>
      <c r="I32" s="85">
        <f t="shared" si="1"/>
        <v>0</v>
      </c>
      <c r="J32" s="85">
        <f t="shared" si="2"/>
        <v>249657.29099999997</v>
      </c>
    </row>
    <row r="33" spans="1:10" s="79" customFormat="1" ht="40.799999999999997" x14ac:dyDescent="0.3">
      <c r="A33" s="80" t="s">
        <v>81</v>
      </c>
      <c r="B33" s="81" t="s">
        <v>1255</v>
      </c>
      <c r="C33" s="82" t="s">
        <v>1538</v>
      </c>
      <c r="D33" s="83" t="s">
        <v>116</v>
      </c>
      <c r="E33" s="95">
        <v>158.1</v>
      </c>
      <c r="F33" s="85">
        <v>1155.51</v>
      </c>
      <c r="G33" s="85">
        <f t="shared" si="0"/>
        <v>182686.13099999999</v>
      </c>
      <c r="H33" s="85"/>
      <c r="I33" s="85">
        <f t="shared" si="1"/>
        <v>0</v>
      </c>
      <c r="J33" s="85">
        <f t="shared" si="2"/>
        <v>182686.13099999999</v>
      </c>
    </row>
    <row r="34" spans="1:10" s="79" customFormat="1" ht="40.799999999999997" x14ac:dyDescent="0.3">
      <c r="A34" s="80" t="s">
        <v>83</v>
      </c>
      <c r="B34" s="81" t="s">
        <v>728</v>
      </c>
      <c r="C34" s="82" t="s">
        <v>1422</v>
      </c>
      <c r="D34" s="83" t="s">
        <v>116</v>
      </c>
      <c r="E34" s="95">
        <v>158.1</v>
      </c>
      <c r="F34" s="85">
        <v>760.35</v>
      </c>
      <c r="G34" s="85">
        <f t="shared" si="0"/>
        <v>120211.33500000001</v>
      </c>
      <c r="H34" s="85"/>
      <c r="I34" s="85">
        <f t="shared" si="1"/>
        <v>0</v>
      </c>
      <c r="J34" s="85">
        <f t="shared" si="2"/>
        <v>120211.33500000001</v>
      </c>
    </row>
    <row r="35" spans="1:10" s="79" customFormat="1" ht="40.799999999999997" x14ac:dyDescent="0.3">
      <c r="A35" s="80" t="s">
        <v>85</v>
      </c>
      <c r="B35" s="81" t="s">
        <v>733</v>
      </c>
      <c r="C35" s="82" t="s">
        <v>1539</v>
      </c>
      <c r="D35" s="83" t="s">
        <v>116</v>
      </c>
      <c r="E35" s="95">
        <v>453.9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88</v>
      </c>
      <c r="B36" s="81" t="s">
        <v>1258</v>
      </c>
      <c r="C36" s="82" t="s">
        <v>1423</v>
      </c>
      <c r="D36" s="83" t="s">
        <v>116</v>
      </c>
      <c r="E36" s="95">
        <v>66.3</v>
      </c>
      <c r="F36" s="85">
        <v>495.42</v>
      </c>
      <c r="G36" s="85">
        <f t="shared" si="0"/>
        <v>32846.345999999998</v>
      </c>
      <c r="H36" s="85"/>
      <c r="I36" s="85">
        <f t="shared" si="1"/>
        <v>0</v>
      </c>
      <c r="J36" s="85">
        <f t="shared" si="2"/>
        <v>32846.345999999998</v>
      </c>
    </row>
    <row r="37" spans="1:10" s="79" customFormat="1" ht="40.799999999999997" x14ac:dyDescent="0.3">
      <c r="A37" s="80" t="s">
        <v>90</v>
      </c>
      <c r="B37" s="81" t="s">
        <v>728</v>
      </c>
      <c r="C37" s="82" t="s">
        <v>1424</v>
      </c>
      <c r="D37" s="83" t="s">
        <v>116</v>
      </c>
      <c r="E37" s="95">
        <v>550.79999999999995</v>
      </c>
      <c r="F37" s="85">
        <v>380.34</v>
      </c>
      <c r="G37" s="85">
        <f t="shared" si="0"/>
        <v>209491.27199999997</v>
      </c>
      <c r="H37" s="85"/>
      <c r="I37" s="85">
        <f t="shared" si="1"/>
        <v>0</v>
      </c>
      <c r="J37" s="85">
        <f t="shared" si="2"/>
        <v>209491.27199999997</v>
      </c>
    </row>
    <row r="38" spans="1:10" s="79" customFormat="1" ht="40.799999999999997" x14ac:dyDescent="0.3">
      <c r="A38" s="80" t="s">
        <v>92</v>
      </c>
      <c r="B38" s="81" t="s">
        <v>1540</v>
      </c>
      <c r="C38" s="82" t="s">
        <v>734</v>
      </c>
      <c r="D38" s="83" t="s">
        <v>116</v>
      </c>
      <c r="E38" s="95">
        <v>132.6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79" customFormat="1" ht="40.799999999999997" x14ac:dyDescent="0.3">
      <c r="A39" s="80" t="s">
        <v>94</v>
      </c>
      <c r="B39" s="81" t="s">
        <v>1541</v>
      </c>
      <c r="C39" s="82" t="s">
        <v>1542</v>
      </c>
      <c r="D39" s="83" t="s">
        <v>116</v>
      </c>
      <c r="E39" s="95">
        <v>10.199999999999999</v>
      </c>
      <c r="F39" s="85">
        <v>2791.2</v>
      </c>
      <c r="G39" s="85">
        <f t="shared" si="0"/>
        <v>28470.239999999998</v>
      </c>
      <c r="H39" s="85"/>
      <c r="I39" s="85">
        <f t="shared" si="1"/>
        <v>0</v>
      </c>
      <c r="J39" s="85">
        <f t="shared" si="2"/>
        <v>28470.239999999998</v>
      </c>
    </row>
    <row r="40" spans="1:10" s="79" customFormat="1" ht="40.799999999999997" x14ac:dyDescent="0.3">
      <c r="A40" s="80" t="s">
        <v>96</v>
      </c>
      <c r="B40" s="81" t="s">
        <v>720</v>
      </c>
      <c r="C40" s="82" t="s">
        <v>1543</v>
      </c>
      <c r="D40" s="83" t="s">
        <v>116</v>
      </c>
      <c r="E40" s="95">
        <v>321.3</v>
      </c>
      <c r="F40" s="85">
        <v>1394.14</v>
      </c>
      <c r="G40" s="85">
        <f t="shared" si="0"/>
        <v>447937.18200000003</v>
      </c>
      <c r="H40" s="85"/>
      <c r="I40" s="85">
        <f t="shared" si="1"/>
        <v>0</v>
      </c>
      <c r="J40" s="85">
        <f t="shared" si="2"/>
        <v>447937.18200000003</v>
      </c>
    </row>
    <row r="41" spans="1:10" s="79" customFormat="1" ht="40.799999999999997" x14ac:dyDescent="0.3">
      <c r="A41" s="80" t="s">
        <v>98</v>
      </c>
      <c r="B41" s="81" t="s">
        <v>1255</v>
      </c>
      <c r="C41" s="82" t="s">
        <v>1544</v>
      </c>
      <c r="D41" s="83" t="s">
        <v>116</v>
      </c>
      <c r="E41" s="95">
        <v>35.700000000000003</v>
      </c>
      <c r="F41" s="85">
        <v>1394.14</v>
      </c>
      <c r="G41" s="85">
        <f t="shared" si="0"/>
        <v>49770.79800000001</v>
      </c>
      <c r="H41" s="85"/>
      <c r="I41" s="85">
        <f t="shared" si="1"/>
        <v>0</v>
      </c>
      <c r="J41" s="85">
        <f t="shared" si="2"/>
        <v>49770.79800000001</v>
      </c>
    </row>
    <row r="42" spans="1:10" s="79" customFormat="1" ht="40.799999999999997" x14ac:dyDescent="0.3">
      <c r="A42" s="80" t="s">
        <v>101</v>
      </c>
      <c r="B42" s="81" t="s">
        <v>1428</v>
      </c>
      <c r="C42" s="82" t="s">
        <v>1545</v>
      </c>
      <c r="D42" s="83" t="s">
        <v>116</v>
      </c>
      <c r="E42" s="95">
        <v>71.400000000000006</v>
      </c>
      <c r="F42" s="85">
        <v>908.73</v>
      </c>
      <c r="G42" s="85">
        <f t="shared" si="0"/>
        <v>64883.322000000007</v>
      </c>
      <c r="H42" s="85"/>
      <c r="I42" s="85">
        <f t="shared" si="1"/>
        <v>0</v>
      </c>
      <c r="J42" s="85">
        <f t="shared" si="2"/>
        <v>64883.322000000007</v>
      </c>
    </row>
    <row r="43" spans="1:10" s="79" customFormat="1" ht="40.799999999999997" x14ac:dyDescent="0.3">
      <c r="A43" s="80" t="s">
        <v>103</v>
      </c>
      <c r="B43" s="81" t="s">
        <v>1546</v>
      </c>
      <c r="C43" s="82" t="s">
        <v>1547</v>
      </c>
      <c r="D43" s="83" t="s">
        <v>116</v>
      </c>
      <c r="E43" s="95">
        <v>377.4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40.799999999999997" x14ac:dyDescent="0.3">
      <c r="A44" s="80" t="s">
        <v>106</v>
      </c>
      <c r="B44" s="81" t="s">
        <v>733</v>
      </c>
      <c r="C44" s="82" t="s">
        <v>1548</v>
      </c>
      <c r="D44" s="83" t="s">
        <v>116</v>
      </c>
      <c r="E44" s="95">
        <v>30.6</v>
      </c>
      <c r="F44" s="85">
        <v>586.29</v>
      </c>
      <c r="G44" s="85">
        <f t="shared" si="0"/>
        <v>17940.473999999998</v>
      </c>
      <c r="H44" s="85"/>
      <c r="I44" s="85">
        <f t="shared" si="1"/>
        <v>0</v>
      </c>
      <c r="J44" s="85">
        <f t="shared" si="2"/>
        <v>17940.473999999998</v>
      </c>
    </row>
    <row r="45" spans="1:10" s="79" customFormat="1" ht="40.799999999999997" x14ac:dyDescent="0.3">
      <c r="A45" s="80" t="s">
        <v>110</v>
      </c>
      <c r="B45" s="81" t="s">
        <v>733</v>
      </c>
      <c r="C45" s="82" t="s">
        <v>1431</v>
      </c>
      <c r="D45" s="83" t="s">
        <v>116</v>
      </c>
      <c r="E45" s="84">
        <v>663</v>
      </c>
      <c r="F45" s="85">
        <v>466.17</v>
      </c>
      <c r="G45" s="85">
        <f t="shared" si="0"/>
        <v>309070.71000000002</v>
      </c>
      <c r="H45" s="85"/>
      <c r="I45" s="85">
        <f t="shared" si="1"/>
        <v>0</v>
      </c>
      <c r="J45" s="85">
        <f t="shared" si="2"/>
        <v>309070.71000000002</v>
      </c>
    </row>
    <row r="46" spans="1:10" s="79" customFormat="1" ht="20.399999999999999" x14ac:dyDescent="0.3">
      <c r="A46" s="80" t="s">
        <v>113</v>
      </c>
      <c r="B46" s="81" t="s">
        <v>1549</v>
      </c>
      <c r="C46" s="82" t="s">
        <v>1550</v>
      </c>
      <c r="D46" s="83" t="s">
        <v>116</v>
      </c>
      <c r="E46" s="84">
        <v>51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92" customFormat="1" ht="30.6" x14ac:dyDescent="0.3">
      <c r="A47" s="86" t="s">
        <v>117</v>
      </c>
      <c r="B47" s="87" t="s">
        <v>124</v>
      </c>
      <c r="C47" s="88" t="s">
        <v>125</v>
      </c>
      <c r="D47" s="89" t="s">
        <v>109</v>
      </c>
      <c r="E47" s="94">
        <v>1.7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40.799999999999997" x14ac:dyDescent="0.3">
      <c r="A48" s="80" t="s">
        <v>120</v>
      </c>
      <c r="B48" s="81" t="s">
        <v>741</v>
      </c>
      <c r="C48" s="82" t="s">
        <v>1433</v>
      </c>
      <c r="D48" s="83" t="s">
        <v>116</v>
      </c>
      <c r="E48" s="95">
        <v>10.199999999999999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123</v>
      </c>
      <c r="B49" s="81" t="s">
        <v>741</v>
      </c>
      <c r="C49" s="82" t="s">
        <v>1268</v>
      </c>
      <c r="D49" s="83" t="s">
        <v>116</v>
      </c>
      <c r="E49" s="95">
        <v>20.399999999999999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127</v>
      </c>
      <c r="B50" s="81" t="s">
        <v>741</v>
      </c>
      <c r="C50" s="82" t="s">
        <v>1269</v>
      </c>
      <c r="D50" s="83" t="s">
        <v>116</v>
      </c>
      <c r="E50" s="95">
        <v>71.400000000000006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131</v>
      </c>
      <c r="B51" s="81" t="s">
        <v>741</v>
      </c>
      <c r="C51" s="82" t="s">
        <v>1270</v>
      </c>
      <c r="D51" s="83" t="s">
        <v>116</v>
      </c>
      <c r="E51" s="95">
        <v>72.099999999999994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14.4" x14ac:dyDescent="0.3">
      <c r="A52" s="76" t="s">
        <v>988</v>
      </c>
      <c r="B52" s="77"/>
      <c r="C52" s="77"/>
      <c r="D52" s="77"/>
      <c r="E52" s="78"/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92" customFormat="1" ht="20.399999999999999" x14ac:dyDescent="0.3">
      <c r="A53" s="86" t="s">
        <v>135</v>
      </c>
      <c r="B53" s="87" t="s">
        <v>319</v>
      </c>
      <c r="C53" s="88" t="s">
        <v>320</v>
      </c>
      <c r="D53" s="89" t="s">
        <v>69</v>
      </c>
      <c r="E53" s="93">
        <v>0.02</v>
      </c>
      <c r="F53" s="91"/>
      <c r="G53" s="91">
        <f t="shared" si="0"/>
        <v>0</v>
      </c>
      <c r="H53" s="91"/>
      <c r="I53" s="91">
        <f t="shared" si="1"/>
        <v>0</v>
      </c>
      <c r="J53" s="91">
        <f t="shared" si="2"/>
        <v>0</v>
      </c>
    </row>
    <row r="54" spans="1:10" s="79" customFormat="1" ht="40.799999999999997" x14ac:dyDescent="0.3">
      <c r="A54" s="80" t="s">
        <v>989</v>
      </c>
      <c r="B54" s="81" t="s">
        <v>747</v>
      </c>
      <c r="C54" s="82" t="s">
        <v>748</v>
      </c>
      <c r="D54" s="83" t="s">
        <v>213</v>
      </c>
      <c r="E54" s="84">
        <v>2</v>
      </c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79" customFormat="1" ht="14.4" x14ac:dyDescent="0.3">
      <c r="A55" s="76" t="s">
        <v>1273</v>
      </c>
      <c r="B55" s="77"/>
      <c r="C55" s="77"/>
      <c r="D55" s="77"/>
      <c r="E55" s="78"/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20.399999999999999" x14ac:dyDescent="0.3">
      <c r="A56" s="86" t="s">
        <v>142</v>
      </c>
      <c r="B56" s="87" t="s">
        <v>128</v>
      </c>
      <c r="C56" s="88" t="s">
        <v>129</v>
      </c>
      <c r="D56" s="89" t="s">
        <v>130</v>
      </c>
      <c r="E56" s="90">
        <v>10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40.799999999999997" x14ac:dyDescent="0.3">
      <c r="A57" s="80" t="s">
        <v>146</v>
      </c>
      <c r="B57" s="81" t="s">
        <v>782</v>
      </c>
      <c r="C57" s="82" t="s">
        <v>1015</v>
      </c>
      <c r="D57" s="83" t="s">
        <v>213</v>
      </c>
      <c r="E57" s="84">
        <v>6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79" customFormat="1" ht="40.799999999999997" x14ac:dyDescent="0.3">
      <c r="A58" s="80" t="s">
        <v>149</v>
      </c>
      <c r="B58" s="81" t="s">
        <v>784</v>
      </c>
      <c r="C58" s="82" t="s">
        <v>1016</v>
      </c>
      <c r="D58" s="83" t="s">
        <v>213</v>
      </c>
      <c r="E58" s="84">
        <v>6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40.799999999999997" x14ac:dyDescent="0.3">
      <c r="A59" s="80" t="s">
        <v>151</v>
      </c>
      <c r="B59" s="81" t="s">
        <v>1274</v>
      </c>
      <c r="C59" s="82" t="s">
        <v>1017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92" customFormat="1" ht="20.399999999999999" x14ac:dyDescent="0.3">
      <c r="A60" s="86" t="s">
        <v>155</v>
      </c>
      <c r="B60" s="87" t="s">
        <v>788</v>
      </c>
      <c r="C60" s="88" t="s">
        <v>789</v>
      </c>
      <c r="D60" s="89" t="s">
        <v>790</v>
      </c>
      <c r="E60" s="115">
        <v>0.28799999999999998</v>
      </c>
      <c r="F60" s="91"/>
      <c r="G60" s="91">
        <f t="shared" si="0"/>
        <v>0</v>
      </c>
      <c r="H60" s="91"/>
      <c r="I60" s="91">
        <f t="shared" si="1"/>
        <v>0</v>
      </c>
      <c r="J60" s="91">
        <f t="shared" si="2"/>
        <v>0</v>
      </c>
    </row>
    <row r="61" spans="1:10" s="79" customFormat="1" ht="40.799999999999997" x14ac:dyDescent="0.3">
      <c r="A61" s="80" t="s">
        <v>678</v>
      </c>
      <c r="B61" s="81" t="s">
        <v>791</v>
      </c>
      <c r="C61" s="82" t="s">
        <v>792</v>
      </c>
      <c r="D61" s="83" t="s">
        <v>213</v>
      </c>
      <c r="E61" s="84">
        <v>6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79" customFormat="1" ht="14.4" x14ac:dyDescent="0.3">
      <c r="A62" s="76" t="s">
        <v>1275</v>
      </c>
      <c r="B62" s="77"/>
      <c r="C62" s="77"/>
      <c r="D62" s="77"/>
      <c r="E62" s="78"/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162</v>
      </c>
      <c r="B63" s="87" t="s">
        <v>319</v>
      </c>
      <c r="C63" s="88" t="s">
        <v>320</v>
      </c>
      <c r="D63" s="89" t="s">
        <v>69</v>
      </c>
      <c r="E63" s="93">
        <v>0.02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40.799999999999997" x14ac:dyDescent="0.3">
      <c r="A64" s="80" t="s">
        <v>1370</v>
      </c>
      <c r="B64" s="81" t="s">
        <v>755</v>
      </c>
      <c r="C64" s="82" t="s">
        <v>997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14.4" x14ac:dyDescent="0.3">
      <c r="A65" s="86" t="s">
        <v>169</v>
      </c>
      <c r="B65" s="87" t="s">
        <v>313</v>
      </c>
      <c r="C65" s="88" t="s">
        <v>314</v>
      </c>
      <c r="D65" s="89" t="s">
        <v>38</v>
      </c>
      <c r="E65" s="90">
        <v>5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79" customFormat="1" ht="40.799999999999997" x14ac:dyDescent="0.3">
      <c r="A66" s="80" t="s">
        <v>1551</v>
      </c>
      <c r="B66" s="81" t="s">
        <v>751</v>
      </c>
      <c r="C66" s="82" t="s">
        <v>752</v>
      </c>
      <c r="D66" s="83" t="s">
        <v>213</v>
      </c>
      <c r="E66" s="84">
        <v>5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92" customFormat="1" ht="30.6" x14ac:dyDescent="0.3">
      <c r="A67" s="86" t="s">
        <v>173</v>
      </c>
      <c r="B67" s="87" t="s">
        <v>758</v>
      </c>
      <c r="C67" s="88" t="s">
        <v>759</v>
      </c>
      <c r="D67" s="89" t="s">
        <v>38</v>
      </c>
      <c r="E67" s="90">
        <v>40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79" customFormat="1" ht="40.799999999999997" x14ac:dyDescent="0.3">
      <c r="A68" s="80" t="s">
        <v>1552</v>
      </c>
      <c r="B68" s="81" t="s">
        <v>755</v>
      </c>
      <c r="C68" s="82" t="s">
        <v>1278</v>
      </c>
      <c r="D68" s="83" t="s">
        <v>213</v>
      </c>
      <c r="E68" s="84">
        <v>40</v>
      </c>
      <c r="F68" s="85"/>
      <c r="G68" s="85">
        <f t="shared" si="3"/>
        <v>0</v>
      </c>
      <c r="H68" s="85"/>
      <c r="I68" s="85">
        <f t="shared" si="4"/>
        <v>0</v>
      </c>
      <c r="J68" s="85">
        <f t="shared" si="5"/>
        <v>0</v>
      </c>
    </row>
    <row r="69" spans="1:10" s="92" customFormat="1" ht="40.799999999999997" x14ac:dyDescent="0.3">
      <c r="A69" s="86" t="s">
        <v>178</v>
      </c>
      <c r="B69" s="87" t="s">
        <v>1005</v>
      </c>
      <c r="C69" s="88" t="s">
        <v>1006</v>
      </c>
      <c r="D69" s="89" t="s">
        <v>366</v>
      </c>
      <c r="E69" s="90">
        <v>7</v>
      </c>
      <c r="F69" s="91"/>
      <c r="G69" s="91">
        <f t="shared" si="3"/>
        <v>0</v>
      </c>
      <c r="H69" s="91"/>
      <c r="I69" s="91">
        <f t="shared" si="4"/>
        <v>0</v>
      </c>
      <c r="J69" s="91">
        <f t="shared" si="5"/>
        <v>0</v>
      </c>
    </row>
    <row r="70" spans="1:10" s="79" customFormat="1" ht="40.799999999999997" x14ac:dyDescent="0.3">
      <c r="A70" s="80" t="s">
        <v>1553</v>
      </c>
      <c r="B70" s="81" t="s">
        <v>1554</v>
      </c>
      <c r="C70" s="82" t="s">
        <v>775</v>
      </c>
      <c r="D70" s="83" t="s">
        <v>213</v>
      </c>
      <c r="E70" s="84">
        <v>5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79" customFormat="1" ht="40.799999999999997" x14ac:dyDescent="0.3">
      <c r="A71" s="80" t="s">
        <v>1555</v>
      </c>
      <c r="B71" s="81" t="s">
        <v>1554</v>
      </c>
      <c r="C71" s="82" t="s">
        <v>1280</v>
      </c>
      <c r="D71" s="83" t="s">
        <v>213</v>
      </c>
      <c r="E71" s="84">
        <v>2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14.4" x14ac:dyDescent="0.3">
      <c r="A72" s="86" t="s">
        <v>184</v>
      </c>
      <c r="B72" s="87" t="s">
        <v>779</v>
      </c>
      <c r="C72" s="88" t="s">
        <v>780</v>
      </c>
      <c r="D72" s="89" t="s">
        <v>69</v>
      </c>
      <c r="E72" s="93">
        <v>0.02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40.799999999999997" x14ac:dyDescent="0.3">
      <c r="A73" s="80" t="s">
        <v>186</v>
      </c>
      <c r="B73" s="81" t="s">
        <v>772</v>
      </c>
      <c r="C73" s="82" t="s">
        <v>773</v>
      </c>
      <c r="D73" s="83" t="s">
        <v>213</v>
      </c>
      <c r="E73" s="84">
        <v>2</v>
      </c>
      <c r="F73" s="85"/>
      <c r="G73" s="85">
        <f t="shared" si="3"/>
        <v>0</v>
      </c>
      <c r="H73" s="85"/>
      <c r="I73" s="85">
        <f t="shared" si="4"/>
        <v>0</v>
      </c>
      <c r="J73" s="85">
        <f t="shared" si="5"/>
        <v>0</v>
      </c>
    </row>
    <row r="74" spans="1:10" s="92" customFormat="1" ht="20.399999999999999" x14ac:dyDescent="0.3">
      <c r="A74" s="86" t="s">
        <v>188</v>
      </c>
      <c r="B74" s="87" t="s">
        <v>761</v>
      </c>
      <c r="C74" s="88" t="s">
        <v>762</v>
      </c>
      <c r="D74" s="89" t="s">
        <v>763</v>
      </c>
      <c r="E74" s="90">
        <v>66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79" customFormat="1" ht="40.799999999999997" x14ac:dyDescent="0.3">
      <c r="A75" s="80" t="s">
        <v>190</v>
      </c>
      <c r="B75" s="81" t="s">
        <v>764</v>
      </c>
      <c r="C75" s="82" t="s">
        <v>765</v>
      </c>
      <c r="D75" s="83" t="s">
        <v>213</v>
      </c>
      <c r="E75" s="84">
        <v>1</v>
      </c>
      <c r="F75" s="85"/>
      <c r="G75" s="85">
        <f t="shared" si="3"/>
        <v>0</v>
      </c>
      <c r="H75" s="85"/>
      <c r="I75" s="85">
        <f t="shared" si="4"/>
        <v>0</v>
      </c>
      <c r="J75" s="85">
        <f t="shared" si="5"/>
        <v>0</v>
      </c>
    </row>
    <row r="76" spans="1:10" s="79" customFormat="1" ht="40.799999999999997" x14ac:dyDescent="0.3">
      <c r="A76" s="80" t="s">
        <v>192</v>
      </c>
      <c r="B76" s="81" t="s">
        <v>764</v>
      </c>
      <c r="C76" s="82" t="s">
        <v>1437</v>
      </c>
      <c r="D76" s="83" t="s">
        <v>213</v>
      </c>
      <c r="E76" s="84">
        <v>65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1281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194</v>
      </c>
      <c r="B78" s="87" t="s">
        <v>928</v>
      </c>
      <c r="C78" s="88" t="s">
        <v>929</v>
      </c>
      <c r="D78" s="89" t="s">
        <v>930</v>
      </c>
      <c r="E78" s="115">
        <v>0.29499999999999998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92" customFormat="1" ht="20.399999999999999" x14ac:dyDescent="0.3">
      <c r="A79" s="86" t="s">
        <v>196</v>
      </c>
      <c r="B79" s="87" t="s">
        <v>931</v>
      </c>
      <c r="C79" s="88" t="s">
        <v>932</v>
      </c>
      <c r="D79" s="89" t="s">
        <v>930</v>
      </c>
      <c r="E79" s="115">
        <v>0.29499999999999998</v>
      </c>
      <c r="F79" s="91"/>
      <c r="G79" s="91">
        <f t="shared" si="3"/>
        <v>0</v>
      </c>
      <c r="H79" s="91"/>
      <c r="I79" s="91">
        <f t="shared" si="4"/>
        <v>0</v>
      </c>
      <c r="J79" s="91">
        <f t="shared" si="5"/>
        <v>0</v>
      </c>
    </row>
    <row r="80" spans="1:10" s="92" customFormat="1" ht="20.399999999999999" x14ac:dyDescent="0.3">
      <c r="A80" s="86" t="s">
        <v>198</v>
      </c>
      <c r="B80" s="87" t="s">
        <v>550</v>
      </c>
      <c r="C80" s="88" t="s">
        <v>934</v>
      </c>
      <c r="D80" s="89" t="s">
        <v>109</v>
      </c>
      <c r="E80" s="93">
        <v>1.18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92" customFormat="1" ht="20.399999999999999" x14ac:dyDescent="0.3">
      <c r="A81" s="86" t="s">
        <v>200</v>
      </c>
      <c r="B81" s="87" t="s">
        <v>464</v>
      </c>
      <c r="C81" s="88" t="s">
        <v>465</v>
      </c>
      <c r="D81" s="89" t="s">
        <v>109</v>
      </c>
      <c r="E81" s="93">
        <v>6.22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79" customFormat="1" ht="40.799999999999997" x14ac:dyDescent="0.3">
      <c r="A82" s="80" t="s">
        <v>202</v>
      </c>
      <c r="B82" s="81" t="s">
        <v>935</v>
      </c>
      <c r="C82" s="82" t="s">
        <v>468</v>
      </c>
      <c r="D82" s="83" t="s">
        <v>116</v>
      </c>
      <c r="E82" s="84">
        <v>740</v>
      </c>
      <c r="F82" s="85">
        <v>340.49</v>
      </c>
      <c r="G82" s="85">
        <f t="shared" si="3"/>
        <v>251962.6</v>
      </c>
      <c r="H82" s="85"/>
      <c r="I82" s="85">
        <f t="shared" si="4"/>
        <v>0</v>
      </c>
      <c r="J82" s="85">
        <f t="shared" si="5"/>
        <v>251962.6</v>
      </c>
    </row>
    <row r="83" spans="1:10" s="92" customFormat="1" ht="20.399999999999999" x14ac:dyDescent="0.3">
      <c r="A83" s="86" t="s">
        <v>205</v>
      </c>
      <c r="B83" s="87" t="s">
        <v>485</v>
      </c>
      <c r="C83" s="88" t="s">
        <v>486</v>
      </c>
      <c r="D83" s="89" t="s">
        <v>278</v>
      </c>
      <c r="E83" s="90">
        <v>2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92" customFormat="1" ht="30.6" x14ac:dyDescent="0.3">
      <c r="A84" s="86" t="s">
        <v>207</v>
      </c>
      <c r="B84" s="87" t="s">
        <v>957</v>
      </c>
      <c r="C84" s="88" t="s">
        <v>958</v>
      </c>
      <c r="D84" s="89" t="s">
        <v>959</v>
      </c>
      <c r="E84" s="90">
        <v>20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79" customFormat="1" ht="40.799999999999997" x14ac:dyDescent="0.3">
      <c r="A85" s="80" t="s">
        <v>210</v>
      </c>
      <c r="B85" s="81" t="s">
        <v>1282</v>
      </c>
      <c r="C85" s="82" t="s">
        <v>965</v>
      </c>
      <c r="D85" s="83" t="s">
        <v>116</v>
      </c>
      <c r="E85" s="84">
        <v>20</v>
      </c>
      <c r="F85" s="85">
        <v>320</v>
      </c>
      <c r="G85" s="85">
        <f t="shared" si="3"/>
        <v>6400</v>
      </c>
      <c r="H85" s="85"/>
      <c r="I85" s="85">
        <f t="shared" si="4"/>
        <v>0</v>
      </c>
      <c r="J85" s="85">
        <f t="shared" si="5"/>
        <v>6400</v>
      </c>
    </row>
    <row r="86" spans="1:10" s="79" customFormat="1" ht="40.799999999999997" x14ac:dyDescent="0.3">
      <c r="A86" s="80" t="s">
        <v>214</v>
      </c>
      <c r="B86" s="81" t="s">
        <v>936</v>
      </c>
      <c r="C86" s="82" t="s">
        <v>470</v>
      </c>
      <c r="D86" s="83" t="s">
        <v>213</v>
      </c>
      <c r="E86" s="84">
        <v>1000</v>
      </c>
      <c r="F86" s="85">
        <v>463.56</v>
      </c>
      <c r="G86" s="85">
        <f t="shared" si="3"/>
        <v>463560</v>
      </c>
      <c r="H86" s="85"/>
      <c r="I86" s="85">
        <f t="shared" si="4"/>
        <v>0</v>
      </c>
      <c r="J86" s="85">
        <f t="shared" si="5"/>
        <v>463560</v>
      </c>
    </row>
    <row r="87" spans="1:10" s="79" customFormat="1" ht="40.799999999999997" x14ac:dyDescent="0.3">
      <c r="A87" s="80" t="s">
        <v>698</v>
      </c>
      <c r="B87" s="81" t="s">
        <v>1283</v>
      </c>
      <c r="C87" s="82" t="s">
        <v>1284</v>
      </c>
      <c r="D87" s="83" t="s">
        <v>213</v>
      </c>
      <c r="E87" s="84">
        <v>1000</v>
      </c>
      <c r="F87" s="85">
        <v>78.623999999999995</v>
      </c>
      <c r="G87" s="85">
        <f t="shared" si="3"/>
        <v>78624</v>
      </c>
      <c r="H87" s="85"/>
      <c r="I87" s="85">
        <f t="shared" si="4"/>
        <v>0</v>
      </c>
      <c r="J87" s="85">
        <f t="shared" si="5"/>
        <v>78624</v>
      </c>
    </row>
    <row r="88" spans="1:10" s="79" customFormat="1" ht="40.799999999999997" x14ac:dyDescent="0.3">
      <c r="A88" s="80" t="s">
        <v>220</v>
      </c>
      <c r="B88" s="81" t="s">
        <v>951</v>
      </c>
      <c r="C88" s="82" t="s">
        <v>952</v>
      </c>
      <c r="D88" s="83" t="s">
        <v>213</v>
      </c>
      <c r="E88" s="84">
        <v>15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92" customFormat="1" ht="20.399999999999999" x14ac:dyDescent="0.3">
      <c r="A89" s="86" t="s">
        <v>798</v>
      </c>
      <c r="B89" s="87" t="s">
        <v>967</v>
      </c>
      <c r="C89" s="88" t="s">
        <v>968</v>
      </c>
      <c r="D89" s="89" t="s">
        <v>109</v>
      </c>
      <c r="E89" s="115">
        <v>5.0000000000000001E-3</v>
      </c>
      <c r="F89" s="91"/>
      <c r="G89" s="91">
        <f t="shared" si="3"/>
        <v>0</v>
      </c>
      <c r="H89" s="91"/>
      <c r="I89" s="91">
        <f t="shared" si="4"/>
        <v>0</v>
      </c>
      <c r="J89" s="91">
        <f t="shared" si="5"/>
        <v>0</v>
      </c>
    </row>
    <row r="90" spans="1:10" s="79" customFormat="1" ht="40.799999999999997" x14ac:dyDescent="0.3">
      <c r="A90" s="80" t="s">
        <v>227</v>
      </c>
      <c r="B90" s="81" t="s">
        <v>970</v>
      </c>
      <c r="C90" s="82" t="s">
        <v>1440</v>
      </c>
      <c r="D90" s="83" t="s">
        <v>1122</v>
      </c>
      <c r="E90" s="84">
        <v>1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79" customFormat="1" ht="14.4" x14ac:dyDescent="0.3">
      <c r="A91" s="76" t="s">
        <v>1285</v>
      </c>
      <c r="B91" s="77"/>
      <c r="C91" s="77"/>
      <c r="D91" s="77"/>
      <c r="E91" s="78"/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20.399999999999999" x14ac:dyDescent="0.3">
      <c r="A92" s="86" t="s">
        <v>229</v>
      </c>
      <c r="B92" s="87" t="s">
        <v>413</v>
      </c>
      <c r="C92" s="88" t="s">
        <v>414</v>
      </c>
      <c r="D92" s="89" t="s">
        <v>415</v>
      </c>
      <c r="E92" s="93">
        <v>1.68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231</v>
      </c>
      <c r="B93" s="81" t="s">
        <v>1376</v>
      </c>
      <c r="C93" s="82" t="s">
        <v>1082</v>
      </c>
      <c r="D93" s="83" t="s">
        <v>116</v>
      </c>
      <c r="E93" s="103">
        <v>273.36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79" customFormat="1" ht="40.799999999999997" x14ac:dyDescent="0.3">
      <c r="A94" s="80" t="s">
        <v>234</v>
      </c>
      <c r="B94" s="81" t="s">
        <v>1101</v>
      </c>
      <c r="C94" s="82" t="s">
        <v>1114</v>
      </c>
      <c r="D94" s="83" t="s">
        <v>213</v>
      </c>
      <c r="E94" s="84">
        <v>9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92" customFormat="1" ht="20.399999999999999" x14ac:dyDescent="0.3">
      <c r="A95" s="86" t="s">
        <v>237</v>
      </c>
      <c r="B95" s="87" t="s">
        <v>1164</v>
      </c>
      <c r="C95" s="88" t="s">
        <v>1165</v>
      </c>
      <c r="D95" s="89" t="s">
        <v>415</v>
      </c>
      <c r="E95" s="90">
        <v>1</v>
      </c>
      <c r="F95" s="91"/>
      <c r="G95" s="91">
        <f t="shared" si="3"/>
        <v>0</v>
      </c>
      <c r="H95" s="91"/>
      <c r="I95" s="91">
        <f t="shared" si="4"/>
        <v>0</v>
      </c>
      <c r="J95" s="91">
        <f t="shared" si="5"/>
        <v>0</v>
      </c>
    </row>
    <row r="96" spans="1:10" s="79" customFormat="1" ht="40.799999999999997" x14ac:dyDescent="0.3">
      <c r="A96" s="80" t="s">
        <v>239</v>
      </c>
      <c r="B96" s="81" t="s">
        <v>1167</v>
      </c>
      <c r="C96" s="82" t="s">
        <v>1442</v>
      </c>
      <c r="D96" s="83" t="s">
        <v>116</v>
      </c>
      <c r="E96" s="84">
        <v>103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0" s="79" customFormat="1" ht="40.799999999999997" x14ac:dyDescent="0.3">
      <c r="A97" s="80" t="s">
        <v>241</v>
      </c>
      <c r="B97" s="81" t="s">
        <v>1170</v>
      </c>
      <c r="C97" s="82" t="s">
        <v>1171</v>
      </c>
      <c r="D97" s="83" t="s">
        <v>213</v>
      </c>
      <c r="E97" s="84">
        <v>4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0" s="79" customFormat="1" ht="40.799999999999997" x14ac:dyDescent="0.3">
      <c r="A98" s="80" t="s">
        <v>243</v>
      </c>
      <c r="B98" s="81" t="s">
        <v>1170</v>
      </c>
      <c r="C98" s="82" t="s">
        <v>1173</v>
      </c>
      <c r="D98" s="83" t="s">
        <v>213</v>
      </c>
      <c r="E98" s="84">
        <v>4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0" s="79" customFormat="1" ht="40.799999999999997" x14ac:dyDescent="0.3">
      <c r="A99" s="80" t="s">
        <v>245</v>
      </c>
      <c r="B99" s="81" t="s">
        <v>1144</v>
      </c>
      <c r="C99" s="82" t="s">
        <v>1145</v>
      </c>
      <c r="D99" s="83" t="s">
        <v>213</v>
      </c>
      <c r="E99" s="84">
        <v>200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0" s="79" customFormat="1" ht="40.799999999999997" x14ac:dyDescent="0.3">
      <c r="A100" s="80" t="s">
        <v>246</v>
      </c>
      <c r="B100" s="81" t="s">
        <v>1144</v>
      </c>
      <c r="C100" s="82" t="s">
        <v>1147</v>
      </c>
      <c r="D100" s="83" t="s">
        <v>213</v>
      </c>
      <c r="E100" s="84">
        <v>8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0" s="79" customFormat="1" ht="40.799999999999997" x14ac:dyDescent="0.3">
      <c r="A101" s="80" t="s">
        <v>247</v>
      </c>
      <c r="B101" s="81" t="s">
        <v>1157</v>
      </c>
      <c r="C101" s="82" t="s">
        <v>1158</v>
      </c>
      <c r="D101" s="83" t="s">
        <v>116</v>
      </c>
      <c r="E101" s="84">
        <v>72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0" s="79" customFormat="1" ht="40.799999999999997" x14ac:dyDescent="0.3">
      <c r="A102" s="80" t="s">
        <v>249</v>
      </c>
      <c r="B102" s="81" t="s">
        <v>1154</v>
      </c>
      <c r="C102" s="82" t="s">
        <v>1155</v>
      </c>
      <c r="D102" s="83" t="s">
        <v>213</v>
      </c>
      <c r="E102" s="84">
        <v>144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0" s="92" customFormat="1" ht="20.399999999999999" x14ac:dyDescent="0.3">
      <c r="A103" s="86" t="s">
        <v>251</v>
      </c>
      <c r="B103" s="87" t="s">
        <v>128</v>
      </c>
      <c r="C103" s="88" t="s">
        <v>129</v>
      </c>
      <c r="D103" s="89" t="s">
        <v>130</v>
      </c>
      <c r="E103" s="90">
        <v>1</v>
      </c>
      <c r="F103" s="91"/>
      <c r="G103" s="91">
        <f t="shared" si="3"/>
        <v>0</v>
      </c>
      <c r="H103" s="91"/>
      <c r="I103" s="91">
        <f t="shared" si="4"/>
        <v>0</v>
      </c>
      <c r="J103" s="91">
        <f t="shared" si="5"/>
        <v>0</v>
      </c>
    </row>
    <row r="104" spans="1:10" s="79" customFormat="1" ht="40.799999999999997" x14ac:dyDescent="0.3">
      <c r="A104" s="80" t="s">
        <v>252</v>
      </c>
      <c r="B104" s="81" t="s">
        <v>1287</v>
      </c>
      <c r="C104" s="82" t="s">
        <v>1288</v>
      </c>
      <c r="D104" s="83" t="s">
        <v>213</v>
      </c>
      <c r="E104" s="84">
        <v>1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0" s="92" customFormat="1" ht="20.399999999999999" x14ac:dyDescent="0.3">
      <c r="A105" s="86" t="s">
        <v>253</v>
      </c>
      <c r="B105" s="87" t="s">
        <v>825</v>
      </c>
      <c r="C105" s="88" t="s">
        <v>826</v>
      </c>
      <c r="D105" s="89" t="s">
        <v>109</v>
      </c>
      <c r="E105" s="93">
        <v>0.75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0" s="79" customFormat="1" ht="40.799999999999997" x14ac:dyDescent="0.3">
      <c r="A106" s="80" t="s">
        <v>254</v>
      </c>
      <c r="B106" s="81" t="s">
        <v>1069</v>
      </c>
      <c r="C106" s="82" t="s">
        <v>1443</v>
      </c>
      <c r="D106" s="83" t="s">
        <v>116</v>
      </c>
      <c r="E106" s="103">
        <v>77.25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0" s="79" customFormat="1" ht="14.4" x14ac:dyDescent="0.3">
      <c r="A107" s="76" t="s">
        <v>1290</v>
      </c>
      <c r="B107" s="77"/>
      <c r="C107" s="77"/>
      <c r="D107" s="77"/>
      <c r="E107" s="78"/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0" s="92" customFormat="1" ht="30.6" x14ac:dyDescent="0.3">
      <c r="A108" s="86" t="s">
        <v>255</v>
      </c>
      <c r="B108" s="87" t="s">
        <v>163</v>
      </c>
      <c r="C108" s="88" t="s">
        <v>164</v>
      </c>
      <c r="D108" s="89" t="s">
        <v>165</v>
      </c>
      <c r="E108" s="116">
        <v>1.727063</v>
      </c>
      <c r="F108" s="91"/>
      <c r="G108" s="91">
        <f t="shared" si="3"/>
        <v>0</v>
      </c>
      <c r="H108" s="91"/>
      <c r="I108" s="91">
        <f t="shared" si="4"/>
        <v>0</v>
      </c>
      <c r="J108" s="91">
        <f t="shared" si="5"/>
        <v>0</v>
      </c>
    </row>
    <row r="109" spans="1:10" s="79" customFormat="1" ht="40.799999999999997" x14ac:dyDescent="0.3">
      <c r="A109" s="80" t="s">
        <v>257</v>
      </c>
      <c r="B109" s="81" t="s">
        <v>793</v>
      </c>
      <c r="C109" s="82" t="s">
        <v>1292</v>
      </c>
      <c r="D109" s="83" t="s">
        <v>213</v>
      </c>
      <c r="E109" s="120">
        <v>43.333333000000003</v>
      </c>
      <c r="F109" s="85">
        <v>18192.38</v>
      </c>
      <c r="G109" s="85">
        <f t="shared" si="3"/>
        <v>788336.46060254006</v>
      </c>
      <c r="H109" s="85"/>
      <c r="I109" s="85">
        <f t="shared" si="4"/>
        <v>0</v>
      </c>
      <c r="J109" s="85">
        <f t="shared" si="5"/>
        <v>788336.46060254006</v>
      </c>
    </row>
    <row r="110" spans="1:10" s="79" customFormat="1" ht="40.799999999999997" x14ac:dyDescent="0.3">
      <c r="A110" s="80" t="s">
        <v>259</v>
      </c>
      <c r="B110" s="81" t="s">
        <v>880</v>
      </c>
      <c r="C110" s="82" t="s">
        <v>1294</v>
      </c>
      <c r="D110" s="83" t="s">
        <v>213</v>
      </c>
      <c r="E110" s="84">
        <v>4</v>
      </c>
      <c r="F110" s="85">
        <v>11645.42</v>
      </c>
      <c r="G110" s="85">
        <f t="shared" si="3"/>
        <v>46581.68</v>
      </c>
      <c r="H110" s="85"/>
      <c r="I110" s="85">
        <f t="shared" si="4"/>
        <v>0</v>
      </c>
      <c r="J110" s="85">
        <f t="shared" si="5"/>
        <v>46581.68</v>
      </c>
    </row>
    <row r="111" spans="1:10" s="79" customFormat="1" ht="40.799999999999997" x14ac:dyDescent="0.3">
      <c r="A111" s="80" t="s">
        <v>261</v>
      </c>
      <c r="B111" s="81" t="s">
        <v>793</v>
      </c>
      <c r="C111" s="82" t="s">
        <v>1444</v>
      </c>
      <c r="D111" s="83" t="s">
        <v>213</v>
      </c>
      <c r="E111" s="84">
        <v>1</v>
      </c>
      <c r="F111" s="85"/>
      <c r="G111" s="85">
        <f t="shared" si="3"/>
        <v>0</v>
      </c>
      <c r="H111" s="85"/>
      <c r="I111" s="85">
        <f t="shared" si="4"/>
        <v>0</v>
      </c>
      <c r="J111" s="85">
        <f t="shared" si="5"/>
        <v>0</v>
      </c>
    </row>
    <row r="112" spans="1:10" s="79" customFormat="1" ht="40.799999999999997" x14ac:dyDescent="0.3">
      <c r="A112" s="80" t="s">
        <v>263</v>
      </c>
      <c r="B112" s="81" t="s">
        <v>793</v>
      </c>
      <c r="C112" s="82" t="s">
        <v>1445</v>
      </c>
      <c r="D112" s="83" t="s">
        <v>213</v>
      </c>
      <c r="E112" s="84">
        <v>110</v>
      </c>
      <c r="F112" s="85">
        <v>241.32</v>
      </c>
      <c r="G112" s="85">
        <f t="shared" si="3"/>
        <v>26545.200000000001</v>
      </c>
      <c r="H112" s="85"/>
      <c r="I112" s="85">
        <f t="shared" si="4"/>
        <v>0</v>
      </c>
      <c r="J112" s="85">
        <f t="shared" si="5"/>
        <v>26545.200000000001</v>
      </c>
    </row>
    <row r="113" spans="1:10" s="79" customFormat="1" ht="40.799999999999997" x14ac:dyDescent="0.3">
      <c r="A113" s="80" t="s">
        <v>265</v>
      </c>
      <c r="B113" s="81" t="s">
        <v>793</v>
      </c>
      <c r="C113" s="82" t="s">
        <v>1446</v>
      </c>
      <c r="D113" s="83" t="s">
        <v>213</v>
      </c>
      <c r="E113" s="84">
        <v>10</v>
      </c>
      <c r="F113" s="85">
        <v>3507.84</v>
      </c>
      <c r="G113" s="85">
        <f t="shared" si="3"/>
        <v>35078.400000000001</v>
      </c>
      <c r="H113" s="85"/>
      <c r="I113" s="85">
        <f t="shared" si="4"/>
        <v>0</v>
      </c>
      <c r="J113" s="85">
        <f t="shared" si="5"/>
        <v>35078.400000000001</v>
      </c>
    </row>
    <row r="114" spans="1:10" s="79" customFormat="1" ht="40.799999999999997" x14ac:dyDescent="0.3">
      <c r="A114" s="80" t="s">
        <v>267</v>
      </c>
      <c r="B114" s="81" t="s">
        <v>801</v>
      </c>
      <c r="C114" s="82" t="s">
        <v>1448</v>
      </c>
      <c r="D114" s="83" t="s">
        <v>213</v>
      </c>
      <c r="E114" s="84">
        <v>44</v>
      </c>
      <c r="F114" s="85">
        <v>1578.3</v>
      </c>
      <c r="G114" s="85">
        <f t="shared" si="3"/>
        <v>69445.2</v>
      </c>
      <c r="H114" s="85"/>
      <c r="I114" s="85">
        <f t="shared" si="4"/>
        <v>0</v>
      </c>
      <c r="J114" s="85">
        <f t="shared" si="5"/>
        <v>69445.2</v>
      </c>
    </row>
    <row r="115" spans="1:10" s="79" customFormat="1" ht="40.799999999999997" x14ac:dyDescent="0.3">
      <c r="A115" s="80" t="s">
        <v>269</v>
      </c>
      <c r="B115" s="81" t="s">
        <v>853</v>
      </c>
      <c r="C115" s="82" t="s">
        <v>1449</v>
      </c>
      <c r="D115" s="83" t="s">
        <v>213</v>
      </c>
      <c r="E115" s="84">
        <v>88</v>
      </c>
      <c r="F115" s="85">
        <v>49.5</v>
      </c>
      <c r="G115" s="85">
        <f t="shared" si="3"/>
        <v>4356</v>
      </c>
      <c r="H115" s="85"/>
      <c r="I115" s="85">
        <f t="shared" si="4"/>
        <v>0</v>
      </c>
      <c r="J115" s="85">
        <f t="shared" si="5"/>
        <v>4356</v>
      </c>
    </row>
    <row r="116" spans="1:10" s="79" customFormat="1" ht="40.799999999999997" x14ac:dyDescent="0.3">
      <c r="A116" s="80" t="s">
        <v>270</v>
      </c>
      <c r="B116" s="81" t="s">
        <v>838</v>
      </c>
      <c r="C116" s="82" t="s">
        <v>1450</v>
      </c>
      <c r="D116" s="83" t="s">
        <v>213</v>
      </c>
      <c r="E116" s="84">
        <v>1300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0" s="79" customFormat="1" ht="40.799999999999997" x14ac:dyDescent="0.3">
      <c r="A117" s="80" t="s">
        <v>273</v>
      </c>
      <c r="B117" s="81" t="s">
        <v>840</v>
      </c>
      <c r="C117" s="82" t="s">
        <v>1451</v>
      </c>
      <c r="D117" s="83" t="s">
        <v>213</v>
      </c>
      <c r="E117" s="84">
        <v>1300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0" s="79" customFormat="1" ht="40.799999999999997" x14ac:dyDescent="0.3">
      <c r="A118" s="80" t="s">
        <v>275</v>
      </c>
      <c r="B118" s="81" t="s">
        <v>842</v>
      </c>
      <c r="C118" s="82" t="s">
        <v>1452</v>
      </c>
      <c r="D118" s="83" t="s">
        <v>213</v>
      </c>
      <c r="E118" s="84">
        <v>1300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0" s="79" customFormat="1" ht="40.799999999999997" x14ac:dyDescent="0.3">
      <c r="A119" s="80" t="s">
        <v>279</v>
      </c>
      <c r="B119" s="81" t="s">
        <v>1556</v>
      </c>
      <c r="C119" s="82" t="s">
        <v>1557</v>
      </c>
      <c r="D119" s="83" t="s">
        <v>213</v>
      </c>
      <c r="E119" s="84">
        <v>50</v>
      </c>
      <c r="F119" s="85">
        <v>2668.38</v>
      </c>
      <c r="G119" s="85">
        <f t="shared" si="3"/>
        <v>133419</v>
      </c>
      <c r="H119" s="85"/>
      <c r="I119" s="85">
        <f t="shared" si="4"/>
        <v>0</v>
      </c>
      <c r="J119" s="85">
        <f t="shared" si="5"/>
        <v>133419</v>
      </c>
    </row>
    <row r="120" spans="1:10" s="92" customFormat="1" ht="20.399999999999999" x14ac:dyDescent="0.3">
      <c r="A120" s="86" t="s">
        <v>847</v>
      </c>
      <c r="B120" s="87" t="s">
        <v>203</v>
      </c>
      <c r="C120" s="88" t="s">
        <v>204</v>
      </c>
      <c r="D120" s="89" t="s">
        <v>69</v>
      </c>
      <c r="E120" s="94">
        <v>0.5</v>
      </c>
      <c r="F120" s="91"/>
      <c r="G120" s="91">
        <f t="shared" si="3"/>
        <v>0</v>
      </c>
      <c r="H120" s="91"/>
      <c r="I120" s="91">
        <f t="shared" si="4"/>
        <v>0</v>
      </c>
      <c r="J120" s="91">
        <f t="shared" si="5"/>
        <v>0</v>
      </c>
    </row>
    <row r="121" spans="1:10" s="79" customFormat="1" ht="40.799999999999997" x14ac:dyDescent="0.3">
      <c r="A121" s="80" t="s">
        <v>282</v>
      </c>
      <c r="B121" s="81" t="s">
        <v>1457</v>
      </c>
      <c r="C121" s="82" t="s">
        <v>1038</v>
      </c>
      <c r="D121" s="83" t="s">
        <v>213</v>
      </c>
      <c r="E121" s="84">
        <v>50</v>
      </c>
      <c r="F121" s="105">
        <f>3463.49*1.2</f>
        <v>4156.1879999999992</v>
      </c>
      <c r="G121" s="85">
        <f t="shared" si="3"/>
        <v>207809.39999999997</v>
      </c>
      <c r="H121" s="85"/>
      <c r="I121" s="85">
        <f t="shared" si="4"/>
        <v>0</v>
      </c>
      <c r="J121" s="85">
        <f t="shared" si="5"/>
        <v>207809.39999999997</v>
      </c>
    </row>
    <row r="122" spans="1:10" s="79" customFormat="1" ht="40.799999999999997" x14ac:dyDescent="0.3">
      <c r="A122" s="80" t="s">
        <v>284</v>
      </c>
      <c r="B122" s="81" t="s">
        <v>838</v>
      </c>
      <c r="C122" s="82" t="s">
        <v>914</v>
      </c>
      <c r="D122" s="83" t="s">
        <v>213</v>
      </c>
      <c r="E122" s="84">
        <v>130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0" s="79" customFormat="1" ht="40.799999999999997" x14ac:dyDescent="0.3">
      <c r="A123" s="80" t="s">
        <v>286</v>
      </c>
      <c r="B123" s="81" t="s">
        <v>840</v>
      </c>
      <c r="C123" s="82" t="s">
        <v>876</v>
      </c>
      <c r="D123" s="83" t="s">
        <v>213</v>
      </c>
      <c r="E123" s="84">
        <v>130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0" s="79" customFormat="1" ht="40.799999999999997" x14ac:dyDescent="0.3">
      <c r="A124" s="80" t="s">
        <v>289</v>
      </c>
      <c r="B124" s="81" t="s">
        <v>1463</v>
      </c>
      <c r="C124" s="82" t="s">
        <v>830</v>
      </c>
      <c r="D124" s="83" t="s">
        <v>213</v>
      </c>
      <c r="E124" s="84">
        <v>55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0" s="92" customFormat="1" ht="20.399999999999999" x14ac:dyDescent="0.3">
      <c r="A125" s="86" t="s">
        <v>291</v>
      </c>
      <c r="B125" s="87" t="s">
        <v>825</v>
      </c>
      <c r="C125" s="88" t="s">
        <v>826</v>
      </c>
      <c r="D125" s="89" t="s">
        <v>109</v>
      </c>
      <c r="E125" s="93">
        <v>6.95</v>
      </c>
      <c r="F125" s="91"/>
      <c r="G125" s="91">
        <f t="shared" si="3"/>
        <v>0</v>
      </c>
      <c r="H125" s="91"/>
      <c r="I125" s="91">
        <f t="shared" si="4"/>
        <v>0</v>
      </c>
      <c r="J125" s="91">
        <f t="shared" si="5"/>
        <v>0</v>
      </c>
    </row>
    <row r="126" spans="1:10" s="79" customFormat="1" ht="40.799999999999997" x14ac:dyDescent="0.3">
      <c r="A126" s="80" t="s">
        <v>293</v>
      </c>
      <c r="B126" s="81" t="s">
        <v>1069</v>
      </c>
      <c r="C126" s="82" t="s">
        <v>1464</v>
      </c>
      <c r="D126" s="83" t="s">
        <v>116</v>
      </c>
      <c r="E126" s="103">
        <v>715.85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0" s="79" customFormat="1" ht="40.799999999999997" x14ac:dyDescent="0.3">
      <c r="A127" s="80" t="s">
        <v>296</v>
      </c>
      <c r="B127" s="81" t="s">
        <v>1073</v>
      </c>
      <c r="C127" s="82" t="s">
        <v>1466</v>
      </c>
      <c r="D127" s="83" t="s">
        <v>213</v>
      </c>
      <c r="E127" s="84">
        <v>1500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0" s="79" customFormat="1" ht="40.799999999999997" x14ac:dyDescent="0.3">
      <c r="A128" s="80" t="s">
        <v>298</v>
      </c>
      <c r="B128" s="81" t="s">
        <v>924</v>
      </c>
      <c r="C128" s="82" t="s">
        <v>1311</v>
      </c>
      <c r="D128" s="83" t="s">
        <v>213</v>
      </c>
      <c r="E128" s="84">
        <v>1390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79" customFormat="1" ht="40.799999999999997" x14ac:dyDescent="0.3">
      <c r="A129" s="80" t="s">
        <v>300</v>
      </c>
      <c r="B129" s="81" t="s">
        <v>815</v>
      </c>
      <c r="C129" s="82" t="s">
        <v>1036</v>
      </c>
      <c r="D129" s="83" t="s">
        <v>213</v>
      </c>
      <c r="E129" s="95">
        <v>2863.4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92" customFormat="1" ht="30.6" x14ac:dyDescent="0.3">
      <c r="A130" s="86" t="s">
        <v>303</v>
      </c>
      <c r="B130" s="87" t="s">
        <v>498</v>
      </c>
      <c r="C130" s="88" t="s">
        <v>499</v>
      </c>
      <c r="D130" s="89" t="s">
        <v>109</v>
      </c>
      <c r="E130" s="94">
        <v>1.5</v>
      </c>
      <c r="F130" s="91"/>
      <c r="G130" s="91">
        <f t="shared" si="3"/>
        <v>0</v>
      </c>
      <c r="H130" s="91"/>
      <c r="I130" s="91">
        <f t="shared" si="4"/>
        <v>0</v>
      </c>
      <c r="J130" s="91">
        <f t="shared" si="5"/>
        <v>0</v>
      </c>
    </row>
    <row r="131" spans="1:10" s="79" customFormat="1" ht="40.799999999999997" x14ac:dyDescent="0.3">
      <c r="A131" s="80" t="s">
        <v>305</v>
      </c>
      <c r="B131" s="81" t="s">
        <v>823</v>
      </c>
      <c r="C131" s="82" t="s">
        <v>1312</v>
      </c>
      <c r="D131" s="83" t="s">
        <v>116</v>
      </c>
      <c r="E131" s="95">
        <v>154.5</v>
      </c>
      <c r="F131" s="85"/>
      <c r="G131" s="85">
        <f t="shared" ref="G131:G193" si="6">E131*F131</f>
        <v>0</v>
      </c>
      <c r="H131" s="85"/>
      <c r="I131" s="85">
        <f t="shared" ref="I131:I193" si="7">E131*H131</f>
        <v>0</v>
      </c>
      <c r="J131" s="85">
        <f t="shared" ref="J131:J194" si="8">G131+I131</f>
        <v>0</v>
      </c>
    </row>
    <row r="132" spans="1:10" s="79" customFormat="1" ht="14.4" x14ac:dyDescent="0.3">
      <c r="A132" s="76" t="s">
        <v>1313</v>
      </c>
      <c r="B132" s="77"/>
      <c r="C132" s="77"/>
      <c r="D132" s="77"/>
      <c r="E132" s="78"/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92" customFormat="1" ht="30.6" x14ac:dyDescent="0.3">
      <c r="A133" s="86" t="s">
        <v>862</v>
      </c>
      <c r="B133" s="87" t="s">
        <v>803</v>
      </c>
      <c r="C133" s="88" t="s">
        <v>804</v>
      </c>
      <c r="D133" s="89" t="s">
        <v>165</v>
      </c>
      <c r="E133" s="116">
        <v>2.1267269999999998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79" customFormat="1" ht="40.799999999999997" x14ac:dyDescent="0.3">
      <c r="A134" s="80" t="s">
        <v>312</v>
      </c>
      <c r="B134" s="81" t="s">
        <v>793</v>
      </c>
      <c r="C134" s="82" t="s">
        <v>1472</v>
      </c>
      <c r="D134" s="83" t="s">
        <v>213</v>
      </c>
      <c r="E134" s="120">
        <v>33.333333000000003</v>
      </c>
      <c r="F134" s="118">
        <v>42577.919999999998</v>
      </c>
      <c r="G134" s="85">
        <f t="shared" si="6"/>
        <v>1419263.9858073601</v>
      </c>
      <c r="H134" s="85"/>
      <c r="I134" s="85">
        <f t="shared" si="7"/>
        <v>0</v>
      </c>
      <c r="J134" s="85">
        <f t="shared" si="8"/>
        <v>1419263.9858073601</v>
      </c>
    </row>
    <row r="135" spans="1:10" s="79" customFormat="1" ht="40.799999999999997" x14ac:dyDescent="0.3">
      <c r="A135" s="80" t="s">
        <v>866</v>
      </c>
      <c r="B135" s="81" t="s">
        <v>793</v>
      </c>
      <c r="C135" s="82" t="s">
        <v>1473</v>
      </c>
      <c r="D135" s="83" t="s">
        <v>213</v>
      </c>
      <c r="E135" s="84">
        <v>50</v>
      </c>
      <c r="F135" s="117">
        <v>37472.425487999993</v>
      </c>
      <c r="G135" s="85">
        <f t="shared" si="6"/>
        <v>1873621.2743999998</v>
      </c>
      <c r="H135" s="85"/>
      <c r="I135" s="85">
        <f t="shared" si="7"/>
        <v>0</v>
      </c>
      <c r="J135" s="85">
        <f t="shared" si="8"/>
        <v>1873621.2743999998</v>
      </c>
    </row>
    <row r="136" spans="1:10" s="79" customFormat="1" ht="40.799999999999997" x14ac:dyDescent="0.3">
      <c r="A136" s="80" t="s">
        <v>318</v>
      </c>
      <c r="B136" s="81" t="s">
        <v>793</v>
      </c>
      <c r="C136" s="82" t="s">
        <v>1292</v>
      </c>
      <c r="D136" s="83" t="s">
        <v>213</v>
      </c>
      <c r="E136" s="84">
        <v>36</v>
      </c>
      <c r="F136" s="85">
        <v>18192.38</v>
      </c>
      <c r="G136" s="85">
        <f t="shared" si="6"/>
        <v>654925.68000000005</v>
      </c>
      <c r="H136" s="85"/>
      <c r="I136" s="85">
        <f t="shared" si="7"/>
        <v>0</v>
      </c>
      <c r="J136" s="85">
        <f t="shared" si="8"/>
        <v>654925.68000000005</v>
      </c>
    </row>
    <row r="137" spans="1:10" s="79" customFormat="1" ht="40.799999999999997" x14ac:dyDescent="0.3">
      <c r="A137" s="80" t="s">
        <v>869</v>
      </c>
      <c r="B137" s="81" t="s">
        <v>880</v>
      </c>
      <c r="C137" s="82" t="s">
        <v>1475</v>
      </c>
      <c r="D137" s="83" t="s">
        <v>213</v>
      </c>
      <c r="E137" s="84">
        <v>3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40.799999999999997" x14ac:dyDescent="0.3">
      <c r="A138" s="80" t="s">
        <v>324</v>
      </c>
      <c r="B138" s="81" t="s">
        <v>880</v>
      </c>
      <c r="C138" s="82" t="s">
        <v>1294</v>
      </c>
      <c r="D138" s="83" t="s">
        <v>213</v>
      </c>
      <c r="E138" s="84">
        <v>2</v>
      </c>
      <c r="F138" s="85">
        <v>11645.42</v>
      </c>
      <c r="G138" s="85">
        <f t="shared" si="6"/>
        <v>23290.84</v>
      </c>
      <c r="H138" s="85"/>
      <c r="I138" s="85">
        <f t="shared" si="7"/>
        <v>0</v>
      </c>
      <c r="J138" s="85">
        <f t="shared" si="8"/>
        <v>23290.84</v>
      </c>
    </row>
    <row r="139" spans="1:10" s="79" customFormat="1" ht="40.799999999999997" x14ac:dyDescent="0.3">
      <c r="A139" s="80" t="s">
        <v>874</v>
      </c>
      <c r="B139" s="81" t="s">
        <v>793</v>
      </c>
      <c r="C139" s="82" t="s">
        <v>1476</v>
      </c>
      <c r="D139" s="83" t="s">
        <v>213</v>
      </c>
      <c r="E139" s="84">
        <v>8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0" s="79" customFormat="1" ht="40.799999999999997" x14ac:dyDescent="0.3">
      <c r="A140" s="80" t="s">
        <v>330</v>
      </c>
      <c r="B140" s="81" t="s">
        <v>793</v>
      </c>
      <c r="C140" s="82" t="s">
        <v>1477</v>
      </c>
      <c r="D140" s="83" t="s">
        <v>213</v>
      </c>
      <c r="E140" s="84">
        <v>1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79" customFormat="1" ht="40.799999999999997" x14ac:dyDescent="0.3">
      <c r="A141" s="80" t="s">
        <v>333</v>
      </c>
      <c r="B141" s="81" t="s">
        <v>793</v>
      </c>
      <c r="C141" s="82" t="s">
        <v>1478</v>
      </c>
      <c r="D141" s="83" t="s">
        <v>213</v>
      </c>
      <c r="E141" s="84">
        <v>315</v>
      </c>
      <c r="F141" s="85">
        <v>241.32</v>
      </c>
      <c r="G141" s="85">
        <f t="shared" si="6"/>
        <v>76015.8</v>
      </c>
      <c r="H141" s="85"/>
      <c r="I141" s="85">
        <f t="shared" si="7"/>
        <v>0</v>
      </c>
      <c r="J141" s="85">
        <f t="shared" si="8"/>
        <v>76015.8</v>
      </c>
    </row>
    <row r="142" spans="1:10" s="79" customFormat="1" ht="40.799999999999997" x14ac:dyDescent="0.3">
      <c r="A142" s="80" t="s">
        <v>336</v>
      </c>
      <c r="B142" s="81" t="s">
        <v>793</v>
      </c>
      <c r="C142" s="82" t="s">
        <v>1446</v>
      </c>
      <c r="D142" s="83" t="s">
        <v>213</v>
      </c>
      <c r="E142" s="84">
        <v>15</v>
      </c>
      <c r="F142" s="85">
        <v>3507.84</v>
      </c>
      <c r="G142" s="85">
        <f t="shared" si="6"/>
        <v>52617.600000000006</v>
      </c>
      <c r="H142" s="85"/>
      <c r="I142" s="85">
        <f t="shared" si="7"/>
        <v>0</v>
      </c>
      <c r="J142" s="85">
        <f t="shared" si="8"/>
        <v>52617.600000000006</v>
      </c>
    </row>
    <row r="143" spans="1:10" s="92" customFormat="1" ht="20.399999999999999" x14ac:dyDescent="0.3">
      <c r="A143" s="86" t="s">
        <v>339</v>
      </c>
      <c r="B143" s="87" t="s">
        <v>287</v>
      </c>
      <c r="C143" s="88" t="s">
        <v>288</v>
      </c>
      <c r="D143" s="89" t="s">
        <v>69</v>
      </c>
      <c r="E143" s="93">
        <v>2.66</v>
      </c>
      <c r="F143" s="91"/>
      <c r="G143" s="91">
        <f t="shared" si="6"/>
        <v>0</v>
      </c>
      <c r="H143" s="91"/>
      <c r="I143" s="91">
        <f t="shared" si="7"/>
        <v>0</v>
      </c>
      <c r="J143" s="91">
        <f t="shared" si="8"/>
        <v>0</v>
      </c>
    </row>
    <row r="144" spans="1:10" s="79" customFormat="1" ht="40.799999999999997" x14ac:dyDescent="0.3">
      <c r="A144" s="80" t="s">
        <v>341</v>
      </c>
      <c r="B144" s="81" t="s">
        <v>801</v>
      </c>
      <c r="C144" s="82" t="s">
        <v>1558</v>
      </c>
      <c r="D144" s="83" t="s">
        <v>213</v>
      </c>
      <c r="E144" s="84">
        <v>100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1" s="79" customFormat="1" ht="40.799999999999997" x14ac:dyDescent="0.3">
      <c r="A145" s="80" t="s">
        <v>344</v>
      </c>
      <c r="B145" s="81" t="s">
        <v>801</v>
      </c>
      <c r="C145" s="82" t="s">
        <v>1480</v>
      </c>
      <c r="D145" s="83" t="s">
        <v>213</v>
      </c>
      <c r="E145" s="84">
        <v>94</v>
      </c>
      <c r="F145" s="85">
        <v>2196.4079999999999</v>
      </c>
      <c r="G145" s="85">
        <f t="shared" si="6"/>
        <v>206462.35199999998</v>
      </c>
      <c r="H145" s="85"/>
      <c r="I145" s="85">
        <f t="shared" si="7"/>
        <v>0</v>
      </c>
      <c r="J145" s="85">
        <f t="shared" si="8"/>
        <v>206462.35199999998</v>
      </c>
    </row>
    <row r="146" spans="1:11" s="79" customFormat="1" ht="40.799999999999997" x14ac:dyDescent="0.3">
      <c r="A146" s="80" t="s">
        <v>347</v>
      </c>
      <c r="B146" s="81" t="s">
        <v>801</v>
      </c>
      <c r="C146" s="82" t="s">
        <v>1448</v>
      </c>
      <c r="D146" s="83" t="s">
        <v>213</v>
      </c>
      <c r="E146" s="84">
        <v>72</v>
      </c>
      <c r="F146" s="85">
        <v>1578.3</v>
      </c>
      <c r="G146" s="85">
        <f t="shared" si="6"/>
        <v>113637.59999999999</v>
      </c>
      <c r="H146" s="85"/>
      <c r="I146" s="85">
        <f t="shared" si="7"/>
        <v>0</v>
      </c>
      <c r="J146" s="85">
        <f t="shared" si="8"/>
        <v>113637.59999999999</v>
      </c>
    </row>
    <row r="147" spans="1:11" s="79" customFormat="1" ht="40.799999999999997" x14ac:dyDescent="0.3">
      <c r="A147" s="80" t="s">
        <v>348</v>
      </c>
      <c r="B147" s="81" t="s">
        <v>853</v>
      </c>
      <c r="C147" s="82" t="s">
        <v>1481</v>
      </c>
      <c r="D147" s="83" t="s">
        <v>213</v>
      </c>
      <c r="E147" s="84">
        <v>544</v>
      </c>
      <c r="F147" s="85">
        <v>49.5</v>
      </c>
      <c r="G147" s="85">
        <f t="shared" si="6"/>
        <v>26928</v>
      </c>
      <c r="H147" s="85"/>
      <c r="I147" s="85">
        <f t="shared" si="7"/>
        <v>0</v>
      </c>
      <c r="J147" s="85">
        <f t="shared" si="8"/>
        <v>26928</v>
      </c>
    </row>
    <row r="148" spans="1:11" s="79" customFormat="1" ht="40.799999999999997" x14ac:dyDescent="0.3">
      <c r="A148" s="80" t="s">
        <v>351</v>
      </c>
      <c r="B148" s="81" t="s">
        <v>838</v>
      </c>
      <c r="C148" s="82" t="s">
        <v>1453</v>
      </c>
      <c r="D148" s="83" t="s">
        <v>213</v>
      </c>
      <c r="E148" s="84">
        <v>3799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1" s="79" customFormat="1" ht="40.799999999999997" x14ac:dyDescent="0.3">
      <c r="A149" s="80" t="s">
        <v>354</v>
      </c>
      <c r="B149" s="81" t="s">
        <v>840</v>
      </c>
      <c r="C149" s="82" t="s">
        <v>1482</v>
      </c>
      <c r="D149" s="83" t="s">
        <v>213</v>
      </c>
      <c r="E149" s="84">
        <v>3799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1" s="79" customFormat="1" ht="40.799999999999997" x14ac:dyDescent="0.3">
      <c r="A150" s="80" t="s">
        <v>358</v>
      </c>
      <c r="B150" s="81" t="s">
        <v>842</v>
      </c>
      <c r="C150" s="82" t="s">
        <v>1452</v>
      </c>
      <c r="D150" s="83" t="s">
        <v>213</v>
      </c>
      <c r="E150" s="84">
        <v>3799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1" s="92" customFormat="1" ht="20.399999999999999" x14ac:dyDescent="0.3">
      <c r="A151" s="86" t="s">
        <v>361</v>
      </c>
      <c r="B151" s="87" t="s">
        <v>806</v>
      </c>
      <c r="C151" s="88" t="s">
        <v>807</v>
      </c>
      <c r="D151" s="89" t="s">
        <v>69</v>
      </c>
      <c r="E151" s="93">
        <v>0.78</v>
      </c>
      <c r="F151" s="91"/>
      <c r="G151" s="91">
        <f t="shared" si="6"/>
        <v>0</v>
      </c>
      <c r="H151" s="91"/>
      <c r="I151" s="91">
        <f t="shared" si="7"/>
        <v>0</v>
      </c>
      <c r="J151" s="91">
        <f t="shared" si="8"/>
        <v>0</v>
      </c>
    </row>
    <row r="152" spans="1:11" s="79" customFormat="1" ht="40.799999999999997" x14ac:dyDescent="0.3">
      <c r="A152" s="80" t="s">
        <v>363</v>
      </c>
      <c r="B152" s="81" t="s">
        <v>1457</v>
      </c>
      <c r="C152" s="82" t="s">
        <v>1402</v>
      </c>
      <c r="D152" s="83" t="s">
        <v>213</v>
      </c>
      <c r="E152" s="84">
        <v>78</v>
      </c>
      <c r="F152" s="117">
        <v>8348.0532000000003</v>
      </c>
      <c r="G152" s="85">
        <f t="shared" si="6"/>
        <v>651148.1496</v>
      </c>
      <c r="H152" s="85"/>
      <c r="I152" s="85">
        <f t="shared" si="7"/>
        <v>0</v>
      </c>
      <c r="J152" s="85">
        <f t="shared" si="8"/>
        <v>651148.1496</v>
      </c>
      <c r="K152" s="79">
        <f>6956.711*1.2</f>
        <v>8348.0532000000003</v>
      </c>
    </row>
    <row r="153" spans="1:11" s="79" customFormat="1" ht="40.799999999999997" x14ac:dyDescent="0.3">
      <c r="A153" s="80" t="s">
        <v>367</v>
      </c>
      <c r="B153" s="81" t="s">
        <v>870</v>
      </c>
      <c r="C153" s="82" t="s">
        <v>1489</v>
      </c>
      <c r="D153" s="83" t="s">
        <v>213</v>
      </c>
      <c r="E153" s="84">
        <v>156</v>
      </c>
      <c r="F153" s="85">
        <v>919.89600000000007</v>
      </c>
      <c r="G153" s="85">
        <f t="shared" si="6"/>
        <v>143503.77600000001</v>
      </c>
      <c r="H153" s="85"/>
      <c r="I153" s="85">
        <f t="shared" si="7"/>
        <v>0</v>
      </c>
      <c r="J153" s="85">
        <f t="shared" si="8"/>
        <v>143503.77600000001</v>
      </c>
    </row>
    <row r="154" spans="1:11" s="79" customFormat="1" ht="40.799999999999997" x14ac:dyDescent="0.3">
      <c r="A154" s="80" t="s">
        <v>369</v>
      </c>
      <c r="B154" s="81" t="s">
        <v>838</v>
      </c>
      <c r="C154" s="82" t="s">
        <v>914</v>
      </c>
      <c r="D154" s="83" t="s">
        <v>213</v>
      </c>
      <c r="E154" s="84">
        <v>312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1" s="79" customFormat="1" ht="40.799999999999997" x14ac:dyDescent="0.3">
      <c r="A155" s="80" t="s">
        <v>371</v>
      </c>
      <c r="B155" s="81" t="s">
        <v>859</v>
      </c>
      <c r="C155" s="82" t="s">
        <v>1490</v>
      </c>
      <c r="D155" s="83" t="s">
        <v>213</v>
      </c>
      <c r="E155" s="84">
        <v>312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840</v>
      </c>
      <c r="C156" s="82" t="s">
        <v>876</v>
      </c>
      <c r="D156" s="83" t="s">
        <v>213</v>
      </c>
      <c r="E156" s="84">
        <v>624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1" s="79" customFormat="1" ht="40.799999999999997" x14ac:dyDescent="0.3">
      <c r="A157" s="80" t="s">
        <v>376</v>
      </c>
      <c r="B157" s="81" t="s">
        <v>842</v>
      </c>
      <c r="C157" s="82" t="s">
        <v>1404</v>
      </c>
      <c r="D157" s="83" t="s">
        <v>213</v>
      </c>
      <c r="E157" s="84">
        <v>312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1" s="79" customFormat="1" ht="40.799999999999997" x14ac:dyDescent="0.3">
      <c r="A158" s="80" t="s">
        <v>379</v>
      </c>
      <c r="B158" s="81" t="s">
        <v>898</v>
      </c>
      <c r="C158" s="82" t="s">
        <v>1488</v>
      </c>
      <c r="D158" s="83" t="s">
        <v>213</v>
      </c>
      <c r="E158" s="84">
        <v>25</v>
      </c>
      <c r="F158" s="85"/>
      <c r="G158" s="85">
        <f t="shared" si="6"/>
        <v>0</v>
      </c>
      <c r="H158" s="85"/>
      <c r="I158" s="85">
        <f t="shared" si="7"/>
        <v>0</v>
      </c>
      <c r="J158" s="85">
        <f t="shared" si="8"/>
        <v>0</v>
      </c>
    </row>
    <row r="159" spans="1:11" s="79" customFormat="1" ht="40.799999999999997" x14ac:dyDescent="0.3">
      <c r="A159" s="80" t="s">
        <v>380</v>
      </c>
      <c r="B159" s="81" t="s">
        <v>815</v>
      </c>
      <c r="C159" s="82" t="s">
        <v>1559</v>
      </c>
      <c r="D159" s="83" t="s">
        <v>213</v>
      </c>
      <c r="E159" s="84">
        <v>100</v>
      </c>
      <c r="F159" s="85"/>
      <c r="G159" s="85">
        <f t="shared" si="6"/>
        <v>0</v>
      </c>
      <c r="H159" s="85"/>
      <c r="I159" s="85">
        <f t="shared" si="7"/>
        <v>0</v>
      </c>
      <c r="J159" s="85">
        <f t="shared" si="8"/>
        <v>0</v>
      </c>
    </row>
    <row r="160" spans="1:11" s="79" customFormat="1" ht="40.799999999999997" x14ac:dyDescent="0.3">
      <c r="A160" s="80" t="s">
        <v>381</v>
      </c>
      <c r="B160" s="81" t="s">
        <v>838</v>
      </c>
      <c r="C160" s="82" t="s">
        <v>914</v>
      </c>
      <c r="D160" s="83" t="s">
        <v>213</v>
      </c>
      <c r="E160" s="84">
        <v>50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1" s="79" customFormat="1" ht="40.799999999999997" x14ac:dyDescent="0.3">
      <c r="A161" s="80" t="s">
        <v>384</v>
      </c>
      <c r="B161" s="81" t="s">
        <v>840</v>
      </c>
      <c r="C161" s="82" t="s">
        <v>876</v>
      </c>
      <c r="D161" s="83" t="s">
        <v>213</v>
      </c>
      <c r="E161" s="84">
        <v>50</v>
      </c>
      <c r="F161" s="85"/>
      <c r="G161" s="85">
        <f t="shared" si="6"/>
        <v>0</v>
      </c>
      <c r="H161" s="85"/>
      <c r="I161" s="85">
        <f t="shared" si="7"/>
        <v>0</v>
      </c>
      <c r="J161" s="85">
        <f t="shared" si="8"/>
        <v>0</v>
      </c>
    </row>
    <row r="162" spans="1:11" s="92" customFormat="1" ht="20.399999999999999" x14ac:dyDescent="0.3">
      <c r="A162" s="86" t="s">
        <v>386</v>
      </c>
      <c r="B162" s="87" t="s">
        <v>806</v>
      </c>
      <c r="C162" s="88" t="s">
        <v>807</v>
      </c>
      <c r="D162" s="89" t="s">
        <v>69</v>
      </c>
      <c r="E162" s="94">
        <v>1.8</v>
      </c>
      <c r="F162" s="91"/>
      <c r="G162" s="91">
        <f t="shared" si="6"/>
        <v>0</v>
      </c>
      <c r="H162" s="91"/>
      <c r="I162" s="91">
        <f t="shared" si="7"/>
        <v>0</v>
      </c>
      <c r="J162" s="91">
        <f t="shared" si="8"/>
        <v>0</v>
      </c>
    </row>
    <row r="163" spans="1:11" s="79" customFormat="1" ht="40.799999999999997" x14ac:dyDescent="0.3">
      <c r="A163" s="80" t="s">
        <v>388</v>
      </c>
      <c r="B163" s="81" t="s">
        <v>1457</v>
      </c>
      <c r="C163" s="82" t="s">
        <v>1560</v>
      </c>
      <c r="D163" s="83" t="s">
        <v>213</v>
      </c>
      <c r="E163" s="84">
        <v>180</v>
      </c>
      <c r="F163" s="85">
        <v>1876.0920000000001</v>
      </c>
      <c r="G163" s="85">
        <f t="shared" si="6"/>
        <v>337696.56</v>
      </c>
      <c r="H163" s="85"/>
      <c r="I163" s="85">
        <f t="shared" si="7"/>
        <v>0</v>
      </c>
      <c r="J163" s="85">
        <f t="shared" si="8"/>
        <v>337696.56</v>
      </c>
      <c r="K163" s="79">
        <f>1563.41*1.2</f>
        <v>1876.0920000000001</v>
      </c>
    </row>
    <row r="164" spans="1:11" s="79" customFormat="1" ht="20.399999999999999" x14ac:dyDescent="0.3">
      <c r="A164" s="80" t="s">
        <v>390</v>
      </c>
      <c r="B164" s="81" t="s">
        <v>1561</v>
      </c>
      <c r="C164" s="82" t="s">
        <v>1562</v>
      </c>
      <c r="D164" s="83" t="s">
        <v>213</v>
      </c>
      <c r="E164" s="84">
        <v>90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79" customFormat="1" ht="40.799999999999997" x14ac:dyDescent="0.3">
      <c r="A165" s="80" t="s">
        <v>392</v>
      </c>
      <c r="B165" s="81" t="s">
        <v>1556</v>
      </c>
      <c r="C165" s="82" t="s">
        <v>1563</v>
      </c>
      <c r="D165" s="83" t="s">
        <v>213</v>
      </c>
      <c r="E165" s="84">
        <v>135</v>
      </c>
      <c r="F165" s="85">
        <v>2668.38</v>
      </c>
      <c r="G165" s="85">
        <f t="shared" si="6"/>
        <v>360231.3</v>
      </c>
      <c r="H165" s="85"/>
      <c r="I165" s="85">
        <f t="shared" si="7"/>
        <v>0</v>
      </c>
      <c r="J165" s="85">
        <f t="shared" si="8"/>
        <v>360231.3</v>
      </c>
    </row>
    <row r="166" spans="1:11" s="79" customFormat="1" ht="40.799999999999997" x14ac:dyDescent="0.3">
      <c r="A166" s="80" t="s">
        <v>395</v>
      </c>
      <c r="B166" s="81" t="s">
        <v>840</v>
      </c>
      <c r="C166" s="82" t="s">
        <v>876</v>
      </c>
      <c r="D166" s="83" t="s">
        <v>213</v>
      </c>
      <c r="E166" s="84">
        <v>1100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1" s="79" customFormat="1" ht="40.799999999999997" x14ac:dyDescent="0.3">
      <c r="A167" s="80" t="s">
        <v>398</v>
      </c>
      <c r="B167" s="81" t="s">
        <v>831</v>
      </c>
      <c r="C167" s="82" t="s">
        <v>1564</v>
      </c>
      <c r="D167" s="83" t="s">
        <v>213</v>
      </c>
      <c r="E167" s="84">
        <v>360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1" s="92" customFormat="1" ht="20.399999999999999" x14ac:dyDescent="0.3">
      <c r="A168" s="86" t="s">
        <v>900</v>
      </c>
      <c r="B168" s="87" t="s">
        <v>806</v>
      </c>
      <c r="C168" s="88" t="s">
        <v>807</v>
      </c>
      <c r="D168" s="89" t="s">
        <v>69</v>
      </c>
      <c r="E168" s="93">
        <v>0.25</v>
      </c>
      <c r="F168" s="91"/>
      <c r="G168" s="91">
        <f t="shared" si="6"/>
        <v>0</v>
      </c>
      <c r="H168" s="91"/>
      <c r="I168" s="91">
        <f t="shared" si="7"/>
        <v>0</v>
      </c>
      <c r="J168" s="91">
        <f t="shared" si="8"/>
        <v>0</v>
      </c>
    </row>
    <row r="169" spans="1:11" s="79" customFormat="1" ht="40.799999999999997" x14ac:dyDescent="0.3">
      <c r="A169" s="80" t="s">
        <v>404</v>
      </c>
      <c r="B169" s="81" t="s">
        <v>1457</v>
      </c>
      <c r="C169" s="82" t="s">
        <v>1483</v>
      </c>
      <c r="D169" s="83" t="s">
        <v>213</v>
      </c>
      <c r="E169" s="84">
        <v>25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1" s="79" customFormat="1" ht="40.799999999999997" x14ac:dyDescent="0.3">
      <c r="A170" s="80" t="s">
        <v>902</v>
      </c>
      <c r="B170" s="81" t="s">
        <v>870</v>
      </c>
      <c r="C170" s="82" t="s">
        <v>1302</v>
      </c>
      <c r="D170" s="83" t="s">
        <v>213</v>
      </c>
      <c r="E170" s="84">
        <v>50</v>
      </c>
      <c r="F170" s="85">
        <v>919.89600000000007</v>
      </c>
      <c r="G170" s="85">
        <f t="shared" si="6"/>
        <v>45994.8</v>
      </c>
      <c r="H170" s="85"/>
      <c r="I170" s="85">
        <f t="shared" si="7"/>
        <v>0</v>
      </c>
      <c r="J170" s="85">
        <f t="shared" si="8"/>
        <v>45994.8</v>
      </c>
    </row>
    <row r="171" spans="1:11" s="79" customFormat="1" ht="40.799999999999997" x14ac:dyDescent="0.3">
      <c r="A171" s="80" t="s">
        <v>903</v>
      </c>
      <c r="B171" s="81" t="s">
        <v>859</v>
      </c>
      <c r="C171" s="82" t="s">
        <v>1490</v>
      </c>
      <c r="D171" s="83" t="s">
        <v>213</v>
      </c>
      <c r="E171" s="84">
        <v>100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1" s="79" customFormat="1" ht="40.799999999999997" x14ac:dyDescent="0.3">
      <c r="A172" s="80" t="s">
        <v>412</v>
      </c>
      <c r="B172" s="81" t="s">
        <v>840</v>
      </c>
      <c r="C172" s="82" t="s">
        <v>876</v>
      </c>
      <c r="D172" s="83" t="s">
        <v>213</v>
      </c>
      <c r="E172" s="84">
        <v>100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79" customFormat="1" ht="40.799999999999997" x14ac:dyDescent="0.3">
      <c r="A173" s="80" t="s">
        <v>416</v>
      </c>
      <c r="B173" s="81" t="s">
        <v>842</v>
      </c>
      <c r="C173" s="82" t="s">
        <v>1404</v>
      </c>
      <c r="D173" s="83" t="s">
        <v>213</v>
      </c>
      <c r="E173" s="84">
        <v>100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1" s="92" customFormat="1" ht="20.399999999999999" x14ac:dyDescent="0.3">
      <c r="A174" s="86" t="s">
        <v>906</v>
      </c>
      <c r="B174" s="87" t="s">
        <v>806</v>
      </c>
      <c r="C174" s="88" t="s">
        <v>807</v>
      </c>
      <c r="D174" s="89" t="s">
        <v>69</v>
      </c>
      <c r="E174" s="93">
        <v>2.94</v>
      </c>
      <c r="F174" s="91"/>
      <c r="G174" s="91">
        <f t="shared" si="6"/>
        <v>0</v>
      </c>
      <c r="H174" s="91"/>
      <c r="I174" s="91">
        <f t="shared" si="7"/>
        <v>0</v>
      </c>
      <c r="J174" s="91">
        <f t="shared" si="8"/>
        <v>0</v>
      </c>
    </row>
    <row r="175" spans="1:11" s="79" customFormat="1" ht="40.799999999999997" x14ac:dyDescent="0.3">
      <c r="A175" s="80" t="s">
        <v>422</v>
      </c>
      <c r="B175" s="81" t="s">
        <v>1457</v>
      </c>
      <c r="C175" s="82" t="s">
        <v>1565</v>
      </c>
      <c r="D175" s="83" t="s">
        <v>213</v>
      </c>
      <c r="E175" s="84">
        <v>196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1" s="79" customFormat="1" ht="40.799999999999997" x14ac:dyDescent="0.3">
      <c r="A176" s="80" t="s">
        <v>424</v>
      </c>
      <c r="B176" s="81" t="s">
        <v>1457</v>
      </c>
      <c r="C176" s="82" t="s">
        <v>1566</v>
      </c>
      <c r="D176" s="83" t="s">
        <v>213</v>
      </c>
      <c r="E176" s="84">
        <v>98</v>
      </c>
      <c r="F176" s="105">
        <f>3463.49*1.2</f>
        <v>4156.1879999999992</v>
      </c>
      <c r="G176" s="85">
        <f t="shared" si="6"/>
        <v>407306.42399999994</v>
      </c>
      <c r="H176" s="85"/>
      <c r="I176" s="85">
        <f t="shared" si="7"/>
        <v>0</v>
      </c>
      <c r="J176" s="85">
        <f t="shared" si="8"/>
        <v>407306.42399999994</v>
      </c>
    </row>
    <row r="177" spans="1:10" s="79" customFormat="1" ht="40.799999999999997" x14ac:dyDescent="0.3">
      <c r="A177" s="80" t="s">
        <v>427</v>
      </c>
      <c r="B177" s="81" t="s">
        <v>859</v>
      </c>
      <c r="C177" s="82" t="s">
        <v>1567</v>
      </c>
      <c r="D177" s="83" t="s">
        <v>213</v>
      </c>
      <c r="E177" s="84">
        <v>400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79" customFormat="1" ht="40.799999999999997" x14ac:dyDescent="0.3">
      <c r="A178" s="80" t="s">
        <v>908</v>
      </c>
      <c r="B178" s="81" t="s">
        <v>840</v>
      </c>
      <c r="C178" s="82" t="s">
        <v>1568</v>
      </c>
      <c r="D178" s="83" t="s">
        <v>213</v>
      </c>
      <c r="E178" s="84">
        <v>400</v>
      </c>
      <c r="F178" s="85"/>
      <c r="G178" s="85">
        <f t="shared" si="6"/>
        <v>0</v>
      </c>
      <c r="H178" s="85"/>
      <c r="I178" s="85">
        <f t="shared" si="7"/>
        <v>0</v>
      </c>
      <c r="J178" s="85">
        <f t="shared" si="8"/>
        <v>0</v>
      </c>
    </row>
    <row r="179" spans="1:10" s="79" customFormat="1" ht="40.799999999999997" x14ac:dyDescent="0.3">
      <c r="A179" s="80" t="s">
        <v>432</v>
      </c>
      <c r="B179" s="81" t="s">
        <v>817</v>
      </c>
      <c r="C179" s="82" t="s">
        <v>1569</v>
      </c>
      <c r="D179" s="83" t="s">
        <v>213</v>
      </c>
      <c r="E179" s="84">
        <v>400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92" customFormat="1" ht="20.399999999999999" x14ac:dyDescent="0.3">
      <c r="A180" s="86" t="s">
        <v>435</v>
      </c>
      <c r="B180" s="87" t="s">
        <v>825</v>
      </c>
      <c r="C180" s="88" t="s">
        <v>826</v>
      </c>
      <c r="D180" s="89" t="s">
        <v>109</v>
      </c>
      <c r="E180" s="93">
        <v>7.35</v>
      </c>
      <c r="F180" s="91"/>
      <c r="G180" s="91">
        <f t="shared" si="6"/>
        <v>0</v>
      </c>
      <c r="H180" s="91"/>
      <c r="I180" s="91">
        <f t="shared" si="7"/>
        <v>0</v>
      </c>
      <c r="J180" s="91">
        <f t="shared" si="8"/>
        <v>0</v>
      </c>
    </row>
    <row r="181" spans="1:10" s="79" customFormat="1" ht="40.799999999999997" x14ac:dyDescent="0.3">
      <c r="A181" s="80" t="s">
        <v>438</v>
      </c>
      <c r="B181" s="81" t="s">
        <v>1069</v>
      </c>
      <c r="C181" s="82" t="s">
        <v>1491</v>
      </c>
      <c r="D181" s="83" t="s">
        <v>116</v>
      </c>
      <c r="E181" s="103">
        <v>757.05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92" customFormat="1" ht="20.399999999999999" x14ac:dyDescent="0.3">
      <c r="A182" s="86" t="s">
        <v>442</v>
      </c>
      <c r="B182" s="87" t="s">
        <v>1330</v>
      </c>
      <c r="C182" s="88" t="s">
        <v>1331</v>
      </c>
      <c r="D182" s="89" t="s">
        <v>109</v>
      </c>
      <c r="E182" s="93">
        <v>0.55000000000000004</v>
      </c>
      <c r="F182" s="91"/>
      <c r="G182" s="91">
        <f t="shared" si="6"/>
        <v>0</v>
      </c>
      <c r="H182" s="91"/>
      <c r="I182" s="91">
        <f t="shared" si="7"/>
        <v>0</v>
      </c>
      <c r="J182" s="91">
        <f t="shared" si="8"/>
        <v>0</v>
      </c>
    </row>
    <row r="183" spans="1:10" s="79" customFormat="1" ht="40.799999999999997" x14ac:dyDescent="0.3">
      <c r="A183" s="80" t="s">
        <v>445</v>
      </c>
      <c r="B183" s="81" t="s">
        <v>1069</v>
      </c>
      <c r="C183" s="82" t="s">
        <v>1570</v>
      </c>
      <c r="D183" s="83" t="s">
        <v>116</v>
      </c>
      <c r="E183" s="103">
        <v>56.65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79" customFormat="1" ht="40.799999999999997" x14ac:dyDescent="0.3">
      <c r="A184" s="80" t="s">
        <v>448</v>
      </c>
      <c r="B184" s="81" t="s">
        <v>1073</v>
      </c>
      <c r="C184" s="82" t="s">
        <v>1466</v>
      </c>
      <c r="D184" s="83" t="s">
        <v>213</v>
      </c>
      <c r="E184" s="84">
        <v>2000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0" s="79" customFormat="1" ht="40.799999999999997" x14ac:dyDescent="0.3">
      <c r="A185" s="80" t="s">
        <v>450</v>
      </c>
      <c r="B185" s="81" t="s">
        <v>833</v>
      </c>
      <c r="C185" s="82" t="s">
        <v>1311</v>
      </c>
      <c r="D185" s="83" t="s">
        <v>213</v>
      </c>
      <c r="E185" s="84">
        <v>1470</v>
      </c>
      <c r="F185" s="85"/>
      <c r="G185" s="85">
        <f t="shared" si="6"/>
        <v>0</v>
      </c>
      <c r="H185" s="85"/>
      <c r="I185" s="85">
        <f t="shared" si="7"/>
        <v>0</v>
      </c>
      <c r="J185" s="85">
        <f t="shared" si="8"/>
        <v>0</v>
      </c>
    </row>
    <row r="186" spans="1:10" s="79" customFormat="1" ht="40.799999999999997" x14ac:dyDescent="0.3">
      <c r="A186" s="80" t="s">
        <v>452</v>
      </c>
      <c r="B186" s="81" t="s">
        <v>815</v>
      </c>
      <c r="C186" s="82" t="s">
        <v>846</v>
      </c>
      <c r="D186" s="83" t="s">
        <v>213</v>
      </c>
      <c r="E186" s="84">
        <v>2940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0" s="92" customFormat="1" ht="30.6" x14ac:dyDescent="0.3">
      <c r="A187" s="86" t="s">
        <v>454</v>
      </c>
      <c r="B187" s="87" t="s">
        <v>498</v>
      </c>
      <c r="C187" s="88" t="s">
        <v>499</v>
      </c>
      <c r="D187" s="89" t="s">
        <v>109</v>
      </c>
      <c r="E187" s="94">
        <v>1.5</v>
      </c>
      <c r="F187" s="91"/>
      <c r="G187" s="91">
        <f t="shared" si="6"/>
        <v>0</v>
      </c>
      <c r="H187" s="91"/>
      <c r="I187" s="91">
        <f t="shared" si="7"/>
        <v>0</v>
      </c>
      <c r="J187" s="91">
        <f t="shared" si="8"/>
        <v>0</v>
      </c>
    </row>
    <row r="188" spans="1:10" s="79" customFormat="1" ht="40.799999999999997" x14ac:dyDescent="0.3">
      <c r="A188" s="80" t="s">
        <v>456</v>
      </c>
      <c r="B188" s="81" t="s">
        <v>823</v>
      </c>
      <c r="C188" s="82" t="s">
        <v>1312</v>
      </c>
      <c r="D188" s="83" t="s">
        <v>116</v>
      </c>
      <c r="E188" s="95">
        <v>154.5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817</v>
      </c>
      <c r="C189" s="82" t="s">
        <v>1333</v>
      </c>
      <c r="D189" s="83" t="s">
        <v>213</v>
      </c>
      <c r="E189" s="84">
        <v>30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1334</v>
      </c>
      <c r="C190" s="82" t="s">
        <v>1335</v>
      </c>
      <c r="D190" s="83" t="s">
        <v>213</v>
      </c>
      <c r="E190" s="84">
        <v>30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1334</v>
      </c>
      <c r="C191" s="82" t="s">
        <v>1336</v>
      </c>
      <c r="D191" s="83" t="s">
        <v>213</v>
      </c>
      <c r="E191" s="84">
        <v>60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79" customFormat="1" ht="40.799999999999997" x14ac:dyDescent="0.3">
      <c r="A192" s="80" t="s">
        <v>463</v>
      </c>
      <c r="B192" s="81" t="s">
        <v>1334</v>
      </c>
      <c r="C192" s="82" t="s">
        <v>1337</v>
      </c>
      <c r="D192" s="83" t="s">
        <v>213</v>
      </c>
      <c r="E192" s="84">
        <v>60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79" customFormat="1" ht="40.799999999999997" x14ac:dyDescent="0.3">
      <c r="A193" s="80" t="s">
        <v>466</v>
      </c>
      <c r="B193" s="81" t="s">
        <v>840</v>
      </c>
      <c r="C193" s="82" t="s">
        <v>912</v>
      </c>
      <c r="D193" s="83" t="s">
        <v>213</v>
      </c>
      <c r="E193" s="84">
        <v>90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x14ac:dyDescent="0.3">
      <c r="G194" s="91">
        <f t="shared" ref="G194:I194" si="9">SUM(G3:G193)</f>
        <v>18648258.872409899</v>
      </c>
      <c r="H194" s="91"/>
      <c r="I194" s="91">
        <f t="shared" si="9"/>
        <v>0</v>
      </c>
      <c r="J194" s="91">
        <f>SUM(J3:J193)</f>
        <v>18648258.872409899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pageSetUpPr fitToPage="1"/>
  </sheetPr>
  <dimension ref="A1:K228"/>
  <sheetViews>
    <sheetView workbookViewId="0">
      <pane ySplit="1" topLeftCell="A36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123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124" customFormat="1" ht="13.8" x14ac:dyDescent="0.3">
      <c r="A2" s="76" t="s">
        <v>615</v>
      </c>
      <c r="B2" s="77"/>
      <c r="C2" s="77"/>
      <c r="D2" s="77"/>
      <c r="E2" s="78"/>
    </row>
    <row r="3" spans="1:10" s="125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124" customFormat="1" ht="20.399999999999999" x14ac:dyDescent="0.3">
      <c r="A4" s="80" t="s">
        <v>11</v>
      </c>
      <c r="B4" s="81" t="s">
        <v>1338</v>
      </c>
      <c r="C4" s="82" t="s">
        <v>1339</v>
      </c>
      <c r="D4" s="83" t="s">
        <v>14</v>
      </c>
      <c r="E4" s="84">
        <v>1</v>
      </c>
      <c r="F4" s="85">
        <v>4056643</v>
      </c>
      <c r="G4" s="85">
        <f t="shared" si="0"/>
        <v>4056643</v>
      </c>
      <c r="H4" s="85"/>
      <c r="I4" s="85">
        <f t="shared" si="1"/>
        <v>0</v>
      </c>
      <c r="J4" s="85">
        <f t="shared" si="2"/>
        <v>4056643</v>
      </c>
    </row>
    <row r="5" spans="1:10" s="125" customFormat="1" ht="20.399999999999999" x14ac:dyDescent="0.3">
      <c r="A5" s="86" t="s">
        <v>15</v>
      </c>
      <c r="B5" s="87" t="s">
        <v>974</v>
      </c>
      <c r="C5" s="88" t="s">
        <v>975</v>
      </c>
      <c r="D5" s="89" t="s">
        <v>38</v>
      </c>
      <c r="E5" s="90">
        <v>2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124" customFormat="1" ht="20.399999999999999" x14ac:dyDescent="0.3">
      <c r="A6" s="80" t="s">
        <v>1340</v>
      </c>
      <c r="B6" s="81" t="s">
        <v>1341</v>
      </c>
      <c r="C6" s="82" t="s">
        <v>1342</v>
      </c>
      <c r="D6" s="83" t="s">
        <v>14</v>
      </c>
      <c r="E6" s="84">
        <v>1</v>
      </c>
      <c r="F6" s="85">
        <v>215373</v>
      </c>
      <c r="G6" s="85">
        <f t="shared" si="0"/>
        <v>215373</v>
      </c>
      <c r="H6" s="85"/>
      <c r="I6" s="85">
        <f t="shared" si="1"/>
        <v>0</v>
      </c>
      <c r="J6" s="85">
        <f t="shared" si="2"/>
        <v>215373</v>
      </c>
    </row>
    <row r="7" spans="1:10" s="124" customFormat="1" ht="20.399999999999999" x14ac:dyDescent="0.3">
      <c r="A7" s="80" t="s">
        <v>976</v>
      </c>
      <c r="B7" s="81" t="s">
        <v>1341</v>
      </c>
      <c r="C7" s="82" t="s">
        <v>1343</v>
      </c>
      <c r="D7" s="83" t="s">
        <v>14</v>
      </c>
      <c r="E7" s="84">
        <v>1</v>
      </c>
      <c r="F7" s="85">
        <v>225347</v>
      </c>
      <c r="G7" s="85">
        <f t="shared" si="0"/>
        <v>225347</v>
      </c>
      <c r="H7" s="85"/>
      <c r="I7" s="85">
        <f t="shared" si="1"/>
        <v>0</v>
      </c>
      <c r="J7" s="85">
        <f t="shared" si="2"/>
        <v>225347</v>
      </c>
    </row>
    <row r="8" spans="1:10" s="125" customFormat="1" ht="20.399999999999999" x14ac:dyDescent="0.3">
      <c r="A8" s="86" t="s">
        <v>25</v>
      </c>
      <c r="B8" s="87" t="s">
        <v>47</v>
      </c>
      <c r="C8" s="88" t="s">
        <v>48</v>
      </c>
      <c r="D8" s="89" t="s">
        <v>38</v>
      </c>
      <c r="E8" s="90">
        <v>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124" customFormat="1" ht="20.399999999999999" x14ac:dyDescent="0.3">
      <c r="A9" s="80" t="s">
        <v>1344</v>
      </c>
      <c r="B9" s="81" t="s">
        <v>1341</v>
      </c>
      <c r="C9" s="82" t="s">
        <v>1345</v>
      </c>
      <c r="D9" s="83" t="s">
        <v>14</v>
      </c>
      <c r="E9" s="84">
        <v>1</v>
      </c>
      <c r="F9" s="85">
        <v>307361</v>
      </c>
      <c r="G9" s="85">
        <f t="shared" si="0"/>
        <v>307361</v>
      </c>
      <c r="H9" s="85"/>
      <c r="I9" s="85">
        <f t="shared" si="1"/>
        <v>0</v>
      </c>
      <c r="J9" s="85">
        <f t="shared" si="2"/>
        <v>307361</v>
      </c>
    </row>
    <row r="10" spans="1:10" s="124" customFormat="1" ht="20.399999999999999" x14ac:dyDescent="0.3">
      <c r="A10" s="80" t="s">
        <v>31</v>
      </c>
      <c r="B10" s="81" t="s">
        <v>1341</v>
      </c>
      <c r="C10" s="82" t="s">
        <v>1346</v>
      </c>
      <c r="D10" s="83" t="s">
        <v>14</v>
      </c>
      <c r="E10" s="84">
        <v>1</v>
      </c>
      <c r="F10" s="85">
        <v>279331</v>
      </c>
      <c r="G10" s="85">
        <f t="shared" si="0"/>
        <v>279331</v>
      </c>
      <c r="H10" s="85"/>
      <c r="I10" s="85">
        <f t="shared" si="1"/>
        <v>0</v>
      </c>
      <c r="J10" s="85">
        <f t="shared" si="2"/>
        <v>279331</v>
      </c>
    </row>
    <row r="11" spans="1:10" s="124" customFormat="1" ht="13.8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0" s="125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3.34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0" s="124" customFormat="1" ht="40.799999999999997" x14ac:dyDescent="0.3">
      <c r="A13" s="80" t="s">
        <v>35</v>
      </c>
      <c r="B13" s="81" t="s">
        <v>706</v>
      </c>
      <c r="C13" s="82" t="s">
        <v>1571</v>
      </c>
      <c r="D13" s="83" t="s">
        <v>213</v>
      </c>
      <c r="E13" s="84">
        <v>24</v>
      </c>
      <c r="F13" s="85">
        <v>38390</v>
      </c>
      <c r="G13" s="85">
        <f t="shared" si="0"/>
        <v>921360</v>
      </c>
      <c r="H13" s="85"/>
      <c r="I13" s="85">
        <f t="shared" si="1"/>
        <v>0</v>
      </c>
      <c r="J13" s="85">
        <f t="shared" si="2"/>
        <v>921360</v>
      </c>
    </row>
    <row r="14" spans="1:10" s="124" customFormat="1" ht="40.799999999999997" x14ac:dyDescent="0.3">
      <c r="A14" s="80" t="s">
        <v>556</v>
      </c>
      <c r="B14" s="81" t="s">
        <v>706</v>
      </c>
      <c r="C14" s="82" t="s">
        <v>1572</v>
      </c>
      <c r="D14" s="83" t="s">
        <v>213</v>
      </c>
      <c r="E14" s="84">
        <v>274</v>
      </c>
      <c r="F14" s="85">
        <v>23500</v>
      </c>
      <c r="G14" s="85">
        <f t="shared" si="0"/>
        <v>6439000</v>
      </c>
      <c r="H14" s="85"/>
      <c r="I14" s="85">
        <f t="shared" si="1"/>
        <v>0</v>
      </c>
      <c r="J14" s="85">
        <f t="shared" si="2"/>
        <v>6439000</v>
      </c>
    </row>
    <row r="15" spans="1:10" s="124" customFormat="1" ht="51" x14ac:dyDescent="0.3">
      <c r="A15" s="80" t="s">
        <v>42</v>
      </c>
      <c r="B15" s="81" t="s">
        <v>706</v>
      </c>
      <c r="C15" s="82" t="s">
        <v>1573</v>
      </c>
      <c r="D15" s="83" t="s">
        <v>213</v>
      </c>
      <c r="E15" s="84">
        <v>14</v>
      </c>
      <c r="F15" s="85">
        <v>33118</v>
      </c>
      <c r="G15" s="85">
        <f t="shared" si="0"/>
        <v>463652</v>
      </c>
      <c r="H15" s="85"/>
      <c r="I15" s="85">
        <f t="shared" si="1"/>
        <v>0</v>
      </c>
      <c r="J15" s="85">
        <f t="shared" si="2"/>
        <v>463652</v>
      </c>
    </row>
    <row r="16" spans="1:10" s="124" customFormat="1" ht="40.799999999999997" x14ac:dyDescent="0.3">
      <c r="A16" s="80" t="s">
        <v>558</v>
      </c>
      <c r="B16" s="81" t="s">
        <v>706</v>
      </c>
      <c r="C16" s="82" t="s">
        <v>1574</v>
      </c>
      <c r="D16" s="83" t="s">
        <v>213</v>
      </c>
      <c r="E16" s="84">
        <v>22</v>
      </c>
      <c r="F16" s="85">
        <v>26164</v>
      </c>
      <c r="G16" s="85">
        <f t="shared" si="0"/>
        <v>575608</v>
      </c>
      <c r="H16" s="85"/>
      <c r="I16" s="85">
        <f t="shared" si="1"/>
        <v>0</v>
      </c>
      <c r="J16" s="85">
        <f t="shared" si="2"/>
        <v>575608</v>
      </c>
    </row>
    <row r="17" spans="1:10" s="124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95">
        <v>1.3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125" customFormat="1" ht="40.799999999999997" x14ac:dyDescent="0.3">
      <c r="A18" s="86" t="s">
        <v>46</v>
      </c>
      <c r="B18" s="87" t="s">
        <v>114</v>
      </c>
      <c r="C18" s="88" t="s">
        <v>115</v>
      </c>
      <c r="D18" s="89" t="s">
        <v>109</v>
      </c>
      <c r="E18" s="90">
        <v>47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125" customFormat="1" ht="40.799999999999997" x14ac:dyDescent="0.3">
      <c r="A19" s="86" t="s">
        <v>563</v>
      </c>
      <c r="B19" s="87" t="s">
        <v>111</v>
      </c>
      <c r="C19" s="88" t="s">
        <v>112</v>
      </c>
      <c r="D19" s="89" t="s">
        <v>109</v>
      </c>
      <c r="E19" s="94">
        <v>42.3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125" customFormat="1" ht="20.399999999999999" x14ac:dyDescent="0.3">
      <c r="A20" s="86" t="s">
        <v>51</v>
      </c>
      <c r="B20" s="87" t="s">
        <v>714</v>
      </c>
      <c r="C20" s="88" t="s">
        <v>715</v>
      </c>
      <c r="D20" s="89" t="s">
        <v>18</v>
      </c>
      <c r="E20" s="94">
        <v>0.4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125" customFormat="1" ht="20.399999999999999" x14ac:dyDescent="0.3">
      <c r="A21" s="86" t="s">
        <v>565</v>
      </c>
      <c r="B21" s="87" t="s">
        <v>26</v>
      </c>
      <c r="C21" s="88" t="s">
        <v>27</v>
      </c>
      <c r="D21" s="89" t="s">
        <v>18</v>
      </c>
      <c r="E21" s="94">
        <v>0.2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125" customFormat="1" ht="20.399999999999999" x14ac:dyDescent="0.3">
      <c r="A22" s="86" t="s">
        <v>567</v>
      </c>
      <c r="B22" s="87" t="s">
        <v>716</v>
      </c>
      <c r="C22" s="88" t="s">
        <v>717</v>
      </c>
      <c r="D22" s="89" t="s">
        <v>18</v>
      </c>
      <c r="E22" s="94">
        <v>0.4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125" customFormat="1" ht="20.399999999999999" x14ac:dyDescent="0.3">
      <c r="A23" s="86" t="s">
        <v>56</v>
      </c>
      <c r="B23" s="87" t="s">
        <v>718</v>
      </c>
      <c r="C23" s="88" t="s">
        <v>719</v>
      </c>
      <c r="D23" s="89" t="s">
        <v>18</v>
      </c>
      <c r="E23" s="94">
        <v>0.2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125" customFormat="1" ht="20.399999999999999" x14ac:dyDescent="0.3">
      <c r="A24" s="86" t="s">
        <v>57</v>
      </c>
      <c r="B24" s="87" t="s">
        <v>23</v>
      </c>
      <c r="C24" s="88" t="s">
        <v>24</v>
      </c>
      <c r="D24" s="89" t="s">
        <v>18</v>
      </c>
      <c r="E24" s="94">
        <v>1.8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125" customFormat="1" ht="20.399999999999999" x14ac:dyDescent="0.3">
      <c r="A25" s="86" t="s">
        <v>576</v>
      </c>
      <c r="B25" s="87" t="s">
        <v>20</v>
      </c>
      <c r="C25" s="88" t="s">
        <v>21</v>
      </c>
      <c r="D25" s="89" t="s">
        <v>18</v>
      </c>
      <c r="E25" s="94">
        <v>0.6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125" customFormat="1" ht="20.399999999999999" x14ac:dyDescent="0.3">
      <c r="A26" s="86" t="s">
        <v>580</v>
      </c>
      <c r="B26" s="87" t="s">
        <v>16</v>
      </c>
      <c r="C26" s="88" t="s">
        <v>17</v>
      </c>
      <c r="D26" s="89" t="s">
        <v>18</v>
      </c>
      <c r="E26" s="93">
        <v>2.14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124" customFormat="1" ht="51" x14ac:dyDescent="0.3">
      <c r="A27" s="80" t="s">
        <v>66</v>
      </c>
      <c r="B27" s="81" t="s">
        <v>720</v>
      </c>
      <c r="C27" s="82" t="s">
        <v>1575</v>
      </c>
      <c r="D27" s="83" t="s">
        <v>116</v>
      </c>
      <c r="E27" s="95">
        <v>224.4</v>
      </c>
      <c r="F27" s="85">
        <v>7307.11</v>
      </c>
      <c r="G27" s="85">
        <f t="shared" si="0"/>
        <v>1639715.4839999999</v>
      </c>
      <c r="H27" s="85"/>
      <c r="I27" s="85">
        <f t="shared" si="1"/>
        <v>0</v>
      </c>
      <c r="J27" s="85">
        <f t="shared" si="2"/>
        <v>1639715.4839999999</v>
      </c>
    </row>
    <row r="28" spans="1:10" s="124" customFormat="1" ht="51" x14ac:dyDescent="0.3">
      <c r="A28" s="80" t="s">
        <v>70</v>
      </c>
      <c r="B28" s="81" t="s">
        <v>720</v>
      </c>
      <c r="C28" s="82" t="s">
        <v>1576</v>
      </c>
      <c r="D28" s="83" t="s">
        <v>116</v>
      </c>
      <c r="E28" s="84">
        <v>357</v>
      </c>
      <c r="F28" s="85"/>
      <c r="G28" s="85">
        <f t="shared" si="0"/>
        <v>0</v>
      </c>
      <c r="H28" s="85"/>
      <c r="I28" s="85">
        <f t="shared" si="1"/>
        <v>0</v>
      </c>
      <c r="J28" s="85">
        <f t="shared" si="2"/>
        <v>0</v>
      </c>
    </row>
    <row r="29" spans="1:10" s="124" customFormat="1" ht="51" x14ac:dyDescent="0.3">
      <c r="A29" s="80" t="s">
        <v>74</v>
      </c>
      <c r="B29" s="81" t="s">
        <v>720</v>
      </c>
      <c r="C29" s="82" t="s">
        <v>1253</v>
      </c>
      <c r="D29" s="83" t="s">
        <v>116</v>
      </c>
      <c r="E29" s="95">
        <v>423.3</v>
      </c>
      <c r="F29" s="85">
        <v>3351.12</v>
      </c>
      <c r="G29" s="85">
        <f t="shared" si="0"/>
        <v>1418529.0959999999</v>
      </c>
      <c r="H29" s="85"/>
      <c r="I29" s="85">
        <f t="shared" si="1"/>
        <v>0</v>
      </c>
      <c r="J29" s="85">
        <f t="shared" si="2"/>
        <v>1418529.0959999999</v>
      </c>
    </row>
    <row r="30" spans="1:10" s="124" customFormat="1" ht="51" x14ac:dyDescent="0.3">
      <c r="A30" s="80" t="s">
        <v>76</v>
      </c>
      <c r="B30" s="81" t="s">
        <v>720</v>
      </c>
      <c r="C30" s="82" t="s">
        <v>1254</v>
      </c>
      <c r="D30" s="83" t="s">
        <v>116</v>
      </c>
      <c r="E30" s="95">
        <v>933.3</v>
      </c>
      <c r="F30" s="85">
        <v>1579.11</v>
      </c>
      <c r="G30" s="85">
        <f t="shared" si="0"/>
        <v>1473783.3629999999</v>
      </c>
      <c r="H30" s="85"/>
      <c r="I30" s="85">
        <f t="shared" si="1"/>
        <v>0</v>
      </c>
      <c r="J30" s="85">
        <f t="shared" si="2"/>
        <v>1473783.3629999999</v>
      </c>
    </row>
    <row r="31" spans="1:10" s="124" customFormat="1" ht="51" x14ac:dyDescent="0.3">
      <c r="A31" s="80" t="s">
        <v>79</v>
      </c>
      <c r="B31" s="81" t="s">
        <v>1255</v>
      </c>
      <c r="C31" s="82" t="s">
        <v>1256</v>
      </c>
      <c r="D31" s="83" t="s">
        <v>116</v>
      </c>
      <c r="E31" s="84">
        <v>867</v>
      </c>
      <c r="F31" s="85">
        <v>1155.51</v>
      </c>
      <c r="G31" s="85">
        <f t="shared" si="0"/>
        <v>1001827.17</v>
      </c>
      <c r="H31" s="85"/>
      <c r="I31" s="85">
        <f t="shared" si="1"/>
        <v>0</v>
      </c>
      <c r="J31" s="85">
        <f t="shared" si="2"/>
        <v>1001827.17</v>
      </c>
    </row>
    <row r="32" spans="1:10" s="124" customFormat="1" ht="51" x14ac:dyDescent="0.3">
      <c r="A32" s="80" t="s">
        <v>81</v>
      </c>
      <c r="B32" s="81" t="s">
        <v>728</v>
      </c>
      <c r="C32" s="82" t="s">
        <v>1257</v>
      </c>
      <c r="D32" s="83" t="s">
        <v>116</v>
      </c>
      <c r="E32" s="84">
        <v>255</v>
      </c>
      <c r="F32" s="85">
        <v>760.35</v>
      </c>
      <c r="G32" s="85">
        <f t="shared" si="0"/>
        <v>193889.25</v>
      </c>
      <c r="H32" s="85"/>
      <c r="I32" s="85">
        <f t="shared" si="1"/>
        <v>0</v>
      </c>
      <c r="J32" s="85">
        <f t="shared" si="2"/>
        <v>193889.25</v>
      </c>
    </row>
    <row r="33" spans="1:10" s="124" customFormat="1" ht="51" x14ac:dyDescent="0.3">
      <c r="A33" s="80" t="s">
        <v>83</v>
      </c>
      <c r="B33" s="81" t="s">
        <v>1258</v>
      </c>
      <c r="C33" s="82" t="s">
        <v>1259</v>
      </c>
      <c r="D33" s="83" t="s">
        <v>116</v>
      </c>
      <c r="E33" s="84">
        <v>714</v>
      </c>
      <c r="F33" s="85">
        <v>495.42</v>
      </c>
      <c r="G33" s="85">
        <f t="shared" si="0"/>
        <v>353729.88</v>
      </c>
      <c r="H33" s="85"/>
      <c r="I33" s="85">
        <f t="shared" si="1"/>
        <v>0</v>
      </c>
      <c r="J33" s="85">
        <f t="shared" si="2"/>
        <v>353729.88</v>
      </c>
    </row>
    <row r="34" spans="1:10" s="124" customFormat="1" ht="51" x14ac:dyDescent="0.3">
      <c r="A34" s="80" t="s">
        <v>85</v>
      </c>
      <c r="B34" s="81" t="s">
        <v>733</v>
      </c>
      <c r="C34" s="82" t="s">
        <v>1260</v>
      </c>
      <c r="D34" s="83" t="s">
        <v>116</v>
      </c>
      <c r="E34" s="84">
        <v>1581</v>
      </c>
      <c r="F34" s="85">
        <v>380.34</v>
      </c>
      <c r="G34" s="85">
        <f t="shared" si="0"/>
        <v>601317.53999999992</v>
      </c>
      <c r="H34" s="85"/>
      <c r="I34" s="85">
        <f t="shared" si="1"/>
        <v>0</v>
      </c>
      <c r="J34" s="85">
        <f t="shared" si="2"/>
        <v>601317.53999999992</v>
      </c>
    </row>
    <row r="35" spans="1:10" s="124" customFormat="1" ht="40.799999999999997" x14ac:dyDescent="0.3">
      <c r="A35" s="80" t="s">
        <v>88</v>
      </c>
      <c r="B35" s="81" t="s">
        <v>733</v>
      </c>
      <c r="C35" s="82" t="s">
        <v>1577</v>
      </c>
      <c r="D35" s="83" t="s">
        <v>116</v>
      </c>
      <c r="E35" s="95">
        <v>20.399999999999999</v>
      </c>
      <c r="F35" s="85">
        <v>2791.2</v>
      </c>
      <c r="G35" s="85">
        <f t="shared" si="0"/>
        <v>56940.479999999996</v>
      </c>
      <c r="H35" s="85"/>
      <c r="I35" s="85">
        <f t="shared" si="1"/>
        <v>0</v>
      </c>
      <c r="J35" s="85">
        <f t="shared" si="2"/>
        <v>56940.479999999996</v>
      </c>
    </row>
    <row r="36" spans="1:10" s="124" customFormat="1" ht="40.799999999999997" x14ac:dyDescent="0.3">
      <c r="A36" s="80" t="s">
        <v>90</v>
      </c>
      <c r="B36" s="81" t="s">
        <v>733</v>
      </c>
      <c r="C36" s="82" t="s">
        <v>1355</v>
      </c>
      <c r="D36" s="83" t="s">
        <v>116</v>
      </c>
      <c r="E36" s="84">
        <v>612</v>
      </c>
      <c r="F36" s="85">
        <v>1394.14</v>
      </c>
      <c r="G36" s="85">
        <f t="shared" si="0"/>
        <v>853213.68</v>
      </c>
      <c r="H36" s="85"/>
      <c r="I36" s="85">
        <f t="shared" si="1"/>
        <v>0</v>
      </c>
      <c r="J36" s="85">
        <f t="shared" si="2"/>
        <v>853213.68</v>
      </c>
    </row>
    <row r="37" spans="1:10" s="124" customFormat="1" ht="40.799999999999997" x14ac:dyDescent="0.3">
      <c r="A37" s="80" t="s">
        <v>92</v>
      </c>
      <c r="B37" s="81" t="s">
        <v>733</v>
      </c>
      <c r="C37" s="82" t="s">
        <v>1578</v>
      </c>
      <c r="D37" s="83" t="s">
        <v>116</v>
      </c>
      <c r="E37" s="95">
        <v>535.5</v>
      </c>
      <c r="F37" s="85">
        <v>1394.14</v>
      </c>
      <c r="G37" s="85">
        <f t="shared" si="0"/>
        <v>746561.97000000009</v>
      </c>
      <c r="H37" s="85"/>
      <c r="I37" s="85">
        <f t="shared" si="1"/>
        <v>0</v>
      </c>
      <c r="J37" s="85">
        <f t="shared" si="2"/>
        <v>746561.97000000009</v>
      </c>
    </row>
    <row r="38" spans="1:10" s="124" customFormat="1" ht="40.799999999999997" x14ac:dyDescent="0.3">
      <c r="A38" s="80" t="s">
        <v>94</v>
      </c>
      <c r="B38" s="81" t="s">
        <v>733</v>
      </c>
      <c r="C38" s="82" t="s">
        <v>1579</v>
      </c>
      <c r="D38" s="83" t="s">
        <v>116</v>
      </c>
      <c r="E38" s="95">
        <v>132.6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124" customFormat="1" ht="40.799999999999997" x14ac:dyDescent="0.3">
      <c r="A39" s="80" t="s">
        <v>96</v>
      </c>
      <c r="B39" s="81" t="s">
        <v>1356</v>
      </c>
      <c r="C39" s="82" t="s">
        <v>1357</v>
      </c>
      <c r="D39" s="83" t="s">
        <v>116</v>
      </c>
      <c r="E39" s="84">
        <v>51</v>
      </c>
      <c r="F39" s="85">
        <v>908.73</v>
      </c>
      <c r="G39" s="85">
        <f t="shared" si="0"/>
        <v>46345.23</v>
      </c>
      <c r="H39" s="85"/>
      <c r="I39" s="85">
        <f t="shared" si="1"/>
        <v>0</v>
      </c>
      <c r="J39" s="85">
        <f t="shared" si="2"/>
        <v>46345.23</v>
      </c>
    </row>
    <row r="40" spans="1:10" s="124" customFormat="1" ht="40.799999999999997" x14ac:dyDescent="0.3">
      <c r="A40" s="80" t="s">
        <v>98</v>
      </c>
      <c r="B40" s="81" t="s">
        <v>733</v>
      </c>
      <c r="C40" s="82" t="s">
        <v>1359</v>
      </c>
      <c r="D40" s="83" t="s">
        <v>116</v>
      </c>
      <c r="E40" s="84">
        <v>561</v>
      </c>
      <c r="F40" s="85">
        <v>586.29</v>
      </c>
      <c r="G40" s="85">
        <f t="shared" si="0"/>
        <v>328908.69</v>
      </c>
      <c r="H40" s="85"/>
      <c r="I40" s="85">
        <f t="shared" si="1"/>
        <v>0</v>
      </c>
      <c r="J40" s="85">
        <f t="shared" si="2"/>
        <v>328908.69</v>
      </c>
    </row>
    <row r="41" spans="1:10" s="124" customFormat="1" ht="40.799999999999997" x14ac:dyDescent="0.3">
      <c r="A41" s="80" t="s">
        <v>101</v>
      </c>
      <c r="B41" s="81" t="s">
        <v>733</v>
      </c>
      <c r="C41" s="82" t="s">
        <v>1360</v>
      </c>
      <c r="D41" s="83" t="s">
        <v>116</v>
      </c>
      <c r="E41" s="84">
        <v>1785</v>
      </c>
      <c r="F41" s="85">
        <v>466.17</v>
      </c>
      <c r="G41" s="85">
        <f t="shared" si="0"/>
        <v>832113.45000000007</v>
      </c>
      <c r="H41" s="85"/>
      <c r="I41" s="85">
        <f t="shared" si="1"/>
        <v>0</v>
      </c>
      <c r="J41" s="85">
        <f t="shared" si="2"/>
        <v>832113.45000000007</v>
      </c>
    </row>
    <row r="42" spans="1:10" s="124" customFormat="1" ht="40.799999999999997" x14ac:dyDescent="0.3">
      <c r="A42" s="80" t="s">
        <v>103</v>
      </c>
      <c r="B42" s="81" t="s">
        <v>1265</v>
      </c>
      <c r="C42" s="82" t="s">
        <v>1361</v>
      </c>
      <c r="D42" s="83" t="s">
        <v>116</v>
      </c>
      <c r="E42" s="95">
        <v>56.1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125" customFormat="1" ht="30.6" x14ac:dyDescent="0.3">
      <c r="A43" s="86" t="s">
        <v>106</v>
      </c>
      <c r="B43" s="87" t="s">
        <v>124</v>
      </c>
      <c r="C43" s="88" t="s">
        <v>125</v>
      </c>
      <c r="D43" s="89" t="s">
        <v>109</v>
      </c>
      <c r="E43" s="94">
        <v>3.7</v>
      </c>
      <c r="F43" s="91"/>
      <c r="G43" s="91">
        <f t="shared" si="0"/>
        <v>0</v>
      </c>
      <c r="H43" s="91"/>
      <c r="I43" s="91">
        <f t="shared" si="1"/>
        <v>0</v>
      </c>
      <c r="J43" s="91">
        <f t="shared" si="2"/>
        <v>0</v>
      </c>
    </row>
    <row r="44" spans="1:10" s="124" customFormat="1" ht="40.799999999999997" x14ac:dyDescent="0.3">
      <c r="A44" s="80" t="s">
        <v>110</v>
      </c>
      <c r="B44" s="81" t="s">
        <v>1362</v>
      </c>
      <c r="C44" s="82" t="s">
        <v>1580</v>
      </c>
      <c r="D44" s="83" t="s">
        <v>116</v>
      </c>
      <c r="E44" s="95">
        <v>20.6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124" customFormat="1" ht="40.799999999999997" x14ac:dyDescent="0.3">
      <c r="A45" s="80" t="s">
        <v>113</v>
      </c>
      <c r="B45" s="81" t="s">
        <v>1362</v>
      </c>
      <c r="C45" s="82" t="s">
        <v>743</v>
      </c>
      <c r="D45" s="83" t="s">
        <v>116</v>
      </c>
      <c r="E45" s="84">
        <v>103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124" customFormat="1" ht="40.799999999999997" x14ac:dyDescent="0.3">
      <c r="A46" s="80" t="s">
        <v>117</v>
      </c>
      <c r="B46" s="81" t="s">
        <v>1364</v>
      </c>
      <c r="C46" s="82" t="s">
        <v>744</v>
      </c>
      <c r="D46" s="83" t="s">
        <v>116</v>
      </c>
      <c r="E46" s="84">
        <v>103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124" customFormat="1" ht="40.799999999999997" x14ac:dyDescent="0.3">
      <c r="A47" s="80" t="s">
        <v>120</v>
      </c>
      <c r="B47" s="81" t="s">
        <v>1365</v>
      </c>
      <c r="C47" s="82" t="s">
        <v>746</v>
      </c>
      <c r="D47" s="83" t="s">
        <v>116</v>
      </c>
      <c r="E47" s="84">
        <v>153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125" customFormat="1" ht="20.399999999999999" x14ac:dyDescent="0.3">
      <c r="A48" s="86" t="s">
        <v>123</v>
      </c>
      <c r="B48" s="87" t="s">
        <v>319</v>
      </c>
      <c r="C48" s="88" t="s">
        <v>320</v>
      </c>
      <c r="D48" s="89" t="s">
        <v>69</v>
      </c>
      <c r="E48" s="93">
        <v>0.01</v>
      </c>
      <c r="F48" s="91"/>
      <c r="G48" s="91">
        <f t="shared" si="0"/>
        <v>0</v>
      </c>
      <c r="H48" s="91"/>
      <c r="I48" s="91">
        <f t="shared" si="1"/>
        <v>0</v>
      </c>
      <c r="J48" s="91">
        <f t="shared" si="2"/>
        <v>0</v>
      </c>
    </row>
    <row r="49" spans="1:10" s="124" customFormat="1" ht="20.399999999999999" x14ac:dyDescent="0.3">
      <c r="A49" s="80" t="s">
        <v>1581</v>
      </c>
      <c r="B49" s="81" t="s">
        <v>1582</v>
      </c>
      <c r="C49" s="82" t="s">
        <v>748</v>
      </c>
      <c r="D49" s="83" t="s">
        <v>213</v>
      </c>
      <c r="E49" s="84">
        <v>1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125" customFormat="1" ht="20.399999999999999" x14ac:dyDescent="0.3">
      <c r="A50" s="86" t="s">
        <v>131</v>
      </c>
      <c r="B50" s="87" t="s">
        <v>128</v>
      </c>
      <c r="C50" s="88" t="s">
        <v>129</v>
      </c>
      <c r="D50" s="89" t="s">
        <v>130</v>
      </c>
      <c r="E50" s="90">
        <v>10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124" customFormat="1" ht="40.799999999999997" x14ac:dyDescent="0.3">
      <c r="A51" s="80" t="s">
        <v>135</v>
      </c>
      <c r="B51" s="81" t="s">
        <v>1366</v>
      </c>
      <c r="C51" s="82" t="s">
        <v>783</v>
      </c>
      <c r="D51" s="83" t="s">
        <v>213</v>
      </c>
      <c r="E51" s="84">
        <v>25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124" customFormat="1" ht="40.799999999999997" x14ac:dyDescent="0.3">
      <c r="A52" s="80" t="s">
        <v>139</v>
      </c>
      <c r="B52" s="81" t="s">
        <v>1367</v>
      </c>
      <c r="C52" s="82" t="s">
        <v>785</v>
      </c>
      <c r="D52" s="83" t="s">
        <v>213</v>
      </c>
      <c r="E52" s="84">
        <v>25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124" customFormat="1" ht="40.799999999999997" x14ac:dyDescent="0.3">
      <c r="A53" s="80" t="s">
        <v>142</v>
      </c>
      <c r="B53" s="81" t="s">
        <v>1368</v>
      </c>
      <c r="C53" s="82" t="s">
        <v>787</v>
      </c>
      <c r="D53" s="83" t="s">
        <v>213</v>
      </c>
      <c r="E53" s="84">
        <v>5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125" customFormat="1" ht="20.399999999999999" x14ac:dyDescent="0.3">
      <c r="A54" s="86" t="s">
        <v>146</v>
      </c>
      <c r="B54" s="87" t="s">
        <v>788</v>
      </c>
      <c r="C54" s="88" t="s">
        <v>789</v>
      </c>
      <c r="D54" s="89" t="s">
        <v>790</v>
      </c>
      <c r="E54" s="93">
        <v>1.68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124" customFormat="1" ht="40.799999999999997" x14ac:dyDescent="0.3">
      <c r="A55" s="80" t="s">
        <v>149</v>
      </c>
      <c r="B55" s="81" t="s">
        <v>791</v>
      </c>
      <c r="C55" s="82" t="s">
        <v>792</v>
      </c>
      <c r="D55" s="83" t="s">
        <v>213</v>
      </c>
      <c r="E55" s="84">
        <v>35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125" customFormat="1" ht="13.8" x14ac:dyDescent="0.3">
      <c r="A56" s="86" t="s">
        <v>151</v>
      </c>
      <c r="B56" s="87" t="s">
        <v>313</v>
      </c>
      <c r="C56" s="88" t="s">
        <v>314</v>
      </c>
      <c r="D56" s="89" t="s">
        <v>38</v>
      </c>
      <c r="E56" s="90">
        <v>4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124" customFormat="1" ht="20.399999999999999" x14ac:dyDescent="0.3">
      <c r="A57" s="80" t="s">
        <v>995</v>
      </c>
      <c r="B57" s="81" t="s">
        <v>994</v>
      </c>
      <c r="C57" s="82" t="s">
        <v>752</v>
      </c>
      <c r="D57" s="83" t="s">
        <v>213</v>
      </c>
      <c r="E57" s="84">
        <v>4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125" customFormat="1" ht="30.6" x14ac:dyDescent="0.3">
      <c r="A58" s="86" t="s">
        <v>678</v>
      </c>
      <c r="B58" s="87" t="s">
        <v>753</v>
      </c>
      <c r="C58" s="88" t="s">
        <v>754</v>
      </c>
      <c r="D58" s="89" t="s">
        <v>38</v>
      </c>
      <c r="E58" s="90">
        <v>18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0" s="124" customFormat="1" ht="30.6" x14ac:dyDescent="0.3">
      <c r="A59" s="80" t="s">
        <v>999</v>
      </c>
      <c r="B59" s="81" t="s">
        <v>996</v>
      </c>
      <c r="C59" s="82" t="s">
        <v>756</v>
      </c>
      <c r="D59" s="83" t="s">
        <v>213</v>
      </c>
      <c r="E59" s="84">
        <v>8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124" customFormat="1" ht="30.6" x14ac:dyDescent="0.3">
      <c r="A60" s="80" t="s">
        <v>1370</v>
      </c>
      <c r="B60" s="81" t="s">
        <v>996</v>
      </c>
      <c r="C60" s="82" t="s">
        <v>1583</v>
      </c>
      <c r="D60" s="83" t="s">
        <v>213</v>
      </c>
      <c r="E60" s="84">
        <v>10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125" customFormat="1" ht="30.6" x14ac:dyDescent="0.3">
      <c r="A61" s="86" t="s">
        <v>169</v>
      </c>
      <c r="B61" s="87" t="s">
        <v>758</v>
      </c>
      <c r="C61" s="88" t="s">
        <v>759</v>
      </c>
      <c r="D61" s="89" t="s">
        <v>38</v>
      </c>
      <c r="E61" s="90">
        <v>72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124" customFormat="1" ht="30.6" x14ac:dyDescent="0.3">
      <c r="A62" s="80" t="s">
        <v>1551</v>
      </c>
      <c r="B62" s="81" t="s">
        <v>1369</v>
      </c>
      <c r="C62" s="82" t="s">
        <v>760</v>
      </c>
      <c r="D62" s="83" t="s">
        <v>213</v>
      </c>
      <c r="E62" s="84">
        <v>72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125" customFormat="1" ht="40.799999999999997" x14ac:dyDescent="0.3">
      <c r="A63" s="86" t="s">
        <v>173</v>
      </c>
      <c r="B63" s="87" t="s">
        <v>770</v>
      </c>
      <c r="C63" s="88" t="s">
        <v>771</v>
      </c>
      <c r="D63" s="89" t="s">
        <v>366</v>
      </c>
      <c r="E63" s="90">
        <v>2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124" customFormat="1" ht="20.399999999999999" x14ac:dyDescent="0.3">
      <c r="A64" s="80" t="s">
        <v>1552</v>
      </c>
      <c r="B64" s="81" t="s">
        <v>1509</v>
      </c>
      <c r="C64" s="82" t="s">
        <v>773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125" customFormat="1" ht="20.399999999999999" x14ac:dyDescent="0.3">
      <c r="A65" s="86" t="s">
        <v>178</v>
      </c>
      <c r="B65" s="87" t="s">
        <v>47</v>
      </c>
      <c r="C65" s="88" t="s">
        <v>48</v>
      </c>
      <c r="D65" s="89" t="s">
        <v>38</v>
      </c>
      <c r="E65" s="90">
        <v>16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124" customFormat="1" ht="30.6" x14ac:dyDescent="0.3">
      <c r="A66" s="80" t="s">
        <v>1553</v>
      </c>
      <c r="B66" s="81" t="s">
        <v>1279</v>
      </c>
      <c r="C66" s="82" t="s">
        <v>775</v>
      </c>
      <c r="D66" s="83" t="s">
        <v>213</v>
      </c>
      <c r="E66" s="84">
        <v>11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124" customFormat="1" ht="20.399999999999999" x14ac:dyDescent="0.3">
      <c r="A67" s="80" t="s">
        <v>1555</v>
      </c>
      <c r="B67" s="81" t="s">
        <v>1279</v>
      </c>
      <c r="C67" s="82" t="s">
        <v>776</v>
      </c>
      <c r="D67" s="83" t="s">
        <v>213</v>
      </c>
      <c r="E67" s="84">
        <v>5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125" customFormat="1" ht="20.399999999999999" x14ac:dyDescent="0.3">
      <c r="A68" s="86" t="s">
        <v>184</v>
      </c>
      <c r="B68" s="87" t="s">
        <v>208</v>
      </c>
      <c r="C68" s="88" t="s">
        <v>209</v>
      </c>
      <c r="D68" s="89" t="s">
        <v>38</v>
      </c>
      <c r="E68" s="90">
        <v>187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124" customFormat="1" ht="40.799999999999997" x14ac:dyDescent="0.3">
      <c r="A69" s="80" t="s">
        <v>186</v>
      </c>
      <c r="B69" s="81" t="s">
        <v>764</v>
      </c>
      <c r="C69" s="82" t="s">
        <v>1584</v>
      </c>
      <c r="D69" s="83" t="s">
        <v>213</v>
      </c>
      <c r="E69" s="84">
        <v>7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124" customFormat="1" ht="40.799999999999997" x14ac:dyDescent="0.3">
      <c r="A70" s="80" t="s">
        <v>188</v>
      </c>
      <c r="B70" s="81" t="s">
        <v>764</v>
      </c>
      <c r="C70" s="82" t="s">
        <v>767</v>
      </c>
      <c r="D70" s="83" t="s">
        <v>213</v>
      </c>
      <c r="E70" s="84">
        <v>180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125" customFormat="1" ht="20.399999999999999" x14ac:dyDescent="0.3">
      <c r="A71" s="86" t="s">
        <v>190</v>
      </c>
      <c r="B71" s="87" t="s">
        <v>928</v>
      </c>
      <c r="C71" s="88" t="s">
        <v>929</v>
      </c>
      <c r="D71" s="89" t="s">
        <v>930</v>
      </c>
      <c r="E71" s="115">
        <v>0.495</v>
      </c>
      <c r="F71" s="91"/>
      <c r="G71" s="91">
        <f t="shared" si="3"/>
        <v>0</v>
      </c>
      <c r="H71" s="91"/>
      <c r="I71" s="91">
        <f t="shared" si="4"/>
        <v>0</v>
      </c>
      <c r="J71" s="91">
        <f t="shared" si="5"/>
        <v>0</v>
      </c>
    </row>
    <row r="72" spans="1:10" s="125" customFormat="1" ht="20.399999999999999" x14ac:dyDescent="0.3">
      <c r="A72" s="86" t="s">
        <v>192</v>
      </c>
      <c r="B72" s="87" t="s">
        <v>931</v>
      </c>
      <c r="C72" s="88" t="s">
        <v>932</v>
      </c>
      <c r="D72" s="89" t="s">
        <v>930</v>
      </c>
      <c r="E72" s="115">
        <v>0.495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125" customFormat="1" ht="20.399999999999999" x14ac:dyDescent="0.3">
      <c r="A73" s="86" t="s">
        <v>194</v>
      </c>
      <c r="B73" s="87" t="s">
        <v>550</v>
      </c>
      <c r="C73" s="88" t="s">
        <v>934</v>
      </c>
      <c r="D73" s="89" t="s">
        <v>109</v>
      </c>
      <c r="E73" s="93">
        <v>1.98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125" customFormat="1" ht="20.399999999999999" x14ac:dyDescent="0.3">
      <c r="A74" s="86" t="s">
        <v>196</v>
      </c>
      <c r="B74" s="87" t="s">
        <v>464</v>
      </c>
      <c r="C74" s="88" t="s">
        <v>465</v>
      </c>
      <c r="D74" s="89" t="s">
        <v>109</v>
      </c>
      <c r="E74" s="93">
        <v>11.52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124" customFormat="1" ht="40.799999999999997" x14ac:dyDescent="0.3">
      <c r="A75" s="80" t="s">
        <v>198</v>
      </c>
      <c r="B75" s="81" t="s">
        <v>1371</v>
      </c>
      <c r="C75" s="82" t="s">
        <v>468</v>
      </c>
      <c r="D75" s="83" t="s">
        <v>116</v>
      </c>
      <c r="E75" s="84">
        <v>1350</v>
      </c>
      <c r="F75" s="85">
        <v>340.49</v>
      </c>
      <c r="G75" s="85">
        <f t="shared" si="3"/>
        <v>459661.5</v>
      </c>
      <c r="H75" s="85"/>
      <c r="I75" s="85">
        <f t="shared" si="4"/>
        <v>0</v>
      </c>
      <c r="J75" s="85">
        <f t="shared" si="5"/>
        <v>459661.5</v>
      </c>
    </row>
    <row r="76" spans="1:10" s="124" customFormat="1" ht="40.799999999999997" x14ac:dyDescent="0.3">
      <c r="A76" s="80" t="s">
        <v>200</v>
      </c>
      <c r="B76" s="81" t="s">
        <v>1372</v>
      </c>
      <c r="C76" s="82" t="s">
        <v>470</v>
      </c>
      <c r="D76" s="83" t="s">
        <v>213</v>
      </c>
      <c r="E76" s="84">
        <v>2000</v>
      </c>
      <c r="F76" s="85">
        <v>463.56</v>
      </c>
      <c r="G76" s="85">
        <f t="shared" si="3"/>
        <v>927120</v>
      </c>
      <c r="H76" s="85"/>
      <c r="I76" s="85">
        <f t="shared" si="4"/>
        <v>0</v>
      </c>
      <c r="J76" s="85">
        <f t="shared" si="5"/>
        <v>927120</v>
      </c>
    </row>
    <row r="77" spans="1:10" s="124" customFormat="1" ht="40.799999999999997" x14ac:dyDescent="0.3">
      <c r="A77" s="80" t="s">
        <v>202</v>
      </c>
      <c r="B77" s="81" t="s">
        <v>1075</v>
      </c>
      <c r="C77" s="82" t="s">
        <v>952</v>
      </c>
      <c r="D77" s="83" t="s">
        <v>213</v>
      </c>
      <c r="E77" s="84">
        <v>5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124" customFormat="1" ht="40.799999999999997" x14ac:dyDescent="0.3">
      <c r="A78" s="80" t="s">
        <v>205</v>
      </c>
      <c r="B78" s="81" t="s">
        <v>848</v>
      </c>
      <c r="C78" s="82" t="s">
        <v>849</v>
      </c>
      <c r="D78" s="83" t="s">
        <v>73</v>
      </c>
      <c r="E78" s="84">
        <v>510</v>
      </c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124" customFormat="1" ht="40.799999999999997" x14ac:dyDescent="0.3">
      <c r="A79" s="80" t="s">
        <v>207</v>
      </c>
      <c r="B79" s="81" t="s">
        <v>1283</v>
      </c>
      <c r="C79" s="82" t="s">
        <v>1284</v>
      </c>
      <c r="D79" s="83" t="s">
        <v>213</v>
      </c>
      <c r="E79" s="84">
        <v>2000</v>
      </c>
      <c r="F79" s="85">
        <v>78.623999999999995</v>
      </c>
      <c r="G79" s="85">
        <f t="shared" si="3"/>
        <v>157248</v>
      </c>
      <c r="H79" s="85"/>
      <c r="I79" s="85">
        <f t="shared" si="4"/>
        <v>0</v>
      </c>
      <c r="J79" s="85">
        <f t="shared" si="5"/>
        <v>157248</v>
      </c>
    </row>
    <row r="80" spans="1:10" s="125" customFormat="1" ht="20.399999999999999" x14ac:dyDescent="0.3">
      <c r="A80" s="86" t="s">
        <v>210</v>
      </c>
      <c r="B80" s="87" t="s">
        <v>485</v>
      </c>
      <c r="C80" s="88" t="s">
        <v>486</v>
      </c>
      <c r="D80" s="89" t="s">
        <v>278</v>
      </c>
      <c r="E80" s="94">
        <v>0.8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125" customFormat="1" ht="30.6" x14ac:dyDescent="0.3">
      <c r="A81" s="86" t="s">
        <v>214</v>
      </c>
      <c r="B81" s="87" t="s">
        <v>957</v>
      </c>
      <c r="C81" s="88" t="s">
        <v>958</v>
      </c>
      <c r="D81" s="89" t="s">
        <v>959</v>
      </c>
      <c r="E81" s="90">
        <v>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124" customFormat="1" ht="40.799999999999997" x14ac:dyDescent="0.3">
      <c r="A82" s="80" t="s">
        <v>698</v>
      </c>
      <c r="B82" s="81" t="s">
        <v>1373</v>
      </c>
      <c r="C82" s="82" t="s">
        <v>965</v>
      </c>
      <c r="D82" s="83" t="s">
        <v>213</v>
      </c>
      <c r="E82" s="84">
        <v>8</v>
      </c>
      <c r="F82" s="85">
        <v>320</v>
      </c>
      <c r="G82" s="85">
        <f t="shared" si="3"/>
        <v>2560</v>
      </c>
      <c r="H82" s="85"/>
      <c r="I82" s="85">
        <f t="shared" si="4"/>
        <v>0</v>
      </c>
      <c r="J82" s="85">
        <f t="shared" si="5"/>
        <v>2560</v>
      </c>
    </row>
    <row r="83" spans="1:10" s="125" customFormat="1" ht="20.399999999999999" x14ac:dyDescent="0.3">
      <c r="A83" s="86" t="s">
        <v>220</v>
      </c>
      <c r="B83" s="87" t="s">
        <v>967</v>
      </c>
      <c r="C83" s="88" t="s">
        <v>968</v>
      </c>
      <c r="D83" s="89" t="s">
        <v>109</v>
      </c>
      <c r="E83" s="115">
        <v>5.0000000000000001E-3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124" customFormat="1" ht="40.799999999999997" x14ac:dyDescent="0.3">
      <c r="A84" s="80" t="s">
        <v>798</v>
      </c>
      <c r="B84" s="81" t="s">
        <v>1077</v>
      </c>
      <c r="C84" s="82" t="s">
        <v>971</v>
      </c>
      <c r="D84" s="83" t="s">
        <v>213</v>
      </c>
      <c r="E84" s="84">
        <v>1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125" customFormat="1" ht="20.399999999999999" x14ac:dyDescent="0.3">
      <c r="A85" s="86" t="s">
        <v>227</v>
      </c>
      <c r="B85" s="87" t="s">
        <v>413</v>
      </c>
      <c r="C85" s="88" t="s">
        <v>414</v>
      </c>
      <c r="D85" s="89" t="s">
        <v>415</v>
      </c>
      <c r="E85" s="94">
        <v>6.5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124" customFormat="1" ht="40.799999999999997" x14ac:dyDescent="0.3">
      <c r="A86" s="80" t="s">
        <v>229</v>
      </c>
      <c r="B86" s="81" t="s">
        <v>1376</v>
      </c>
      <c r="C86" s="82" t="s">
        <v>1082</v>
      </c>
      <c r="D86" s="83" t="s">
        <v>116</v>
      </c>
      <c r="E86" s="84">
        <v>1020</v>
      </c>
      <c r="F86" s="85"/>
      <c r="G86" s="85">
        <f t="shared" si="3"/>
        <v>0</v>
      </c>
      <c r="H86" s="85"/>
      <c r="I86" s="85">
        <f t="shared" si="4"/>
        <v>0</v>
      </c>
      <c r="J86" s="85">
        <f t="shared" si="5"/>
        <v>0</v>
      </c>
    </row>
    <row r="87" spans="1:10" s="124" customFormat="1" ht="40.799999999999997" x14ac:dyDescent="0.3">
      <c r="A87" s="80" t="s">
        <v>231</v>
      </c>
      <c r="B87" s="81" t="s">
        <v>1585</v>
      </c>
      <c r="C87" s="82" t="s">
        <v>1106</v>
      </c>
      <c r="D87" s="83" t="s">
        <v>213</v>
      </c>
      <c r="E87" s="84">
        <v>11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124" customFormat="1" ht="40.799999999999997" x14ac:dyDescent="0.3">
      <c r="A88" s="80" t="s">
        <v>234</v>
      </c>
      <c r="B88" s="81" t="s">
        <v>1585</v>
      </c>
      <c r="C88" s="82" t="s">
        <v>1112</v>
      </c>
      <c r="D88" s="83" t="s">
        <v>213</v>
      </c>
      <c r="E88" s="84">
        <v>16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124" customFormat="1" ht="40.799999999999997" x14ac:dyDescent="0.3">
      <c r="A89" s="80" t="s">
        <v>237</v>
      </c>
      <c r="B89" s="81" t="s">
        <v>1585</v>
      </c>
      <c r="C89" s="82" t="s">
        <v>1114</v>
      </c>
      <c r="D89" s="83" t="s">
        <v>213</v>
      </c>
      <c r="E89" s="84">
        <v>16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125" customFormat="1" ht="20.399999999999999" x14ac:dyDescent="0.3">
      <c r="A90" s="86" t="s">
        <v>239</v>
      </c>
      <c r="B90" s="87" t="s">
        <v>1164</v>
      </c>
      <c r="C90" s="88" t="s">
        <v>1165</v>
      </c>
      <c r="D90" s="89" t="s">
        <v>415</v>
      </c>
      <c r="E90" s="94">
        <v>3.5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124" customFormat="1" ht="40.799999999999997" x14ac:dyDescent="0.3">
      <c r="A91" s="80" t="s">
        <v>241</v>
      </c>
      <c r="B91" s="81" t="s">
        <v>1377</v>
      </c>
      <c r="C91" s="82" t="s">
        <v>1378</v>
      </c>
      <c r="D91" s="83" t="s">
        <v>116</v>
      </c>
      <c r="E91" s="95">
        <v>360.5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124" customFormat="1" ht="40.799999999999997" x14ac:dyDescent="0.3">
      <c r="A92" s="80" t="s">
        <v>243</v>
      </c>
      <c r="B92" s="81" t="s">
        <v>1379</v>
      </c>
      <c r="C92" s="82" t="s">
        <v>1171</v>
      </c>
      <c r="D92" s="83" t="s">
        <v>213</v>
      </c>
      <c r="E92" s="84">
        <v>11</v>
      </c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124" customFormat="1" ht="40.799999999999997" x14ac:dyDescent="0.3">
      <c r="A93" s="80" t="s">
        <v>245</v>
      </c>
      <c r="B93" s="81" t="s">
        <v>1379</v>
      </c>
      <c r="C93" s="82" t="s">
        <v>1173</v>
      </c>
      <c r="D93" s="83" t="s">
        <v>213</v>
      </c>
      <c r="E93" s="84">
        <v>11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124" customFormat="1" ht="40.799999999999997" x14ac:dyDescent="0.3">
      <c r="A94" s="80" t="s">
        <v>246</v>
      </c>
      <c r="B94" s="81" t="s">
        <v>1586</v>
      </c>
      <c r="C94" s="82" t="s">
        <v>1587</v>
      </c>
      <c r="D94" s="83" t="s">
        <v>213</v>
      </c>
      <c r="E94" s="84">
        <v>11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124" customFormat="1" ht="40.799999999999997" x14ac:dyDescent="0.3">
      <c r="A95" s="80" t="s">
        <v>247</v>
      </c>
      <c r="B95" s="81" t="s">
        <v>1380</v>
      </c>
      <c r="C95" s="82" t="s">
        <v>1145</v>
      </c>
      <c r="D95" s="83" t="s">
        <v>213</v>
      </c>
      <c r="E95" s="84">
        <v>600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124" customFormat="1" ht="40.799999999999997" x14ac:dyDescent="0.3">
      <c r="A96" s="80" t="s">
        <v>249</v>
      </c>
      <c r="B96" s="81" t="s">
        <v>1380</v>
      </c>
      <c r="C96" s="82" t="s">
        <v>1147</v>
      </c>
      <c r="D96" s="83" t="s">
        <v>213</v>
      </c>
      <c r="E96" s="84">
        <v>22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124" customFormat="1" ht="40.799999999999997" x14ac:dyDescent="0.3">
      <c r="A97" s="80" t="s">
        <v>251</v>
      </c>
      <c r="B97" s="81" t="s">
        <v>1381</v>
      </c>
      <c r="C97" s="82" t="s">
        <v>1158</v>
      </c>
      <c r="D97" s="83" t="s">
        <v>116</v>
      </c>
      <c r="E97" s="84">
        <v>100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1" s="124" customFormat="1" ht="40.799999999999997" x14ac:dyDescent="0.3">
      <c r="A98" s="80" t="s">
        <v>252</v>
      </c>
      <c r="B98" s="81" t="s">
        <v>1382</v>
      </c>
      <c r="C98" s="82" t="s">
        <v>1155</v>
      </c>
      <c r="D98" s="83" t="s">
        <v>213</v>
      </c>
      <c r="E98" s="84">
        <v>500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1" s="125" customFormat="1" ht="20.399999999999999" x14ac:dyDescent="0.3">
      <c r="A99" s="86" t="s">
        <v>253</v>
      </c>
      <c r="B99" s="87" t="s">
        <v>128</v>
      </c>
      <c r="C99" s="88" t="s">
        <v>129</v>
      </c>
      <c r="D99" s="89" t="s">
        <v>130</v>
      </c>
      <c r="E99" s="90">
        <v>2</v>
      </c>
      <c r="F99" s="91"/>
      <c r="G99" s="91">
        <f t="shared" si="3"/>
        <v>0</v>
      </c>
      <c r="H99" s="91"/>
      <c r="I99" s="91">
        <f t="shared" si="4"/>
        <v>0</v>
      </c>
      <c r="J99" s="91">
        <f t="shared" si="5"/>
        <v>0</v>
      </c>
    </row>
    <row r="100" spans="1:11" s="124" customFormat="1" ht="40.799999999999997" x14ac:dyDescent="0.3">
      <c r="A100" s="80" t="s">
        <v>254</v>
      </c>
      <c r="B100" s="81" t="s">
        <v>1383</v>
      </c>
      <c r="C100" s="82" t="s">
        <v>1384</v>
      </c>
      <c r="D100" s="83" t="s">
        <v>213</v>
      </c>
      <c r="E100" s="84">
        <v>2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1" s="125" customFormat="1" ht="30.6" x14ac:dyDescent="0.3">
      <c r="A101" s="86" t="s">
        <v>255</v>
      </c>
      <c r="B101" s="87" t="s">
        <v>163</v>
      </c>
      <c r="C101" s="88" t="s">
        <v>164</v>
      </c>
      <c r="D101" s="89" t="s">
        <v>165</v>
      </c>
      <c r="E101" s="96">
        <v>1.1103099999999999</v>
      </c>
      <c r="F101" s="91"/>
      <c r="G101" s="91">
        <f t="shared" si="3"/>
        <v>0</v>
      </c>
      <c r="H101" s="91"/>
      <c r="I101" s="91">
        <f t="shared" si="4"/>
        <v>0</v>
      </c>
      <c r="J101" s="91">
        <f t="shared" si="5"/>
        <v>0</v>
      </c>
    </row>
    <row r="102" spans="1:11" s="124" customFormat="1" ht="40.799999999999997" x14ac:dyDescent="0.3">
      <c r="A102" s="80" t="s">
        <v>257</v>
      </c>
      <c r="B102" s="81" t="s">
        <v>1386</v>
      </c>
      <c r="C102" s="82" t="s">
        <v>795</v>
      </c>
      <c r="D102" s="83" t="s">
        <v>213</v>
      </c>
      <c r="E102" s="84">
        <v>129</v>
      </c>
      <c r="F102" s="85">
        <v>18192.38</v>
      </c>
      <c r="G102" s="85">
        <f t="shared" si="3"/>
        <v>2346817.02</v>
      </c>
      <c r="H102" s="85"/>
      <c r="I102" s="85">
        <f t="shared" si="4"/>
        <v>0</v>
      </c>
      <c r="J102" s="85">
        <f t="shared" si="5"/>
        <v>2346817.02</v>
      </c>
    </row>
    <row r="103" spans="1:11" s="124" customFormat="1" ht="40.799999999999997" x14ac:dyDescent="0.3">
      <c r="A103" s="80" t="s">
        <v>259</v>
      </c>
      <c r="B103" s="81" t="s">
        <v>793</v>
      </c>
      <c r="C103" s="82" t="s">
        <v>796</v>
      </c>
      <c r="D103" s="83" t="s">
        <v>213</v>
      </c>
      <c r="E103" s="84">
        <v>12</v>
      </c>
      <c r="F103" s="85">
        <v>11645.42</v>
      </c>
      <c r="G103" s="85">
        <f t="shared" si="3"/>
        <v>139745.04</v>
      </c>
      <c r="H103" s="85"/>
      <c r="I103" s="85">
        <f t="shared" si="4"/>
        <v>0</v>
      </c>
      <c r="J103" s="85">
        <f t="shared" si="5"/>
        <v>139745.04</v>
      </c>
    </row>
    <row r="104" spans="1:11" s="124" customFormat="1" ht="40.799999999999997" x14ac:dyDescent="0.3">
      <c r="A104" s="80" t="s">
        <v>261</v>
      </c>
      <c r="B104" s="81" t="s">
        <v>793</v>
      </c>
      <c r="C104" s="82" t="s">
        <v>1588</v>
      </c>
      <c r="D104" s="83" t="s">
        <v>213</v>
      </c>
      <c r="E104" s="84">
        <v>5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1" s="124" customFormat="1" ht="40.799999999999997" x14ac:dyDescent="0.3">
      <c r="A105" s="80" t="s">
        <v>263</v>
      </c>
      <c r="B105" s="81" t="s">
        <v>1386</v>
      </c>
      <c r="C105" s="82" t="s">
        <v>1387</v>
      </c>
      <c r="D105" s="83" t="s">
        <v>213</v>
      </c>
      <c r="E105" s="84">
        <v>297</v>
      </c>
      <c r="F105" s="85">
        <v>241.32</v>
      </c>
      <c r="G105" s="85">
        <f t="shared" si="3"/>
        <v>71672.039999999994</v>
      </c>
      <c r="H105" s="85"/>
      <c r="I105" s="85">
        <f t="shared" si="4"/>
        <v>0</v>
      </c>
      <c r="J105" s="85">
        <f t="shared" si="5"/>
        <v>71672.039999999994</v>
      </c>
    </row>
    <row r="106" spans="1:11" s="124" customFormat="1" ht="40.799999999999997" x14ac:dyDescent="0.3">
      <c r="A106" s="80" t="s">
        <v>265</v>
      </c>
      <c r="B106" s="81" t="s">
        <v>1386</v>
      </c>
      <c r="C106" s="82" t="s">
        <v>800</v>
      </c>
      <c r="D106" s="83" t="s">
        <v>213</v>
      </c>
      <c r="E106" s="84">
        <v>30</v>
      </c>
      <c r="F106" s="85">
        <v>3507.84</v>
      </c>
      <c r="G106" s="85">
        <f t="shared" si="3"/>
        <v>105235.20000000001</v>
      </c>
      <c r="H106" s="85"/>
      <c r="I106" s="85">
        <f t="shared" si="4"/>
        <v>0</v>
      </c>
      <c r="J106" s="85">
        <f t="shared" si="5"/>
        <v>105235.20000000001</v>
      </c>
    </row>
    <row r="107" spans="1:11" s="125" customFormat="1" ht="20.399999999999999" x14ac:dyDescent="0.3">
      <c r="A107" s="86" t="s">
        <v>267</v>
      </c>
      <c r="B107" s="87" t="s">
        <v>806</v>
      </c>
      <c r="C107" s="88" t="s">
        <v>807</v>
      </c>
      <c r="D107" s="89" t="s">
        <v>69</v>
      </c>
      <c r="E107" s="94">
        <v>0.5</v>
      </c>
      <c r="F107" s="91"/>
      <c r="G107" s="91">
        <f t="shared" si="3"/>
        <v>0</v>
      </c>
      <c r="H107" s="91"/>
      <c r="I107" s="91">
        <f t="shared" si="4"/>
        <v>0</v>
      </c>
      <c r="J107" s="91">
        <f t="shared" si="5"/>
        <v>0</v>
      </c>
    </row>
    <row r="108" spans="1:11" s="124" customFormat="1" ht="40.799999999999997" x14ac:dyDescent="0.3">
      <c r="A108" s="80" t="s">
        <v>269</v>
      </c>
      <c r="B108" s="81" t="s">
        <v>808</v>
      </c>
      <c r="C108" s="82" t="s">
        <v>1458</v>
      </c>
      <c r="D108" s="83" t="s">
        <v>213</v>
      </c>
      <c r="E108" s="84">
        <v>50</v>
      </c>
      <c r="F108" s="85">
        <v>3377.2107959999998</v>
      </c>
      <c r="G108" s="85">
        <f t="shared" si="3"/>
        <v>168860.5398</v>
      </c>
      <c r="H108" s="85"/>
      <c r="I108" s="85">
        <f t="shared" si="4"/>
        <v>0</v>
      </c>
      <c r="J108" s="85">
        <f t="shared" si="5"/>
        <v>168860.5398</v>
      </c>
      <c r="K108" s="124">
        <f>2814.34233*1.2</f>
        <v>3377.2107959999998</v>
      </c>
    </row>
    <row r="109" spans="1:11" s="124" customFormat="1" ht="40.799999999999997" x14ac:dyDescent="0.3">
      <c r="A109" s="80" t="s">
        <v>270</v>
      </c>
      <c r="B109" s="81" t="s">
        <v>1389</v>
      </c>
      <c r="C109" s="82" t="s">
        <v>1298</v>
      </c>
      <c r="D109" s="83" t="s">
        <v>73</v>
      </c>
      <c r="E109" s="84">
        <v>500</v>
      </c>
      <c r="F109" s="85">
        <v>1530.1439999999998</v>
      </c>
      <c r="G109" s="85">
        <f t="shared" si="3"/>
        <v>765071.99999999988</v>
      </c>
      <c r="H109" s="85"/>
      <c r="I109" s="85">
        <f t="shared" si="4"/>
        <v>0</v>
      </c>
      <c r="J109" s="85">
        <f t="shared" si="5"/>
        <v>765071.99999999988</v>
      </c>
    </row>
    <row r="110" spans="1:11" s="124" customFormat="1" ht="40.799999999999997" x14ac:dyDescent="0.3">
      <c r="A110" s="80" t="s">
        <v>273</v>
      </c>
      <c r="B110" s="81" t="s">
        <v>801</v>
      </c>
      <c r="C110" s="82" t="s">
        <v>1589</v>
      </c>
      <c r="D110" s="83" t="s">
        <v>213</v>
      </c>
      <c r="E110" s="84">
        <v>10</v>
      </c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1" s="124" customFormat="1" ht="40.799999999999997" x14ac:dyDescent="0.3">
      <c r="A111" s="80" t="s">
        <v>275</v>
      </c>
      <c r="B111" s="81" t="s">
        <v>801</v>
      </c>
      <c r="C111" s="82" t="s">
        <v>1590</v>
      </c>
      <c r="D111" s="83" t="s">
        <v>213</v>
      </c>
      <c r="E111" s="84">
        <v>195</v>
      </c>
      <c r="F111" s="85">
        <v>2196.4079999999999</v>
      </c>
      <c r="G111" s="85">
        <f t="shared" si="3"/>
        <v>428299.56</v>
      </c>
      <c r="H111" s="85"/>
      <c r="I111" s="85">
        <f t="shared" si="4"/>
        <v>0</v>
      </c>
      <c r="J111" s="85">
        <f t="shared" si="5"/>
        <v>428299.56</v>
      </c>
    </row>
    <row r="112" spans="1:11" s="124" customFormat="1" ht="40.799999999999997" x14ac:dyDescent="0.3">
      <c r="A112" s="80" t="s">
        <v>279</v>
      </c>
      <c r="B112" s="81" t="s">
        <v>853</v>
      </c>
      <c r="C112" s="82" t="s">
        <v>1388</v>
      </c>
      <c r="D112" s="83" t="s">
        <v>213</v>
      </c>
      <c r="E112" s="84">
        <v>511</v>
      </c>
      <c r="F112" s="85">
        <v>49.5</v>
      </c>
      <c r="G112" s="85">
        <f t="shared" si="3"/>
        <v>25294.5</v>
      </c>
      <c r="H112" s="85"/>
      <c r="I112" s="85">
        <f t="shared" si="4"/>
        <v>0</v>
      </c>
      <c r="J112" s="85">
        <f t="shared" si="5"/>
        <v>25294.5</v>
      </c>
    </row>
    <row r="113" spans="1:11" s="124" customFormat="1" ht="40.799999999999997" x14ac:dyDescent="0.3">
      <c r="A113" s="80" t="s">
        <v>847</v>
      </c>
      <c r="B113" s="81" t="s">
        <v>870</v>
      </c>
      <c r="C113" s="82" t="s">
        <v>871</v>
      </c>
      <c r="D113" s="83" t="s">
        <v>73</v>
      </c>
      <c r="E113" s="84">
        <v>48</v>
      </c>
      <c r="F113" s="85">
        <v>4656.46</v>
      </c>
      <c r="G113" s="85">
        <f t="shared" si="3"/>
        <v>223510.08000000002</v>
      </c>
      <c r="H113" s="85"/>
      <c r="I113" s="85">
        <f t="shared" si="4"/>
        <v>0</v>
      </c>
      <c r="J113" s="85">
        <f t="shared" si="5"/>
        <v>223510.08000000002</v>
      </c>
    </row>
    <row r="114" spans="1:11" s="124" customFormat="1" ht="40.799999999999997" x14ac:dyDescent="0.3">
      <c r="A114" s="80" t="s">
        <v>282</v>
      </c>
      <c r="B114" s="81" t="s">
        <v>870</v>
      </c>
      <c r="C114" s="82" t="s">
        <v>873</v>
      </c>
      <c r="D114" s="83" t="s">
        <v>73</v>
      </c>
      <c r="E114" s="84">
        <v>96</v>
      </c>
      <c r="F114" s="85">
        <v>1078.3499999999999</v>
      </c>
      <c r="G114" s="85">
        <f t="shared" si="3"/>
        <v>103521.59999999999</v>
      </c>
      <c r="H114" s="85"/>
      <c r="I114" s="85">
        <f t="shared" si="4"/>
        <v>0</v>
      </c>
      <c r="J114" s="85">
        <f t="shared" si="5"/>
        <v>103521.59999999999</v>
      </c>
    </row>
    <row r="115" spans="1:11" s="124" customFormat="1" ht="40.799999999999997" x14ac:dyDescent="0.3">
      <c r="A115" s="80" t="s">
        <v>284</v>
      </c>
      <c r="B115" s="81" t="s">
        <v>870</v>
      </c>
      <c r="C115" s="82" t="s">
        <v>1302</v>
      </c>
      <c r="D115" s="83" t="s">
        <v>73</v>
      </c>
      <c r="E115" s="84">
        <v>197</v>
      </c>
      <c r="F115" s="85">
        <v>919.89600000000007</v>
      </c>
      <c r="G115" s="85">
        <f t="shared" si="3"/>
        <v>181219.51200000002</v>
      </c>
      <c r="H115" s="85"/>
      <c r="I115" s="85">
        <f t="shared" si="4"/>
        <v>0</v>
      </c>
      <c r="J115" s="85">
        <f t="shared" si="5"/>
        <v>181219.51200000002</v>
      </c>
    </row>
    <row r="116" spans="1:11" s="125" customFormat="1" ht="20.399999999999999" x14ac:dyDescent="0.3">
      <c r="A116" s="86" t="s">
        <v>286</v>
      </c>
      <c r="B116" s="87" t="s">
        <v>806</v>
      </c>
      <c r="C116" s="88" t="s">
        <v>807</v>
      </c>
      <c r="D116" s="89" t="s">
        <v>69</v>
      </c>
      <c r="E116" s="93">
        <v>4.04</v>
      </c>
      <c r="F116" s="91"/>
      <c r="G116" s="91">
        <f t="shared" si="3"/>
        <v>0</v>
      </c>
      <c r="H116" s="91"/>
      <c r="I116" s="91">
        <f t="shared" si="4"/>
        <v>0</v>
      </c>
      <c r="J116" s="91">
        <f t="shared" si="5"/>
        <v>0</v>
      </c>
    </row>
    <row r="117" spans="1:11" s="124" customFormat="1" ht="40.799999999999997" x14ac:dyDescent="0.3">
      <c r="A117" s="80" t="s">
        <v>289</v>
      </c>
      <c r="B117" s="81" t="s">
        <v>1400</v>
      </c>
      <c r="C117" s="82" t="s">
        <v>1591</v>
      </c>
      <c r="D117" s="83" t="s">
        <v>73</v>
      </c>
      <c r="E117" s="84">
        <v>188</v>
      </c>
      <c r="F117" s="85">
        <v>5288.3759999999993</v>
      </c>
      <c r="G117" s="85">
        <f t="shared" si="3"/>
        <v>994214.68799999985</v>
      </c>
      <c r="H117" s="85"/>
      <c r="I117" s="85">
        <f t="shared" si="4"/>
        <v>0</v>
      </c>
      <c r="J117" s="85">
        <f t="shared" si="5"/>
        <v>994214.68799999985</v>
      </c>
      <c r="K117" s="124">
        <f>4406.98*1.2</f>
        <v>5288.3759999999993</v>
      </c>
    </row>
    <row r="118" spans="1:11" s="124" customFormat="1" ht="40.799999999999997" x14ac:dyDescent="0.3">
      <c r="A118" s="80" t="s">
        <v>291</v>
      </c>
      <c r="B118" s="81" t="s">
        <v>808</v>
      </c>
      <c r="C118" s="82" t="s">
        <v>810</v>
      </c>
      <c r="D118" s="83" t="s">
        <v>73</v>
      </c>
      <c r="E118" s="84">
        <v>216</v>
      </c>
      <c r="F118" s="85">
        <f>1250.9337*1.2</f>
        <v>1501.1204399999999</v>
      </c>
      <c r="G118" s="85">
        <f t="shared" si="3"/>
        <v>324242.01503999997</v>
      </c>
      <c r="H118" s="85"/>
      <c r="I118" s="85">
        <f t="shared" si="4"/>
        <v>0</v>
      </c>
      <c r="J118" s="85">
        <f t="shared" si="5"/>
        <v>324242.01503999997</v>
      </c>
    </row>
    <row r="119" spans="1:11" s="124" customFormat="1" ht="40.799999999999997" x14ac:dyDescent="0.3">
      <c r="A119" s="80" t="s">
        <v>293</v>
      </c>
      <c r="B119" s="81" t="s">
        <v>859</v>
      </c>
      <c r="C119" s="82" t="s">
        <v>1304</v>
      </c>
      <c r="D119" s="83" t="s">
        <v>73</v>
      </c>
      <c r="E119" s="84">
        <v>394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124" customFormat="1" ht="40.799999999999997" x14ac:dyDescent="0.3">
      <c r="A120" s="80" t="s">
        <v>296</v>
      </c>
      <c r="B120" s="81" t="s">
        <v>840</v>
      </c>
      <c r="C120" s="82" t="s">
        <v>1063</v>
      </c>
      <c r="D120" s="83" t="s">
        <v>73</v>
      </c>
      <c r="E120" s="84">
        <v>2000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1" s="124" customFormat="1" ht="40.799999999999997" x14ac:dyDescent="0.3">
      <c r="A121" s="80" t="s">
        <v>298</v>
      </c>
      <c r="B121" s="81" t="s">
        <v>842</v>
      </c>
      <c r="C121" s="82" t="s">
        <v>1035</v>
      </c>
      <c r="D121" s="83" t="s">
        <v>73</v>
      </c>
      <c r="E121" s="84">
        <v>2000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124" customFormat="1" ht="40.799999999999997" x14ac:dyDescent="0.3">
      <c r="A122" s="80" t="s">
        <v>300</v>
      </c>
      <c r="B122" s="81" t="s">
        <v>815</v>
      </c>
      <c r="C122" s="82" t="s">
        <v>1306</v>
      </c>
      <c r="D122" s="83" t="s">
        <v>213</v>
      </c>
      <c r="E122" s="84">
        <v>500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124" customFormat="1" ht="40.799999999999997" x14ac:dyDescent="0.3">
      <c r="A123" s="80" t="s">
        <v>303</v>
      </c>
      <c r="B123" s="81" t="s">
        <v>838</v>
      </c>
      <c r="C123" s="82" t="s">
        <v>914</v>
      </c>
      <c r="D123" s="83" t="s">
        <v>73</v>
      </c>
      <c r="E123" s="84">
        <v>1220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124" customFormat="1" ht="40.799999999999997" x14ac:dyDescent="0.3">
      <c r="A124" s="80" t="s">
        <v>305</v>
      </c>
      <c r="B124" s="81" t="s">
        <v>840</v>
      </c>
      <c r="C124" s="82" t="s">
        <v>876</v>
      </c>
      <c r="D124" s="83" t="s">
        <v>73</v>
      </c>
      <c r="E124" s="84">
        <v>1220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124" customFormat="1" ht="40.799999999999997" x14ac:dyDescent="0.3">
      <c r="A125" s="80" t="s">
        <v>862</v>
      </c>
      <c r="B125" s="81" t="s">
        <v>815</v>
      </c>
      <c r="C125" s="82" t="s">
        <v>816</v>
      </c>
      <c r="D125" s="83" t="s">
        <v>213</v>
      </c>
      <c r="E125" s="84">
        <v>40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124" customFormat="1" ht="40.799999999999997" x14ac:dyDescent="0.3">
      <c r="A126" s="80" t="s">
        <v>312</v>
      </c>
      <c r="B126" s="81" t="s">
        <v>831</v>
      </c>
      <c r="C126" s="82" t="s">
        <v>832</v>
      </c>
      <c r="D126" s="83" t="s">
        <v>213</v>
      </c>
      <c r="E126" s="84">
        <v>100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124" customFormat="1" ht="40.799999999999997" x14ac:dyDescent="0.3">
      <c r="A127" s="80" t="s">
        <v>866</v>
      </c>
      <c r="B127" s="81" t="s">
        <v>838</v>
      </c>
      <c r="C127" s="82" t="s">
        <v>911</v>
      </c>
      <c r="D127" s="83" t="s">
        <v>73</v>
      </c>
      <c r="E127" s="84">
        <v>3180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124" customFormat="1" ht="40.799999999999997" x14ac:dyDescent="0.3">
      <c r="A128" s="80" t="s">
        <v>318</v>
      </c>
      <c r="B128" s="81" t="s">
        <v>840</v>
      </c>
      <c r="C128" s="82" t="s">
        <v>1062</v>
      </c>
      <c r="D128" s="83" t="s">
        <v>73</v>
      </c>
      <c r="E128" s="84">
        <v>3180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124" customFormat="1" ht="40.799999999999997" x14ac:dyDescent="0.3">
      <c r="A129" s="80" t="s">
        <v>869</v>
      </c>
      <c r="B129" s="81" t="s">
        <v>842</v>
      </c>
      <c r="C129" s="82" t="s">
        <v>843</v>
      </c>
      <c r="D129" s="83" t="s">
        <v>73</v>
      </c>
      <c r="E129" s="84">
        <v>3180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124" customFormat="1" ht="40.799999999999997" x14ac:dyDescent="0.3">
      <c r="A130" s="80" t="s">
        <v>324</v>
      </c>
      <c r="B130" s="81" t="s">
        <v>838</v>
      </c>
      <c r="C130" s="82" t="s">
        <v>1308</v>
      </c>
      <c r="D130" s="83" t="s">
        <v>73</v>
      </c>
      <c r="E130" s="84">
        <v>1100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0" s="124" customFormat="1" ht="40.799999999999997" x14ac:dyDescent="0.3">
      <c r="A131" s="80" t="s">
        <v>874</v>
      </c>
      <c r="B131" s="81" t="s">
        <v>840</v>
      </c>
      <c r="C131" s="82" t="s">
        <v>852</v>
      </c>
      <c r="D131" s="83" t="s">
        <v>73</v>
      </c>
      <c r="E131" s="84">
        <v>1100</v>
      </c>
      <c r="F131" s="85"/>
      <c r="G131" s="85">
        <f t="shared" ref="G131:G194" si="6">E131*F131</f>
        <v>0</v>
      </c>
      <c r="H131" s="85"/>
      <c r="I131" s="85">
        <f t="shared" ref="I131:I194" si="7">E131*H131</f>
        <v>0</v>
      </c>
      <c r="J131" s="85">
        <f t="shared" ref="J131:J194" si="8">G131+I131</f>
        <v>0</v>
      </c>
    </row>
    <row r="132" spans="1:10" s="124" customFormat="1" ht="40.799999999999997" x14ac:dyDescent="0.3">
      <c r="A132" s="80" t="s">
        <v>330</v>
      </c>
      <c r="B132" s="81" t="s">
        <v>829</v>
      </c>
      <c r="C132" s="82" t="s">
        <v>830</v>
      </c>
      <c r="D132" s="83" t="s">
        <v>213</v>
      </c>
      <c r="E132" s="84">
        <v>150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125" customFormat="1" ht="20.399999999999999" x14ac:dyDescent="0.3">
      <c r="A133" s="86" t="s">
        <v>333</v>
      </c>
      <c r="B133" s="87" t="s">
        <v>825</v>
      </c>
      <c r="C133" s="88" t="s">
        <v>826</v>
      </c>
      <c r="D133" s="89" t="s">
        <v>109</v>
      </c>
      <c r="E133" s="90">
        <v>18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124" customFormat="1" ht="40.799999999999997" x14ac:dyDescent="0.3">
      <c r="A134" s="80" t="s">
        <v>336</v>
      </c>
      <c r="B134" s="81" t="s">
        <v>827</v>
      </c>
      <c r="C134" s="82" t="s">
        <v>1310</v>
      </c>
      <c r="D134" s="83" t="s">
        <v>116</v>
      </c>
      <c r="E134" s="84">
        <v>1800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0" s="124" customFormat="1" ht="40.799999999999997" x14ac:dyDescent="0.3">
      <c r="A135" s="80" t="s">
        <v>339</v>
      </c>
      <c r="B135" s="81" t="s">
        <v>835</v>
      </c>
      <c r="C135" s="82" t="s">
        <v>836</v>
      </c>
      <c r="D135" s="83" t="s">
        <v>837</v>
      </c>
      <c r="E135" s="84">
        <v>30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124" customFormat="1" ht="40.799999999999997" x14ac:dyDescent="0.3">
      <c r="A136" s="80" t="s">
        <v>341</v>
      </c>
      <c r="B136" s="81" t="s">
        <v>833</v>
      </c>
      <c r="C136" s="82" t="s">
        <v>1592</v>
      </c>
      <c r="D136" s="83" t="s">
        <v>213</v>
      </c>
      <c r="E136" s="84">
        <v>3600</v>
      </c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0" s="124" customFormat="1" ht="40.799999999999997" x14ac:dyDescent="0.3">
      <c r="A137" s="80" t="s">
        <v>344</v>
      </c>
      <c r="B137" s="81" t="s">
        <v>815</v>
      </c>
      <c r="C137" s="82" t="s">
        <v>846</v>
      </c>
      <c r="D137" s="83" t="s">
        <v>213</v>
      </c>
      <c r="E137" s="84">
        <v>7200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124" customFormat="1" ht="40.799999999999997" x14ac:dyDescent="0.3">
      <c r="A138" s="80" t="s">
        <v>347</v>
      </c>
      <c r="B138" s="81" t="s">
        <v>819</v>
      </c>
      <c r="C138" s="82" t="s">
        <v>820</v>
      </c>
      <c r="D138" s="83" t="s">
        <v>213</v>
      </c>
      <c r="E138" s="84">
        <v>20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125" customFormat="1" ht="30.6" x14ac:dyDescent="0.3">
      <c r="A139" s="86" t="s">
        <v>348</v>
      </c>
      <c r="B139" s="87" t="s">
        <v>498</v>
      </c>
      <c r="C139" s="88" t="s">
        <v>499</v>
      </c>
      <c r="D139" s="89" t="s">
        <v>109</v>
      </c>
      <c r="E139" s="93">
        <v>0.81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124" customFormat="1" ht="40.799999999999997" x14ac:dyDescent="0.3">
      <c r="A140" s="80" t="s">
        <v>351</v>
      </c>
      <c r="B140" s="81" t="s">
        <v>823</v>
      </c>
      <c r="C140" s="82" t="s">
        <v>1312</v>
      </c>
      <c r="D140" s="83" t="s">
        <v>116</v>
      </c>
      <c r="E140" s="103">
        <v>83.43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125" customFormat="1" ht="20.399999999999999" x14ac:dyDescent="0.3">
      <c r="A141" s="86" t="s">
        <v>354</v>
      </c>
      <c r="B141" s="87" t="s">
        <v>1164</v>
      </c>
      <c r="C141" s="88" t="s">
        <v>1165</v>
      </c>
      <c r="D141" s="89" t="s">
        <v>415</v>
      </c>
      <c r="E141" s="90">
        <v>3</v>
      </c>
      <c r="F141" s="91"/>
      <c r="G141" s="91">
        <f t="shared" si="6"/>
        <v>0</v>
      </c>
      <c r="H141" s="91"/>
      <c r="I141" s="91">
        <f t="shared" si="7"/>
        <v>0</v>
      </c>
      <c r="J141" s="91">
        <f t="shared" si="8"/>
        <v>0</v>
      </c>
    </row>
    <row r="142" spans="1:10" s="124" customFormat="1" ht="40.799999999999997" x14ac:dyDescent="0.3">
      <c r="A142" s="80" t="s">
        <v>358</v>
      </c>
      <c r="B142" s="81" t="s">
        <v>1167</v>
      </c>
      <c r="C142" s="82" t="s">
        <v>1593</v>
      </c>
      <c r="D142" s="83" t="s">
        <v>116</v>
      </c>
      <c r="E142" s="84">
        <v>309</v>
      </c>
      <c r="F142" s="85"/>
      <c r="G142" s="85">
        <f t="shared" si="6"/>
        <v>0</v>
      </c>
      <c r="H142" s="85"/>
      <c r="I142" s="85">
        <f t="shared" si="7"/>
        <v>0</v>
      </c>
      <c r="J142" s="85">
        <f t="shared" si="8"/>
        <v>0</v>
      </c>
    </row>
    <row r="143" spans="1:10" s="124" customFormat="1" ht="40.799999999999997" x14ac:dyDescent="0.3">
      <c r="A143" s="80" t="s">
        <v>361</v>
      </c>
      <c r="B143" s="81" t="s">
        <v>1170</v>
      </c>
      <c r="C143" s="82" t="s">
        <v>1594</v>
      </c>
      <c r="D143" s="83" t="s">
        <v>213</v>
      </c>
      <c r="E143" s="84">
        <v>144</v>
      </c>
      <c r="F143" s="85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0" s="124" customFormat="1" ht="40.799999999999997" x14ac:dyDescent="0.3">
      <c r="A144" s="80" t="s">
        <v>363</v>
      </c>
      <c r="B144" s="81" t="s">
        <v>1170</v>
      </c>
      <c r="C144" s="82" t="s">
        <v>1595</v>
      </c>
      <c r="D144" s="83" t="s">
        <v>213</v>
      </c>
      <c r="E144" s="84">
        <v>144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124" customFormat="1" ht="40.799999999999997" x14ac:dyDescent="0.3">
      <c r="A145" s="80" t="s">
        <v>367</v>
      </c>
      <c r="B145" s="81" t="s">
        <v>1170</v>
      </c>
      <c r="C145" s="82" t="s">
        <v>1173</v>
      </c>
      <c r="D145" s="83" t="s">
        <v>213</v>
      </c>
      <c r="E145" s="84">
        <v>72</v>
      </c>
      <c r="F145" s="85"/>
      <c r="G145" s="85">
        <f t="shared" si="6"/>
        <v>0</v>
      </c>
      <c r="H145" s="85"/>
      <c r="I145" s="85">
        <f t="shared" si="7"/>
        <v>0</v>
      </c>
      <c r="J145" s="85">
        <f t="shared" si="8"/>
        <v>0</v>
      </c>
    </row>
    <row r="146" spans="1:10" s="124" customFormat="1" ht="40.799999999999997" x14ac:dyDescent="0.3">
      <c r="A146" s="80" t="s">
        <v>369</v>
      </c>
      <c r="B146" s="81" t="s">
        <v>1596</v>
      </c>
      <c r="C146" s="82" t="s">
        <v>1597</v>
      </c>
      <c r="D146" s="83" t="s">
        <v>213</v>
      </c>
      <c r="E146" s="84">
        <v>40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124" customFormat="1" ht="40.799999999999997" x14ac:dyDescent="0.3">
      <c r="A147" s="80" t="s">
        <v>371</v>
      </c>
      <c r="B147" s="81" t="s">
        <v>1598</v>
      </c>
      <c r="C147" s="82" t="s">
        <v>1599</v>
      </c>
      <c r="D147" s="83" t="s">
        <v>73</v>
      </c>
      <c r="E147" s="84">
        <v>72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124" customFormat="1" ht="40.799999999999997" x14ac:dyDescent="0.3">
      <c r="A148" s="80" t="s">
        <v>374</v>
      </c>
      <c r="B148" s="81" t="s">
        <v>817</v>
      </c>
      <c r="C148" s="82" t="s">
        <v>1333</v>
      </c>
      <c r="D148" s="83" t="s">
        <v>213</v>
      </c>
      <c r="E148" s="84">
        <v>500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124" customFormat="1" ht="40.799999999999997" x14ac:dyDescent="0.3">
      <c r="A149" s="80" t="s">
        <v>376</v>
      </c>
      <c r="B149" s="81" t="s">
        <v>1535</v>
      </c>
      <c r="C149" s="82" t="s">
        <v>1600</v>
      </c>
      <c r="D149" s="83" t="s">
        <v>73</v>
      </c>
      <c r="E149" s="84">
        <v>500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0" s="124" customFormat="1" ht="40.799999999999997" x14ac:dyDescent="0.3">
      <c r="A150" s="80" t="s">
        <v>379</v>
      </c>
      <c r="B150" s="81" t="s">
        <v>1535</v>
      </c>
      <c r="C150" s="82" t="s">
        <v>1601</v>
      </c>
      <c r="D150" s="83" t="s">
        <v>73</v>
      </c>
      <c r="E150" s="84">
        <v>1000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124" customFormat="1" ht="40.799999999999997" x14ac:dyDescent="0.3">
      <c r="A151" s="80" t="s">
        <v>380</v>
      </c>
      <c r="B151" s="81" t="s">
        <v>1535</v>
      </c>
      <c r="C151" s="82" t="s">
        <v>1337</v>
      </c>
      <c r="D151" s="83" t="s">
        <v>73</v>
      </c>
      <c r="E151" s="84">
        <v>1000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124" customFormat="1" ht="40.799999999999997" x14ac:dyDescent="0.3">
      <c r="A152" s="80" t="s">
        <v>381</v>
      </c>
      <c r="B152" s="81" t="s">
        <v>840</v>
      </c>
      <c r="C152" s="82" t="s">
        <v>912</v>
      </c>
      <c r="D152" s="83" t="s">
        <v>73</v>
      </c>
      <c r="E152" s="84">
        <v>1500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125" customFormat="1" ht="30.6" x14ac:dyDescent="0.3">
      <c r="A153" s="86" t="s">
        <v>384</v>
      </c>
      <c r="B153" s="87" t="s">
        <v>803</v>
      </c>
      <c r="C153" s="88" t="s">
        <v>804</v>
      </c>
      <c r="D153" s="89" t="s">
        <v>165</v>
      </c>
      <c r="E153" s="96">
        <v>1.6726399999999999</v>
      </c>
      <c r="F153" s="91"/>
      <c r="G153" s="91">
        <f t="shared" si="6"/>
        <v>0</v>
      </c>
      <c r="H153" s="91"/>
      <c r="I153" s="91">
        <f t="shared" si="7"/>
        <v>0</v>
      </c>
      <c r="J153" s="91">
        <f t="shared" si="8"/>
        <v>0</v>
      </c>
    </row>
    <row r="154" spans="1:10" s="124" customFormat="1" ht="40.799999999999997" x14ac:dyDescent="0.3">
      <c r="A154" s="80" t="s">
        <v>386</v>
      </c>
      <c r="B154" s="81" t="s">
        <v>1386</v>
      </c>
      <c r="C154" s="82" t="s">
        <v>1602</v>
      </c>
      <c r="D154" s="83" t="s">
        <v>73</v>
      </c>
      <c r="E154" s="84">
        <v>204</v>
      </c>
      <c r="F154" s="118">
        <v>42577.919999999998</v>
      </c>
      <c r="G154" s="85">
        <f t="shared" si="6"/>
        <v>8685895.6799999997</v>
      </c>
      <c r="H154" s="85"/>
      <c r="I154" s="85">
        <f t="shared" si="7"/>
        <v>0</v>
      </c>
      <c r="J154" s="85">
        <f t="shared" si="8"/>
        <v>8685895.6799999997</v>
      </c>
    </row>
    <row r="155" spans="1:10" s="124" customFormat="1" ht="40.799999999999997" x14ac:dyDescent="0.3">
      <c r="A155" s="80" t="s">
        <v>388</v>
      </c>
      <c r="B155" s="81" t="s">
        <v>1386</v>
      </c>
      <c r="C155" s="82" t="s">
        <v>1391</v>
      </c>
      <c r="D155" s="83" t="s">
        <v>73</v>
      </c>
      <c r="E155" s="84">
        <v>35</v>
      </c>
      <c r="F155" s="117">
        <v>37472.425487999993</v>
      </c>
      <c r="G155" s="85">
        <f t="shared" si="6"/>
        <v>1311534.8920799997</v>
      </c>
      <c r="H155" s="85"/>
      <c r="I155" s="85">
        <f t="shared" si="7"/>
        <v>0</v>
      </c>
      <c r="J155" s="85">
        <f t="shared" si="8"/>
        <v>1311534.8920799997</v>
      </c>
    </row>
    <row r="156" spans="1:10" s="124" customFormat="1" ht="40.799999999999997" x14ac:dyDescent="0.3">
      <c r="A156" s="80" t="s">
        <v>390</v>
      </c>
      <c r="B156" s="81" t="s">
        <v>880</v>
      </c>
      <c r="C156" s="82" t="s">
        <v>1603</v>
      </c>
      <c r="D156" s="83" t="s">
        <v>73</v>
      </c>
      <c r="E156" s="84">
        <v>30</v>
      </c>
      <c r="F156" s="85">
        <v>17067.45</v>
      </c>
      <c r="G156" s="85">
        <f t="shared" si="6"/>
        <v>512023.5</v>
      </c>
      <c r="H156" s="85"/>
      <c r="I156" s="85">
        <f t="shared" si="7"/>
        <v>0</v>
      </c>
      <c r="J156" s="85">
        <f t="shared" si="8"/>
        <v>512023.5</v>
      </c>
    </row>
    <row r="157" spans="1:10" s="124" customFormat="1" ht="40.799999999999997" x14ac:dyDescent="0.3">
      <c r="A157" s="80" t="s">
        <v>392</v>
      </c>
      <c r="B157" s="81" t="s">
        <v>880</v>
      </c>
      <c r="C157" s="82" t="s">
        <v>1392</v>
      </c>
      <c r="D157" s="83" t="s">
        <v>73</v>
      </c>
      <c r="E157" s="84">
        <v>4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0" s="124" customFormat="1" ht="40.799999999999997" x14ac:dyDescent="0.3">
      <c r="A158" s="80" t="s">
        <v>395</v>
      </c>
      <c r="B158" s="81" t="s">
        <v>880</v>
      </c>
      <c r="C158" s="82" t="s">
        <v>1604</v>
      </c>
      <c r="D158" s="83" t="s">
        <v>73</v>
      </c>
      <c r="E158" s="84">
        <v>8</v>
      </c>
      <c r="F158" s="85"/>
      <c r="G158" s="85">
        <f t="shared" si="6"/>
        <v>0</v>
      </c>
      <c r="H158" s="85"/>
      <c r="I158" s="85">
        <f t="shared" si="7"/>
        <v>0</v>
      </c>
      <c r="J158" s="85">
        <f t="shared" si="8"/>
        <v>0</v>
      </c>
    </row>
    <row r="159" spans="1:10" s="124" customFormat="1" ht="40.799999999999997" x14ac:dyDescent="0.3">
      <c r="A159" s="80" t="s">
        <v>398</v>
      </c>
      <c r="B159" s="81" t="s">
        <v>793</v>
      </c>
      <c r="C159" s="82" t="s">
        <v>1605</v>
      </c>
      <c r="D159" s="83" t="s">
        <v>213</v>
      </c>
      <c r="E159" s="84">
        <v>30</v>
      </c>
      <c r="F159" s="85"/>
      <c r="G159" s="85">
        <f t="shared" si="6"/>
        <v>0</v>
      </c>
      <c r="H159" s="85"/>
      <c r="I159" s="85">
        <f t="shared" si="7"/>
        <v>0</v>
      </c>
      <c r="J159" s="85">
        <f t="shared" si="8"/>
        <v>0</v>
      </c>
    </row>
    <row r="160" spans="1:10" s="124" customFormat="1" ht="40.799999999999997" x14ac:dyDescent="0.3">
      <c r="A160" s="80" t="s">
        <v>900</v>
      </c>
      <c r="B160" s="81" t="s">
        <v>793</v>
      </c>
      <c r="C160" s="82" t="s">
        <v>1606</v>
      </c>
      <c r="D160" s="83" t="s">
        <v>213</v>
      </c>
      <c r="E160" s="84">
        <v>4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1" s="125" customFormat="1" ht="30.6" x14ac:dyDescent="0.3">
      <c r="A161" s="86" t="s">
        <v>404</v>
      </c>
      <c r="B161" s="87" t="s">
        <v>163</v>
      </c>
      <c r="C161" s="88" t="s">
        <v>164</v>
      </c>
      <c r="D161" s="89" t="s">
        <v>165</v>
      </c>
      <c r="E161" s="96">
        <v>1.67197</v>
      </c>
      <c r="F161" s="91"/>
      <c r="G161" s="91">
        <f t="shared" si="6"/>
        <v>0</v>
      </c>
      <c r="H161" s="91"/>
      <c r="I161" s="91">
        <f t="shared" si="7"/>
        <v>0</v>
      </c>
      <c r="J161" s="91">
        <f t="shared" si="8"/>
        <v>0</v>
      </c>
    </row>
    <row r="162" spans="1:11" s="124" customFormat="1" ht="40.799999999999997" x14ac:dyDescent="0.3">
      <c r="A162" s="80" t="s">
        <v>902</v>
      </c>
      <c r="B162" s="81" t="s">
        <v>1386</v>
      </c>
      <c r="C162" s="82" t="s">
        <v>1607</v>
      </c>
      <c r="D162" s="83" t="s">
        <v>73</v>
      </c>
      <c r="E162" s="84">
        <v>155</v>
      </c>
      <c r="F162" s="85"/>
      <c r="G162" s="85">
        <f t="shared" si="6"/>
        <v>0</v>
      </c>
      <c r="H162" s="85"/>
      <c r="I162" s="85">
        <f t="shared" si="7"/>
        <v>0</v>
      </c>
      <c r="J162" s="85">
        <f t="shared" si="8"/>
        <v>0</v>
      </c>
    </row>
    <row r="163" spans="1:11" s="124" customFormat="1" ht="40.799999999999997" x14ac:dyDescent="0.3">
      <c r="A163" s="80" t="s">
        <v>903</v>
      </c>
      <c r="B163" s="81" t="s">
        <v>880</v>
      </c>
      <c r="C163" s="82" t="s">
        <v>1395</v>
      </c>
      <c r="D163" s="83" t="s">
        <v>73</v>
      </c>
      <c r="E163" s="84">
        <v>10</v>
      </c>
      <c r="F163" s="85">
        <v>11645.42</v>
      </c>
      <c r="G163" s="85">
        <f t="shared" si="6"/>
        <v>116454.2</v>
      </c>
      <c r="H163" s="85"/>
      <c r="I163" s="85">
        <f t="shared" si="7"/>
        <v>0</v>
      </c>
      <c r="J163" s="85">
        <f t="shared" si="8"/>
        <v>116454.2</v>
      </c>
    </row>
    <row r="164" spans="1:11" s="124" customFormat="1" ht="40.799999999999997" x14ac:dyDescent="0.3">
      <c r="A164" s="80" t="s">
        <v>412</v>
      </c>
      <c r="B164" s="81" t="s">
        <v>793</v>
      </c>
      <c r="C164" s="82" t="s">
        <v>1608</v>
      </c>
      <c r="D164" s="83" t="s">
        <v>213</v>
      </c>
      <c r="E164" s="84">
        <v>7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124" customFormat="1" ht="40.799999999999997" x14ac:dyDescent="0.3">
      <c r="A165" s="80" t="s">
        <v>416</v>
      </c>
      <c r="B165" s="81" t="s">
        <v>1386</v>
      </c>
      <c r="C165" s="82" t="s">
        <v>1396</v>
      </c>
      <c r="D165" s="83" t="s">
        <v>73</v>
      </c>
      <c r="E165" s="84">
        <v>1015</v>
      </c>
      <c r="F165" s="85">
        <v>241.32</v>
      </c>
      <c r="G165" s="85">
        <f t="shared" si="6"/>
        <v>244939.8</v>
      </c>
      <c r="H165" s="85"/>
      <c r="I165" s="85">
        <f t="shared" si="7"/>
        <v>0</v>
      </c>
      <c r="J165" s="85">
        <f t="shared" si="8"/>
        <v>244939.8</v>
      </c>
    </row>
    <row r="166" spans="1:11" s="124" customFormat="1" ht="40.799999999999997" x14ac:dyDescent="0.3">
      <c r="A166" s="80" t="s">
        <v>906</v>
      </c>
      <c r="B166" s="81" t="s">
        <v>1386</v>
      </c>
      <c r="C166" s="82" t="s">
        <v>896</v>
      </c>
      <c r="D166" s="83" t="s">
        <v>73</v>
      </c>
      <c r="E166" s="84">
        <v>100</v>
      </c>
      <c r="F166" s="85">
        <v>3507.84</v>
      </c>
      <c r="G166" s="85">
        <f t="shared" si="6"/>
        <v>350784</v>
      </c>
      <c r="H166" s="85"/>
      <c r="I166" s="85">
        <f t="shared" si="7"/>
        <v>0</v>
      </c>
      <c r="J166" s="85">
        <f t="shared" si="8"/>
        <v>350784</v>
      </c>
    </row>
    <row r="167" spans="1:11" s="125" customFormat="1" ht="20.399999999999999" x14ac:dyDescent="0.3">
      <c r="A167" s="86" t="s">
        <v>422</v>
      </c>
      <c r="B167" s="87" t="s">
        <v>203</v>
      </c>
      <c r="C167" s="88" t="s">
        <v>204</v>
      </c>
      <c r="D167" s="89" t="s">
        <v>69</v>
      </c>
      <c r="E167" s="94">
        <v>2.1</v>
      </c>
      <c r="F167" s="91"/>
      <c r="G167" s="91">
        <f t="shared" si="6"/>
        <v>0</v>
      </c>
      <c r="H167" s="91"/>
      <c r="I167" s="91">
        <f t="shared" si="7"/>
        <v>0</v>
      </c>
      <c r="J167" s="91">
        <f t="shared" si="8"/>
        <v>0</v>
      </c>
    </row>
    <row r="168" spans="1:11" s="124" customFormat="1" ht="40.799999999999997" x14ac:dyDescent="0.3">
      <c r="A168" s="80" t="s">
        <v>424</v>
      </c>
      <c r="B168" s="81" t="s">
        <v>1400</v>
      </c>
      <c r="C168" s="82" t="s">
        <v>1609</v>
      </c>
      <c r="D168" s="83" t="s">
        <v>213</v>
      </c>
      <c r="E168" s="84">
        <v>210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125" customFormat="1" ht="20.399999999999999" x14ac:dyDescent="0.3">
      <c r="A169" s="86" t="s">
        <v>427</v>
      </c>
      <c r="B169" s="87" t="s">
        <v>203</v>
      </c>
      <c r="C169" s="88" t="s">
        <v>204</v>
      </c>
      <c r="D169" s="89" t="s">
        <v>69</v>
      </c>
      <c r="E169" s="94">
        <v>0.4</v>
      </c>
      <c r="F169" s="91"/>
      <c r="G169" s="91">
        <f t="shared" si="6"/>
        <v>0</v>
      </c>
      <c r="H169" s="91"/>
      <c r="I169" s="91">
        <f t="shared" si="7"/>
        <v>0</v>
      </c>
      <c r="J169" s="91">
        <f t="shared" si="8"/>
        <v>0</v>
      </c>
    </row>
    <row r="170" spans="1:11" s="124" customFormat="1" ht="40.799999999999997" x14ac:dyDescent="0.3">
      <c r="A170" s="80" t="s">
        <v>908</v>
      </c>
      <c r="B170" s="81" t="s">
        <v>1400</v>
      </c>
      <c r="C170" s="82" t="s">
        <v>1610</v>
      </c>
      <c r="D170" s="83" t="s">
        <v>73</v>
      </c>
      <c r="E170" s="84">
        <v>40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1" s="125" customFormat="1" ht="20.399999999999999" x14ac:dyDescent="0.3">
      <c r="A171" s="86" t="s">
        <v>432</v>
      </c>
      <c r="B171" s="87" t="s">
        <v>203</v>
      </c>
      <c r="C171" s="88" t="s">
        <v>204</v>
      </c>
      <c r="D171" s="89" t="s">
        <v>69</v>
      </c>
      <c r="E171" s="94">
        <v>0.4</v>
      </c>
      <c r="F171" s="91"/>
      <c r="G171" s="91">
        <f t="shared" si="6"/>
        <v>0</v>
      </c>
      <c r="H171" s="91"/>
      <c r="I171" s="91">
        <f t="shared" si="7"/>
        <v>0</v>
      </c>
      <c r="J171" s="91">
        <f t="shared" si="8"/>
        <v>0</v>
      </c>
    </row>
    <row r="172" spans="1:11" s="124" customFormat="1" ht="40.799999999999997" x14ac:dyDescent="0.3">
      <c r="A172" s="80" t="s">
        <v>435</v>
      </c>
      <c r="B172" s="81" t="s">
        <v>1400</v>
      </c>
      <c r="C172" s="82" t="s">
        <v>1611</v>
      </c>
      <c r="D172" s="83" t="s">
        <v>73</v>
      </c>
      <c r="E172" s="84">
        <v>40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125" customFormat="1" ht="20.399999999999999" x14ac:dyDescent="0.3">
      <c r="A173" s="86" t="s">
        <v>438</v>
      </c>
      <c r="B173" s="87" t="s">
        <v>203</v>
      </c>
      <c r="C173" s="88" t="s">
        <v>204</v>
      </c>
      <c r="D173" s="89" t="s">
        <v>69</v>
      </c>
      <c r="E173" s="93">
        <v>2.31</v>
      </c>
      <c r="F173" s="91"/>
      <c r="G173" s="91">
        <f t="shared" si="6"/>
        <v>0</v>
      </c>
      <c r="H173" s="91"/>
      <c r="I173" s="91">
        <f t="shared" si="7"/>
        <v>0</v>
      </c>
      <c r="J173" s="91">
        <f t="shared" si="8"/>
        <v>0</v>
      </c>
    </row>
    <row r="174" spans="1:11" s="124" customFormat="1" ht="40.799999999999997" x14ac:dyDescent="0.3">
      <c r="A174" s="80" t="s">
        <v>442</v>
      </c>
      <c r="B174" s="81" t="s">
        <v>1400</v>
      </c>
      <c r="C174" s="82" t="s">
        <v>1612</v>
      </c>
      <c r="D174" s="83" t="s">
        <v>73</v>
      </c>
      <c r="E174" s="84">
        <v>231</v>
      </c>
      <c r="F174" s="85">
        <v>2626.6439999999998</v>
      </c>
      <c r="G174" s="85">
        <f t="shared" si="6"/>
        <v>606754.76399999997</v>
      </c>
      <c r="H174" s="85"/>
      <c r="I174" s="85">
        <f t="shared" si="7"/>
        <v>0</v>
      </c>
      <c r="J174" s="85">
        <f t="shared" si="8"/>
        <v>606754.76399999997</v>
      </c>
      <c r="K174" s="124">
        <f>2188.87*1.2</f>
        <v>2626.6439999999998</v>
      </c>
    </row>
    <row r="175" spans="1:11" s="125" customFormat="1" ht="20.399999999999999" x14ac:dyDescent="0.3">
      <c r="A175" s="86" t="s">
        <v>445</v>
      </c>
      <c r="B175" s="87" t="s">
        <v>203</v>
      </c>
      <c r="C175" s="88" t="s">
        <v>204</v>
      </c>
      <c r="D175" s="89" t="s">
        <v>69</v>
      </c>
      <c r="E175" s="93">
        <v>0.25</v>
      </c>
      <c r="F175" s="91"/>
      <c r="G175" s="91">
        <f t="shared" si="6"/>
        <v>0</v>
      </c>
      <c r="H175" s="91"/>
      <c r="I175" s="91">
        <f t="shared" si="7"/>
        <v>0</v>
      </c>
      <c r="J175" s="91">
        <f t="shared" si="8"/>
        <v>0</v>
      </c>
    </row>
    <row r="176" spans="1:11" s="124" customFormat="1" ht="40.799999999999997" x14ac:dyDescent="0.3">
      <c r="A176" s="80" t="s">
        <v>448</v>
      </c>
      <c r="B176" s="81" t="s">
        <v>1400</v>
      </c>
      <c r="C176" s="82" t="s">
        <v>809</v>
      </c>
      <c r="D176" s="83" t="s">
        <v>73</v>
      </c>
      <c r="E176" s="84">
        <v>25</v>
      </c>
      <c r="F176" s="117">
        <v>1530</v>
      </c>
      <c r="G176" s="85">
        <f t="shared" si="6"/>
        <v>38250</v>
      </c>
      <c r="H176" s="85"/>
      <c r="I176" s="85">
        <f t="shared" si="7"/>
        <v>0</v>
      </c>
      <c r="J176" s="85">
        <f t="shared" si="8"/>
        <v>38250</v>
      </c>
      <c r="K176" s="124">
        <f>1039.25*1.2</f>
        <v>1247.0999999999999</v>
      </c>
    </row>
    <row r="177" spans="1:10" s="125" customFormat="1" ht="20.399999999999999" x14ac:dyDescent="0.3">
      <c r="A177" s="86" t="s">
        <v>450</v>
      </c>
      <c r="B177" s="87" t="s">
        <v>203</v>
      </c>
      <c r="C177" s="88" t="s">
        <v>204</v>
      </c>
      <c r="D177" s="89" t="s">
        <v>69</v>
      </c>
      <c r="E177" s="94">
        <v>2.2999999999999998</v>
      </c>
      <c r="F177" s="91"/>
      <c r="G177" s="91">
        <f t="shared" si="6"/>
        <v>0</v>
      </c>
      <c r="H177" s="91"/>
      <c r="I177" s="91">
        <f t="shared" si="7"/>
        <v>0</v>
      </c>
      <c r="J177" s="91">
        <f t="shared" si="8"/>
        <v>0</v>
      </c>
    </row>
    <row r="178" spans="1:10" s="124" customFormat="1" ht="40.799999999999997" x14ac:dyDescent="0.3">
      <c r="A178" s="80" t="s">
        <v>452</v>
      </c>
      <c r="B178" s="81" t="s">
        <v>1400</v>
      </c>
      <c r="C178" s="82" t="s">
        <v>810</v>
      </c>
      <c r="D178" s="83" t="s">
        <v>73</v>
      </c>
      <c r="E178" s="84">
        <v>230</v>
      </c>
      <c r="F178" s="85">
        <f>1250.9337*1.2</f>
        <v>1501.1204399999999</v>
      </c>
      <c r="G178" s="85">
        <f t="shared" si="6"/>
        <v>345257.70119999995</v>
      </c>
      <c r="H178" s="85"/>
      <c r="I178" s="85">
        <f t="shared" si="7"/>
        <v>0</v>
      </c>
      <c r="J178" s="85">
        <f t="shared" si="8"/>
        <v>345257.70119999995</v>
      </c>
    </row>
    <row r="179" spans="1:10" s="124" customFormat="1" ht="40.799999999999997" x14ac:dyDescent="0.3">
      <c r="A179" s="80" t="s">
        <v>454</v>
      </c>
      <c r="B179" s="81" t="s">
        <v>811</v>
      </c>
      <c r="C179" s="82" t="s">
        <v>812</v>
      </c>
      <c r="D179" s="83" t="s">
        <v>213</v>
      </c>
      <c r="E179" s="84">
        <v>960</v>
      </c>
      <c r="F179" s="85">
        <v>2516.56</v>
      </c>
      <c r="G179" s="85">
        <f t="shared" si="6"/>
        <v>2415897.6000000001</v>
      </c>
      <c r="H179" s="85"/>
      <c r="I179" s="85">
        <f t="shared" si="7"/>
        <v>0</v>
      </c>
      <c r="J179" s="85">
        <f t="shared" si="8"/>
        <v>2415897.6000000001</v>
      </c>
    </row>
    <row r="180" spans="1:10" s="124" customFormat="1" ht="40.799999999999997" x14ac:dyDescent="0.3">
      <c r="A180" s="80" t="s">
        <v>456</v>
      </c>
      <c r="B180" s="81" t="s">
        <v>898</v>
      </c>
      <c r="C180" s="82" t="s">
        <v>1613</v>
      </c>
      <c r="D180" s="83" t="s">
        <v>213</v>
      </c>
      <c r="E180" s="84">
        <v>960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124" customFormat="1" ht="40.799999999999997" x14ac:dyDescent="0.3">
      <c r="A181" s="80" t="s">
        <v>458</v>
      </c>
      <c r="B181" s="81" t="s">
        <v>815</v>
      </c>
      <c r="C181" s="82" t="s">
        <v>1614</v>
      </c>
      <c r="D181" s="83" t="s">
        <v>213</v>
      </c>
      <c r="E181" s="84">
        <v>120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124" customFormat="1" ht="40.799999999999997" x14ac:dyDescent="0.3">
      <c r="A182" s="80" t="s">
        <v>459</v>
      </c>
      <c r="B182" s="81" t="s">
        <v>898</v>
      </c>
      <c r="C182" s="82" t="s">
        <v>1615</v>
      </c>
      <c r="D182" s="83" t="s">
        <v>213</v>
      </c>
      <c r="E182" s="84">
        <v>15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124" customFormat="1" ht="40.799999999999997" x14ac:dyDescent="0.3">
      <c r="A183" s="80" t="s">
        <v>461</v>
      </c>
      <c r="B183" s="81" t="s">
        <v>801</v>
      </c>
      <c r="C183" s="82" t="s">
        <v>1324</v>
      </c>
      <c r="D183" s="83" t="s">
        <v>213</v>
      </c>
      <c r="E183" s="84">
        <v>220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124" customFormat="1" ht="40.799999999999997" x14ac:dyDescent="0.3">
      <c r="A184" s="80" t="s">
        <v>463</v>
      </c>
      <c r="B184" s="81" t="s">
        <v>801</v>
      </c>
      <c r="C184" s="82" t="s">
        <v>1299</v>
      </c>
      <c r="D184" s="83" t="s">
        <v>213</v>
      </c>
      <c r="E184" s="84">
        <v>70</v>
      </c>
      <c r="F184" s="85">
        <v>2196.4079999999999</v>
      </c>
      <c r="G184" s="85">
        <f t="shared" si="6"/>
        <v>153748.56</v>
      </c>
      <c r="H184" s="85"/>
      <c r="I184" s="85">
        <f t="shared" si="7"/>
        <v>0</v>
      </c>
      <c r="J184" s="85">
        <f t="shared" si="8"/>
        <v>153748.56</v>
      </c>
    </row>
    <row r="185" spans="1:10" s="124" customFormat="1" ht="40.799999999999997" x14ac:dyDescent="0.3">
      <c r="A185" s="80" t="s">
        <v>466</v>
      </c>
      <c r="B185" s="81" t="s">
        <v>801</v>
      </c>
      <c r="C185" s="82" t="s">
        <v>1616</v>
      </c>
      <c r="D185" s="83" t="s">
        <v>213</v>
      </c>
      <c r="E185" s="84">
        <v>220</v>
      </c>
      <c r="F185" s="85">
        <v>1578.3</v>
      </c>
      <c r="G185" s="85">
        <f t="shared" si="6"/>
        <v>347226</v>
      </c>
      <c r="H185" s="85"/>
      <c r="I185" s="85">
        <f t="shared" si="7"/>
        <v>0</v>
      </c>
      <c r="J185" s="85">
        <f t="shared" si="8"/>
        <v>347226</v>
      </c>
    </row>
    <row r="186" spans="1:10" s="124" customFormat="1" ht="40.799999999999997" x14ac:dyDescent="0.3">
      <c r="A186" s="80" t="s">
        <v>916</v>
      </c>
      <c r="B186" s="81" t="s">
        <v>853</v>
      </c>
      <c r="C186" s="82" t="s">
        <v>905</v>
      </c>
      <c r="D186" s="83" t="s">
        <v>213</v>
      </c>
      <c r="E186" s="84">
        <v>1634</v>
      </c>
      <c r="F186" s="85">
        <v>49.5</v>
      </c>
      <c r="G186" s="85">
        <f t="shared" si="6"/>
        <v>80883</v>
      </c>
      <c r="H186" s="85"/>
      <c r="I186" s="85">
        <f t="shared" si="7"/>
        <v>0</v>
      </c>
      <c r="J186" s="85">
        <f t="shared" si="8"/>
        <v>80883</v>
      </c>
    </row>
    <row r="187" spans="1:10" s="124" customFormat="1" ht="40.799999999999997" x14ac:dyDescent="0.3">
      <c r="A187" s="80" t="s">
        <v>471</v>
      </c>
      <c r="B187" s="81" t="s">
        <v>870</v>
      </c>
      <c r="C187" s="82" t="s">
        <v>871</v>
      </c>
      <c r="D187" s="83" t="s">
        <v>73</v>
      </c>
      <c r="E187" s="84">
        <v>50</v>
      </c>
      <c r="F187" s="85">
        <v>4656.46</v>
      </c>
      <c r="G187" s="85">
        <f t="shared" si="6"/>
        <v>232823</v>
      </c>
      <c r="H187" s="85"/>
      <c r="I187" s="85">
        <f t="shared" si="7"/>
        <v>0</v>
      </c>
      <c r="J187" s="85">
        <f t="shared" si="8"/>
        <v>232823</v>
      </c>
    </row>
    <row r="188" spans="1:10" s="124" customFormat="1" ht="40.799999999999997" x14ac:dyDescent="0.3">
      <c r="A188" s="80" t="s">
        <v>473</v>
      </c>
      <c r="B188" s="81" t="s">
        <v>870</v>
      </c>
      <c r="C188" s="82" t="s">
        <v>873</v>
      </c>
      <c r="D188" s="83" t="s">
        <v>73</v>
      </c>
      <c r="E188" s="84">
        <v>150</v>
      </c>
      <c r="F188" s="85">
        <v>1078.3499999999999</v>
      </c>
      <c r="G188" s="85">
        <f t="shared" si="6"/>
        <v>161752.5</v>
      </c>
      <c r="H188" s="85"/>
      <c r="I188" s="85">
        <f t="shared" si="7"/>
        <v>0</v>
      </c>
      <c r="J188" s="85">
        <f t="shared" si="8"/>
        <v>161752.5</v>
      </c>
    </row>
    <row r="189" spans="1:10" s="124" customFormat="1" ht="40.799999999999997" x14ac:dyDescent="0.3">
      <c r="A189" s="80" t="s">
        <v>474</v>
      </c>
      <c r="B189" s="81" t="s">
        <v>870</v>
      </c>
      <c r="C189" s="82" t="s">
        <v>1325</v>
      </c>
      <c r="D189" s="83" t="s">
        <v>73</v>
      </c>
      <c r="E189" s="84">
        <v>700</v>
      </c>
      <c r="F189" s="85">
        <v>919.89600000000007</v>
      </c>
      <c r="G189" s="85">
        <f t="shared" si="6"/>
        <v>643927.20000000007</v>
      </c>
      <c r="H189" s="85"/>
      <c r="I189" s="85">
        <f t="shared" si="7"/>
        <v>0</v>
      </c>
      <c r="J189" s="85">
        <f t="shared" si="8"/>
        <v>643927.20000000007</v>
      </c>
    </row>
    <row r="190" spans="1:10" s="124" customFormat="1" ht="40.799999999999997" x14ac:dyDescent="0.3">
      <c r="A190" s="80" t="s">
        <v>477</v>
      </c>
      <c r="B190" s="81" t="s">
        <v>859</v>
      </c>
      <c r="C190" s="82" t="s">
        <v>1327</v>
      </c>
      <c r="D190" s="83" t="s">
        <v>73</v>
      </c>
      <c r="E190" s="84">
        <v>1400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124" customFormat="1" ht="40.799999999999997" x14ac:dyDescent="0.3">
      <c r="A191" s="80" t="s">
        <v>479</v>
      </c>
      <c r="B191" s="81" t="s">
        <v>840</v>
      </c>
      <c r="C191" s="82" t="s">
        <v>1063</v>
      </c>
      <c r="D191" s="83" t="s">
        <v>73</v>
      </c>
      <c r="E191" s="84">
        <v>3840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124" customFormat="1" ht="40.799999999999997" x14ac:dyDescent="0.3">
      <c r="A192" s="80" t="s">
        <v>482</v>
      </c>
      <c r="B192" s="81" t="s">
        <v>842</v>
      </c>
      <c r="C192" s="82" t="s">
        <v>1035</v>
      </c>
      <c r="D192" s="83" t="s">
        <v>73</v>
      </c>
      <c r="E192" s="84">
        <v>3840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124" customFormat="1" ht="40.799999999999997" x14ac:dyDescent="0.3">
      <c r="A193" s="80" t="s">
        <v>484</v>
      </c>
      <c r="B193" s="81" t="s">
        <v>815</v>
      </c>
      <c r="C193" s="82" t="s">
        <v>1306</v>
      </c>
      <c r="D193" s="83" t="s">
        <v>213</v>
      </c>
      <c r="E193" s="84">
        <v>960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s="124" customFormat="1" ht="40.799999999999997" x14ac:dyDescent="0.3">
      <c r="A194" s="80" t="s">
        <v>487</v>
      </c>
      <c r="B194" s="81" t="s">
        <v>870</v>
      </c>
      <c r="C194" s="82" t="s">
        <v>914</v>
      </c>
      <c r="D194" s="83" t="s">
        <v>73</v>
      </c>
      <c r="E194" s="84">
        <v>1020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0" s="124" customFormat="1" ht="40.799999999999997" x14ac:dyDescent="0.3">
      <c r="A195" s="80" t="s">
        <v>490</v>
      </c>
      <c r="B195" s="81" t="s">
        <v>840</v>
      </c>
      <c r="C195" s="82" t="s">
        <v>876</v>
      </c>
      <c r="D195" s="83" t="s">
        <v>73</v>
      </c>
      <c r="E195" s="84">
        <v>1020</v>
      </c>
      <c r="F195" s="85"/>
      <c r="G195" s="85">
        <f t="shared" ref="G195:G227" si="9">E195*F195</f>
        <v>0</v>
      </c>
      <c r="H195" s="85"/>
      <c r="I195" s="85">
        <f t="shared" ref="I195:I227" si="10">E195*H195</f>
        <v>0</v>
      </c>
      <c r="J195" s="85">
        <f t="shared" ref="J195:J258" si="11">G195+I195</f>
        <v>0</v>
      </c>
    </row>
    <row r="196" spans="1:10" s="124" customFormat="1" ht="40.799999999999997" x14ac:dyDescent="0.3">
      <c r="A196" s="80" t="s">
        <v>493</v>
      </c>
      <c r="B196" s="81" t="s">
        <v>850</v>
      </c>
      <c r="C196" s="82" t="s">
        <v>1328</v>
      </c>
      <c r="D196" s="83" t="s">
        <v>73</v>
      </c>
      <c r="E196" s="84">
        <v>150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0" s="124" customFormat="1" ht="40.799999999999997" x14ac:dyDescent="0.3">
      <c r="A197" s="80" t="s">
        <v>497</v>
      </c>
      <c r="B197" s="81" t="s">
        <v>831</v>
      </c>
      <c r="C197" s="82" t="s">
        <v>832</v>
      </c>
      <c r="D197" s="83" t="s">
        <v>213</v>
      </c>
      <c r="E197" s="84">
        <v>150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0" s="124" customFormat="1" ht="40.799999999999997" x14ac:dyDescent="0.3">
      <c r="A198" s="80" t="s">
        <v>921</v>
      </c>
      <c r="B198" s="81" t="s">
        <v>838</v>
      </c>
      <c r="C198" s="82" t="s">
        <v>911</v>
      </c>
      <c r="D198" s="83" t="s">
        <v>73</v>
      </c>
      <c r="E198" s="84">
        <v>10850</v>
      </c>
      <c r="F198" s="85"/>
      <c r="G198" s="85">
        <f t="shared" si="9"/>
        <v>0</v>
      </c>
      <c r="H198" s="85"/>
      <c r="I198" s="85">
        <f t="shared" si="10"/>
        <v>0</v>
      </c>
      <c r="J198" s="85">
        <f t="shared" si="11"/>
        <v>0</v>
      </c>
    </row>
    <row r="199" spans="1:10" s="124" customFormat="1" ht="40.799999999999997" x14ac:dyDescent="0.3">
      <c r="A199" s="80" t="s">
        <v>501</v>
      </c>
      <c r="B199" s="81" t="s">
        <v>840</v>
      </c>
      <c r="C199" s="82" t="s">
        <v>912</v>
      </c>
      <c r="D199" s="83" t="s">
        <v>73</v>
      </c>
      <c r="E199" s="84">
        <v>10850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0" s="124" customFormat="1" ht="40.799999999999997" x14ac:dyDescent="0.3">
      <c r="A200" s="80" t="s">
        <v>922</v>
      </c>
      <c r="B200" s="81" t="s">
        <v>842</v>
      </c>
      <c r="C200" s="82" t="s">
        <v>913</v>
      </c>
      <c r="D200" s="83" t="s">
        <v>73</v>
      </c>
      <c r="E200" s="84">
        <v>10850</v>
      </c>
      <c r="F200" s="85"/>
      <c r="G200" s="85">
        <f t="shared" si="9"/>
        <v>0</v>
      </c>
      <c r="H200" s="85"/>
      <c r="I200" s="85">
        <f t="shared" si="10"/>
        <v>0</v>
      </c>
      <c r="J200" s="85">
        <f t="shared" si="11"/>
        <v>0</v>
      </c>
    </row>
    <row r="201" spans="1:10" s="124" customFormat="1" ht="40.799999999999997" x14ac:dyDescent="0.3">
      <c r="A201" s="80" t="s">
        <v>507</v>
      </c>
      <c r="B201" s="81" t="s">
        <v>850</v>
      </c>
      <c r="C201" s="82" t="s">
        <v>851</v>
      </c>
      <c r="D201" s="83" t="s">
        <v>73</v>
      </c>
      <c r="E201" s="84">
        <v>3868</v>
      </c>
      <c r="F201" s="85"/>
      <c r="G201" s="85">
        <f t="shared" si="9"/>
        <v>0</v>
      </c>
      <c r="H201" s="85"/>
      <c r="I201" s="85">
        <f t="shared" si="10"/>
        <v>0</v>
      </c>
      <c r="J201" s="85">
        <f t="shared" si="11"/>
        <v>0</v>
      </c>
    </row>
    <row r="202" spans="1:10" s="124" customFormat="1" ht="40.799999999999997" x14ac:dyDescent="0.3">
      <c r="A202" s="80" t="s">
        <v>510</v>
      </c>
      <c r="B202" s="81" t="s">
        <v>840</v>
      </c>
      <c r="C202" s="82" t="s">
        <v>852</v>
      </c>
      <c r="D202" s="83" t="s">
        <v>73</v>
      </c>
      <c r="E202" s="84">
        <v>3868</v>
      </c>
      <c r="F202" s="85"/>
      <c r="G202" s="85">
        <f t="shared" si="9"/>
        <v>0</v>
      </c>
      <c r="H202" s="85"/>
      <c r="I202" s="85">
        <f t="shared" si="10"/>
        <v>0</v>
      </c>
      <c r="J202" s="85">
        <f t="shared" si="11"/>
        <v>0</v>
      </c>
    </row>
    <row r="203" spans="1:10" s="125" customFormat="1" ht="20.399999999999999" x14ac:dyDescent="0.3">
      <c r="A203" s="86" t="s">
        <v>925</v>
      </c>
      <c r="B203" s="87" t="s">
        <v>825</v>
      </c>
      <c r="C203" s="88" t="s">
        <v>826</v>
      </c>
      <c r="D203" s="89" t="s">
        <v>109</v>
      </c>
      <c r="E203" s="90">
        <v>1</v>
      </c>
      <c r="F203" s="91"/>
      <c r="G203" s="91">
        <f t="shared" si="9"/>
        <v>0</v>
      </c>
      <c r="H203" s="91"/>
      <c r="I203" s="91">
        <f t="shared" si="10"/>
        <v>0</v>
      </c>
      <c r="J203" s="91">
        <f t="shared" si="11"/>
        <v>0</v>
      </c>
    </row>
    <row r="204" spans="1:10" s="124" customFormat="1" ht="40.799999999999997" x14ac:dyDescent="0.3">
      <c r="A204" s="80" t="s">
        <v>516</v>
      </c>
      <c r="B204" s="81" t="s">
        <v>1069</v>
      </c>
      <c r="C204" s="82" t="s">
        <v>1617</v>
      </c>
      <c r="D204" s="83" t="s">
        <v>116</v>
      </c>
      <c r="E204" s="84">
        <v>103</v>
      </c>
      <c r="F204" s="85"/>
      <c r="G204" s="85">
        <f t="shared" si="9"/>
        <v>0</v>
      </c>
      <c r="H204" s="85"/>
      <c r="I204" s="85">
        <f t="shared" si="10"/>
        <v>0</v>
      </c>
      <c r="J204" s="85">
        <f t="shared" si="11"/>
        <v>0</v>
      </c>
    </row>
    <row r="205" spans="1:10" s="124" customFormat="1" ht="40.799999999999997" x14ac:dyDescent="0.3">
      <c r="A205" s="80" t="s">
        <v>927</v>
      </c>
      <c r="B205" s="81" t="s">
        <v>833</v>
      </c>
      <c r="C205" s="82" t="s">
        <v>1618</v>
      </c>
      <c r="D205" s="83" t="s">
        <v>213</v>
      </c>
      <c r="E205" s="84">
        <v>200</v>
      </c>
      <c r="F205" s="85"/>
      <c r="G205" s="85">
        <f t="shared" si="9"/>
        <v>0</v>
      </c>
      <c r="H205" s="85"/>
      <c r="I205" s="85">
        <f t="shared" si="10"/>
        <v>0</v>
      </c>
      <c r="J205" s="85">
        <f t="shared" si="11"/>
        <v>0</v>
      </c>
    </row>
    <row r="206" spans="1:10" s="125" customFormat="1" ht="20.399999999999999" x14ac:dyDescent="0.3">
      <c r="A206" s="86" t="s">
        <v>522</v>
      </c>
      <c r="B206" s="87" t="s">
        <v>825</v>
      </c>
      <c r="C206" s="88" t="s">
        <v>826</v>
      </c>
      <c r="D206" s="89" t="s">
        <v>109</v>
      </c>
      <c r="E206" s="90">
        <v>15</v>
      </c>
      <c r="F206" s="91"/>
      <c r="G206" s="91">
        <f t="shared" si="9"/>
        <v>0</v>
      </c>
      <c r="H206" s="91"/>
      <c r="I206" s="91">
        <f t="shared" si="10"/>
        <v>0</v>
      </c>
      <c r="J206" s="91">
        <f t="shared" si="11"/>
        <v>0</v>
      </c>
    </row>
    <row r="207" spans="1:10" s="124" customFormat="1" ht="40.799999999999997" x14ac:dyDescent="0.3">
      <c r="A207" s="80" t="s">
        <v>523</v>
      </c>
      <c r="B207" s="81" t="s">
        <v>1069</v>
      </c>
      <c r="C207" s="82" t="s">
        <v>1329</v>
      </c>
      <c r="D207" s="83" t="s">
        <v>116</v>
      </c>
      <c r="E207" s="84">
        <v>1545</v>
      </c>
      <c r="F207" s="85"/>
      <c r="G207" s="85">
        <f t="shared" si="9"/>
        <v>0</v>
      </c>
      <c r="H207" s="85"/>
      <c r="I207" s="85">
        <f t="shared" si="10"/>
        <v>0</v>
      </c>
      <c r="J207" s="85">
        <f t="shared" si="11"/>
        <v>0</v>
      </c>
    </row>
    <row r="208" spans="1:10" s="124" customFormat="1" ht="40.799999999999997" x14ac:dyDescent="0.3">
      <c r="A208" s="80" t="s">
        <v>933</v>
      </c>
      <c r="B208" s="81" t="s">
        <v>833</v>
      </c>
      <c r="C208" s="82" t="s">
        <v>1592</v>
      </c>
      <c r="D208" s="83" t="s">
        <v>213</v>
      </c>
      <c r="E208" s="84">
        <v>3000</v>
      </c>
      <c r="F208" s="85"/>
      <c r="G208" s="85">
        <f t="shared" si="9"/>
        <v>0</v>
      </c>
      <c r="H208" s="85"/>
      <c r="I208" s="85">
        <f t="shared" si="10"/>
        <v>0</v>
      </c>
      <c r="J208" s="85">
        <f t="shared" si="11"/>
        <v>0</v>
      </c>
    </row>
    <row r="209" spans="1:10" s="125" customFormat="1" ht="20.399999999999999" x14ac:dyDescent="0.3">
      <c r="A209" s="86" t="s">
        <v>529</v>
      </c>
      <c r="B209" s="87" t="s">
        <v>825</v>
      </c>
      <c r="C209" s="88" t="s">
        <v>826</v>
      </c>
      <c r="D209" s="89" t="s">
        <v>109</v>
      </c>
      <c r="E209" s="90">
        <v>6</v>
      </c>
      <c r="F209" s="91"/>
      <c r="G209" s="91">
        <f t="shared" si="9"/>
        <v>0</v>
      </c>
      <c r="H209" s="91"/>
      <c r="I209" s="91">
        <f t="shared" si="10"/>
        <v>0</v>
      </c>
      <c r="J209" s="91">
        <f t="shared" si="11"/>
        <v>0</v>
      </c>
    </row>
    <row r="210" spans="1:10" s="124" customFormat="1" ht="40.799999999999997" x14ac:dyDescent="0.3">
      <c r="A210" s="80" t="s">
        <v>531</v>
      </c>
      <c r="B210" s="81" t="s">
        <v>1069</v>
      </c>
      <c r="C210" s="82" t="s">
        <v>1491</v>
      </c>
      <c r="D210" s="83" t="s">
        <v>116</v>
      </c>
      <c r="E210" s="84">
        <v>600</v>
      </c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124" customFormat="1" ht="40.799999999999997" x14ac:dyDescent="0.3">
      <c r="A211" s="80" t="s">
        <v>533</v>
      </c>
      <c r="B211" s="81" t="s">
        <v>835</v>
      </c>
      <c r="C211" s="82" t="s">
        <v>836</v>
      </c>
      <c r="D211" s="83" t="s">
        <v>837</v>
      </c>
      <c r="E211" s="84">
        <v>60</v>
      </c>
      <c r="F211" s="85"/>
      <c r="G211" s="85">
        <f t="shared" si="9"/>
        <v>0</v>
      </c>
      <c r="H211" s="85"/>
      <c r="I211" s="85">
        <f t="shared" si="10"/>
        <v>0</v>
      </c>
      <c r="J211" s="85">
        <f t="shared" si="11"/>
        <v>0</v>
      </c>
    </row>
    <row r="212" spans="1:10" s="124" customFormat="1" ht="40.799999999999997" x14ac:dyDescent="0.3">
      <c r="A212" s="80" t="s">
        <v>535</v>
      </c>
      <c r="B212" s="81" t="s">
        <v>833</v>
      </c>
      <c r="C212" s="82" t="s">
        <v>1311</v>
      </c>
      <c r="D212" s="83" t="s">
        <v>213</v>
      </c>
      <c r="E212" s="84">
        <v>1200</v>
      </c>
      <c r="F212" s="85"/>
      <c r="G212" s="85">
        <f t="shared" si="9"/>
        <v>0</v>
      </c>
      <c r="H212" s="85"/>
      <c r="I212" s="85">
        <f t="shared" si="10"/>
        <v>0</v>
      </c>
      <c r="J212" s="85">
        <f t="shared" si="11"/>
        <v>0</v>
      </c>
    </row>
    <row r="213" spans="1:10" s="124" customFormat="1" ht="40.799999999999997" x14ac:dyDescent="0.3">
      <c r="A213" s="80" t="s">
        <v>937</v>
      </c>
      <c r="B213" s="81" t="s">
        <v>815</v>
      </c>
      <c r="C213" s="82" t="s">
        <v>846</v>
      </c>
      <c r="D213" s="83" t="s">
        <v>213</v>
      </c>
      <c r="E213" s="84">
        <v>8800</v>
      </c>
      <c r="F213" s="85"/>
      <c r="G213" s="85">
        <f t="shared" si="9"/>
        <v>0</v>
      </c>
      <c r="H213" s="85"/>
      <c r="I213" s="85">
        <f t="shared" si="10"/>
        <v>0</v>
      </c>
      <c r="J213" s="85">
        <f t="shared" si="11"/>
        <v>0</v>
      </c>
    </row>
    <row r="214" spans="1:10" s="125" customFormat="1" ht="30.6" x14ac:dyDescent="0.3">
      <c r="A214" s="86" t="s">
        <v>939</v>
      </c>
      <c r="B214" s="87" t="s">
        <v>498</v>
      </c>
      <c r="C214" s="88" t="s">
        <v>499</v>
      </c>
      <c r="D214" s="89" t="s">
        <v>109</v>
      </c>
      <c r="E214" s="93">
        <v>0.99</v>
      </c>
      <c r="F214" s="91"/>
      <c r="G214" s="91">
        <f t="shared" si="9"/>
        <v>0</v>
      </c>
      <c r="H214" s="91"/>
      <c r="I214" s="91">
        <f t="shared" si="10"/>
        <v>0</v>
      </c>
      <c r="J214" s="91">
        <f t="shared" si="11"/>
        <v>0</v>
      </c>
    </row>
    <row r="215" spans="1:10" s="124" customFormat="1" ht="40.799999999999997" x14ac:dyDescent="0.3">
      <c r="A215" s="80" t="s">
        <v>942</v>
      </c>
      <c r="B215" s="81" t="s">
        <v>823</v>
      </c>
      <c r="C215" s="82" t="s">
        <v>1619</v>
      </c>
      <c r="D215" s="83" t="s">
        <v>116</v>
      </c>
      <c r="E215" s="103">
        <v>18.54</v>
      </c>
      <c r="F215" s="85"/>
      <c r="G215" s="85">
        <f t="shared" si="9"/>
        <v>0</v>
      </c>
      <c r="H215" s="85"/>
      <c r="I215" s="85">
        <f t="shared" si="10"/>
        <v>0</v>
      </c>
      <c r="J215" s="85">
        <f t="shared" si="11"/>
        <v>0</v>
      </c>
    </row>
    <row r="216" spans="1:10" s="124" customFormat="1" ht="40.799999999999997" x14ac:dyDescent="0.3">
      <c r="A216" s="80" t="s">
        <v>945</v>
      </c>
      <c r="B216" s="81" t="s">
        <v>823</v>
      </c>
      <c r="C216" s="82" t="s">
        <v>1312</v>
      </c>
      <c r="D216" s="83" t="s">
        <v>116</v>
      </c>
      <c r="E216" s="103">
        <v>83.43</v>
      </c>
      <c r="F216" s="85"/>
      <c r="G216" s="85">
        <f t="shared" si="9"/>
        <v>0</v>
      </c>
      <c r="H216" s="85"/>
      <c r="I216" s="85">
        <f t="shared" si="10"/>
        <v>0</v>
      </c>
      <c r="J216" s="85">
        <f t="shared" si="11"/>
        <v>0</v>
      </c>
    </row>
    <row r="217" spans="1:10" s="124" customFormat="1" ht="40.799999999999997" x14ac:dyDescent="0.3">
      <c r="A217" s="80" t="s">
        <v>948</v>
      </c>
      <c r="B217" s="81" t="s">
        <v>817</v>
      </c>
      <c r="C217" s="82" t="s">
        <v>1333</v>
      </c>
      <c r="D217" s="83" t="s">
        <v>213</v>
      </c>
      <c r="E217" s="84">
        <v>500</v>
      </c>
      <c r="F217" s="85"/>
      <c r="G217" s="85">
        <f t="shared" si="9"/>
        <v>0</v>
      </c>
      <c r="H217" s="85"/>
      <c r="I217" s="85">
        <f t="shared" si="10"/>
        <v>0</v>
      </c>
      <c r="J217" s="85">
        <f t="shared" si="11"/>
        <v>0</v>
      </c>
    </row>
    <row r="218" spans="1:10" s="124" customFormat="1" ht="40.799999999999997" x14ac:dyDescent="0.3">
      <c r="A218" s="80" t="s">
        <v>950</v>
      </c>
      <c r="B218" s="81" t="s">
        <v>1406</v>
      </c>
      <c r="C218" s="82" t="s">
        <v>1335</v>
      </c>
      <c r="D218" s="83" t="s">
        <v>73</v>
      </c>
      <c r="E218" s="84">
        <v>500</v>
      </c>
      <c r="F218" s="85"/>
      <c r="G218" s="85">
        <f t="shared" si="9"/>
        <v>0</v>
      </c>
      <c r="H218" s="85"/>
      <c r="I218" s="85">
        <f t="shared" si="10"/>
        <v>0</v>
      </c>
      <c r="J218" s="85">
        <f t="shared" si="11"/>
        <v>0</v>
      </c>
    </row>
    <row r="219" spans="1:10" s="124" customFormat="1" ht="40.799999999999997" x14ac:dyDescent="0.3">
      <c r="A219" s="80" t="s">
        <v>953</v>
      </c>
      <c r="B219" s="81" t="s">
        <v>1406</v>
      </c>
      <c r="C219" s="82" t="s">
        <v>1407</v>
      </c>
      <c r="D219" s="83" t="s">
        <v>73</v>
      </c>
      <c r="E219" s="84">
        <v>1000</v>
      </c>
      <c r="F219" s="85"/>
      <c r="G219" s="85">
        <f t="shared" si="9"/>
        <v>0</v>
      </c>
      <c r="H219" s="85"/>
      <c r="I219" s="85">
        <f t="shared" si="10"/>
        <v>0</v>
      </c>
      <c r="J219" s="85">
        <f t="shared" si="11"/>
        <v>0</v>
      </c>
    </row>
    <row r="220" spans="1:10" s="124" customFormat="1" ht="40.799999999999997" x14ac:dyDescent="0.3">
      <c r="A220" s="80" t="s">
        <v>955</v>
      </c>
      <c r="B220" s="81" t="s">
        <v>1406</v>
      </c>
      <c r="C220" s="82" t="s">
        <v>1408</v>
      </c>
      <c r="D220" s="83" t="s">
        <v>73</v>
      </c>
      <c r="E220" s="84">
        <v>1000</v>
      </c>
      <c r="F220" s="85"/>
      <c r="G220" s="85">
        <f t="shared" si="9"/>
        <v>0</v>
      </c>
      <c r="H220" s="85"/>
      <c r="I220" s="85">
        <f t="shared" si="10"/>
        <v>0</v>
      </c>
      <c r="J220" s="85">
        <f t="shared" si="11"/>
        <v>0</v>
      </c>
    </row>
    <row r="221" spans="1:10" s="124" customFormat="1" ht="40.799999999999997" x14ac:dyDescent="0.3">
      <c r="A221" s="80" t="s">
        <v>956</v>
      </c>
      <c r="B221" s="81" t="s">
        <v>840</v>
      </c>
      <c r="C221" s="82" t="s">
        <v>912</v>
      </c>
      <c r="D221" s="83" t="s">
        <v>73</v>
      </c>
      <c r="E221" s="84">
        <v>1500</v>
      </c>
      <c r="F221" s="85"/>
      <c r="G221" s="85">
        <f t="shared" si="9"/>
        <v>0</v>
      </c>
      <c r="H221" s="85"/>
      <c r="I221" s="85">
        <f t="shared" si="10"/>
        <v>0</v>
      </c>
      <c r="J221" s="85">
        <f t="shared" si="11"/>
        <v>0</v>
      </c>
    </row>
    <row r="222" spans="1:10" s="124" customFormat="1" ht="40.799999999999997" x14ac:dyDescent="0.3">
      <c r="A222" s="80" t="s">
        <v>960</v>
      </c>
      <c r="B222" s="81" t="s">
        <v>1167</v>
      </c>
      <c r="C222" s="82" t="s">
        <v>1593</v>
      </c>
      <c r="D222" s="83" t="s">
        <v>116</v>
      </c>
      <c r="E222" s="84">
        <v>300</v>
      </c>
      <c r="F222" s="85"/>
      <c r="G222" s="85">
        <f t="shared" si="9"/>
        <v>0</v>
      </c>
      <c r="H222" s="85"/>
      <c r="I222" s="85">
        <f t="shared" si="10"/>
        <v>0</v>
      </c>
      <c r="J222" s="85">
        <f t="shared" si="11"/>
        <v>0</v>
      </c>
    </row>
    <row r="223" spans="1:10" s="124" customFormat="1" ht="40.799999999999997" x14ac:dyDescent="0.3">
      <c r="A223" s="80" t="s">
        <v>963</v>
      </c>
      <c r="B223" s="81" t="s">
        <v>1170</v>
      </c>
      <c r="C223" s="82" t="s">
        <v>1594</v>
      </c>
      <c r="D223" s="83" t="s">
        <v>213</v>
      </c>
      <c r="E223" s="84">
        <v>144</v>
      </c>
      <c r="F223" s="85"/>
      <c r="G223" s="85">
        <f t="shared" si="9"/>
        <v>0</v>
      </c>
      <c r="H223" s="85"/>
      <c r="I223" s="85">
        <f t="shared" si="10"/>
        <v>0</v>
      </c>
      <c r="J223" s="85">
        <f t="shared" si="11"/>
        <v>0</v>
      </c>
    </row>
    <row r="224" spans="1:10" s="124" customFormat="1" ht="40.799999999999997" x14ac:dyDescent="0.3">
      <c r="A224" s="80" t="s">
        <v>966</v>
      </c>
      <c r="B224" s="81" t="s">
        <v>1170</v>
      </c>
      <c r="C224" s="82" t="s">
        <v>1595</v>
      </c>
      <c r="D224" s="83" t="s">
        <v>213</v>
      </c>
      <c r="E224" s="84">
        <v>144</v>
      </c>
      <c r="F224" s="85"/>
      <c r="G224" s="85">
        <f t="shared" si="9"/>
        <v>0</v>
      </c>
      <c r="H224" s="85"/>
      <c r="I224" s="85">
        <f t="shared" si="10"/>
        <v>0</v>
      </c>
      <c r="J224" s="85">
        <f t="shared" si="11"/>
        <v>0</v>
      </c>
    </row>
    <row r="225" spans="1:10" s="124" customFormat="1" ht="40.799999999999997" x14ac:dyDescent="0.3">
      <c r="A225" s="80" t="s">
        <v>969</v>
      </c>
      <c r="B225" s="81" t="s">
        <v>1170</v>
      </c>
      <c r="C225" s="82" t="s">
        <v>1173</v>
      </c>
      <c r="D225" s="83" t="s">
        <v>213</v>
      </c>
      <c r="E225" s="84">
        <v>72</v>
      </c>
      <c r="F225" s="85"/>
      <c r="G225" s="85">
        <f t="shared" si="9"/>
        <v>0</v>
      </c>
      <c r="H225" s="85"/>
      <c r="I225" s="85">
        <f t="shared" si="10"/>
        <v>0</v>
      </c>
      <c r="J225" s="85">
        <f t="shared" si="11"/>
        <v>0</v>
      </c>
    </row>
    <row r="226" spans="1:10" s="124" customFormat="1" ht="40.799999999999997" x14ac:dyDescent="0.3">
      <c r="A226" s="80" t="s">
        <v>1076</v>
      </c>
      <c r="B226" s="81" t="s">
        <v>1596</v>
      </c>
      <c r="C226" s="82" t="s">
        <v>1597</v>
      </c>
      <c r="D226" s="83" t="s">
        <v>213</v>
      </c>
      <c r="E226" s="84">
        <v>40</v>
      </c>
      <c r="F226" s="85"/>
      <c r="G226" s="85">
        <f t="shared" si="9"/>
        <v>0</v>
      </c>
      <c r="H226" s="85"/>
      <c r="I226" s="85">
        <f t="shared" si="10"/>
        <v>0</v>
      </c>
      <c r="J226" s="85">
        <f t="shared" si="11"/>
        <v>0</v>
      </c>
    </row>
    <row r="227" spans="1:10" s="124" customFormat="1" ht="40.799999999999997" x14ac:dyDescent="0.3">
      <c r="A227" s="80" t="s">
        <v>1620</v>
      </c>
      <c r="B227" s="81" t="s">
        <v>1598</v>
      </c>
      <c r="C227" s="82" t="s">
        <v>1599</v>
      </c>
      <c r="D227" s="83" t="s">
        <v>73</v>
      </c>
      <c r="E227" s="84">
        <v>72</v>
      </c>
      <c r="F227" s="85"/>
      <c r="G227" s="85">
        <f t="shared" si="9"/>
        <v>0</v>
      </c>
      <c r="H227" s="85"/>
      <c r="I227" s="85">
        <f t="shared" si="10"/>
        <v>0</v>
      </c>
      <c r="J227" s="85">
        <f t="shared" si="11"/>
        <v>0</v>
      </c>
    </row>
    <row r="228" spans="1:10" ht="14.4" x14ac:dyDescent="0.3">
      <c r="G228" s="91">
        <f t="shared" ref="G228:I228" si="12">SUM(G3:G227)</f>
        <v>46702995.975120001</v>
      </c>
      <c r="H228" s="91"/>
      <c r="I228" s="91">
        <f t="shared" si="12"/>
        <v>0</v>
      </c>
      <c r="J228" s="91">
        <f>SUM(J3:J227)</f>
        <v>46702995.975120001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pageSetUpPr fitToPage="1"/>
  </sheetPr>
  <dimension ref="A1:K214"/>
  <sheetViews>
    <sheetView workbookViewId="0">
      <pane ySplit="1" topLeftCell="A138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/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1.47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1245</v>
      </c>
      <c r="D14" s="83" t="s">
        <v>213</v>
      </c>
      <c r="E14" s="84">
        <v>12</v>
      </c>
      <c r="F14" s="85">
        <v>29267</v>
      </c>
      <c r="G14" s="85">
        <f t="shared" si="0"/>
        <v>351204</v>
      </c>
      <c r="H14" s="85"/>
      <c r="I14" s="85">
        <f t="shared" si="1"/>
        <v>0</v>
      </c>
      <c r="J14" s="85">
        <f t="shared" si="2"/>
        <v>351204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1246</v>
      </c>
      <c r="D15" s="83" t="s">
        <v>213</v>
      </c>
      <c r="E15" s="84">
        <v>105</v>
      </c>
      <c r="F15" s="85">
        <v>27733</v>
      </c>
      <c r="G15" s="85">
        <f t="shared" si="0"/>
        <v>2911965</v>
      </c>
      <c r="H15" s="85"/>
      <c r="I15" s="85">
        <f t="shared" si="1"/>
        <v>0</v>
      </c>
      <c r="J15" s="85">
        <f t="shared" si="2"/>
        <v>2911965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1247</v>
      </c>
      <c r="D16" s="83" t="s">
        <v>213</v>
      </c>
      <c r="E16" s="84">
        <v>12</v>
      </c>
      <c r="F16" s="85">
        <v>33118</v>
      </c>
      <c r="G16" s="85">
        <f t="shared" si="0"/>
        <v>397416</v>
      </c>
      <c r="H16" s="85"/>
      <c r="I16" s="85">
        <f t="shared" si="1"/>
        <v>0</v>
      </c>
      <c r="J16" s="85">
        <f t="shared" si="2"/>
        <v>397416</v>
      </c>
    </row>
    <row r="17" spans="1:10" s="79" customFormat="1" ht="40.799999999999997" x14ac:dyDescent="0.3">
      <c r="A17" s="80" t="s">
        <v>45</v>
      </c>
      <c r="B17" s="81" t="s">
        <v>706</v>
      </c>
      <c r="C17" s="82" t="s">
        <v>1250</v>
      </c>
      <c r="D17" s="83" t="s">
        <v>213</v>
      </c>
      <c r="E17" s="84">
        <v>17</v>
      </c>
      <c r="F17" s="85">
        <v>26164</v>
      </c>
      <c r="G17" s="85">
        <f t="shared" si="0"/>
        <v>444788</v>
      </c>
      <c r="H17" s="85"/>
      <c r="I17" s="85">
        <f t="shared" si="1"/>
        <v>0</v>
      </c>
      <c r="J17" s="85">
        <f t="shared" si="2"/>
        <v>444788</v>
      </c>
    </row>
    <row r="18" spans="1:10" s="79" customFormat="1" ht="40.799999999999997" x14ac:dyDescent="0.3">
      <c r="A18" s="80" t="s">
        <v>46</v>
      </c>
      <c r="B18" s="81" t="s">
        <v>706</v>
      </c>
      <c r="C18" s="82" t="s">
        <v>1621</v>
      </c>
      <c r="D18" s="83" t="s">
        <v>213</v>
      </c>
      <c r="E18" s="84">
        <v>1</v>
      </c>
      <c r="F18" s="85">
        <v>38390</v>
      </c>
      <c r="G18" s="85">
        <f t="shared" si="0"/>
        <v>38390</v>
      </c>
      <c r="H18" s="85"/>
      <c r="I18" s="85">
        <f t="shared" si="1"/>
        <v>0</v>
      </c>
      <c r="J18" s="85">
        <f t="shared" si="2"/>
        <v>38390</v>
      </c>
    </row>
    <row r="19" spans="1:10" s="79" customFormat="1" ht="30.6" x14ac:dyDescent="0.3">
      <c r="A19" s="80" t="s">
        <v>563</v>
      </c>
      <c r="B19" s="81" t="s">
        <v>1251</v>
      </c>
      <c r="C19" s="82" t="s">
        <v>1252</v>
      </c>
      <c r="D19" s="83" t="s">
        <v>69</v>
      </c>
      <c r="E19" s="95">
        <v>0.6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14.4" x14ac:dyDescent="0.3">
      <c r="A20" s="76" t="s">
        <v>980</v>
      </c>
      <c r="B20" s="77"/>
      <c r="C20" s="77"/>
      <c r="D20" s="77"/>
      <c r="E20" s="78"/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92" customFormat="1" ht="40.799999999999997" x14ac:dyDescent="0.3">
      <c r="A21" s="86" t="s">
        <v>51</v>
      </c>
      <c r="B21" s="87" t="s">
        <v>114</v>
      </c>
      <c r="C21" s="88" t="s">
        <v>115</v>
      </c>
      <c r="D21" s="89" t="s">
        <v>109</v>
      </c>
      <c r="E21" s="93">
        <v>30.04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40.799999999999997" x14ac:dyDescent="0.3">
      <c r="A22" s="86" t="s">
        <v>565</v>
      </c>
      <c r="B22" s="87" t="s">
        <v>111</v>
      </c>
      <c r="C22" s="88" t="s">
        <v>112</v>
      </c>
      <c r="D22" s="89" t="s">
        <v>109</v>
      </c>
      <c r="E22" s="93">
        <v>28.96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714</v>
      </c>
      <c r="C23" s="88" t="s">
        <v>715</v>
      </c>
      <c r="D23" s="89" t="s">
        <v>18</v>
      </c>
      <c r="E23" s="94">
        <v>0.4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716</v>
      </c>
      <c r="C24" s="88" t="s">
        <v>717</v>
      </c>
      <c r="D24" s="89" t="s">
        <v>18</v>
      </c>
      <c r="E24" s="94">
        <v>0.3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718</v>
      </c>
      <c r="C25" s="88" t="s">
        <v>719</v>
      </c>
      <c r="D25" s="89" t="s">
        <v>18</v>
      </c>
      <c r="E25" s="94">
        <v>0.1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23</v>
      </c>
      <c r="C26" s="88" t="s">
        <v>24</v>
      </c>
      <c r="D26" s="89" t="s">
        <v>18</v>
      </c>
      <c r="E26" s="94">
        <v>2.1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92" customFormat="1" ht="20.399999999999999" x14ac:dyDescent="0.3">
      <c r="A27" s="86" t="s">
        <v>580</v>
      </c>
      <c r="B27" s="87" t="s">
        <v>20</v>
      </c>
      <c r="C27" s="88" t="s">
        <v>21</v>
      </c>
      <c r="D27" s="89" t="s">
        <v>18</v>
      </c>
      <c r="E27" s="93">
        <v>1.1200000000000001</v>
      </c>
      <c r="F27" s="91"/>
      <c r="G27" s="91">
        <f t="shared" si="0"/>
        <v>0</v>
      </c>
      <c r="H27" s="91"/>
      <c r="I27" s="91">
        <f t="shared" si="1"/>
        <v>0</v>
      </c>
      <c r="J27" s="91">
        <f t="shared" si="2"/>
        <v>0</v>
      </c>
    </row>
    <row r="28" spans="1:10" s="92" customFormat="1" ht="20.399999999999999" x14ac:dyDescent="0.3">
      <c r="A28" s="86" t="s">
        <v>66</v>
      </c>
      <c r="B28" s="87" t="s">
        <v>16</v>
      </c>
      <c r="C28" s="88" t="s">
        <v>17</v>
      </c>
      <c r="D28" s="89" t="s">
        <v>18</v>
      </c>
      <c r="E28" s="93">
        <v>1.84</v>
      </c>
      <c r="F28" s="91"/>
      <c r="G28" s="91">
        <f t="shared" si="0"/>
        <v>0</v>
      </c>
      <c r="H28" s="91"/>
      <c r="I28" s="91">
        <f t="shared" si="1"/>
        <v>0</v>
      </c>
      <c r="J28" s="91">
        <f t="shared" si="2"/>
        <v>0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1622</v>
      </c>
      <c r="D29" s="83" t="s">
        <v>116</v>
      </c>
      <c r="E29" s="95">
        <v>91.8</v>
      </c>
      <c r="F29" s="85">
        <v>5564.94</v>
      </c>
      <c r="G29" s="85">
        <f t="shared" si="0"/>
        <v>510861.49199999997</v>
      </c>
      <c r="H29" s="85"/>
      <c r="I29" s="85">
        <f t="shared" si="1"/>
        <v>0</v>
      </c>
      <c r="J29" s="85">
        <f t="shared" si="2"/>
        <v>510861.49199999997</v>
      </c>
    </row>
    <row r="30" spans="1:10" s="79" customFormat="1" ht="40.799999999999997" x14ac:dyDescent="0.3">
      <c r="A30" s="80" t="s">
        <v>74</v>
      </c>
      <c r="B30" s="81" t="s">
        <v>720</v>
      </c>
      <c r="C30" s="82" t="s">
        <v>1623</v>
      </c>
      <c r="D30" s="83" t="s">
        <v>116</v>
      </c>
      <c r="E30" s="95">
        <v>127.5</v>
      </c>
      <c r="F30" s="85">
        <v>3351.61</v>
      </c>
      <c r="G30" s="85">
        <f t="shared" si="0"/>
        <v>427330.27500000002</v>
      </c>
      <c r="H30" s="85"/>
      <c r="I30" s="85">
        <f t="shared" si="1"/>
        <v>0</v>
      </c>
      <c r="J30" s="85">
        <f t="shared" si="2"/>
        <v>427330.27500000002</v>
      </c>
    </row>
    <row r="31" spans="1:10" s="79" customFormat="1" ht="40.799999999999997" x14ac:dyDescent="0.3">
      <c r="A31" s="80" t="s">
        <v>76</v>
      </c>
      <c r="B31" s="81" t="s">
        <v>720</v>
      </c>
      <c r="C31" s="82" t="s">
        <v>1419</v>
      </c>
      <c r="D31" s="83" t="s">
        <v>116</v>
      </c>
      <c r="E31" s="95">
        <v>25.5</v>
      </c>
      <c r="F31" s="85">
        <v>2436</v>
      </c>
      <c r="G31" s="85">
        <f t="shared" si="0"/>
        <v>62118</v>
      </c>
      <c r="H31" s="85"/>
      <c r="I31" s="85">
        <f t="shared" si="1"/>
        <v>0</v>
      </c>
      <c r="J31" s="85">
        <f t="shared" si="2"/>
        <v>62118</v>
      </c>
    </row>
    <row r="32" spans="1:10" s="79" customFormat="1" ht="40.799999999999997" x14ac:dyDescent="0.3">
      <c r="A32" s="80" t="s">
        <v>79</v>
      </c>
      <c r="B32" s="81" t="s">
        <v>720</v>
      </c>
      <c r="C32" s="82" t="s">
        <v>1624</v>
      </c>
      <c r="D32" s="83" t="s">
        <v>116</v>
      </c>
      <c r="E32" s="84">
        <v>510</v>
      </c>
      <c r="F32" s="85">
        <v>1579.11</v>
      </c>
      <c r="G32" s="85">
        <f t="shared" si="0"/>
        <v>805346.1</v>
      </c>
      <c r="H32" s="85"/>
      <c r="I32" s="85">
        <f t="shared" si="1"/>
        <v>0</v>
      </c>
      <c r="J32" s="85">
        <f t="shared" si="2"/>
        <v>805346.1</v>
      </c>
    </row>
    <row r="33" spans="1:10" s="79" customFormat="1" ht="40.799999999999997" x14ac:dyDescent="0.3">
      <c r="A33" s="80" t="s">
        <v>81</v>
      </c>
      <c r="B33" s="81" t="s">
        <v>1255</v>
      </c>
      <c r="C33" s="82" t="s">
        <v>1421</v>
      </c>
      <c r="D33" s="83" t="s">
        <v>116</v>
      </c>
      <c r="E33" s="95">
        <v>775.2</v>
      </c>
      <c r="F33" s="85">
        <v>1155.51</v>
      </c>
      <c r="G33" s="85">
        <f t="shared" si="0"/>
        <v>895751.35200000007</v>
      </c>
      <c r="H33" s="85"/>
      <c r="I33" s="85">
        <f t="shared" si="1"/>
        <v>0</v>
      </c>
      <c r="J33" s="85">
        <f t="shared" si="2"/>
        <v>895751.35200000007</v>
      </c>
    </row>
    <row r="34" spans="1:10" s="79" customFormat="1" ht="40.799999999999997" x14ac:dyDescent="0.3">
      <c r="A34" s="80" t="s">
        <v>83</v>
      </c>
      <c r="B34" s="81" t="s">
        <v>728</v>
      </c>
      <c r="C34" s="82" t="s">
        <v>1625</v>
      </c>
      <c r="D34" s="83" t="s">
        <v>116</v>
      </c>
      <c r="E34" s="84">
        <v>918</v>
      </c>
      <c r="F34" s="85">
        <v>760.35</v>
      </c>
      <c r="G34" s="85">
        <f t="shared" si="0"/>
        <v>698001.3</v>
      </c>
      <c r="H34" s="85"/>
      <c r="I34" s="85">
        <f t="shared" si="1"/>
        <v>0</v>
      </c>
      <c r="J34" s="85">
        <f t="shared" si="2"/>
        <v>698001.3</v>
      </c>
    </row>
    <row r="35" spans="1:10" s="79" customFormat="1" ht="20.399999999999999" x14ac:dyDescent="0.3">
      <c r="A35" s="80" t="s">
        <v>85</v>
      </c>
      <c r="B35" s="81" t="s">
        <v>1626</v>
      </c>
      <c r="C35" s="82" t="s">
        <v>1627</v>
      </c>
      <c r="D35" s="83" t="s">
        <v>116</v>
      </c>
      <c r="E35" s="84">
        <v>102</v>
      </c>
      <c r="F35" s="85">
        <v>735.28</v>
      </c>
      <c r="G35" s="85">
        <f t="shared" si="0"/>
        <v>74998.559999999998</v>
      </c>
      <c r="H35" s="85"/>
      <c r="I35" s="85">
        <f t="shared" si="1"/>
        <v>0</v>
      </c>
      <c r="J35" s="85">
        <f t="shared" si="2"/>
        <v>74998.559999999998</v>
      </c>
    </row>
    <row r="36" spans="1:10" s="79" customFormat="1" ht="40.799999999999997" x14ac:dyDescent="0.3">
      <c r="A36" s="80" t="s">
        <v>88</v>
      </c>
      <c r="B36" s="81" t="s">
        <v>1258</v>
      </c>
      <c r="C36" s="82" t="s">
        <v>1628</v>
      </c>
      <c r="D36" s="83" t="s">
        <v>116</v>
      </c>
      <c r="E36" s="95">
        <v>571.20000000000005</v>
      </c>
      <c r="F36" s="85">
        <v>495.42</v>
      </c>
      <c r="G36" s="85">
        <f t="shared" si="0"/>
        <v>282983.90400000004</v>
      </c>
      <c r="H36" s="85"/>
      <c r="I36" s="85">
        <f t="shared" si="1"/>
        <v>0</v>
      </c>
      <c r="J36" s="85">
        <f t="shared" si="2"/>
        <v>282983.90400000004</v>
      </c>
    </row>
    <row r="37" spans="1:10" s="79" customFormat="1" ht="40.799999999999997" x14ac:dyDescent="0.3">
      <c r="A37" s="80" t="s">
        <v>90</v>
      </c>
      <c r="B37" s="81" t="s">
        <v>728</v>
      </c>
      <c r="C37" s="82" t="s">
        <v>1629</v>
      </c>
      <c r="D37" s="83" t="s">
        <v>116</v>
      </c>
      <c r="E37" s="84">
        <v>612</v>
      </c>
      <c r="F37" s="85">
        <v>380.34</v>
      </c>
      <c r="G37" s="85">
        <f t="shared" si="0"/>
        <v>232768.08</v>
      </c>
      <c r="H37" s="85"/>
      <c r="I37" s="85">
        <f t="shared" si="1"/>
        <v>0</v>
      </c>
      <c r="J37" s="85">
        <f t="shared" si="2"/>
        <v>232768.08</v>
      </c>
    </row>
    <row r="38" spans="1:10" s="79" customFormat="1" ht="40.799999999999997" x14ac:dyDescent="0.3">
      <c r="A38" s="80" t="s">
        <v>92</v>
      </c>
      <c r="B38" s="81" t="s">
        <v>720</v>
      </c>
      <c r="C38" s="82" t="s">
        <v>1622</v>
      </c>
      <c r="D38" s="83" t="s">
        <v>116</v>
      </c>
      <c r="E38" s="95">
        <v>30.6</v>
      </c>
      <c r="F38" s="85">
        <v>5564.94</v>
      </c>
      <c r="G38" s="85">
        <f t="shared" si="0"/>
        <v>170287.16399999999</v>
      </c>
      <c r="H38" s="85"/>
      <c r="I38" s="85">
        <f t="shared" si="1"/>
        <v>0</v>
      </c>
      <c r="J38" s="85">
        <f t="shared" si="2"/>
        <v>170287.16399999999</v>
      </c>
    </row>
    <row r="39" spans="1:10" s="79" customFormat="1" ht="40.799999999999997" x14ac:dyDescent="0.3">
      <c r="A39" s="80" t="s">
        <v>94</v>
      </c>
      <c r="B39" s="81" t="s">
        <v>720</v>
      </c>
      <c r="C39" s="82" t="s">
        <v>734</v>
      </c>
      <c r="D39" s="83" t="s">
        <v>116</v>
      </c>
      <c r="E39" s="95">
        <v>61.2</v>
      </c>
      <c r="F39" s="85">
        <v>3720.28</v>
      </c>
      <c r="G39" s="85">
        <f t="shared" si="0"/>
        <v>227681.13600000003</v>
      </c>
      <c r="H39" s="85"/>
      <c r="I39" s="85">
        <f t="shared" si="1"/>
        <v>0</v>
      </c>
      <c r="J39" s="85">
        <f t="shared" si="2"/>
        <v>227681.13600000003</v>
      </c>
    </row>
    <row r="40" spans="1:10" s="79" customFormat="1" ht="40.799999999999997" x14ac:dyDescent="0.3">
      <c r="A40" s="80" t="s">
        <v>96</v>
      </c>
      <c r="B40" s="81" t="s">
        <v>720</v>
      </c>
      <c r="C40" s="82" t="s">
        <v>1543</v>
      </c>
      <c r="D40" s="83" t="s">
        <v>116</v>
      </c>
      <c r="E40" s="95">
        <v>20.399999999999999</v>
      </c>
      <c r="F40" s="85">
        <v>1394.14</v>
      </c>
      <c r="G40" s="85">
        <f t="shared" si="0"/>
        <v>28440.455999999998</v>
      </c>
      <c r="H40" s="85"/>
      <c r="I40" s="85">
        <f t="shared" si="1"/>
        <v>0</v>
      </c>
      <c r="J40" s="85">
        <f t="shared" si="2"/>
        <v>28440.455999999998</v>
      </c>
    </row>
    <row r="41" spans="1:10" s="79" customFormat="1" ht="40.799999999999997" x14ac:dyDescent="0.3">
      <c r="A41" s="80" t="s">
        <v>98</v>
      </c>
      <c r="B41" s="81" t="s">
        <v>1255</v>
      </c>
      <c r="C41" s="82" t="s">
        <v>1427</v>
      </c>
      <c r="D41" s="83" t="s">
        <v>116</v>
      </c>
      <c r="E41" s="84">
        <v>102</v>
      </c>
      <c r="F41" s="85">
        <v>1394.14</v>
      </c>
      <c r="G41" s="85">
        <f t="shared" si="0"/>
        <v>142202.28</v>
      </c>
      <c r="H41" s="85"/>
      <c r="I41" s="85">
        <f t="shared" si="1"/>
        <v>0</v>
      </c>
      <c r="J41" s="85">
        <f t="shared" si="2"/>
        <v>142202.28</v>
      </c>
    </row>
    <row r="42" spans="1:10" s="79" customFormat="1" ht="40.799999999999997" x14ac:dyDescent="0.3">
      <c r="A42" s="80" t="s">
        <v>101</v>
      </c>
      <c r="B42" s="81" t="s">
        <v>733</v>
      </c>
      <c r="C42" s="82" t="s">
        <v>1630</v>
      </c>
      <c r="D42" s="83" t="s">
        <v>116</v>
      </c>
      <c r="E42" s="84">
        <v>51</v>
      </c>
      <c r="F42" s="85">
        <v>908.73</v>
      </c>
      <c r="G42" s="85">
        <f t="shared" si="0"/>
        <v>46345.23</v>
      </c>
      <c r="H42" s="85"/>
      <c r="I42" s="85">
        <f t="shared" si="1"/>
        <v>0</v>
      </c>
      <c r="J42" s="85">
        <f t="shared" si="2"/>
        <v>46345.23</v>
      </c>
    </row>
    <row r="43" spans="1:10" s="79" customFormat="1" ht="40.799999999999997" x14ac:dyDescent="0.3">
      <c r="A43" s="80" t="s">
        <v>103</v>
      </c>
      <c r="B43" s="81" t="s">
        <v>728</v>
      </c>
      <c r="C43" s="82" t="s">
        <v>1631</v>
      </c>
      <c r="D43" s="83" t="s">
        <v>116</v>
      </c>
      <c r="E43" s="84">
        <v>510</v>
      </c>
      <c r="F43" s="85">
        <v>908.73</v>
      </c>
      <c r="G43" s="85">
        <f t="shared" si="0"/>
        <v>463452.3</v>
      </c>
      <c r="H43" s="85"/>
      <c r="I43" s="85">
        <f t="shared" si="1"/>
        <v>0</v>
      </c>
      <c r="J43" s="85">
        <f t="shared" si="2"/>
        <v>463452.3</v>
      </c>
    </row>
    <row r="44" spans="1:10" s="79" customFormat="1" ht="20.399999999999999" x14ac:dyDescent="0.3">
      <c r="A44" s="80" t="s">
        <v>106</v>
      </c>
      <c r="B44" s="81" t="s">
        <v>1626</v>
      </c>
      <c r="C44" s="82" t="s">
        <v>1430</v>
      </c>
      <c r="D44" s="83" t="s">
        <v>116</v>
      </c>
      <c r="E44" s="84">
        <v>867</v>
      </c>
      <c r="F44" s="85">
        <v>586.29</v>
      </c>
      <c r="G44" s="85">
        <f t="shared" si="0"/>
        <v>508313.43</v>
      </c>
      <c r="H44" s="85"/>
      <c r="I44" s="85">
        <f t="shared" si="1"/>
        <v>0</v>
      </c>
      <c r="J44" s="85">
        <f t="shared" si="2"/>
        <v>508313.43</v>
      </c>
    </row>
    <row r="45" spans="1:10" s="79" customFormat="1" ht="40.799999999999997" x14ac:dyDescent="0.3">
      <c r="A45" s="80" t="s">
        <v>110</v>
      </c>
      <c r="B45" s="81" t="s">
        <v>733</v>
      </c>
      <c r="C45" s="82" t="s">
        <v>1431</v>
      </c>
      <c r="D45" s="83" t="s">
        <v>116</v>
      </c>
      <c r="E45" s="84">
        <v>612</v>
      </c>
      <c r="F45" s="85">
        <v>466.17</v>
      </c>
      <c r="G45" s="85">
        <f t="shared" si="0"/>
        <v>285296.04000000004</v>
      </c>
      <c r="H45" s="85"/>
      <c r="I45" s="85">
        <f t="shared" si="1"/>
        <v>0</v>
      </c>
      <c r="J45" s="85">
        <f t="shared" si="2"/>
        <v>285296.04000000004</v>
      </c>
    </row>
    <row r="46" spans="1:10" s="79" customFormat="1" ht="40.799999999999997" x14ac:dyDescent="0.3">
      <c r="A46" s="80" t="s">
        <v>113</v>
      </c>
      <c r="B46" s="81" t="s">
        <v>1265</v>
      </c>
      <c r="C46" s="82" t="s">
        <v>1432</v>
      </c>
      <c r="D46" s="83" t="s">
        <v>116</v>
      </c>
      <c r="E46" s="95">
        <v>30.6</v>
      </c>
      <c r="F46" s="85">
        <v>517.78</v>
      </c>
      <c r="G46" s="85">
        <f t="shared" si="0"/>
        <v>15844.067999999999</v>
      </c>
      <c r="H46" s="85"/>
      <c r="I46" s="85">
        <f t="shared" si="1"/>
        <v>0</v>
      </c>
      <c r="J46" s="85">
        <f t="shared" si="2"/>
        <v>15844.067999999999</v>
      </c>
    </row>
    <row r="47" spans="1:10" s="92" customFormat="1" ht="30.6" x14ac:dyDescent="0.3">
      <c r="A47" s="86" t="s">
        <v>117</v>
      </c>
      <c r="B47" s="87" t="s">
        <v>124</v>
      </c>
      <c r="C47" s="88" t="s">
        <v>125</v>
      </c>
      <c r="D47" s="89" t="s">
        <v>109</v>
      </c>
      <c r="E47" s="94">
        <v>1.7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40.799999999999997" x14ac:dyDescent="0.3">
      <c r="A48" s="80" t="s">
        <v>120</v>
      </c>
      <c r="B48" s="81" t="s">
        <v>741</v>
      </c>
      <c r="C48" s="82" t="s">
        <v>1632</v>
      </c>
      <c r="D48" s="83" t="s">
        <v>116</v>
      </c>
      <c r="E48" s="84">
        <v>51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123</v>
      </c>
      <c r="B49" s="81" t="s">
        <v>741</v>
      </c>
      <c r="C49" s="82" t="s">
        <v>1268</v>
      </c>
      <c r="D49" s="83" t="s">
        <v>116</v>
      </c>
      <c r="E49" s="95">
        <v>10.199999999999999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127</v>
      </c>
      <c r="B50" s="81" t="s">
        <v>741</v>
      </c>
      <c r="C50" s="82" t="s">
        <v>1269</v>
      </c>
      <c r="D50" s="83" t="s">
        <v>116</v>
      </c>
      <c r="E50" s="84">
        <v>102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131</v>
      </c>
      <c r="B51" s="81" t="s">
        <v>741</v>
      </c>
      <c r="C51" s="82" t="s">
        <v>1270</v>
      </c>
      <c r="D51" s="83" t="s">
        <v>116</v>
      </c>
      <c r="E51" s="95">
        <v>51.5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14.4" x14ac:dyDescent="0.3">
      <c r="A52" s="76" t="s">
        <v>988</v>
      </c>
      <c r="B52" s="77"/>
      <c r="C52" s="77"/>
      <c r="D52" s="77"/>
      <c r="E52" s="78"/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92" customFormat="1" ht="20.399999999999999" x14ac:dyDescent="0.3">
      <c r="A53" s="86" t="s">
        <v>135</v>
      </c>
      <c r="B53" s="87" t="s">
        <v>319</v>
      </c>
      <c r="C53" s="88" t="s">
        <v>320</v>
      </c>
      <c r="D53" s="89" t="s">
        <v>69</v>
      </c>
      <c r="E53" s="93">
        <v>0.01</v>
      </c>
      <c r="F53" s="91"/>
      <c r="G53" s="91">
        <f t="shared" si="0"/>
        <v>0</v>
      </c>
      <c r="H53" s="91"/>
      <c r="I53" s="91">
        <f t="shared" si="1"/>
        <v>0</v>
      </c>
      <c r="J53" s="91">
        <f t="shared" si="2"/>
        <v>0</v>
      </c>
    </row>
    <row r="54" spans="1:10" s="79" customFormat="1" ht="30.6" x14ac:dyDescent="0.3">
      <c r="A54" s="80" t="s">
        <v>989</v>
      </c>
      <c r="B54" s="81" t="s">
        <v>990</v>
      </c>
      <c r="C54" s="82" t="s">
        <v>1272</v>
      </c>
      <c r="D54" s="83" t="s">
        <v>213</v>
      </c>
      <c r="E54" s="84">
        <v>1</v>
      </c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79" customFormat="1" ht="14.4" x14ac:dyDescent="0.3">
      <c r="A55" s="76" t="s">
        <v>1273</v>
      </c>
      <c r="B55" s="77"/>
      <c r="C55" s="77"/>
      <c r="D55" s="77"/>
      <c r="E55" s="78"/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20.399999999999999" x14ac:dyDescent="0.3">
      <c r="A56" s="86" t="s">
        <v>142</v>
      </c>
      <c r="B56" s="87" t="s">
        <v>128</v>
      </c>
      <c r="C56" s="88" t="s">
        <v>129</v>
      </c>
      <c r="D56" s="89" t="s">
        <v>130</v>
      </c>
      <c r="E56" s="90">
        <v>10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40.799999999999997" x14ac:dyDescent="0.3">
      <c r="A57" s="80" t="s">
        <v>146</v>
      </c>
      <c r="B57" s="81" t="s">
        <v>782</v>
      </c>
      <c r="C57" s="82" t="s">
        <v>1015</v>
      </c>
      <c r="D57" s="83" t="s">
        <v>213</v>
      </c>
      <c r="E57" s="84">
        <v>5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79" customFormat="1" ht="40.799999999999997" x14ac:dyDescent="0.3">
      <c r="A58" s="80" t="s">
        <v>149</v>
      </c>
      <c r="B58" s="81" t="s">
        <v>784</v>
      </c>
      <c r="C58" s="82" t="s">
        <v>1016</v>
      </c>
      <c r="D58" s="83" t="s">
        <v>213</v>
      </c>
      <c r="E58" s="84">
        <v>5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40.799999999999997" x14ac:dyDescent="0.3">
      <c r="A59" s="80" t="s">
        <v>151</v>
      </c>
      <c r="B59" s="81" t="s">
        <v>1274</v>
      </c>
      <c r="C59" s="82" t="s">
        <v>1017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92" customFormat="1" ht="20.399999999999999" x14ac:dyDescent="0.3">
      <c r="A60" s="86" t="s">
        <v>155</v>
      </c>
      <c r="B60" s="87" t="s">
        <v>788</v>
      </c>
      <c r="C60" s="88" t="s">
        <v>789</v>
      </c>
      <c r="D60" s="89" t="s">
        <v>790</v>
      </c>
      <c r="E60" s="93">
        <v>0.24</v>
      </c>
      <c r="F60" s="91"/>
      <c r="G60" s="91">
        <f t="shared" si="0"/>
        <v>0</v>
      </c>
      <c r="H60" s="91"/>
      <c r="I60" s="91">
        <f t="shared" si="1"/>
        <v>0</v>
      </c>
      <c r="J60" s="91">
        <f t="shared" si="2"/>
        <v>0</v>
      </c>
    </row>
    <row r="61" spans="1:10" s="79" customFormat="1" ht="40.799999999999997" x14ac:dyDescent="0.3">
      <c r="A61" s="80" t="s">
        <v>678</v>
      </c>
      <c r="B61" s="81" t="s">
        <v>791</v>
      </c>
      <c r="C61" s="82" t="s">
        <v>792</v>
      </c>
      <c r="D61" s="83" t="s">
        <v>213</v>
      </c>
      <c r="E61" s="84">
        <v>5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79" customFormat="1" ht="14.4" x14ac:dyDescent="0.3">
      <c r="A62" s="76" t="s">
        <v>1275</v>
      </c>
      <c r="B62" s="77"/>
      <c r="C62" s="77"/>
      <c r="D62" s="77"/>
      <c r="E62" s="78"/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14.4" x14ac:dyDescent="0.3">
      <c r="A63" s="86" t="s">
        <v>162</v>
      </c>
      <c r="B63" s="87" t="s">
        <v>313</v>
      </c>
      <c r="C63" s="88" t="s">
        <v>314</v>
      </c>
      <c r="D63" s="89" t="s">
        <v>38</v>
      </c>
      <c r="E63" s="90">
        <v>4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20.399999999999999" x14ac:dyDescent="0.3">
      <c r="A64" s="80" t="s">
        <v>1370</v>
      </c>
      <c r="B64" s="81" t="s">
        <v>994</v>
      </c>
      <c r="C64" s="82" t="s">
        <v>752</v>
      </c>
      <c r="D64" s="83" t="s">
        <v>213</v>
      </c>
      <c r="E64" s="84">
        <v>4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30.6" x14ac:dyDescent="0.3">
      <c r="A65" s="86" t="s">
        <v>169</v>
      </c>
      <c r="B65" s="87" t="s">
        <v>753</v>
      </c>
      <c r="C65" s="88" t="s">
        <v>754</v>
      </c>
      <c r="D65" s="89" t="s">
        <v>38</v>
      </c>
      <c r="E65" s="90">
        <v>19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79" customFormat="1" ht="30.6" x14ac:dyDescent="0.3">
      <c r="A66" s="80" t="s">
        <v>1551</v>
      </c>
      <c r="B66" s="81" t="s">
        <v>996</v>
      </c>
      <c r="C66" s="82" t="s">
        <v>756</v>
      </c>
      <c r="D66" s="83" t="s">
        <v>213</v>
      </c>
      <c r="E66" s="84">
        <v>11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79" customFormat="1" ht="30.6" x14ac:dyDescent="0.3">
      <c r="A67" s="80" t="s">
        <v>1633</v>
      </c>
      <c r="B67" s="81" t="s">
        <v>996</v>
      </c>
      <c r="C67" s="82" t="s">
        <v>1583</v>
      </c>
      <c r="D67" s="83" t="s">
        <v>213</v>
      </c>
      <c r="E67" s="84">
        <v>8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30.6" x14ac:dyDescent="0.3">
      <c r="A68" s="86" t="s">
        <v>176</v>
      </c>
      <c r="B68" s="87" t="s">
        <v>758</v>
      </c>
      <c r="C68" s="88" t="s">
        <v>759</v>
      </c>
      <c r="D68" s="89" t="s">
        <v>38</v>
      </c>
      <c r="E68" s="90">
        <v>30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1634</v>
      </c>
      <c r="B69" s="81" t="s">
        <v>996</v>
      </c>
      <c r="C69" s="82" t="s">
        <v>1635</v>
      </c>
      <c r="D69" s="83" t="s">
        <v>213</v>
      </c>
      <c r="E69" s="84">
        <v>30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92" customFormat="1" ht="40.799999999999997" x14ac:dyDescent="0.3">
      <c r="A70" s="86" t="s">
        <v>180</v>
      </c>
      <c r="B70" s="87" t="s">
        <v>770</v>
      </c>
      <c r="C70" s="88" t="s">
        <v>771</v>
      </c>
      <c r="D70" s="89" t="s">
        <v>366</v>
      </c>
      <c r="E70" s="90">
        <v>2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182</v>
      </c>
      <c r="B71" s="81" t="s">
        <v>772</v>
      </c>
      <c r="C71" s="82" t="s">
        <v>773</v>
      </c>
      <c r="D71" s="83" t="s">
        <v>213</v>
      </c>
      <c r="E71" s="84">
        <v>2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20.399999999999999" x14ac:dyDescent="0.3">
      <c r="A72" s="86" t="s">
        <v>184</v>
      </c>
      <c r="B72" s="87" t="s">
        <v>47</v>
      </c>
      <c r="C72" s="88" t="s">
        <v>48</v>
      </c>
      <c r="D72" s="89" t="s">
        <v>38</v>
      </c>
      <c r="E72" s="90">
        <v>11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30.6" x14ac:dyDescent="0.3">
      <c r="A73" s="80" t="s">
        <v>1636</v>
      </c>
      <c r="B73" s="81" t="s">
        <v>1279</v>
      </c>
      <c r="C73" s="82" t="s">
        <v>775</v>
      </c>
      <c r="D73" s="83" t="s">
        <v>213</v>
      </c>
      <c r="E73" s="84">
        <v>3</v>
      </c>
      <c r="F73" s="85"/>
      <c r="G73" s="85">
        <f t="shared" si="3"/>
        <v>0</v>
      </c>
      <c r="H73" s="85"/>
      <c r="I73" s="85">
        <f t="shared" si="4"/>
        <v>0</v>
      </c>
      <c r="J73" s="85">
        <f t="shared" si="5"/>
        <v>0</v>
      </c>
    </row>
    <row r="74" spans="1:10" s="79" customFormat="1" ht="30.6" x14ac:dyDescent="0.3">
      <c r="A74" s="80" t="s">
        <v>1011</v>
      </c>
      <c r="B74" s="81" t="s">
        <v>1279</v>
      </c>
      <c r="C74" s="82" t="s">
        <v>1280</v>
      </c>
      <c r="D74" s="83" t="s">
        <v>213</v>
      </c>
      <c r="E74" s="84">
        <v>8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20.399999999999999" x14ac:dyDescent="0.3">
      <c r="A75" s="86" t="s">
        <v>190</v>
      </c>
      <c r="B75" s="87" t="s">
        <v>208</v>
      </c>
      <c r="C75" s="88" t="s">
        <v>209</v>
      </c>
      <c r="D75" s="89" t="s">
        <v>38</v>
      </c>
      <c r="E75" s="90">
        <v>141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192</v>
      </c>
      <c r="B76" s="81" t="s">
        <v>764</v>
      </c>
      <c r="C76" s="82" t="s">
        <v>1584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40.799999999999997" x14ac:dyDescent="0.3">
      <c r="A77" s="80" t="s">
        <v>194</v>
      </c>
      <c r="B77" s="81" t="s">
        <v>764</v>
      </c>
      <c r="C77" s="82" t="s">
        <v>767</v>
      </c>
      <c r="D77" s="83" t="s">
        <v>213</v>
      </c>
      <c r="E77" s="84">
        <v>140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79" customFormat="1" ht="14.4" x14ac:dyDescent="0.3">
      <c r="A78" s="76" t="s">
        <v>1281</v>
      </c>
      <c r="B78" s="77"/>
      <c r="C78" s="77"/>
      <c r="D78" s="77"/>
      <c r="E78" s="78"/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92" customFormat="1" ht="20.399999999999999" x14ac:dyDescent="0.3">
      <c r="A79" s="86" t="s">
        <v>196</v>
      </c>
      <c r="B79" s="87" t="s">
        <v>928</v>
      </c>
      <c r="C79" s="88" t="s">
        <v>929</v>
      </c>
      <c r="D79" s="89" t="s">
        <v>930</v>
      </c>
      <c r="E79" s="115">
        <v>0.64500000000000002</v>
      </c>
      <c r="F79" s="91"/>
      <c r="G79" s="91">
        <f t="shared" si="3"/>
        <v>0</v>
      </c>
      <c r="H79" s="91"/>
      <c r="I79" s="91">
        <f t="shared" si="4"/>
        <v>0</v>
      </c>
      <c r="J79" s="91">
        <f t="shared" si="5"/>
        <v>0</v>
      </c>
    </row>
    <row r="80" spans="1:10" s="92" customFormat="1" ht="20.399999999999999" x14ac:dyDescent="0.3">
      <c r="A80" s="86" t="s">
        <v>198</v>
      </c>
      <c r="B80" s="87" t="s">
        <v>931</v>
      </c>
      <c r="C80" s="88" t="s">
        <v>932</v>
      </c>
      <c r="D80" s="89" t="s">
        <v>930</v>
      </c>
      <c r="E80" s="115">
        <v>0.64500000000000002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92" customFormat="1" ht="20.399999999999999" x14ac:dyDescent="0.3">
      <c r="A81" s="86" t="s">
        <v>200</v>
      </c>
      <c r="B81" s="87" t="s">
        <v>550</v>
      </c>
      <c r="C81" s="88" t="s">
        <v>934</v>
      </c>
      <c r="D81" s="89" t="s">
        <v>109</v>
      </c>
      <c r="E81" s="93">
        <v>2.58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92" customFormat="1" ht="20.399999999999999" x14ac:dyDescent="0.3">
      <c r="A82" s="86" t="s">
        <v>202</v>
      </c>
      <c r="B82" s="87" t="s">
        <v>464</v>
      </c>
      <c r="C82" s="88" t="s">
        <v>465</v>
      </c>
      <c r="D82" s="89" t="s">
        <v>109</v>
      </c>
      <c r="E82" s="93">
        <v>8.82</v>
      </c>
      <c r="F82" s="91"/>
      <c r="G82" s="91">
        <f t="shared" si="3"/>
        <v>0</v>
      </c>
      <c r="H82" s="91"/>
      <c r="I82" s="91">
        <f t="shared" si="4"/>
        <v>0</v>
      </c>
      <c r="J82" s="91">
        <f t="shared" si="5"/>
        <v>0</v>
      </c>
    </row>
    <row r="83" spans="1:10" s="79" customFormat="1" ht="40.799999999999997" x14ac:dyDescent="0.3">
      <c r="A83" s="80" t="s">
        <v>205</v>
      </c>
      <c r="B83" s="81" t="s">
        <v>935</v>
      </c>
      <c r="C83" s="82" t="s">
        <v>468</v>
      </c>
      <c r="D83" s="83" t="s">
        <v>116</v>
      </c>
      <c r="E83" s="84">
        <v>1140</v>
      </c>
      <c r="F83" s="85">
        <v>340.49</v>
      </c>
      <c r="G83" s="85">
        <f t="shared" si="3"/>
        <v>388158.60000000003</v>
      </c>
      <c r="H83" s="85"/>
      <c r="I83" s="85">
        <f t="shared" si="4"/>
        <v>0</v>
      </c>
      <c r="J83" s="85">
        <f t="shared" si="5"/>
        <v>388158.60000000003</v>
      </c>
    </row>
    <row r="84" spans="1:10" s="92" customFormat="1" ht="20.399999999999999" x14ac:dyDescent="0.3">
      <c r="A84" s="86" t="s">
        <v>207</v>
      </c>
      <c r="B84" s="87" t="s">
        <v>485</v>
      </c>
      <c r="C84" s="88" t="s">
        <v>486</v>
      </c>
      <c r="D84" s="89" t="s">
        <v>278</v>
      </c>
      <c r="E84" s="94">
        <v>1.5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92" customFormat="1" ht="30.6" x14ac:dyDescent="0.3">
      <c r="A85" s="86" t="s">
        <v>210</v>
      </c>
      <c r="B85" s="87" t="s">
        <v>957</v>
      </c>
      <c r="C85" s="88" t="s">
        <v>958</v>
      </c>
      <c r="D85" s="89" t="s">
        <v>959</v>
      </c>
      <c r="E85" s="90">
        <v>15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79" customFormat="1" ht="40.799999999999997" x14ac:dyDescent="0.3">
      <c r="A86" s="80" t="s">
        <v>214</v>
      </c>
      <c r="B86" s="81" t="s">
        <v>1282</v>
      </c>
      <c r="C86" s="82" t="s">
        <v>965</v>
      </c>
      <c r="D86" s="83" t="s">
        <v>116</v>
      </c>
      <c r="E86" s="84">
        <v>15</v>
      </c>
      <c r="F86" s="85">
        <v>320</v>
      </c>
      <c r="G86" s="85">
        <f t="shared" si="3"/>
        <v>4800</v>
      </c>
      <c r="H86" s="85"/>
      <c r="I86" s="85">
        <f t="shared" si="4"/>
        <v>0</v>
      </c>
      <c r="J86" s="85">
        <f t="shared" si="5"/>
        <v>4800</v>
      </c>
    </row>
    <row r="87" spans="1:10" s="79" customFormat="1" ht="40.799999999999997" x14ac:dyDescent="0.3">
      <c r="A87" s="80" t="s">
        <v>698</v>
      </c>
      <c r="B87" s="81" t="s">
        <v>936</v>
      </c>
      <c r="C87" s="82" t="s">
        <v>470</v>
      </c>
      <c r="D87" s="83" t="s">
        <v>213</v>
      </c>
      <c r="E87" s="84">
        <v>1100</v>
      </c>
      <c r="F87" s="85">
        <v>463.56</v>
      </c>
      <c r="G87" s="85">
        <f t="shared" si="3"/>
        <v>509916</v>
      </c>
      <c r="H87" s="85"/>
      <c r="I87" s="85">
        <f t="shared" si="4"/>
        <v>0</v>
      </c>
      <c r="J87" s="85">
        <f t="shared" si="5"/>
        <v>509916</v>
      </c>
    </row>
    <row r="88" spans="1:10" s="79" customFormat="1" ht="40.799999999999997" x14ac:dyDescent="0.3">
      <c r="A88" s="80" t="s">
        <v>220</v>
      </c>
      <c r="B88" s="81" t="s">
        <v>1283</v>
      </c>
      <c r="C88" s="82" t="s">
        <v>1284</v>
      </c>
      <c r="D88" s="83" t="s">
        <v>213</v>
      </c>
      <c r="E88" s="84">
        <v>1100</v>
      </c>
      <c r="F88" s="85">
        <v>78.623999999999995</v>
      </c>
      <c r="G88" s="85">
        <f t="shared" si="3"/>
        <v>86486.399999999994</v>
      </c>
      <c r="H88" s="85"/>
      <c r="I88" s="85">
        <f t="shared" si="4"/>
        <v>0</v>
      </c>
      <c r="J88" s="85">
        <f t="shared" si="5"/>
        <v>86486.399999999994</v>
      </c>
    </row>
    <row r="89" spans="1:10" s="79" customFormat="1" ht="40.799999999999997" x14ac:dyDescent="0.3">
      <c r="A89" s="80" t="s">
        <v>798</v>
      </c>
      <c r="B89" s="81" t="s">
        <v>951</v>
      </c>
      <c r="C89" s="82" t="s">
        <v>952</v>
      </c>
      <c r="D89" s="83" t="s">
        <v>213</v>
      </c>
      <c r="E89" s="84">
        <v>3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92" customFormat="1" ht="20.399999999999999" x14ac:dyDescent="0.3">
      <c r="A90" s="86" t="s">
        <v>227</v>
      </c>
      <c r="B90" s="87" t="s">
        <v>967</v>
      </c>
      <c r="C90" s="88" t="s">
        <v>968</v>
      </c>
      <c r="D90" s="89" t="s">
        <v>109</v>
      </c>
      <c r="E90" s="115">
        <v>5.0000000000000001E-3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79" customFormat="1" ht="40.799999999999997" x14ac:dyDescent="0.3">
      <c r="A91" s="80" t="s">
        <v>229</v>
      </c>
      <c r="B91" s="81" t="s">
        <v>1077</v>
      </c>
      <c r="C91" s="82" t="s">
        <v>971</v>
      </c>
      <c r="D91" s="83" t="s">
        <v>1122</v>
      </c>
      <c r="E91" s="84">
        <v>1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79" customFormat="1" ht="14.4" x14ac:dyDescent="0.3">
      <c r="A92" s="76" t="s">
        <v>1285</v>
      </c>
      <c r="B92" s="77"/>
      <c r="C92" s="77"/>
      <c r="D92" s="77"/>
      <c r="E92" s="78"/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92" customFormat="1" ht="20.399999999999999" x14ac:dyDescent="0.3">
      <c r="A93" s="86" t="s">
        <v>231</v>
      </c>
      <c r="B93" s="87" t="s">
        <v>413</v>
      </c>
      <c r="C93" s="88" t="s">
        <v>414</v>
      </c>
      <c r="D93" s="89" t="s">
        <v>415</v>
      </c>
      <c r="E93" s="94">
        <v>1.9</v>
      </c>
      <c r="F93" s="91"/>
      <c r="G93" s="91">
        <f t="shared" si="3"/>
        <v>0</v>
      </c>
      <c r="H93" s="91"/>
      <c r="I93" s="91">
        <f t="shared" si="4"/>
        <v>0</v>
      </c>
      <c r="J93" s="91">
        <f t="shared" si="5"/>
        <v>0</v>
      </c>
    </row>
    <row r="94" spans="1:10" s="79" customFormat="1" ht="40.799999999999997" x14ac:dyDescent="0.3">
      <c r="A94" s="80" t="s">
        <v>234</v>
      </c>
      <c r="B94" s="81" t="s">
        <v>1376</v>
      </c>
      <c r="C94" s="82" t="s">
        <v>1082</v>
      </c>
      <c r="D94" s="83" t="s">
        <v>116</v>
      </c>
      <c r="E94" s="84">
        <v>306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79" customFormat="1" ht="40.799999999999997" x14ac:dyDescent="0.3">
      <c r="A95" s="80" t="s">
        <v>237</v>
      </c>
      <c r="B95" s="81" t="s">
        <v>1101</v>
      </c>
      <c r="C95" s="82" t="s">
        <v>1106</v>
      </c>
      <c r="D95" s="83" t="s">
        <v>213</v>
      </c>
      <c r="E95" s="84">
        <v>6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79" customFormat="1" ht="40.799999999999997" x14ac:dyDescent="0.3">
      <c r="A96" s="80" t="s">
        <v>239</v>
      </c>
      <c r="B96" s="81" t="s">
        <v>1101</v>
      </c>
      <c r="C96" s="82" t="s">
        <v>1112</v>
      </c>
      <c r="D96" s="83" t="s">
        <v>213</v>
      </c>
      <c r="E96" s="84">
        <v>12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0" s="79" customFormat="1" ht="40.799999999999997" x14ac:dyDescent="0.3">
      <c r="A97" s="80" t="s">
        <v>241</v>
      </c>
      <c r="B97" s="81" t="s">
        <v>1101</v>
      </c>
      <c r="C97" s="82" t="s">
        <v>1114</v>
      </c>
      <c r="D97" s="83" t="s">
        <v>213</v>
      </c>
      <c r="E97" s="84">
        <v>12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0" s="92" customFormat="1" ht="20.399999999999999" x14ac:dyDescent="0.3">
      <c r="A98" s="86" t="s">
        <v>243</v>
      </c>
      <c r="B98" s="87" t="s">
        <v>1164</v>
      </c>
      <c r="C98" s="88" t="s">
        <v>1165</v>
      </c>
      <c r="D98" s="89" t="s">
        <v>415</v>
      </c>
      <c r="E98" s="94">
        <v>1.1000000000000001</v>
      </c>
      <c r="F98" s="91"/>
      <c r="G98" s="91">
        <f t="shared" si="3"/>
        <v>0</v>
      </c>
      <c r="H98" s="91"/>
      <c r="I98" s="91">
        <f t="shared" si="4"/>
        <v>0</v>
      </c>
      <c r="J98" s="91">
        <f t="shared" si="5"/>
        <v>0</v>
      </c>
    </row>
    <row r="99" spans="1:10" s="79" customFormat="1" ht="40.799999999999997" x14ac:dyDescent="0.3">
      <c r="A99" s="80" t="s">
        <v>245</v>
      </c>
      <c r="B99" s="81" t="s">
        <v>1167</v>
      </c>
      <c r="C99" s="82" t="s">
        <v>1286</v>
      </c>
      <c r="D99" s="83" t="s">
        <v>116</v>
      </c>
      <c r="E99" s="95">
        <v>112.2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0" s="79" customFormat="1" ht="40.799999999999997" x14ac:dyDescent="0.3">
      <c r="A100" s="80" t="s">
        <v>246</v>
      </c>
      <c r="B100" s="81" t="s">
        <v>1170</v>
      </c>
      <c r="C100" s="82" t="s">
        <v>1171</v>
      </c>
      <c r="D100" s="83" t="s">
        <v>213</v>
      </c>
      <c r="E100" s="84">
        <v>10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0" s="79" customFormat="1" ht="40.799999999999997" x14ac:dyDescent="0.3">
      <c r="A101" s="80" t="s">
        <v>247</v>
      </c>
      <c r="B101" s="81" t="s">
        <v>1170</v>
      </c>
      <c r="C101" s="82" t="s">
        <v>1173</v>
      </c>
      <c r="D101" s="83" t="s">
        <v>213</v>
      </c>
      <c r="E101" s="84">
        <v>10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0" s="79" customFormat="1" ht="40.799999999999997" x14ac:dyDescent="0.3">
      <c r="A102" s="80" t="s">
        <v>249</v>
      </c>
      <c r="B102" s="81" t="s">
        <v>1144</v>
      </c>
      <c r="C102" s="82" t="s">
        <v>1145</v>
      </c>
      <c r="D102" s="83" t="s">
        <v>213</v>
      </c>
      <c r="E102" s="84">
        <v>200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0" s="79" customFormat="1" ht="40.799999999999997" x14ac:dyDescent="0.3">
      <c r="A103" s="80" t="s">
        <v>251</v>
      </c>
      <c r="B103" s="81" t="s">
        <v>1144</v>
      </c>
      <c r="C103" s="82" t="s">
        <v>1147</v>
      </c>
      <c r="D103" s="83" t="s">
        <v>213</v>
      </c>
      <c r="E103" s="84">
        <v>30</v>
      </c>
      <c r="F103" s="85"/>
      <c r="G103" s="85">
        <f t="shared" si="3"/>
        <v>0</v>
      </c>
      <c r="H103" s="85"/>
      <c r="I103" s="85">
        <f t="shared" si="4"/>
        <v>0</v>
      </c>
      <c r="J103" s="85">
        <f t="shared" si="5"/>
        <v>0</v>
      </c>
    </row>
    <row r="104" spans="1:10" s="79" customFormat="1" ht="40.799999999999997" x14ac:dyDescent="0.3">
      <c r="A104" s="80" t="s">
        <v>252</v>
      </c>
      <c r="B104" s="81" t="s">
        <v>1157</v>
      </c>
      <c r="C104" s="82" t="s">
        <v>1158</v>
      </c>
      <c r="D104" s="83" t="s">
        <v>116</v>
      </c>
      <c r="E104" s="84">
        <v>100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0" s="79" customFormat="1" ht="40.799999999999997" x14ac:dyDescent="0.3">
      <c r="A105" s="80" t="s">
        <v>253</v>
      </c>
      <c r="B105" s="81" t="s">
        <v>1154</v>
      </c>
      <c r="C105" s="82" t="s">
        <v>1155</v>
      </c>
      <c r="D105" s="83" t="s">
        <v>213</v>
      </c>
      <c r="E105" s="84">
        <v>300</v>
      </c>
      <c r="F105" s="85"/>
      <c r="G105" s="85">
        <f t="shared" si="3"/>
        <v>0</v>
      </c>
      <c r="H105" s="85"/>
      <c r="I105" s="85">
        <f t="shared" si="4"/>
        <v>0</v>
      </c>
      <c r="J105" s="85">
        <f t="shared" si="5"/>
        <v>0</v>
      </c>
    </row>
    <row r="106" spans="1:10" s="92" customFormat="1" ht="20.399999999999999" x14ac:dyDescent="0.3">
      <c r="A106" s="86" t="s">
        <v>254</v>
      </c>
      <c r="B106" s="87" t="s">
        <v>128</v>
      </c>
      <c r="C106" s="88" t="s">
        <v>129</v>
      </c>
      <c r="D106" s="89" t="s">
        <v>130</v>
      </c>
      <c r="E106" s="90">
        <v>2</v>
      </c>
      <c r="F106" s="91"/>
      <c r="G106" s="91">
        <f t="shared" si="3"/>
        <v>0</v>
      </c>
      <c r="H106" s="91"/>
      <c r="I106" s="91">
        <f t="shared" si="4"/>
        <v>0</v>
      </c>
      <c r="J106" s="91">
        <f t="shared" si="5"/>
        <v>0</v>
      </c>
    </row>
    <row r="107" spans="1:10" s="79" customFormat="1" ht="40.799999999999997" x14ac:dyDescent="0.3">
      <c r="A107" s="80" t="s">
        <v>255</v>
      </c>
      <c r="B107" s="81" t="s">
        <v>1287</v>
      </c>
      <c r="C107" s="82" t="s">
        <v>1288</v>
      </c>
      <c r="D107" s="83" t="s">
        <v>213</v>
      </c>
      <c r="E107" s="84">
        <v>2</v>
      </c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0" s="92" customFormat="1" ht="20.399999999999999" x14ac:dyDescent="0.3">
      <c r="A108" s="86" t="s">
        <v>257</v>
      </c>
      <c r="B108" s="87" t="s">
        <v>825</v>
      </c>
      <c r="C108" s="88" t="s">
        <v>826</v>
      </c>
      <c r="D108" s="89" t="s">
        <v>109</v>
      </c>
      <c r="E108" s="93">
        <v>0.75</v>
      </c>
      <c r="F108" s="91"/>
      <c r="G108" s="91">
        <f t="shared" si="3"/>
        <v>0</v>
      </c>
      <c r="H108" s="91"/>
      <c r="I108" s="91">
        <f t="shared" si="4"/>
        <v>0</v>
      </c>
      <c r="J108" s="91">
        <f t="shared" si="5"/>
        <v>0</v>
      </c>
    </row>
    <row r="109" spans="1:10" s="79" customFormat="1" ht="40.799999999999997" x14ac:dyDescent="0.3">
      <c r="A109" s="80" t="s">
        <v>259</v>
      </c>
      <c r="B109" s="81" t="s">
        <v>1069</v>
      </c>
      <c r="C109" s="82" t="s">
        <v>1289</v>
      </c>
      <c r="D109" s="83" t="s">
        <v>116</v>
      </c>
      <c r="E109" s="103">
        <v>77.25</v>
      </c>
      <c r="F109" s="85"/>
      <c r="G109" s="85">
        <f t="shared" si="3"/>
        <v>0</v>
      </c>
      <c r="H109" s="85"/>
      <c r="I109" s="85">
        <f t="shared" si="4"/>
        <v>0</v>
      </c>
      <c r="J109" s="85">
        <f t="shared" si="5"/>
        <v>0</v>
      </c>
    </row>
    <row r="110" spans="1:10" s="79" customFormat="1" ht="14.4" x14ac:dyDescent="0.3">
      <c r="A110" s="76" t="s">
        <v>1290</v>
      </c>
      <c r="B110" s="77"/>
      <c r="C110" s="77"/>
      <c r="D110" s="77"/>
      <c r="E110" s="78"/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0" s="92" customFormat="1" ht="30.6" x14ac:dyDescent="0.3">
      <c r="A111" s="86" t="s">
        <v>261</v>
      </c>
      <c r="B111" s="87" t="s">
        <v>803</v>
      </c>
      <c r="C111" s="88" t="s">
        <v>804</v>
      </c>
      <c r="D111" s="89" t="s">
        <v>165</v>
      </c>
      <c r="E111" s="116">
        <v>0.40472399999999997</v>
      </c>
      <c r="F111" s="91"/>
      <c r="G111" s="91">
        <f t="shared" si="3"/>
        <v>0</v>
      </c>
      <c r="H111" s="91"/>
      <c r="I111" s="91">
        <f t="shared" si="4"/>
        <v>0</v>
      </c>
      <c r="J111" s="91">
        <f t="shared" si="5"/>
        <v>0</v>
      </c>
    </row>
    <row r="112" spans="1:10" s="79" customFormat="1" ht="40.799999999999997" x14ac:dyDescent="0.3">
      <c r="A112" s="80" t="s">
        <v>263</v>
      </c>
      <c r="B112" s="81" t="s">
        <v>793</v>
      </c>
      <c r="C112" s="82" t="s">
        <v>1291</v>
      </c>
      <c r="D112" s="83" t="s">
        <v>213</v>
      </c>
      <c r="E112" s="84">
        <v>10</v>
      </c>
      <c r="F112" s="117">
        <v>37472.425487999993</v>
      </c>
      <c r="G112" s="85">
        <f t="shared" si="3"/>
        <v>374724.25487999991</v>
      </c>
      <c r="H112" s="85"/>
      <c r="I112" s="85">
        <f t="shared" si="4"/>
        <v>0</v>
      </c>
      <c r="J112" s="85">
        <f t="shared" si="5"/>
        <v>374724.25487999991</v>
      </c>
    </row>
    <row r="113" spans="1:11" s="79" customFormat="1" ht="40.799999999999997" x14ac:dyDescent="0.3">
      <c r="A113" s="80" t="s">
        <v>265</v>
      </c>
      <c r="B113" s="81" t="s">
        <v>793</v>
      </c>
      <c r="C113" s="82" t="s">
        <v>1292</v>
      </c>
      <c r="D113" s="83" t="s">
        <v>213</v>
      </c>
      <c r="E113" s="84">
        <v>84</v>
      </c>
      <c r="F113" s="85">
        <v>18192.38</v>
      </c>
      <c r="G113" s="85">
        <f t="shared" si="3"/>
        <v>1528159.9200000002</v>
      </c>
      <c r="H113" s="85"/>
      <c r="I113" s="85">
        <f t="shared" si="4"/>
        <v>0</v>
      </c>
      <c r="J113" s="85">
        <f t="shared" si="5"/>
        <v>1528159.9200000002</v>
      </c>
    </row>
    <row r="114" spans="1:11" s="79" customFormat="1" ht="40.799999999999997" x14ac:dyDescent="0.3">
      <c r="A114" s="80" t="s">
        <v>267</v>
      </c>
      <c r="B114" s="81" t="s">
        <v>793</v>
      </c>
      <c r="C114" s="82" t="s">
        <v>1293</v>
      </c>
      <c r="D114" s="83" t="s">
        <v>213</v>
      </c>
      <c r="E114" s="84">
        <v>3</v>
      </c>
      <c r="F114" s="85">
        <v>29255.99</v>
      </c>
      <c r="G114" s="85">
        <f t="shared" si="3"/>
        <v>87767.97</v>
      </c>
      <c r="H114" s="85"/>
      <c r="I114" s="85">
        <f t="shared" si="4"/>
        <v>0</v>
      </c>
      <c r="J114" s="85">
        <f t="shared" si="5"/>
        <v>87767.97</v>
      </c>
    </row>
    <row r="115" spans="1:11" s="79" customFormat="1" ht="40.799999999999997" x14ac:dyDescent="0.3">
      <c r="A115" s="80" t="s">
        <v>269</v>
      </c>
      <c r="B115" s="81" t="s">
        <v>793</v>
      </c>
      <c r="C115" s="82" t="s">
        <v>1294</v>
      </c>
      <c r="D115" s="83" t="s">
        <v>213</v>
      </c>
      <c r="E115" s="84">
        <v>16</v>
      </c>
      <c r="F115" s="85">
        <v>11645.42</v>
      </c>
      <c r="G115" s="85">
        <f t="shared" si="3"/>
        <v>186326.72</v>
      </c>
      <c r="H115" s="85"/>
      <c r="I115" s="85">
        <f t="shared" si="4"/>
        <v>0</v>
      </c>
      <c r="J115" s="85">
        <f t="shared" si="5"/>
        <v>186326.72</v>
      </c>
    </row>
    <row r="116" spans="1:11" s="79" customFormat="1" ht="40.799999999999997" x14ac:dyDescent="0.3">
      <c r="A116" s="80" t="s">
        <v>270</v>
      </c>
      <c r="B116" s="81" t="s">
        <v>793</v>
      </c>
      <c r="C116" s="82" t="s">
        <v>1295</v>
      </c>
      <c r="D116" s="83" t="s">
        <v>213</v>
      </c>
      <c r="E116" s="84">
        <v>4</v>
      </c>
      <c r="F116" s="85">
        <v>11645.42</v>
      </c>
      <c r="G116" s="85">
        <f t="shared" si="3"/>
        <v>46581.68</v>
      </c>
      <c r="H116" s="85"/>
      <c r="I116" s="85">
        <f t="shared" si="4"/>
        <v>0</v>
      </c>
      <c r="J116" s="85">
        <f t="shared" si="5"/>
        <v>46581.68</v>
      </c>
    </row>
    <row r="117" spans="1:11" s="79" customFormat="1" ht="40.799999999999997" x14ac:dyDescent="0.3">
      <c r="A117" s="80" t="s">
        <v>273</v>
      </c>
      <c r="B117" s="81" t="s">
        <v>793</v>
      </c>
      <c r="C117" s="82" t="s">
        <v>1637</v>
      </c>
      <c r="D117" s="83" t="s">
        <v>213</v>
      </c>
      <c r="E117" s="84">
        <v>1</v>
      </c>
      <c r="F117" s="85">
        <v>30030</v>
      </c>
      <c r="G117" s="85">
        <f t="shared" si="3"/>
        <v>30030</v>
      </c>
      <c r="H117" s="85"/>
      <c r="I117" s="85">
        <f t="shared" si="4"/>
        <v>0</v>
      </c>
      <c r="J117" s="85">
        <f t="shared" si="5"/>
        <v>30030</v>
      </c>
    </row>
    <row r="118" spans="1:11" s="79" customFormat="1" ht="40.799999999999997" x14ac:dyDescent="0.3">
      <c r="A118" s="80" t="s">
        <v>275</v>
      </c>
      <c r="B118" s="81" t="s">
        <v>793</v>
      </c>
      <c r="C118" s="82" t="s">
        <v>1444</v>
      </c>
      <c r="D118" s="83" t="s">
        <v>213</v>
      </c>
      <c r="E118" s="84">
        <v>4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279</v>
      </c>
      <c r="B119" s="81" t="s">
        <v>793</v>
      </c>
      <c r="C119" s="82" t="s">
        <v>1296</v>
      </c>
      <c r="D119" s="83" t="s">
        <v>213</v>
      </c>
      <c r="E119" s="84">
        <v>249</v>
      </c>
      <c r="F119" s="85">
        <v>241.32</v>
      </c>
      <c r="G119" s="85">
        <f t="shared" si="3"/>
        <v>60088.68</v>
      </c>
      <c r="H119" s="85"/>
      <c r="I119" s="85">
        <f t="shared" si="4"/>
        <v>0</v>
      </c>
      <c r="J119" s="85">
        <f t="shared" si="5"/>
        <v>60088.68</v>
      </c>
    </row>
    <row r="120" spans="1:11" s="79" customFormat="1" ht="40.799999999999997" x14ac:dyDescent="0.3">
      <c r="A120" s="80" t="s">
        <v>847</v>
      </c>
      <c r="B120" s="81" t="s">
        <v>793</v>
      </c>
      <c r="C120" s="82" t="s">
        <v>1297</v>
      </c>
      <c r="D120" s="83" t="s">
        <v>213</v>
      </c>
      <c r="E120" s="84">
        <v>20</v>
      </c>
      <c r="F120" s="85">
        <v>3507.84</v>
      </c>
      <c r="G120" s="85">
        <f t="shared" si="3"/>
        <v>70156.800000000003</v>
      </c>
      <c r="H120" s="85"/>
      <c r="I120" s="85">
        <f t="shared" si="4"/>
        <v>0</v>
      </c>
      <c r="J120" s="85">
        <f t="shared" si="5"/>
        <v>70156.800000000003</v>
      </c>
    </row>
    <row r="121" spans="1:11" s="92" customFormat="1" ht="20.399999999999999" x14ac:dyDescent="0.3">
      <c r="A121" s="86" t="s">
        <v>282</v>
      </c>
      <c r="B121" s="87" t="s">
        <v>806</v>
      </c>
      <c r="C121" s="88" t="s">
        <v>807</v>
      </c>
      <c r="D121" s="89" t="s">
        <v>69</v>
      </c>
      <c r="E121" s="94">
        <v>0.4</v>
      </c>
      <c r="F121" s="91"/>
      <c r="G121" s="91">
        <f t="shared" si="3"/>
        <v>0</v>
      </c>
      <c r="H121" s="91"/>
      <c r="I121" s="91">
        <f t="shared" si="4"/>
        <v>0</v>
      </c>
      <c r="J121" s="91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808</v>
      </c>
      <c r="C122" s="82" t="s">
        <v>809</v>
      </c>
      <c r="D122" s="83" t="s">
        <v>213</v>
      </c>
      <c r="E122" s="84">
        <v>40</v>
      </c>
      <c r="F122" s="85">
        <v>1530</v>
      </c>
      <c r="G122" s="85">
        <f t="shared" si="3"/>
        <v>61200</v>
      </c>
      <c r="H122" s="85"/>
      <c r="I122" s="85">
        <f t="shared" si="4"/>
        <v>0</v>
      </c>
      <c r="J122" s="85">
        <f t="shared" si="5"/>
        <v>61200</v>
      </c>
    </row>
    <row r="123" spans="1:11" s="92" customFormat="1" ht="20.399999999999999" x14ac:dyDescent="0.3">
      <c r="A123" s="86" t="s">
        <v>286</v>
      </c>
      <c r="B123" s="87" t="s">
        <v>806</v>
      </c>
      <c r="C123" s="88" t="s">
        <v>807</v>
      </c>
      <c r="D123" s="89" t="s">
        <v>69</v>
      </c>
      <c r="E123" s="90">
        <v>1</v>
      </c>
      <c r="F123" s="91"/>
      <c r="G123" s="91">
        <f t="shared" si="3"/>
        <v>0</v>
      </c>
      <c r="H123" s="91"/>
      <c r="I123" s="91">
        <f t="shared" si="4"/>
        <v>0</v>
      </c>
      <c r="J123" s="91">
        <f t="shared" si="5"/>
        <v>0</v>
      </c>
    </row>
    <row r="124" spans="1:11" s="79" customFormat="1" ht="40.799999999999997" x14ac:dyDescent="0.3">
      <c r="A124" s="80" t="s">
        <v>289</v>
      </c>
      <c r="B124" s="81" t="s">
        <v>808</v>
      </c>
      <c r="C124" s="82" t="s">
        <v>810</v>
      </c>
      <c r="D124" s="83" t="s">
        <v>213</v>
      </c>
      <c r="E124" s="84">
        <v>100</v>
      </c>
      <c r="F124" s="85">
        <f>1250.9337*1.2</f>
        <v>1501.1204399999999</v>
      </c>
      <c r="G124" s="85">
        <f t="shared" si="3"/>
        <v>150112.04399999999</v>
      </c>
      <c r="H124" s="85"/>
      <c r="I124" s="85">
        <f t="shared" si="4"/>
        <v>0</v>
      </c>
      <c r="J124" s="85">
        <f t="shared" si="5"/>
        <v>150112.04399999999</v>
      </c>
      <c r="K124" s="79">
        <f>1250.9337*1.2</f>
        <v>1501.1204399999999</v>
      </c>
    </row>
    <row r="125" spans="1:11" s="79" customFormat="1" ht="40.799999999999997" x14ac:dyDescent="0.3">
      <c r="A125" s="80" t="s">
        <v>291</v>
      </c>
      <c r="B125" s="81" t="s">
        <v>811</v>
      </c>
      <c r="C125" s="82" t="s">
        <v>1298</v>
      </c>
      <c r="D125" s="83" t="s">
        <v>213</v>
      </c>
      <c r="E125" s="84">
        <v>280</v>
      </c>
      <c r="F125" s="85">
        <v>1530.1439999999998</v>
      </c>
      <c r="G125" s="85">
        <f t="shared" si="3"/>
        <v>428440.31999999995</v>
      </c>
      <c r="H125" s="85"/>
      <c r="I125" s="85">
        <f t="shared" si="4"/>
        <v>0</v>
      </c>
      <c r="J125" s="85">
        <f t="shared" si="5"/>
        <v>428440.31999999995</v>
      </c>
      <c r="K125" s="79">
        <f>1275.12*1.2</f>
        <v>1530.1439999999998</v>
      </c>
    </row>
    <row r="126" spans="1:11" s="92" customFormat="1" ht="20.399999999999999" x14ac:dyDescent="0.3">
      <c r="A126" s="86" t="s">
        <v>293</v>
      </c>
      <c r="B126" s="87" t="s">
        <v>287</v>
      </c>
      <c r="C126" s="88" t="s">
        <v>288</v>
      </c>
      <c r="D126" s="89" t="s">
        <v>69</v>
      </c>
      <c r="E126" s="94">
        <v>0.9</v>
      </c>
      <c r="F126" s="91"/>
      <c r="G126" s="91">
        <f t="shared" si="3"/>
        <v>0</v>
      </c>
      <c r="H126" s="91"/>
      <c r="I126" s="91">
        <f t="shared" si="4"/>
        <v>0</v>
      </c>
      <c r="J126" s="91">
        <f t="shared" si="5"/>
        <v>0</v>
      </c>
    </row>
    <row r="127" spans="1:11" s="79" customFormat="1" ht="40.799999999999997" x14ac:dyDescent="0.3">
      <c r="A127" s="80" t="s">
        <v>296</v>
      </c>
      <c r="B127" s="81" t="s">
        <v>801</v>
      </c>
      <c r="C127" s="82" t="s">
        <v>1519</v>
      </c>
      <c r="D127" s="83" t="s">
        <v>213</v>
      </c>
      <c r="E127" s="84">
        <v>30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801</v>
      </c>
      <c r="C128" s="82" t="s">
        <v>1299</v>
      </c>
      <c r="D128" s="83" t="s">
        <v>213</v>
      </c>
      <c r="E128" s="84">
        <v>60</v>
      </c>
      <c r="F128" s="85">
        <v>2196.4079999999999</v>
      </c>
      <c r="G128" s="85">
        <f t="shared" si="3"/>
        <v>131784.47999999998</v>
      </c>
      <c r="H128" s="85"/>
      <c r="I128" s="85">
        <f t="shared" si="4"/>
        <v>0</v>
      </c>
      <c r="J128" s="85">
        <f t="shared" si="5"/>
        <v>131784.47999999998</v>
      </c>
    </row>
    <row r="129" spans="1:10" s="79" customFormat="1" ht="40.799999999999997" x14ac:dyDescent="0.3">
      <c r="A129" s="80" t="s">
        <v>300</v>
      </c>
      <c r="B129" s="81" t="s">
        <v>853</v>
      </c>
      <c r="C129" s="82" t="s">
        <v>1449</v>
      </c>
      <c r="D129" s="83" t="s">
        <v>213</v>
      </c>
      <c r="E129" s="84">
        <v>460</v>
      </c>
      <c r="F129" s="85">
        <v>49.5</v>
      </c>
      <c r="G129" s="85">
        <f t="shared" si="3"/>
        <v>22770</v>
      </c>
      <c r="H129" s="85"/>
      <c r="I129" s="85">
        <f t="shared" si="4"/>
        <v>0</v>
      </c>
      <c r="J129" s="85">
        <f t="shared" si="5"/>
        <v>22770</v>
      </c>
    </row>
    <row r="130" spans="1:10" s="79" customFormat="1" ht="40.799999999999997" x14ac:dyDescent="0.3">
      <c r="A130" s="80" t="s">
        <v>303</v>
      </c>
      <c r="B130" s="81" t="s">
        <v>870</v>
      </c>
      <c r="C130" s="82" t="s">
        <v>1301</v>
      </c>
      <c r="D130" s="83" t="s">
        <v>213</v>
      </c>
      <c r="E130" s="84">
        <v>6</v>
      </c>
      <c r="F130" s="85">
        <v>4656.46</v>
      </c>
      <c r="G130" s="85">
        <f t="shared" si="3"/>
        <v>27938.760000000002</v>
      </c>
      <c r="H130" s="85"/>
      <c r="I130" s="85">
        <f t="shared" si="4"/>
        <v>0</v>
      </c>
      <c r="J130" s="85">
        <f t="shared" si="5"/>
        <v>27938.760000000002</v>
      </c>
    </row>
    <row r="131" spans="1:10" s="79" customFormat="1" ht="40.799999999999997" x14ac:dyDescent="0.3">
      <c r="A131" s="80" t="s">
        <v>305</v>
      </c>
      <c r="B131" s="81" t="s">
        <v>870</v>
      </c>
      <c r="C131" s="82" t="s">
        <v>873</v>
      </c>
      <c r="D131" s="83" t="s">
        <v>213</v>
      </c>
      <c r="E131" s="84">
        <v>12</v>
      </c>
      <c r="F131" s="85">
        <v>1078.3499999999999</v>
      </c>
      <c r="G131" s="85">
        <f t="shared" ref="G131:G194" si="6">E131*F131</f>
        <v>12940.199999999999</v>
      </c>
      <c r="H131" s="85"/>
      <c r="I131" s="85">
        <f t="shared" ref="I131:I194" si="7">E131*H131</f>
        <v>0</v>
      </c>
      <c r="J131" s="85">
        <f t="shared" ref="J131:J194" si="8">G131+I131</f>
        <v>12940.199999999999</v>
      </c>
    </row>
    <row r="132" spans="1:10" s="79" customFormat="1" ht="40.799999999999997" x14ac:dyDescent="0.3">
      <c r="A132" s="80" t="s">
        <v>862</v>
      </c>
      <c r="B132" s="81" t="s">
        <v>870</v>
      </c>
      <c r="C132" s="82" t="s">
        <v>1302</v>
      </c>
      <c r="D132" s="83" t="s">
        <v>213</v>
      </c>
      <c r="E132" s="84">
        <v>10</v>
      </c>
      <c r="F132" s="85">
        <v>919.89600000000007</v>
      </c>
      <c r="G132" s="85">
        <f t="shared" si="6"/>
        <v>9198.9600000000009</v>
      </c>
      <c r="H132" s="85"/>
      <c r="I132" s="85">
        <f t="shared" si="7"/>
        <v>0</v>
      </c>
      <c r="J132" s="85">
        <f t="shared" si="8"/>
        <v>9198.9600000000009</v>
      </c>
    </row>
    <row r="133" spans="1:10" s="92" customFormat="1" ht="20.399999999999999" x14ac:dyDescent="0.3">
      <c r="A133" s="86" t="s">
        <v>312</v>
      </c>
      <c r="B133" s="87" t="s">
        <v>806</v>
      </c>
      <c r="C133" s="88" t="s">
        <v>807</v>
      </c>
      <c r="D133" s="89" t="s">
        <v>69</v>
      </c>
      <c r="E133" s="94">
        <v>0.1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79" customFormat="1" ht="40.799999999999997" x14ac:dyDescent="0.3">
      <c r="A134" s="80" t="s">
        <v>866</v>
      </c>
      <c r="B134" s="81" t="s">
        <v>808</v>
      </c>
      <c r="C134" s="82" t="s">
        <v>1303</v>
      </c>
      <c r="D134" s="83" t="s">
        <v>213</v>
      </c>
      <c r="E134" s="84">
        <v>10</v>
      </c>
      <c r="F134" s="85">
        <v>2493.5879999999997</v>
      </c>
      <c r="G134" s="85">
        <f t="shared" si="6"/>
        <v>24935.879999999997</v>
      </c>
      <c r="H134" s="85"/>
      <c r="I134" s="85">
        <f t="shared" si="7"/>
        <v>0</v>
      </c>
      <c r="J134" s="85">
        <f t="shared" si="8"/>
        <v>24935.879999999997</v>
      </c>
    </row>
    <row r="135" spans="1:10" s="79" customFormat="1" ht="40.799999999999997" x14ac:dyDescent="0.3">
      <c r="A135" s="80" t="s">
        <v>318</v>
      </c>
      <c r="B135" s="81" t="s">
        <v>859</v>
      </c>
      <c r="C135" s="82" t="s">
        <v>1304</v>
      </c>
      <c r="D135" s="83" t="s">
        <v>213</v>
      </c>
      <c r="E135" s="84">
        <v>20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79" customFormat="1" ht="40.799999999999997" x14ac:dyDescent="0.3">
      <c r="A136" s="80" t="s">
        <v>869</v>
      </c>
      <c r="B136" s="81" t="s">
        <v>840</v>
      </c>
      <c r="C136" s="82" t="s">
        <v>1063</v>
      </c>
      <c r="D136" s="83" t="s">
        <v>213</v>
      </c>
      <c r="E136" s="84">
        <v>1120</v>
      </c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0" s="79" customFormat="1" ht="40.799999999999997" x14ac:dyDescent="0.3">
      <c r="A137" s="80" t="s">
        <v>324</v>
      </c>
      <c r="B137" s="81" t="s">
        <v>842</v>
      </c>
      <c r="C137" s="82" t="s">
        <v>1035</v>
      </c>
      <c r="D137" s="83" t="s">
        <v>213</v>
      </c>
      <c r="E137" s="84">
        <v>1120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40.799999999999997" x14ac:dyDescent="0.3">
      <c r="A138" s="80" t="s">
        <v>874</v>
      </c>
      <c r="B138" s="81" t="s">
        <v>1305</v>
      </c>
      <c r="C138" s="82" t="s">
        <v>1306</v>
      </c>
      <c r="D138" s="83" t="s">
        <v>213</v>
      </c>
      <c r="E138" s="84">
        <v>280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79" customFormat="1" ht="40.799999999999997" x14ac:dyDescent="0.3">
      <c r="A139" s="80" t="s">
        <v>330</v>
      </c>
      <c r="B139" s="81" t="s">
        <v>838</v>
      </c>
      <c r="C139" s="82" t="s">
        <v>914</v>
      </c>
      <c r="D139" s="83" t="s">
        <v>213</v>
      </c>
      <c r="E139" s="84">
        <v>20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0" s="79" customFormat="1" ht="40.799999999999997" x14ac:dyDescent="0.3">
      <c r="A140" s="80" t="s">
        <v>333</v>
      </c>
      <c r="B140" s="81" t="s">
        <v>840</v>
      </c>
      <c r="C140" s="82" t="s">
        <v>876</v>
      </c>
      <c r="D140" s="83" t="s">
        <v>213</v>
      </c>
      <c r="E140" s="84">
        <v>20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79" customFormat="1" ht="40.799999999999997" x14ac:dyDescent="0.3">
      <c r="A141" s="80" t="s">
        <v>336</v>
      </c>
      <c r="B141" s="81" t="s">
        <v>815</v>
      </c>
      <c r="C141" s="82" t="s">
        <v>816</v>
      </c>
      <c r="D141" s="83" t="s">
        <v>213</v>
      </c>
      <c r="E141" s="84">
        <v>220</v>
      </c>
      <c r="F141" s="85"/>
      <c r="G141" s="85">
        <f t="shared" si="6"/>
        <v>0</v>
      </c>
      <c r="H141" s="85"/>
      <c r="I141" s="85">
        <f t="shared" si="7"/>
        <v>0</v>
      </c>
      <c r="J141" s="85">
        <f t="shared" si="8"/>
        <v>0</v>
      </c>
    </row>
    <row r="142" spans="1:10" s="79" customFormat="1" ht="40.799999999999997" x14ac:dyDescent="0.3">
      <c r="A142" s="80" t="s">
        <v>339</v>
      </c>
      <c r="B142" s="81" t="s">
        <v>831</v>
      </c>
      <c r="C142" s="82" t="s">
        <v>832</v>
      </c>
      <c r="D142" s="83" t="s">
        <v>213</v>
      </c>
      <c r="E142" s="84">
        <v>80</v>
      </c>
      <c r="F142" s="85"/>
      <c r="G142" s="85">
        <f t="shared" si="6"/>
        <v>0</v>
      </c>
      <c r="H142" s="85"/>
      <c r="I142" s="85">
        <f t="shared" si="7"/>
        <v>0</v>
      </c>
      <c r="J142" s="85">
        <f t="shared" si="8"/>
        <v>0</v>
      </c>
    </row>
    <row r="143" spans="1:10" s="79" customFormat="1" ht="40.799999999999997" x14ac:dyDescent="0.3">
      <c r="A143" s="80" t="s">
        <v>341</v>
      </c>
      <c r="B143" s="81" t="s">
        <v>838</v>
      </c>
      <c r="C143" s="82" t="s">
        <v>911</v>
      </c>
      <c r="D143" s="83" t="s">
        <v>213</v>
      </c>
      <c r="E143" s="84">
        <v>2630</v>
      </c>
      <c r="F143" s="85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0" s="79" customFormat="1" ht="40.799999999999997" x14ac:dyDescent="0.3">
      <c r="A144" s="80" t="s">
        <v>344</v>
      </c>
      <c r="B144" s="81" t="s">
        <v>840</v>
      </c>
      <c r="C144" s="82" t="s">
        <v>1062</v>
      </c>
      <c r="D144" s="83" t="s">
        <v>213</v>
      </c>
      <c r="E144" s="84">
        <v>2630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79" customFormat="1" ht="40.799999999999997" x14ac:dyDescent="0.3">
      <c r="A145" s="80" t="s">
        <v>347</v>
      </c>
      <c r="B145" s="81" t="s">
        <v>842</v>
      </c>
      <c r="C145" s="82" t="s">
        <v>1307</v>
      </c>
      <c r="D145" s="83" t="s">
        <v>213</v>
      </c>
      <c r="E145" s="84">
        <v>2630</v>
      </c>
      <c r="F145" s="85"/>
      <c r="G145" s="85">
        <f t="shared" si="6"/>
        <v>0</v>
      </c>
      <c r="H145" s="85"/>
      <c r="I145" s="85">
        <f t="shared" si="7"/>
        <v>0</v>
      </c>
      <c r="J145" s="85">
        <f t="shared" si="8"/>
        <v>0</v>
      </c>
    </row>
    <row r="146" spans="1:10" s="79" customFormat="1" ht="40.799999999999997" x14ac:dyDescent="0.3">
      <c r="A146" s="80" t="s">
        <v>348</v>
      </c>
      <c r="B146" s="81" t="s">
        <v>838</v>
      </c>
      <c r="C146" s="82" t="s">
        <v>1308</v>
      </c>
      <c r="D146" s="83" t="s">
        <v>213</v>
      </c>
      <c r="E146" s="84">
        <v>1000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79" customFormat="1" ht="40.799999999999997" x14ac:dyDescent="0.3">
      <c r="A147" s="80" t="s">
        <v>351</v>
      </c>
      <c r="B147" s="81" t="s">
        <v>840</v>
      </c>
      <c r="C147" s="82" t="s">
        <v>852</v>
      </c>
      <c r="D147" s="83" t="s">
        <v>213</v>
      </c>
      <c r="E147" s="84">
        <v>1000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79" customFormat="1" ht="40.799999999999997" x14ac:dyDescent="0.3">
      <c r="A148" s="80" t="s">
        <v>354</v>
      </c>
      <c r="B148" s="81" t="s">
        <v>829</v>
      </c>
      <c r="C148" s="82" t="s">
        <v>1309</v>
      </c>
      <c r="D148" s="83" t="s">
        <v>213</v>
      </c>
      <c r="E148" s="84">
        <v>115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92" customFormat="1" ht="20.399999999999999" x14ac:dyDescent="0.3">
      <c r="A149" s="86" t="s">
        <v>358</v>
      </c>
      <c r="B149" s="87" t="s">
        <v>825</v>
      </c>
      <c r="C149" s="88" t="s">
        <v>826</v>
      </c>
      <c r="D149" s="89" t="s">
        <v>109</v>
      </c>
      <c r="E149" s="90">
        <v>13</v>
      </c>
      <c r="F149" s="91"/>
      <c r="G149" s="91">
        <f t="shared" si="6"/>
        <v>0</v>
      </c>
      <c r="H149" s="91"/>
      <c r="I149" s="91">
        <f t="shared" si="7"/>
        <v>0</v>
      </c>
      <c r="J149" s="91">
        <f t="shared" si="8"/>
        <v>0</v>
      </c>
    </row>
    <row r="150" spans="1:10" s="79" customFormat="1" ht="40.799999999999997" x14ac:dyDescent="0.3">
      <c r="A150" s="80" t="s">
        <v>361</v>
      </c>
      <c r="B150" s="81" t="s">
        <v>827</v>
      </c>
      <c r="C150" s="82" t="s">
        <v>1310</v>
      </c>
      <c r="D150" s="83" t="s">
        <v>116</v>
      </c>
      <c r="E150" s="84">
        <v>1339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79" customFormat="1" ht="40.799999999999997" x14ac:dyDescent="0.3">
      <c r="A151" s="80" t="s">
        <v>363</v>
      </c>
      <c r="B151" s="81" t="s">
        <v>835</v>
      </c>
      <c r="C151" s="82" t="s">
        <v>836</v>
      </c>
      <c r="D151" s="83" t="s">
        <v>213</v>
      </c>
      <c r="E151" s="84">
        <v>2200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367</v>
      </c>
      <c r="B152" s="81" t="s">
        <v>833</v>
      </c>
      <c r="C152" s="82" t="s">
        <v>1592</v>
      </c>
      <c r="D152" s="83" t="s">
        <v>213</v>
      </c>
      <c r="E152" s="84">
        <v>2600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369</v>
      </c>
      <c r="B153" s="81" t="s">
        <v>815</v>
      </c>
      <c r="C153" s="82" t="s">
        <v>1036</v>
      </c>
      <c r="D153" s="83" t="s">
        <v>213</v>
      </c>
      <c r="E153" s="84">
        <v>5200</v>
      </c>
      <c r="F153" s="85"/>
      <c r="G153" s="85">
        <f t="shared" si="6"/>
        <v>0</v>
      </c>
      <c r="H153" s="85"/>
      <c r="I153" s="85">
        <f t="shared" si="7"/>
        <v>0</v>
      </c>
      <c r="J153" s="85">
        <f t="shared" si="8"/>
        <v>0</v>
      </c>
    </row>
    <row r="154" spans="1:10" s="79" customFormat="1" ht="40.799999999999997" x14ac:dyDescent="0.3">
      <c r="A154" s="80" t="s">
        <v>371</v>
      </c>
      <c r="B154" s="81" t="s">
        <v>819</v>
      </c>
      <c r="C154" s="82" t="s">
        <v>820</v>
      </c>
      <c r="D154" s="83" t="s">
        <v>213</v>
      </c>
      <c r="E154" s="84">
        <v>20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0" s="92" customFormat="1" ht="30.6" x14ac:dyDescent="0.3">
      <c r="A155" s="86" t="s">
        <v>374</v>
      </c>
      <c r="B155" s="87" t="s">
        <v>498</v>
      </c>
      <c r="C155" s="88" t="s">
        <v>499</v>
      </c>
      <c r="D155" s="89" t="s">
        <v>109</v>
      </c>
      <c r="E155" s="93">
        <v>0.09</v>
      </c>
      <c r="F155" s="91"/>
      <c r="G155" s="91">
        <f t="shared" si="6"/>
        <v>0</v>
      </c>
      <c r="H155" s="91"/>
      <c r="I155" s="91">
        <f t="shared" si="7"/>
        <v>0</v>
      </c>
      <c r="J155" s="91">
        <f t="shared" si="8"/>
        <v>0</v>
      </c>
    </row>
    <row r="156" spans="1:10" s="79" customFormat="1" ht="40.799999999999997" x14ac:dyDescent="0.3">
      <c r="A156" s="80" t="s">
        <v>376</v>
      </c>
      <c r="B156" s="81" t="s">
        <v>823</v>
      </c>
      <c r="C156" s="82" t="s">
        <v>1312</v>
      </c>
      <c r="D156" s="83" t="s">
        <v>116</v>
      </c>
      <c r="E156" s="103">
        <v>9.27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0" s="79" customFormat="1" ht="14.4" x14ac:dyDescent="0.3">
      <c r="A157" s="76" t="s">
        <v>1313</v>
      </c>
      <c r="B157" s="77"/>
      <c r="C157" s="77"/>
      <c r="D157" s="77"/>
      <c r="E157" s="78"/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0" s="92" customFormat="1" ht="30.6" x14ac:dyDescent="0.3">
      <c r="A158" s="86" t="s">
        <v>379</v>
      </c>
      <c r="B158" s="87" t="s">
        <v>803</v>
      </c>
      <c r="C158" s="88" t="s">
        <v>804</v>
      </c>
      <c r="D158" s="89" t="s">
        <v>165</v>
      </c>
      <c r="E158" s="116">
        <v>1.1190629999999999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0" s="79" customFormat="1" ht="40.799999999999997" x14ac:dyDescent="0.3">
      <c r="A159" s="80" t="s">
        <v>380</v>
      </c>
      <c r="B159" s="81" t="s">
        <v>793</v>
      </c>
      <c r="C159" s="82" t="s">
        <v>1314</v>
      </c>
      <c r="D159" s="83" t="s">
        <v>213</v>
      </c>
      <c r="E159" s="84">
        <v>67</v>
      </c>
      <c r="F159" s="118">
        <v>42577.919999999998</v>
      </c>
      <c r="G159" s="85">
        <f t="shared" si="6"/>
        <v>2852720.6399999997</v>
      </c>
      <c r="H159" s="85"/>
      <c r="I159" s="85">
        <f t="shared" si="7"/>
        <v>0</v>
      </c>
      <c r="J159" s="85">
        <f t="shared" si="8"/>
        <v>2852720.6399999997</v>
      </c>
    </row>
    <row r="160" spans="1:10" s="79" customFormat="1" ht="40.799999999999997" x14ac:dyDescent="0.3">
      <c r="A160" s="80" t="s">
        <v>381</v>
      </c>
      <c r="B160" s="81" t="s">
        <v>793</v>
      </c>
      <c r="C160" s="82" t="s">
        <v>1315</v>
      </c>
      <c r="D160" s="83" t="s">
        <v>213</v>
      </c>
      <c r="E160" s="84">
        <v>36</v>
      </c>
      <c r="F160" s="117">
        <f>31227.02124*1.2</f>
        <v>37472.425487999993</v>
      </c>
      <c r="G160" s="85">
        <f t="shared" si="6"/>
        <v>1349007.3175679997</v>
      </c>
      <c r="H160" s="85"/>
      <c r="I160" s="85">
        <f t="shared" si="7"/>
        <v>0</v>
      </c>
      <c r="J160" s="85">
        <f t="shared" si="8"/>
        <v>1349007.3175679997</v>
      </c>
    </row>
    <row r="161" spans="1:11" s="79" customFormat="1" ht="40.799999999999997" x14ac:dyDescent="0.3">
      <c r="A161" s="80" t="s">
        <v>384</v>
      </c>
      <c r="B161" s="81" t="s">
        <v>793</v>
      </c>
      <c r="C161" s="82" t="s">
        <v>1316</v>
      </c>
      <c r="D161" s="83" t="s">
        <v>213</v>
      </c>
      <c r="E161" s="84">
        <v>69</v>
      </c>
      <c r="F161" s="85">
        <v>18192.38</v>
      </c>
      <c r="G161" s="85">
        <f t="shared" si="6"/>
        <v>1255274.22</v>
      </c>
      <c r="H161" s="85"/>
      <c r="I161" s="85">
        <f t="shared" si="7"/>
        <v>0</v>
      </c>
      <c r="J161" s="85">
        <f t="shared" si="8"/>
        <v>1255274.22</v>
      </c>
    </row>
    <row r="162" spans="1:11" s="79" customFormat="1" ht="40.799999999999997" x14ac:dyDescent="0.3">
      <c r="A162" s="80" t="s">
        <v>386</v>
      </c>
      <c r="B162" s="81" t="s">
        <v>793</v>
      </c>
      <c r="C162" s="82" t="s">
        <v>1317</v>
      </c>
      <c r="D162" s="83" t="s">
        <v>213</v>
      </c>
      <c r="E162" s="84">
        <v>16</v>
      </c>
      <c r="F162" s="85">
        <v>17067.45</v>
      </c>
      <c r="G162" s="85">
        <f t="shared" si="6"/>
        <v>273079.2</v>
      </c>
      <c r="H162" s="85"/>
      <c r="I162" s="85">
        <f t="shared" si="7"/>
        <v>0</v>
      </c>
      <c r="J162" s="85">
        <f t="shared" si="8"/>
        <v>273079.2</v>
      </c>
    </row>
    <row r="163" spans="1:11" s="79" customFormat="1" ht="40.799999999999997" x14ac:dyDescent="0.3">
      <c r="A163" s="80" t="s">
        <v>388</v>
      </c>
      <c r="B163" s="81" t="s">
        <v>793</v>
      </c>
      <c r="C163" s="82" t="s">
        <v>1318</v>
      </c>
      <c r="D163" s="83" t="s">
        <v>213</v>
      </c>
      <c r="E163" s="84">
        <v>2</v>
      </c>
      <c r="F163" s="85">
        <v>29255.99</v>
      </c>
      <c r="G163" s="85">
        <f t="shared" si="6"/>
        <v>58511.98</v>
      </c>
      <c r="H163" s="85"/>
      <c r="I163" s="85">
        <f t="shared" si="7"/>
        <v>0</v>
      </c>
      <c r="J163" s="85">
        <f t="shared" si="8"/>
        <v>58511.98</v>
      </c>
    </row>
    <row r="164" spans="1:11" s="79" customFormat="1" ht="40.799999999999997" x14ac:dyDescent="0.3">
      <c r="A164" s="80" t="s">
        <v>390</v>
      </c>
      <c r="B164" s="81" t="s">
        <v>793</v>
      </c>
      <c r="C164" s="82" t="s">
        <v>1294</v>
      </c>
      <c r="D164" s="83" t="s">
        <v>213</v>
      </c>
      <c r="E164" s="84">
        <v>16</v>
      </c>
      <c r="F164" s="85">
        <v>11645.42</v>
      </c>
      <c r="G164" s="85">
        <f t="shared" si="6"/>
        <v>186326.72</v>
      </c>
      <c r="H164" s="85"/>
      <c r="I164" s="85">
        <f t="shared" si="7"/>
        <v>0</v>
      </c>
      <c r="J164" s="85">
        <f t="shared" si="8"/>
        <v>186326.72</v>
      </c>
    </row>
    <row r="165" spans="1:11" s="79" customFormat="1" ht="40.799999999999997" x14ac:dyDescent="0.3">
      <c r="A165" s="80" t="s">
        <v>392</v>
      </c>
      <c r="B165" s="81" t="s">
        <v>793</v>
      </c>
      <c r="C165" s="82" t="s">
        <v>1638</v>
      </c>
      <c r="D165" s="83" t="s">
        <v>213</v>
      </c>
      <c r="E165" s="84">
        <v>2</v>
      </c>
      <c r="F165" s="85">
        <v>11645.42</v>
      </c>
      <c r="G165" s="85">
        <f t="shared" si="6"/>
        <v>23290.84</v>
      </c>
      <c r="H165" s="85"/>
      <c r="I165" s="85">
        <f t="shared" si="7"/>
        <v>0</v>
      </c>
      <c r="J165" s="85">
        <f t="shared" si="8"/>
        <v>23290.84</v>
      </c>
    </row>
    <row r="166" spans="1:11" s="79" customFormat="1" ht="40.799999999999997" x14ac:dyDescent="0.3">
      <c r="A166" s="80" t="s">
        <v>395</v>
      </c>
      <c r="B166" s="81" t="s">
        <v>793</v>
      </c>
      <c r="C166" s="82" t="s">
        <v>1639</v>
      </c>
      <c r="D166" s="83" t="s">
        <v>213</v>
      </c>
      <c r="E166" s="84">
        <v>5</v>
      </c>
      <c r="F166" s="85">
        <v>30030</v>
      </c>
      <c r="G166" s="85">
        <f t="shared" si="6"/>
        <v>150150</v>
      </c>
      <c r="H166" s="85"/>
      <c r="I166" s="85">
        <f t="shared" si="7"/>
        <v>0</v>
      </c>
      <c r="J166" s="85">
        <f t="shared" si="8"/>
        <v>150150</v>
      </c>
    </row>
    <row r="167" spans="1:11" s="79" customFormat="1" ht="40.799999999999997" x14ac:dyDescent="0.3">
      <c r="A167" s="80" t="s">
        <v>398</v>
      </c>
      <c r="B167" s="81" t="s">
        <v>793</v>
      </c>
      <c r="C167" s="82" t="s">
        <v>1477</v>
      </c>
      <c r="D167" s="83" t="s">
        <v>213</v>
      </c>
      <c r="E167" s="84">
        <v>1</v>
      </c>
      <c r="F167" s="85">
        <v>30030</v>
      </c>
      <c r="G167" s="85">
        <f t="shared" si="6"/>
        <v>30030</v>
      </c>
      <c r="H167" s="85"/>
      <c r="I167" s="85">
        <f t="shared" si="7"/>
        <v>0</v>
      </c>
      <c r="J167" s="85">
        <f t="shared" si="8"/>
        <v>30030</v>
      </c>
    </row>
    <row r="168" spans="1:11" s="79" customFormat="1" ht="40.799999999999997" x14ac:dyDescent="0.3">
      <c r="A168" s="80" t="s">
        <v>900</v>
      </c>
      <c r="B168" s="81" t="s">
        <v>793</v>
      </c>
      <c r="C168" s="82" t="s">
        <v>1640</v>
      </c>
      <c r="D168" s="83" t="s">
        <v>213</v>
      </c>
      <c r="E168" s="84">
        <v>4</v>
      </c>
      <c r="F168" s="85">
        <v>30030</v>
      </c>
      <c r="G168" s="85">
        <f t="shared" si="6"/>
        <v>120120</v>
      </c>
      <c r="H168" s="85"/>
      <c r="I168" s="85">
        <f t="shared" si="7"/>
        <v>0</v>
      </c>
      <c r="J168" s="85">
        <f t="shared" si="8"/>
        <v>120120</v>
      </c>
    </row>
    <row r="169" spans="1:11" s="79" customFormat="1" ht="40.799999999999997" x14ac:dyDescent="0.3">
      <c r="A169" s="80" t="s">
        <v>404</v>
      </c>
      <c r="B169" s="81" t="s">
        <v>793</v>
      </c>
      <c r="C169" s="82" t="s">
        <v>1320</v>
      </c>
      <c r="D169" s="83" t="s">
        <v>213</v>
      </c>
      <c r="E169" s="84">
        <v>446</v>
      </c>
      <c r="F169" s="85">
        <v>241.32</v>
      </c>
      <c r="G169" s="85">
        <f t="shared" si="6"/>
        <v>107628.72</v>
      </c>
      <c r="H169" s="85"/>
      <c r="I169" s="85">
        <f t="shared" si="7"/>
        <v>0</v>
      </c>
      <c r="J169" s="85">
        <f t="shared" si="8"/>
        <v>107628.72</v>
      </c>
    </row>
    <row r="170" spans="1:11" s="79" customFormat="1" ht="40.799999999999997" x14ac:dyDescent="0.3">
      <c r="A170" s="80" t="s">
        <v>902</v>
      </c>
      <c r="B170" s="81" t="s">
        <v>793</v>
      </c>
      <c r="C170" s="82" t="s">
        <v>1297</v>
      </c>
      <c r="D170" s="83" t="s">
        <v>213</v>
      </c>
      <c r="E170" s="84">
        <v>100</v>
      </c>
      <c r="F170" s="85">
        <v>3507.84</v>
      </c>
      <c r="G170" s="85">
        <f t="shared" si="6"/>
        <v>350784</v>
      </c>
      <c r="H170" s="85"/>
      <c r="I170" s="85">
        <f t="shared" si="7"/>
        <v>0</v>
      </c>
      <c r="J170" s="85">
        <f t="shared" si="8"/>
        <v>350784</v>
      </c>
    </row>
    <row r="171" spans="1:11" s="92" customFormat="1" ht="20.399999999999999" x14ac:dyDescent="0.3">
      <c r="A171" s="86" t="s">
        <v>903</v>
      </c>
      <c r="B171" s="87" t="s">
        <v>203</v>
      </c>
      <c r="C171" s="88" t="s">
        <v>204</v>
      </c>
      <c r="D171" s="89" t="s">
        <v>69</v>
      </c>
      <c r="E171" s="94">
        <v>1.2</v>
      </c>
      <c r="F171" s="91"/>
      <c r="G171" s="91">
        <f t="shared" si="6"/>
        <v>0</v>
      </c>
      <c r="H171" s="91"/>
      <c r="I171" s="91">
        <f t="shared" si="7"/>
        <v>0</v>
      </c>
      <c r="J171" s="91">
        <f t="shared" si="8"/>
        <v>0</v>
      </c>
    </row>
    <row r="172" spans="1:11" s="79" customFormat="1" ht="40.799999999999997" x14ac:dyDescent="0.3">
      <c r="A172" s="80" t="s">
        <v>412</v>
      </c>
      <c r="B172" s="81" t="s">
        <v>1321</v>
      </c>
      <c r="C172" s="82" t="s">
        <v>1322</v>
      </c>
      <c r="D172" s="83" t="s">
        <v>213</v>
      </c>
      <c r="E172" s="84">
        <v>30</v>
      </c>
      <c r="F172" s="85">
        <v>3001.6259999999997</v>
      </c>
      <c r="G172" s="85">
        <f t="shared" si="6"/>
        <v>90048.78</v>
      </c>
      <c r="H172" s="85"/>
      <c r="I172" s="85">
        <f t="shared" si="7"/>
        <v>0</v>
      </c>
      <c r="J172" s="85">
        <f t="shared" si="8"/>
        <v>90048.78</v>
      </c>
    </row>
    <row r="173" spans="1:11" s="79" customFormat="1" ht="40.799999999999997" x14ac:dyDescent="0.3">
      <c r="A173" s="80" t="s">
        <v>416</v>
      </c>
      <c r="B173" s="81" t="s">
        <v>808</v>
      </c>
      <c r="C173" s="82" t="s">
        <v>1641</v>
      </c>
      <c r="D173" s="83" t="s">
        <v>213</v>
      </c>
      <c r="E173" s="84">
        <v>20</v>
      </c>
      <c r="F173" s="85">
        <v>2254.0920000000001</v>
      </c>
      <c r="G173" s="85">
        <f t="shared" si="6"/>
        <v>45081.840000000004</v>
      </c>
      <c r="H173" s="85"/>
      <c r="I173" s="85">
        <f t="shared" si="7"/>
        <v>0</v>
      </c>
      <c r="J173" s="85">
        <f t="shared" si="8"/>
        <v>45081.840000000004</v>
      </c>
    </row>
    <row r="174" spans="1:11" s="79" customFormat="1" ht="40.799999999999997" x14ac:dyDescent="0.3">
      <c r="A174" s="80" t="s">
        <v>906</v>
      </c>
      <c r="B174" s="81" t="s">
        <v>808</v>
      </c>
      <c r="C174" s="82" t="s">
        <v>810</v>
      </c>
      <c r="D174" s="83" t="s">
        <v>213</v>
      </c>
      <c r="E174" s="84">
        <v>70</v>
      </c>
      <c r="F174" s="85">
        <f>1250.9337*1.2</f>
        <v>1501.1204399999999</v>
      </c>
      <c r="G174" s="85">
        <f t="shared" si="6"/>
        <v>105078.43079999999</v>
      </c>
      <c r="H174" s="85"/>
      <c r="I174" s="85">
        <f t="shared" si="7"/>
        <v>0</v>
      </c>
      <c r="J174" s="85">
        <f t="shared" si="8"/>
        <v>105078.43079999999</v>
      </c>
    </row>
    <row r="175" spans="1:11" s="79" customFormat="1" ht="40.799999999999997" x14ac:dyDescent="0.3">
      <c r="A175" s="80" t="s">
        <v>422</v>
      </c>
      <c r="B175" s="81" t="s">
        <v>811</v>
      </c>
      <c r="C175" s="82" t="s">
        <v>812</v>
      </c>
      <c r="D175" s="83" t="s">
        <v>213</v>
      </c>
      <c r="E175" s="84">
        <v>340</v>
      </c>
      <c r="F175" s="85">
        <v>2516.56</v>
      </c>
      <c r="G175" s="85">
        <f t="shared" si="6"/>
        <v>855630.4</v>
      </c>
      <c r="H175" s="85"/>
      <c r="I175" s="85">
        <f t="shared" si="7"/>
        <v>0</v>
      </c>
      <c r="J175" s="85">
        <f t="shared" si="8"/>
        <v>855630.4</v>
      </c>
    </row>
    <row r="176" spans="1:11" s="79" customFormat="1" ht="40.799999999999997" x14ac:dyDescent="0.3">
      <c r="A176" s="80" t="s">
        <v>424</v>
      </c>
      <c r="B176" s="81" t="s">
        <v>898</v>
      </c>
      <c r="C176" s="82" t="s">
        <v>1323</v>
      </c>
      <c r="D176" s="83" t="s">
        <v>213</v>
      </c>
      <c r="E176" s="84">
        <v>15</v>
      </c>
      <c r="F176" s="85">
        <v>12442.549859999999</v>
      </c>
      <c r="G176" s="85">
        <f t="shared" si="6"/>
        <v>186638.24789999999</v>
      </c>
      <c r="H176" s="85"/>
      <c r="I176" s="85">
        <f t="shared" si="7"/>
        <v>0</v>
      </c>
      <c r="J176" s="85">
        <f t="shared" si="8"/>
        <v>186638.24789999999</v>
      </c>
      <c r="K176" s="79">
        <f>10368.79155*1.2</f>
        <v>12442.549859999999</v>
      </c>
    </row>
    <row r="177" spans="1:10" s="79" customFormat="1" ht="40.799999999999997" x14ac:dyDescent="0.3">
      <c r="A177" s="80" t="s">
        <v>427</v>
      </c>
      <c r="B177" s="81" t="s">
        <v>898</v>
      </c>
      <c r="C177" s="82" t="s">
        <v>1533</v>
      </c>
      <c r="D177" s="83" t="s">
        <v>213</v>
      </c>
      <c r="E177" s="84">
        <v>10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92" customFormat="1" ht="20.399999999999999" x14ac:dyDescent="0.3">
      <c r="A178" s="86" t="s">
        <v>908</v>
      </c>
      <c r="B178" s="87" t="s">
        <v>287</v>
      </c>
      <c r="C178" s="88" t="s">
        <v>288</v>
      </c>
      <c r="D178" s="89" t="s">
        <v>69</v>
      </c>
      <c r="E178" s="93">
        <v>2.35</v>
      </c>
      <c r="F178" s="91"/>
      <c r="G178" s="91">
        <f t="shared" si="6"/>
        <v>0</v>
      </c>
      <c r="H178" s="91"/>
      <c r="I178" s="91">
        <f t="shared" si="7"/>
        <v>0</v>
      </c>
      <c r="J178" s="91">
        <f t="shared" si="8"/>
        <v>0</v>
      </c>
    </row>
    <row r="179" spans="1:10" s="79" customFormat="1" ht="40.799999999999997" x14ac:dyDescent="0.3">
      <c r="A179" s="80" t="s">
        <v>432</v>
      </c>
      <c r="B179" s="81" t="s">
        <v>801</v>
      </c>
      <c r="C179" s="82" t="s">
        <v>1519</v>
      </c>
      <c r="D179" s="83" t="s">
        <v>213</v>
      </c>
      <c r="E179" s="84">
        <v>30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79" customFormat="1" ht="40.799999999999997" x14ac:dyDescent="0.3">
      <c r="A180" s="80" t="s">
        <v>435</v>
      </c>
      <c r="B180" s="81" t="s">
        <v>801</v>
      </c>
      <c r="C180" s="82" t="s">
        <v>1324</v>
      </c>
      <c r="D180" s="83" t="s">
        <v>213</v>
      </c>
      <c r="E180" s="84">
        <v>170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79" customFormat="1" ht="40.799999999999997" x14ac:dyDescent="0.3">
      <c r="A181" s="80" t="s">
        <v>438</v>
      </c>
      <c r="B181" s="81" t="s">
        <v>801</v>
      </c>
      <c r="C181" s="82" t="s">
        <v>1299</v>
      </c>
      <c r="D181" s="83" t="s">
        <v>213</v>
      </c>
      <c r="E181" s="84">
        <v>35</v>
      </c>
      <c r="F181" s="85">
        <v>2196.4079999999999</v>
      </c>
      <c r="G181" s="85">
        <f t="shared" si="6"/>
        <v>76874.28</v>
      </c>
      <c r="H181" s="85"/>
      <c r="I181" s="85">
        <f t="shared" si="7"/>
        <v>0</v>
      </c>
      <c r="J181" s="85">
        <f t="shared" si="8"/>
        <v>76874.28</v>
      </c>
    </row>
    <row r="182" spans="1:10" s="79" customFormat="1" ht="40.799999999999997" x14ac:dyDescent="0.3">
      <c r="A182" s="80" t="s">
        <v>442</v>
      </c>
      <c r="B182" s="81" t="s">
        <v>853</v>
      </c>
      <c r="C182" s="82" t="s">
        <v>1449</v>
      </c>
      <c r="D182" s="83" t="s">
        <v>213</v>
      </c>
      <c r="E182" s="84">
        <v>650</v>
      </c>
      <c r="F182" s="85">
        <v>49.5</v>
      </c>
      <c r="G182" s="85">
        <f t="shared" si="6"/>
        <v>32175</v>
      </c>
      <c r="H182" s="85"/>
      <c r="I182" s="85">
        <f t="shared" si="7"/>
        <v>0</v>
      </c>
      <c r="J182" s="85">
        <f t="shared" si="8"/>
        <v>32175</v>
      </c>
    </row>
    <row r="183" spans="1:10" s="79" customFormat="1" ht="40.799999999999997" x14ac:dyDescent="0.3">
      <c r="A183" s="80" t="s">
        <v>445</v>
      </c>
      <c r="B183" s="81" t="s">
        <v>870</v>
      </c>
      <c r="C183" s="82" t="s">
        <v>1301</v>
      </c>
      <c r="D183" s="83" t="s">
        <v>213</v>
      </c>
      <c r="E183" s="84">
        <v>10</v>
      </c>
      <c r="F183" s="85">
        <v>4656.46</v>
      </c>
      <c r="G183" s="85">
        <f t="shared" si="6"/>
        <v>46564.6</v>
      </c>
      <c r="H183" s="85"/>
      <c r="I183" s="85">
        <f t="shared" si="7"/>
        <v>0</v>
      </c>
      <c r="J183" s="85">
        <f t="shared" si="8"/>
        <v>46564.6</v>
      </c>
    </row>
    <row r="184" spans="1:10" s="79" customFormat="1" ht="40.799999999999997" x14ac:dyDescent="0.3">
      <c r="A184" s="80" t="s">
        <v>448</v>
      </c>
      <c r="B184" s="81" t="s">
        <v>870</v>
      </c>
      <c r="C184" s="82" t="s">
        <v>873</v>
      </c>
      <c r="D184" s="83" t="s">
        <v>213</v>
      </c>
      <c r="E184" s="84">
        <v>20</v>
      </c>
      <c r="F184" s="85">
        <v>1078.3499999999999</v>
      </c>
      <c r="G184" s="85">
        <f t="shared" si="6"/>
        <v>21567</v>
      </c>
      <c r="H184" s="85"/>
      <c r="I184" s="85">
        <f t="shared" si="7"/>
        <v>0</v>
      </c>
      <c r="J184" s="85">
        <f t="shared" si="8"/>
        <v>21567</v>
      </c>
    </row>
    <row r="185" spans="1:10" s="79" customFormat="1" ht="40.799999999999997" x14ac:dyDescent="0.3">
      <c r="A185" s="80" t="s">
        <v>450</v>
      </c>
      <c r="B185" s="81" t="s">
        <v>870</v>
      </c>
      <c r="C185" s="82" t="s">
        <v>1325</v>
      </c>
      <c r="D185" s="83" t="s">
        <v>213</v>
      </c>
      <c r="E185" s="84">
        <v>15</v>
      </c>
      <c r="F185" s="85">
        <v>919.89600000000007</v>
      </c>
      <c r="G185" s="85">
        <f t="shared" si="6"/>
        <v>13798.44</v>
      </c>
      <c r="H185" s="85"/>
      <c r="I185" s="85">
        <f t="shared" si="7"/>
        <v>0</v>
      </c>
      <c r="J185" s="85">
        <f t="shared" si="8"/>
        <v>13798.44</v>
      </c>
    </row>
    <row r="186" spans="1:10" s="92" customFormat="1" ht="20.399999999999999" x14ac:dyDescent="0.3">
      <c r="A186" s="86" t="s">
        <v>452</v>
      </c>
      <c r="B186" s="87" t="s">
        <v>806</v>
      </c>
      <c r="C186" s="88" t="s">
        <v>807</v>
      </c>
      <c r="D186" s="89" t="s">
        <v>69</v>
      </c>
      <c r="E186" s="93">
        <v>0.15</v>
      </c>
      <c r="F186" s="91"/>
      <c r="G186" s="91">
        <f t="shared" si="6"/>
        <v>0</v>
      </c>
      <c r="H186" s="91"/>
      <c r="I186" s="91">
        <f t="shared" si="7"/>
        <v>0</v>
      </c>
      <c r="J186" s="91">
        <f t="shared" si="8"/>
        <v>0</v>
      </c>
    </row>
    <row r="187" spans="1:10" s="79" customFormat="1" ht="40.799999999999997" x14ac:dyDescent="0.3">
      <c r="A187" s="80" t="s">
        <v>454</v>
      </c>
      <c r="B187" s="81" t="s">
        <v>808</v>
      </c>
      <c r="C187" s="82" t="s">
        <v>1303</v>
      </c>
      <c r="D187" s="83" t="s">
        <v>213</v>
      </c>
      <c r="E187" s="84">
        <v>15</v>
      </c>
      <c r="F187" s="85">
        <v>2493.5879999999997</v>
      </c>
      <c r="G187" s="85">
        <f t="shared" si="6"/>
        <v>37403.819999999992</v>
      </c>
      <c r="H187" s="85"/>
      <c r="I187" s="85">
        <f t="shared" si="7"/>
        <v>0</v>
      </c>
      <c r="J187" s="85">
        <f t="shared" si="8"/>
        <v>37403.819999999992</v>
      </c>
    </row>
    <row r="188" spans="1:10" s="79" customFormat="1" ht="40.799999999999997" x14ac:dyDescent="0.3">
      <c r="A188" s="80" t="s">
        <v>456</v>
      </c>
      <c r="B188" s="81" t="s">
        <v>859</v>
      </c>
      <c r="C188" s="82" t="s">
        <v>1327</v>
      </c>
      <c r="D188" s="83" t="s">
        <v>213</v>
      </c>
      <c r="E188" s="84">
        <v>30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840</v>
      </c>
      <c r="C189" s="82" t="s">
        <v>1063</v>
      </c>
      <c r="D189" s="83" t="s">
        <v>213</v>
      </c>
      <c r="E189" s="84">
        <v>1360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842</v>
      </c>
      <c r="C190" s="82" t="s">
        <v>1035</v>
      </c>
      <c r="D190" s="83" t="s">
        <v>213</v>
      </c>
      <c r="E190" s="84">
        <v>1360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815</v>
      </c>
      <c r="C191" s="82" t="s">
        <v>1306</v>
      </c>
      <c r="D191" s="83" t="s">
        <v>213</v>
      </c>
      <c r="E191" s="84">
        <v>340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79" customFormat="1" ht="40.799999999999997" x14ac:dyDescent="0.3">
      <c r="A192" s="80" t="s">
        <v>463</v>
      </c>
      <c r="B192" s="81" t="s">
        <v>870</v>
      </c>
      <c r="C192" s="82" t="s">
        <v>914</v>
      </c>
      <c r="D192" s="83" t="s">
        <v>213</v>
      </c>
      <c r="E192" s="84">
        <v>30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79" customFormat="1" ht="40.799999999999997" x14ac:dyDescent="0.3">
      <c r="A193" s="80" t="s">
        <v>466</v>
      </c>
      <c r="B193" s="81" t="s">
        <v>840</v>
      </c>
      <c r="C193" s="82" t="s">
        <v>876</v>
      </c>
      <c r="D193" s="83" t="s">
        <v>213</v>
      </c>
      <c r="E193" s="84">
        <v>30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s="79" customFormat="1" ht="40.799999999999997" x14ac:dyDescent="0.3">
      <c r="A194" s="80" t="s">
        <v>916</v>
      </c>
      <c r="B194" s="81" t="s">
        <v>1031</v>
      </c>
      <c r="C194" s="82" t="s">
        <v>1328</v>
      </c>
      <c r="D194" s="83" t="s">
        <v>213</v>
      </c>
      <c r="E194" s="84">
        <v>130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0" s="79" customFormat="1" ht="40.799999999999997" x14ac:dyDescent="0.3">
      <c r="A195" s="80" t="s">
        <v>471</v>
      </c>
      <c r="B195" s="81" t="s">
        <v>815</v>
      </c>
      <c r="C195" s="82" t="s">
        <v>816</v>
      </c>
      <c r="D195" s="83" t="s">
        <v>213</v>
      </c>
      <c r="E195" s="84">
        <v>730</v>
      </c>
      <c r="F195" s="85"/>
      <c r="G195" s="85">
        <f t="shared" ref="G195:G213" si="9">E195*F195</f>
        <v>0</v>
      </c>
      <c r="H195" s="85"/>
      <c r="I195" s="85">
        <f t="shared" ref="I195:I213" si="10">E195*H195</f>
        <v>0</v>
      </c>
      <c r="J195" s="85">
        <f t="shared" ref="J195:J258" si="11">G195+I195</f>
        <v>0</v>
      </c>
    </row>
    <row r="196" spans="1:10" s="79" customFormat="1" ht="40.799999999999997" x14ac:dyDescent="0.3">
      <c r="A196" s="80" t="s">
        <v>473</v>
      </c>
      <c r="B196" s="81" t="s">
        <v>831</v>
      </c>
      <c r="C196" s="82" t="s">
        <v>832</v>
      </c>
      <c r="D196" s="83" t="s">
        <v>213</v>
      </c>
      <c r="E196" s="84">
        <v>80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0" s="79" customFormat="1" ht="40.799999999999997" x14ac:dyDescent="0.3">
      <c r="A197" s="80" t="s">
        <v>474</v>
      </c>
      <c r="B197" s="81" t="s">
        <v>838</v>
      </c>
      <c r="C197" s="82" t="s">
        <v>911</v>
      </c>
      <c r="D197" s="83" t="s">
        <v>213</v>
      </c>
      <c r="E197" s="84">
        <v>5160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0" s="79" customFormat="1" ht="40.799999999999997" x14ac:dyDescent="0.3">
      <c r="A198" s="80" t="s">
        <v>477</v>
      </c>
      <c r="B198" s="81" t="s">
        <v>840</v>
      </c>
      <c r="C198" s="82" t="s">
        <v>912</v>
      </c>
      <c r="D198" s="83" t="s">
        <v>213</v>
      </c>
      <c r="E198" s="84">
        <v>5160</v>
      </c>
      <c r="F198" s="85"/>
      <c r="G198" s="85">
        <f t="shared" si="9"/>
        <v>0</v>
      </c>
      <c r="H198" s="85"/>
      <c r="I198" s="85">
        <f t="shared" si="10"/>
        <v>0</v>
      </c>
      <c r="J198" s="85">
        <f t="shared" si="11"/>
        <v>0</v>
      </c>
    </row>
    <row r="199" spans="1:10" s="79" customFormat="1" ht="40.799999999999997" x14ac:dyDescent="0.3">
      <c r="A199" s="80" t="s">
        <v>479</v>
      </c>
      <c r="B199" s="81" t="s">
        <v>842</v>
      </c>
      <c r="C199" s="82" t="s">
        <v>913</v>
      </c>
      <c r="D199" s="83" t="s">
        <v>213</v>
      </c>
      <c r="E199" s="84">
        <v>5160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0" s="79" customFormat="1" ht="40.799999999999997" x14ac:dyDescent="0.3">
      <c r="A200" s="80" t="s">
        <v>482</v>
      </c>
      <c r="B200" s="81" t="s">
        <v>850</v>
      </c>
      <c r="C200" s="82" t="s">
        <v>851</v>
      </c>
      <c r="D200" s="83" t="s">
        <v>213</v>
      </c>
      <c r="E200" s="84">
        <v>1820</v>
      </c>
      <c r="F200" s="85"/>
      <c r="G200" s="85">
        <f t="shared" si="9"/>
        <v>0</v>
      </c>
      <c r="H200" s="85"/>
      <c r="I200" s="85">
        <f t="shared" si="10"/>
        <v>0</v>
      </c>
      <c r="J200" s="85">
        <f t="shared" si="11"/>
        <v>0</v>
      </c>
    </row>
    <row r="201" spans="1:10" s="79" customFormat="1" ht="40.799999999999997" x14ac:dyDescent="0.3">
      <c r="A201" s="80" t="s">
        <v>484</v>
      </c>
      <c r="B201" s="81" t="s">
        <v>840</v>
      </c>
      <c r="C201" s="82" t="s">
        <v>852</v>
      </c>
      <c r="D201" s="83" t="s">
        <v>213</v>
      </c>
      <c r="E201" s="84">
        <v>1820</v>
      </c>
      <c r="F201" s="85"/>
      <c r="G201" s="85">
        <f t="shared" si="9"/>
        <v>0</v>
      </c>
      <c r="H201" s="85"/>
      <c r="I201" s="85">
        <f t="shared" si="10"/>
        <v>0</v>
      </c>
      <c r="J201" s="85">
        <f t="shared" si="11"/>
        <v>0</v>
      </c>
    </row>
    <row r="202" spans="1:10" s="92" customFormat="1" ht="20.399999999999999" x14ac:dyDescent="0.3">
      <c r="A202" s="86" t="s">
        <v>487</v>
      </c>
      <c r="B202" s="87" t="s">
        <v>825</v>
      </c>
      <c r="C202" s="88" t="s">
        <v>826</v>
      </c>
      <c r="D202" s="89" t="s">
        <v>109</v>
      </c>
      <c r="E202" s="90">
        <v>15</v>
      </c>
      <c r="F202" s="91"/>
      <c r="G202" s="91">
        <f t="shared" si="9"/>
        <v>0</v>
      </c>
      <c r="H202" s="91"/>
      <c r="I202" s="91">
        <f t="shared" si="10"/>
        <v>0</v>
      </c>
      <c r="J202" s="91">
        <f t="shared" si="11"/>
        <v>0</v>
      </c>
    </row>
    <row r="203" spans="1:10" s="79" customFormat="1" ht="40.799999999999997" x14ac:dyDescent="0.3">
      <c r="A203" s="80" t="s">
        <v>490</v>
      </c>
      <c r="B203" s="81" t="s">
        <v>1069</v>
      </c>
      <c r="C203" s="82" t="s">
        <v>1329</v>
      </c>
      <c r="D203" s="83" t="s">
        <v>116</v>
      </c>
      <c r="E203" s="84">
        <v>1545</v>
      </c>
      <c r="F203" s="85"/>
      <c r="G203" s="85">
        <f t="shared" si="9"/>
        <v>0</v>
      </c>
      <c r="H203" s="85"/>
      <c r="I203" s="85">
        <f t="shared" si="10"/>
        <v>0</v>
      </c>
      <c r="J203" s="85">
        <f t="shared" si="11"/>
        <v>0</v>
      </c>
    </row>
    <row r="204" spans="1:10" s="79" customFormat="1" ht="40.799999999999997" x14ac:dyDescent="0.3">
      <c r="A204" s="80" t="s">
        <v>493</v>
      </c>
      <c r="B204" s="81" t="s">
        <v>1073</v>
      </c>
      <c r="C204" s="82" t="s">
        <v>836</v>
      </c>
      <c r="D204" s="83" t="s">
        <v>213</v>
      </c>
      <c r="E204" s="84">
        <v>3500</v>
      </c>
      <c r="F204" s="85"/>
      <c r="G204" s="85">
        <f t="shared" si="9"/>
        <v>0</v>
      </c>
      <c r="H204" s="85"/>
      <c r="I204" s="85">
        <f t="shared" si="10"/>
        <v>0</v>
      </c>
      <c r="J204" s="85">
        <f t="shared" si="11"/>
        <v>0</v>
      </c>
    </row>
    <row r="205" spans="1:10" s="79" customFormat="1" ht="40.799999999999997" x14ac:dyDescent="0.3">
      <c r="A205" s="80" t="s">
        <v>497</v>
      </c>
      <c r="B205" s="81" t="s">
        <v>833</v>
      </c>
      <c r="C205" s="82" t="s">
        <v>1311</v>
      </c>
      <c r="D205" s="83" t="s">
        <v>213</v>
      </c>
      <c r="E205" s="84">
        <v>3000</v>
      </c>
      <c r="F205" s="85"/>
      <c r="G205" s="85">
        <f t="shared" si="9"/>
        <v>0</v>
      </c>
      <c r="H205" s="85"/>
      <c r="I205" s="85">
        <f t="shared" si="10"/>
        <v>0</v>
      </c>
      <c r="J205" s="85">
        <f t="shared" si="11"/>
        <v>0</v>
      </c>
    </row>
    <row r="206" spans="1:10" s="79" customFormat="1" ht="40.799999999999997" x14ac:dyDescent="0.3">
      <c r="A206" s="80" t="s">
        <v>921</v>
      </c>
      <c r="B206" s="81" t="s">
        <v>815</v>
      </c>
      <c r="C206" s="82" t="s">
        <v>846</v>
      </c>
      <c r="D206" s="83" t="s">
        <v>213</v>
      </c>
      <c r="E206" s="84">
        <v>6000</v>
      </c>
      <c r="F206" s="85"/>
      <c r="G206" s="85">
        <f t="shared" si="9"/>
        <v>0</v>
      </c>
      <c r="H206" s="85"/>
      <c r="I206" s="85">
        <f t="shared" si="10"/>
        <v>0</v>
      </c>
      <c r="J206" s="85">
        <f t="shared" si="11"/>
        <v>0</v>
      </c>
    </row>
    <row r="207" spans="1:10" s="92" customFormat="1" ht="30.6" x14ac:dyDescent="0.3">
      <c r="A207" s="86" t="s">
        <v>501</v>
      </c>
      <c r="B207" s="87" t="s">
        <v>498</v>
      </c>
      <c r="C207" s="88" t="s">
        <v>499</v>
      </c>
      <c r="D207" s="89" t="s">
        <v>109</v>
      </c>
      <c r="E207" s="93">
        <v>0.12</v>
      </c>
      <c r="F207" s="91"/>
      <c r="G207" s="91">
        <f t="shared" si="9"/>
        <v>0</v>
      </c>
      <c r="H207" s="91"/>
      <c r="I207" s="91">
        <f t="shared" si="10"/>
        <v>0</v>
      </c>
      <c r="J207" s="91">
        <f t="shared" si="11"/>
        <v>0</v>
      </c>
    </row>
    <row r="208" spans="1:10" s="79" customFormat="1" ht="40.799999999999997" x14ac:dyDescent="0.3">
      <c r="A208" s="80" t="s">
        <v>922</v>
      </c>
      <c r="B208" s="81" t="s">
        <v>823</v>
      </c>
      <c r="C208" s="82" t="s">
        <v>1312</v>
      </c>
      <c r="D208" s="83" t="s">
        <v>116</v>
      </c>
      <c r="E208" s="103">
        <v>12.36</v>
      </c>
      <c r="F208" s="85"/>
      <c r="G208" s="85">
        <f t="shared" si="9"/>
        <v>0</v>
      </c>
      <c r="H208" s="85"/>
      <c r="I208" s="85">
        <f t="shared" si="10"/>
        <v>0</v>
      </c>
      <c r="J208" s="85">
        <f t="shared" si="11"/>
        <v>0</v>
      </c>
    </row>
    <row r="209" spans="1:10" s="79" customFormat="1" ht="40.799999999999997" x14ac:dyDescent="0.3">
      <c r="A209" s="80" t="s">
        <v>507</v>
      </c>
      <c r="B209" s="81" t="s">
        <v>817</v>
      </c>
      <c r="C209" s="82" t="s">
        <v>1333</v>
      </c>
      <c r="D209" s="83" t="s">
        <v>213</v>
      </c>
      <c r="E209" s="84">
        <v>50</v>
      </c>
      <c r="F209" s="85"/>
      <c r="G209" s="85">
        <f t="shared" si="9"/>
        <v>0</v>
      </c>
      <c r="H209" s="85"/>
      <c r="I209" s="85">
        <f t="shared" si="10"/>
        <v>0</v>
      </c>
      <c r="J209" s="85">
        <f t="shared" si="11"/>
        <v>0</v>
      </c>
    </row>
    <row r="210" spans="1:10" s="79" customFormat="1" ht="40.799999999999997" x14ac:dyDescent="0.3">
      <c r="A210" s="80" t="s">
        <v>510</v>
      </c>
      <c r="B210" s="81" t="s">
        <v>1334</v>
      </c>
      <c r="C210" s="82" t="s">
        <v>1335</v>
      </c>
      <c r="D210" s="83" t="s">
        <v>213</v>
      </c>
      <c r="E210" s="84">
        <v>50</v>
      </c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79" customFormat="1" ht="40.799999999999997" x14ac:dyDescent="0.3">
      <c r="A211" s="80" t="s">
        <v>925</v>
      </c>
      <c r="B211" s="81" t="s">
        <v>1334</v>
      </c>
      <c r="C211" s="82" t="s">
        <v>1336</v>
      </c>
      <c r="D211" s="83" t="s">
        <v>213</v>
      </c>
      <c r="E211" s="84">
        <v>100</v>
      </c>
      <c r="F211" s="85"/>
      <c r="G211" s="85">
        <f t="shared" si="9"/>
        <v>0</v>
      </c>
      <c r="H211" s="85"/>
      <c r="I211" s="85">
        <f t="shared" si="10"/>
        <v>0</v>
      </c>
      <c r="J211" s="85">
        <f t="shared" si="11"/>
        <v>0</v>
      </c>
    </row>
    <row r="212" spans="1:10" s="79" customFormat="1" ht="40.799999999999997" x14ac:dyDescent="0.3">
      <c r="A212" s="80" t="s">
        <v>516</v>
      </c>
      <c r="B212" s="81" t="s">
        <v>1334</v>
      </c>
      <c r="C212" s="82" t="s">
        <v>1337</v>
      </c>
      <c r="D212" s="83" t="s">
        <v>213</v>
      </c>
      <c r="E212" s="84">
        <v>100</v>
      </c>
      <c r="F212" s="85"/>
      <c r="G212" s="85">
        <f t="shared" si="9"/>
        <v>0</v>
      </c>
      <c r="H212" s="85"/>
      <c r="I212" s="85">
        <f t="shared" si="10"/>
        <v>0</v>
      </c>
      <c r="J212" s="85">
        <f t="shared" si="11"/>
        <v>0</v>
      </c>
    </row>
    <row r="213" spans="1:10" s="79" customFormat="1" ht="40.799999999999997" x14ac:dyDescent="0.3">
      <c r="A213" s="80" t="s">
        <v>927</v>
      </c>
      <c r="B213" s="81" t="s">
        <v>840</v>
      </c>
      <c r="C213" s="82" t="s">
        <v>912</v>
      </c>
      <c r="D213" s="83" t="s">
        <v>213</v>
      </c>
      <c r="E213" s="84">
        <v>150</v>
      </c>
      <c r="F213" s="85"/>
      <c r="G213" s="85">
        <f t="shared" si="9"/>
        <v>0</v>
      </c>
      <c r="H213" s="85"/>
      <c r="I213" s="85">
        <f t="shared" si="10"/>
        <v>0</v>
      </c>
      <c r="J213" s="85">
        <f t="shared" si="11"/>
        <v>0</v>
      </c>
    </row>
    <row r="214" spans="1:10" x14ac:dyDescent="0.3">
      <c r="G214" s="91">
        <f>SUM(G3:G213)</f>
        <v>22532086.312148001</v>
      </c>
      <c r="H214" s="91"/>
      <c r="I214" s="91">
        <f t="shared" ref="I214" si="12">SUM(I3:I213)</f>
        <v>0</v>
      </c>
      <c r="J214" s="91">
        <f>SUM(J3:J213)</f>
        <v>22532086.312148001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rgb="FFFF0000"/>
    <pageSetUpPr fitToPage="1"/>
  </sheetPr>
  <dimension ref="A1:J296"/>
  <sheetViews>
    <sheetView workbookViewId="0">
      <pane ySplit="1" topLeftCell="A80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30.6" x14ac:dyDescent="0.3">
      <c r="A3" s="19" t="s">
        <v>7</v>
      </c>
      <c r="B3" s="9" t="s">
        <v>972</v>
      </c>
      <c r="C3" s="10" t="s">
        <v>973</v>
      </c>
      <c r="D3" s="8" t="s">
        <v>213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700</v>
      </c>
      <c r="C4" s="10" t="s">
        <v>701</v>
      </c>
      <c r="D4" s="8" t="s">
        <v>14</v>
      </c>
      <c r="E4" s="22">
        <v>1</v>
      </c>
      <c r="F4" s="21">
        <v>3581400</v>
      </c>
      <c r="G4" s="21">
        <f t="shared" si="0"/>
        <v>3581400</v>
      </c>
      <c r="H4" s="21"/>
      <c r="I4" s="21">
        <f t="shared" si="1"/>
        <v>0</v>
      </c>
      <c r="J4" s="21">
        <f t="shared" ref="J4:J67" si="3">G4+I4</f>
        <v>3581400</v>
      </c>
    </row>
    <row r="5" spans="1:10" s="38" customFormat="1" ht="20.399999999999999" x14ac:dyDescent="0.3">
      <c r="A5" s="47" t="s">
        <v>19</v>
      </c>
      <c r="B5" s="43" t="s">
        <v>974</v>
      </c>
      <c r="C5" s="44" t="s">
        <v>975</v>
      </c>
      <c r="D5" s="42" t="s">
        <v>38</v>
      </c>
      <c r="E5" s="49">
        <v>8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976</v>
      </c>
      <c r="B6" s="9" t="s">
        <v>702</v>
      </c>
      <c r="C6" s="10" t="s">
        <v>703</v>
      </c>
      <c r="D6" s="8" t="s">
        <v>14</v>
      </c>
      <c r="E6" s="22">
        <v>4</v>
      </c>
      <c r="F6" s="21">
        <v>152000</v>
      </c>
      <c r="G6" s="21">
        <f t="shared" si="0"/>
        <v>608000</v>
      </c>
      <c r="H6" s="21"/>
      <c r="I6" s="21">
        <f t="shared" si="1"/>
        <v>0</v>
      </c>
      <c r="J6" s="21">
        <f t="shared" si="3"/>
        <v>608000</v>
      </c>
    </row>
    <row r="7" spans="1:10" s="17" customFormat="1" ht="20.399999999999999" x14ac:dyDescent="0.3">
      <c r="A7" s="19" t="s">
        <v>977</v>
      </c>
      <c r="B7" s="9" t="s">
        <v>702</v>
      </c>
      <c r="C7" s="10" t="s">
        <v>704</v>
      </c>
      <c r="D7" s="8" t="s">
        <v>14</v>
      </c>
      <c r="E7" s="22">
        <v>4</v>
      </c>
      <c r="F7" s="21">
        <v>150000</v>
      </c>
      <c r="G7" s="21">
        <f t="shared" si="0"/>
        <v>600000</v>
      </c>
      <c r="H7" s="21"/>
      <c r="I7" s="21">
        <f t="shared" si="1"/>
        <v>0</v>
      </c>
      <c r="J7" s="21">
        <f t="shared" si="3"/>
        <v>600000</v>
      </c>
    </row>
    <row r="8" spans="1:10" s="17" customFormat="1" ht="14.4" x14ac:dyDescent="0.3">
      <c r="A8" s="14" t="s">
        <v>705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28</v>
      </c>
      <c r="B9" s="43" t="s">
        <v>86</v>
      </c>
      <c r="C9" s="44" t="s">
        <v>87</v>
      </c>
      <c r="D9" s="42" t="s">
        <v>69</v>
      </c>
      <c r="E9" s="50">
        <v>4.6399999999999997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552</v>
      </c>
      <c r="B10" s="9" t="s">
        <v>978</v>
      </c>
      <c r="C10" s="10" t="s">
        <v>707</v>
      </c>
      <c r="D10" s="8" t="s">
        <v>213</v>
      </c>
      <c r="E10" s="22">
        <v>151</v>
      </c>
      <c r="F10" s="21">
        <v>28850</v>
      </c>
      <c r="G10" s="21">
        <f t="shared" si="0"/>
        <v>4356350</v>
      </c>
      <c r="H10" s="21"/>
      <c r="I10" s="21">
        <f t="shared" si="1"/>
        <v>0</v>
      </c>
      <c r="J10" s="21">
        <f t="shared" si="3"/>
        <v>4356350</v>
      </c>
    </row>
    <row r="11" spans="1:10" s="17" customFormat="1" ht="40.799999999999997" x14ac:dyDescent="0.3">
      <c r="A11" s="19" t="s">
        <v>34</v>
      </c>
      <c r="B11" s="9" t="s">
        <v>978</v>
      </c>
      <c r="C11" s="10" t="s">
        <v>708</v>
      </c>
      <c r="D11" s="8" t="s">
        <v>213</v>
      </c>
      <c r="E11" s="22">
        <v>2</v>
      </c>
      <c r="F11" s="21">
        <v>46050</v>
      </c>
      <c r="G11" s="21">
        <f t="shared" si="0"/>
        <v>92100</v>
      </c>
      <c r="H11" s="21"/>
      <c r="I11" s="21">
        <f t="shared" si="1"/>
        <v>0</v>
      </c>
      <c r="J11" s="21">
        <f t="shared" si="3"/>
        <v>92100</v>
      </c>
    </row>
    <row r="12" spans="1:10" s="17" customFormat="1" ht="40.799999999999997" x14ac:dyDescent="0.3">
      <c r="A12" s="19" t="s">
        <v>35</v>
      </c>
      <c r="B12" s="9" t="s">
        <v>978</v>
      </c>
      <c r="C12" s="10" t="s">
        <v>979</v>
      </c>
      <c r="D12" s="8" t="s">
        <v>213</v>
      </c>
      <c r="E12" s="22">
        <v>219</v>
      </c>
      <c r="F12" s="21">
        <v>38200</v>
      </c>
      <c r="G12" s="21">
        <f t="shared" si="0"/>
        <v>8365800</v>
      </c>
      <c r="H12" s="21"/>
      <c r="I12" s="21">
        <f t="shared" si="1"/>
        <v>0</v>
      </c>
      <c r="J12" s="21">
        <f t="shared" si="3"/>
        <v>8365800</v>
      </c>
    </row>
    <row r="13" spans="1:10" s="17" customFormat="1" ht="40.799999999999997" x14ac:dyDescent="0.3">
      <c r="A13" s="19" t="s">
        <v>556</v>
      </c>
      <c r="B13" s="9" t="s">
        <v>978</v>
      </c>
      <c r="C13" s="10" t="s">
        <v>709</v>
      </c>
      <c r="D13" s="8" t="s">
        <v>213</v>
      </c>
      <c r="E13" s="22">
        <v>4</v>
      </c>
      <c r="F13" s="21">
        <v>76600</v>
      </c>
      <c r="G13" s="21">
        <f t="shared" si="0"/>
        <v>306400</v>
      </c>
      <c r="H13" s="21"/>
      <c r="I13" s="21">
        <f t="shared" si="1"/>
        <v>0</v>
      </c>
      <c r="J13" s="21">
        <f t="shared" si="3"/>
        <v>306400</v>
      </c>
    </row>
    <row r="14" spans="1:10" s="17" customFormat="1" ht="40.799999999999997" x14ac:dyDescent="0.3">
      <c r="A14" s="19" t="s">
        <v>42</v>
      </c>
      <c r="B14" s="9" t="s">
        <v>978</v>
      </c>
      <c r="C14" s="10" t="s">
        <v>710</v>
      </c>
      <c r="D14" s="8" t="s">
        <v>213</v>
      </c>
      <c r="E14" s="22">
        <v>60</v>
      </c>
      <c r="F14" s="21">
        <v>190650</v>
      </c>
      <c r="G14" s="21">
        <f t="shared" si="0"/>
        <v>11439000</v>
      </c>
      <c r="H14" s="21"/>
      <c r="I14" s="21">
        <f t="shared" si="1"/>
        <v>0</v>
      </c>
      <c r="J14" s="21">
        <f t="shared" si="3"/>
        <v>11439000</v>
      </c>
    </row>
    <row r="15" spans="1:10" s="17" customFormat="1" ht="40.799999999999997" x14ac:dyDescent="0.3">
      <c r="A15" s="19" t="s">
        <v>558</v>
      </c>
      <c r="B15" s="9" t="s">
        <v>978</v>
      </c>
      <c r="C15" s="10" t="s">
        <v>711</v>
      </c>
      <c r="D15" s="8" t="s">
        <v>213</v>
      </c>
      <c r="E15" s="22">
        <v>28</v>
      </c>
      <c r="F15" s="21">
        <v>85800</v>
      </c>
      <c r="G15" s="21">
        <f t="shared" si="0"/>
        <v>2402400</v>
      </c>
      <c r="H15" s="21"/>
      <c r="I15" s="21">
        <f t="shared" si="1"/>
        <v>0</v>
      </c>
      <c r="J15" s="21">
        <f t="shared" si="3"/>
        <v>2402400</v>
      </c>
    </row>
    <row r="16" spans="1:10" s="17" customFormat="1" ht="14.4" x14ac:dyDescent="0.3">
      <c r="A16" s="14" t="s">
        <v>980</v>
      </c>
      <c r="B16" s="16"/>
      <c r="C16" s="16"/>
      <c r="D16" s="16"/>
      <c r="E16" s="15"/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40.799999999999997" x14ac:dyDescent="0.3">
      <c r="A17" s="47" t="s">
        <v>46</v>
      </c>
      <c r="B17" s="43" t="s">
        <v>114</v>
      </c>
      <c r="C17" s="44" t="s">
        <v>115</v>
      </c>
      <c r="D17" s="42" t="s">
        <v>109</v>
      </c>
      <c r="E17" s="50">
        <v>154.44999999999999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0.799999999999997" x14ac:dyDescent="0.3">
      <c r="A18" s="47" t="s">
        <v>563</v>
      </c>
      <c r="B18" s="43" t="s">
        <v>111</v>
      </c>
      <c r="C18" s="44" t="s">
        <v>112</v>
      </c>
      <c r="D18" s="42" t="s">
        <v>109</v>
      </c>
      <c r="E18" s="50">
        <v>38.549999999999997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0.399999999999999" x14ac:dyDescent="0.3">
      <c r="A19" s="47" t="s">
        <v>51</v>
      </c>
      <c r="B19" s="43" t="s">
        <v>712</v>
      </c>
      <c r="C19" s="44" t="s">
        <v>713</v>
      </c>
      <c r="D19" s="42" t="s">
        <v>18</v>
      </c>
      <c r="E19" s="48">
        <v>0.3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565</v>
      </c>
      <c r="B20" s="43" t="s">
        <v>714</v>
      </c>
      <c r="C20" s="44" t="s">
        <v>715</v>
      </c>
      <c r="D20" s="42" t="s">
        <v>18</v>
      </c>
      <c r="E20" s="48">
        <v>0.3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567</v>
      </c>
      <c r="B21" s="43" t="s">
        <v>26</v>
      </c>
      <c r="C21" s="44" t="s">
        <v>27</v>
      </c>
      <c r="D21" s="42" t="s">
        <v>18</v>
      </c>
      <c r="E21" s="48">
        <v>0.4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718</v>
      </c>
      <c r="C23" s="44" t="s">
        <v>719</v>
      </c>
      <c r="D23" s="42" t="s">
        <v>18</v>
      </c>
      <c r="E23" s="48">
        <v>0.3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576</v>
      </c>
      <c r="B24" s="43" t="s">
        <v>23</v>
      </c>
      <c r="C24" s="44" t="s">
        <v>24</v>
      </c>
      <c r="D24" s="42" t="s">
        <v>18</v>
      </c>
      <c r="E24" s="48">
        <v>2.7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580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66</v>
      </c>
      <c r="B26" s="43" t="s">
        <v>16</v>
      </c>
      <c r="C26" s="44" t="s">
        <v>17</v>
      </c>
      <c r="D26" s="42" t="s">
        <v>18</v>
      </c>
      <c r="E26" s="50">
        <v>4.4400000000000004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720</v>
      </c>
      <c r="C27" s="10" t="s">
        <v>722</v>
      </c>
      <c r="D27" s="8" t="s">
        <v>116</v>
      </c>
      <c r="E27" s="22">
        <v>765</v>
      </c>
      <c r="F27" s="21">
        <v>10635.3</v>
      </c>
      <c r="G27" s="21">
        <f t="shared" si="0"/>
        <v>8136004.4999999991</v>
      </c>
      <c r="H27" s="21"/>
      <c r="I27" s="21">
        <f t="shared" si="1"/>
        <v>0</v>
      </c>
      <c r="J27" s="21">
        <f t="shared" si="3"/>
        <v>8136004.4999999991</v>
      </c>
    </row>
    <row r="28" spans="1:10" s="17" customFormat="1" ht="40.799999999999997" x14ac:dyDescent="0.3">
      <c r="A28" s="19" t="s">
        <v>74</v>
      </c>
      <c r="B28" s="9" t="s">
        <v>720</v>
      </c>
      <c r="C28" s="10" t="s">
        <v>981</v>
      </c>
      <c r="D28" s="8" t="s">
        <v>116</v>
      </c>
      <c r="E28" s="22">
        <v>306</v>
      </c>
      <c r="F28" s="21">
        <v>7307.11</v>
      </c>
      <c r="G28" s="21">
        <f t="shared" si="0"/>
        <v>2235975.6599999997</v>
      </c>
      <c r="H28" s="21"/>
      <c r="I28" s="21">
        <f t="shared" si="1"/>
        <v>0</v>
      </c>
      <c r="J28" s="21">
        <f t="shared" si="3"/>
        <v>2235975.6599999997</v>
      </c>
    </row>
    <row r="29" spans="1:10" s="17" customFormat="1" ht="40.799999999999997" x14ac:dyDescent="0.3">
      <c r="A29" s="19" t="s">
        <v>76</v>
      </c>
      <c r="B29" s="9" t="s">
        <v>720</v>
      </c>
      <c r="C29" s="10" t="s">
        <v>723</v>
      </c>
      <c r="D29" s="8" t="s">
        <v>116</v>
      </c>
      <c r="E29" s="22">
        <v>969</v>
      </c>
      <c r="F29" s="21">
        <v>5564.94</v>
      </c>
      <c r="G29" s="21">
        <f t="shared" si="0"/>
        <v>5392426.8599999994</v>
      </c>
      <c r="H29" s="21"/>
      <c r="I29" s="21">
        <f t="shared" si="1"/>
        <v>0</v>
      </c>
      <c r="J29" s="21">
        <f t="shared" si="3"/>
        <v>5392426.8599999994</v>
      </c>
    </row>
    <row r="30" spans="1:10" s="17" customFormat="1" ht="40.799999999999997" x14ac:dyDescent="0.3">
      <c r="A30" s="19" t="s">
        <v>79</v>
      </c>
      <c r="B30" s="9" t="s">
        <v>720</v>
      </c>
      <c r="C30" s="10" t="s">
        <v>724</v>
      </c>
      <c r="D30" s="8" t="s">
        <v>116</v>
      </c>
      <c r="E30" s="22">
        <v>1122</v>
      </c>
      <c r="F30" s="21">
        <v>4625.45</v>
      </c>
      <c r="G30" s="21">
        <f t="shared" si="0"/>
        <v>5189754.8999999994</v>
      </c>
      <c r="H30" s="21"/>
      <c r="I30" s="21">
        <f t="shared" si="1"/>
        <v>0</v>
      </c>
      <c r="J30" s="21">
        <f t="shared" si="3"/>
        <v>5189754.8999999994</v>
      </c>
    </row>
    <row r="31" spans="1:10" s="17" customFormat="1" ht="40.799999999999997" x14ac:dyDescent="0.3">
      <c r="A31" s="19" t="s">
        <v>81</v>
      </c>
      <c r="B31" s="9" t="s">
        <v>720</v>
      </c>
      <c r="C31" s="10" t="s">
        <v>725</v>
      </c>
      <c r="D31" s="8" t="s">
        <v>116</v>
      </c>
      <c r="E31" s="22">
        <v>1224</v>
      </c>
      <c r="F31" s="21">
        <v>3351.61</v>
      </c>
      <c r="G31" s="21">
        <f t="shared" si="0"/>
        <v>4102370.64</v>
      </c>
      <c r="H31" s="21"/>
      <c r="I31" s="21">
        <f t="shared" si="1"/>
        <v>0</v>
      </c>
      <c r="J31" s="21">
        <f t="shared" si="3"/>
        <v>4102370.64</v>
      </c>
    </row>
    <row r="32" spans="1:10" s="17" customFormat="1" ht="40.799999999999997" x14ac:dyDescent="0.3">
      <c r="A32" s="19" t="s">
        <v>83</v>
      </c>
      <c r="B32" s="9" t="s">
        <v>720</v>
      </c>
      <c r="C32" s="10" t="s">
        <v>727</v>
      </c>
      <c r="D32" s="8" t="s">
        <v>116</v>
      </c>
      <c r="E32" s="22">
        <v>3060</v>
      </c>
      <c r="F32" s="21">
        <v>1579.11</v>
      </c>
      <c r="G32" s="21">
        <f t="shared" si="0"/>
        <v>4832076.5999999996</v>
      </c>
      <c r="H32" s="21"/>
      <c r="I32" s="21">
        <f t="shared" si="1"/>
        <v>0</v>
      </c>
      <c r="J32" s="21">
        <f t="shared" si="3"/>
        <v>4832076.5999999996</v>
      </c>
    </row>
    <row r="33" spans="1:10" s="17" customFormat="1" ht="40.799999999999997" x14ac:dyDescent="0.3">
      <c r="A33" s="19" t="s">
        <v>85</v>
      </c>
      <c r="B33" s="9" t="s">
        <v>720</v>
      </c>
      <c r="C33" s="10" t="s">
        <v>729</v>
      </c>
      <c r="D33" s="8" t="s">
        <v>116</v>
      </c>
      <c r="E33" s="22">
        <v>204</v>
      </c>
      <c r="F33" s="21">
        <v>989.52</v>
      </c>
      <c r="G33" s="21">
        <f t="shared" si="0"/>
        <v>201862.08</v>
      </c>
      <c r="H33" s="21"/>
      <c r="I33" s="21">
        <f t="shared" si="1"/>
        <v>0</v>
      </c>
      <c r="J33" s="21">
        <f t="shared" si="3"/>
        <v>201862.08</v>
      </c>
    </row>
    <row r="34" spans="1:10" s="17" customFormat="1" ht="40.799999999999997" x14ac:dyDescent="0.3">
      <c r="A34" s="19" t="s">
        <v>88</v>
      </c>
      <c r="B34" s="9" t="s">
        <v>720</v>
      </c>
      <c r="C34" s="10" t="s">
        <v>730</v>
      </c>
      <c r="D34" s="8" t="s">
        <v>116</v>
      </c>
      <c r="E34" s="22">
        <v>663</v>
      </c>
      <c r="F34" s="21">
        <v>735.28</v>
      </c>
      <c r="G34" s="21">
        <f t="shared" si="0"/>
        <v>487490.63999999996</v>
      </c>
      <c r="H34" s="21"/>
      <c r="I34" s="21">
        <f t="shared" si="1"/>
        <v>0</v>
      </c>
      <c r="J34" s="21">
        <f t="shared" si="3"/>
        <v>487490.63999999996</v>
      </c>
    </row>
    <row r="35" spans="1:10" s="17" customFormat="1" ht="40.799999999999997" x14ac:dyDescent="0.3">
      <c r="A35" s="19" t="s">
        <v>90</v>
      </c>
      <c r="B35" s="9" t="s">
        <v>720</v>
      </c>
      <c r="C35" s="10" t="s">
        <v>731</v>
      </c>
      <c r="D35" s="8" t="s">
        <v>116</v>
      </c>
      <c r="E35" s="22">
        <v>357</v>
      </c>
      <c r="F35" s="21">
        <v>495.42</v>
      </c>
      <c r="G35" s="21">
        <f t="shared" si="0"/>
        <v>176864.94</v>
      </c>
      <c r="H35" s="21"/>
      <c r="I35" s="21">
        <f t="shared" si="1"/>
        <v>0</v>
      </c>
      <c r="J35" s="21">
        <f t="shared" si="3"/>
        <v>176864.94</v>
      </c>
    </row>
    <row r="36" spans="1:10" s="17" customFormat="1" ht="40.799999999999997" x14ac:dyDescent="0.3">
      <c r="A36" s="19" t="s">
        <v>92</v>
      </c>
      <c r="B36" s="9" t="s">
        <v>720</v>
      </c>
      <c r="C36" s="10" t="s">
        <v>732</v>
      </c>
      <c r="D36" s="8" t="s">
        <v>116</v>
      </c>
      <c r="E36" s="22">
        <v>3060</v>
      </c>
      <c r="F36" s="21">
        <v>380.34</v>
      </c>
      <c r="G36" s="21">
        <f t="shared" si="0"/>
        <v>1163840.3999999999</v>
      </c>
      <c r="H36" s="21"/>
      <c r="I36" s="21">
        <f t="shared" si="1"/>
        <v>0</v>
      </c>
      <c r="J36" s="21">
        <f t="shared" si="3"/>
        <v>1163840.3999999999</v>
      </c>
    </row>
    <row r="37" spans="1:10" s="17" customFormat="1" ht="40.799999999999997" x14ac:dyDescent="0.3">
      <c r="A37" s="19" t="s">
        <v>94</v>
      </c>
      <c r="B37" s="9" t="s">
        <v>720</v>
      </c>
      <c r="C37" s="10" t="s">
        <v>726</v>
      </c>
      <c r="D37" s="8" t="s">
        <v>116</v>
      </c>
      <c r="E37" s="22">
        <v>918</v>
      </c>
      <c r="F37" s="21">
        <v>2734.18</v>
      </c>
      <c r="G37" s="21">
        <f t="shared" si="0"/>
        <v>2509977.2399999998</v>
      </c>
      <c r="H37" s="21"/>
      <c r="I37" s="21">
        <f t="shared" si="1"/>
        <v>0</v>
      </c>
      <c r="J37" s="21">
        <f t="shared" si="3"/>
        <v>2509977.2399999998</v>
      </c>
    </row>
    <row r="38" spans="1:10" s="17" customFormat="1" ht="40.799999999999997" x14ac:dyDescent="0.3">
      <c r="A38" s="19" t="s">
        <v>96</v>
      </c>
      <c r="B38" s="9" t="s">
        <v>720</v>
      </c>
      <c r="C38" s="10" t="s">
        <v>735</v>
      </c>
      <c r="D38" s="8" t="s">
        <v>116</v>
      </c>
      <c r="E38" s="22">
        <v>969</v>
      </c>
      <c r="F38" s="21">
        <v>1394.14</v>
      </c>
      <c r="G38" s="21">
        <f t="shared" si="0"/>
        <v>1350921.6600000001</v>
      </c>
      <c r="H38" s="21"/>
      <c r="I38" s="21">
        <f t="shared" si="1"/>
        <v>0</v>
      </c>
      <c r="J38" s="21">
        <f t="shared" si="3"/>
        <v>1350921.6600000001</v>
      </c>
    </row>
    <row r="39" spans="1:10" s="17" customFormat="1" ht="40.799999999999997" x14ac:dyDescent="0.3">
      <c r="A39" s="19" t="s">
        <v>98</v>
      </c>
      <c r="B39" s="9" t="s">
        <v>720</v>
      </c>
      <c r="C39" s="10" t="s">
        <v>982</v>
      </c>
      <c r="D39" s="8" t="s">
        <v>116</v>
      </c>
      <c r="E39" s="22">
        <v>51</v>
      </c>
      <c r="F39" s="21">
        <v>1394.14</v>
      </c>
      <c r="G39" s="21">
        <f t="shared" si="0"/>
        <v>71101.14</v>
      </c>
      <c r="H39" s="21"/>
      <c r="I39" s="21">
        <f t="shared" si="1"/>
        <v>0</v>
      </c>
      <c r="J39" s="21">
        <f t="shared" si="3"/>
        <v>71101.14</v>
      </c>
    </row>
    <row r="40" spans="1:10" s="17" customFormat="1" ht="40.799999999999997" x14ac:dyDescent="0.3">
      <c r="A40" s="19" t="s">
        <v>101</v>
      </c>
      <c r="B40" s="9" t="s">
        <v>720</v>
      </c>
      <c r="C40" s="10" t="s">
        <v>736</v>
      </c>
      <c r="D40" s="8" t="s">
        <v>116</v>
      </c>
      <c r="E40" s="22">
        <v>1428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733</v>
      </c>
      <c r="C41" s="10" t="s">
        <v>737</v>
      </c>
      <c r="D41" s="8" t="s">
        <v>116</v>
      </c>
      <c r="E41" s="22">
        <v>1530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733</v>
      </c>
      <c r="C42" s="10" t="s">
        <v>738</v>
      </c>
      <c r="D42" s="8" t="s">
        <v>116</v>
      </c>
      <c r="E42" s="22">
        <v>408</v>
      </c>
      <c r="F42" s="21">
        <v>586.29</v>
      </c>
      <c r="G42" s="21">
        <f t="shared" si="0"/>
        <v>239206.31999999998</v>
      </c>
      <c r="H42" s="21"/>
      <c r="I42" s="21">
        <f t="shared" si="1"/>
        <v>0</v>
      </c>
      <c r="J42" s="21">
        <f t="shared" si="3"/>
        <v>239206.31999999998</v>
      </c>
    </row>
    <row r="43" spans="1:10" s="17" customFormat="1" ht="40.799999999999997" x14ac:dyDescent="0.3">
      <c r="A43" s="19" t="s">
        <v>110</v>
      </c>
      <c r="B43" s="9" t="s">
        <v>733</v>
      </c>
      <c r="C43" s="10" t="s">
        <v>739</v>
      </c>
      <c r="D43" s="8" t="s">
        <v>116</v>
      </c>
      <c r="E43" s="22">
        <v>2550</v>
      </c>
      <c r="F43" s="21">
        <v>466.17</v>
      </c>
      <c r="G43" s="21">
        <f t="shared" si="0"/>
        <v>1188733.5</v>
      </c>
      <c r="H43" s="21"/>
      <c r="I43" s="21">
        <f t="shared" si="1"/>
        <v>0</v>
      </c>
      <c r="J43" s="21">
        <f t="shared" si="3"/>
        <v>1188733.5</v>
      </c>
    </row>
    <row r="44" spans="1:10" s="38" customFormat="1" ht="30.6" x14ac:dyDescent="0.3">
      <c r="A44" s="47" t="s">
        <v>113</v>
      </c>
      <c r="B44" s="43" t="s">
        <v>124</v>
      </c>
      <c r="C44" s="44" t="s">
        <v>125</v>
      </c>
      <c r="D44" s="42" t="s">
        <v>109</v>
      </c>
      <c r="E44" s="48">
        <v>5.4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741</v>
      </c>
      <c r="C45" s="10" t="s">
        <v>742</v>
      </c>
      <c r="D45" s="8" t="s">
        <v>116</v>
      </c>
      <c r="E45" s="22">
        <v>51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741</v>
      </c>
      <c r="C46" s="10" t="s">
        <v>983</v>
      </c>
      <c r="D46" s="8" t="s">
        <v>116</v>
      </c>
      <c r="E46" s="20">
        <v>40.799999999999997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0.799999999999997" x14ac:dyDescent="0.3">
      <c r="A47" s="19" t="s">
        <v>123</v>
      </c>
      <c r="B47" s="9" t="s">
        <v>741</v>
      </c>
      <c r="C47" s="10" t="s">
        <v>984</v>
      </c>
      <c r="D47" s="8" t="s">
        <v>116</v>
      </c>
      <c r="E47" s="22">
        <v>204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745</v>
      </c>
      <c r="C48" s="10" t="s">
        <v>985</v>
      </c>
      <c r="D48" s="8" t="s">
        <v>116</v>
      </c>
      <c r="E48" s="20">
        <v>257.5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986</v>
      </c>
      <c r="C49" s="10" t="s">
        <v>987</v>
      </c>
      <c r="D49" s="8" t="s">
        <v>116</v>
      </c>
      <c r="E49" s="22">
        <v>102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14.4" x14ac:dyDescent="0.3">
      <c r="A50" s="14" t="s">
        <v>988</v>
      </c>
      <c r="B50" s="16"/>
      <c r="C50" s="16"/>
      <c r="D50" s="16"/>
      <c r="E50" s="15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135</v>
      </c>
      <c r="B51" s="43" t="s">
        <v>319</v>
      </c>
      <c r="C51" s="44" t="s">
        <v>320</v>
      </c>
      <c r="D51" s="42" t="s">
        <v>69</v>
      </c>
      <c r="E51" s="49">
        <v>3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989</v>
      </c>
      <c r="B52" s="9" t="s">
        <v>990</v>
      </c>
      <c r="C52" s="10" t="s">
        <v>748</v>
      </c>
      <c r="D52" s="8" t="s">
        <v>213</v>
      </c>
      <c r="E52" s="22">
        <v>2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20.399999999999999" x14ac:dyDescent="0.3">
      <c r="A53" s="19" t="s">
        <v>991</v>
      </c>
      <c r="B53" s="9" t="s">
        <v>990</v>
      </c>
      <c r="C53" s="10" t="s">
        <v>750</v>
      </c>
      <c r="D53" s="8" t="s">
        <v>213</v>
      </c>
      <c r="E53" s="22">
        <v>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14.4" x14ac:dyDescent="0.3">
      <c r="A54" s="14" t="s">
        <v>992</v>
      </c>
      <c r="B54" s="16"/>
      <c r="C54" s="16"/>
      <c r="D54" s="16"/>
      <c r="E54" s="15"/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14.4" x14ac:dyDescent="0.3">
      <c r="A55" s="47" t="s">
        <v>146</v>
      </c>
      <c r="B55" s="43" t="s">
        <v>313</v>
      </c>
      <c r="C55" s="44" t="s">
        <v>314</v>
      </c>
      <c r="D55" s="42" t="s">
        <v>38</v>
      </c>
      <c r="E55" s="49">
        <v>2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0.399999999999999" x14ac:dyDescent="0.3">
      <c r="A56" s="19" t="s">
        <v>993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30.6" x14ac:dyDescent="0.3">
      <c r="A57" s="47" t="s">
        <v>151</v>
      </c>
      <c r="B57" s="43" t="s">
        <v>753</v>
      </c>
      <c r="C57" s="44" t="s">
        <v>754</v>
      </c>
      <c r="D57" s="42" t="s">
        <v>38</v>
      </c>
      <c r="E57" s="49">
        <v>78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30.6" x14ac:dyDescent="0.3">
      <c r="A58" s="19" t="s">
        <v>995</v>
      </c>
      <c r="B58" s="9" t="s">
        <v>996</v>
      </c>
      <c r="C58" s="10" t="s">
        <v>997</v>
      </c>
      <c r="D58" s="8" t="s">
        <v>213</v>
      </c>
      <c r="E58" s="22">
        <v>9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20.399999999999999" x14ac:dyDescent="0.3">
      <c r="A59" s="19" t="s">
        <v>158</v>
      </c>
      <c r="B59" s="9" t="s">
        <v>996</v>
      </c>
      <c r="C59" s="10" t="s">
        <v>998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0.6" x14ac:dyDescent="0.3">
      <c r="A60" s="19" t="s">
        <v>999</v>
      </c>
      <c r="B60" s="9" t="s">
        <v>996</v>
      </c>
      <c r="C60" s="10" t="s">
        <v>1000</v>
      </c>
      <c r="D60" s="8" t="s">
        <v>213</v>
      </c>
      <c r="E60" s="22">
        <v>61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20.399999999999999" x14ac:dyDescent="0.3">
      <c r="A61" s="47" t="s">
        <v>166</v>
      </c>
      <c r="B61" s="43" t="s">
        <v>761</v>
      </c>
      <c r="C61" s="44" t="s">
        <v>762</v>
      </c>
      <c r="D61" s="42" t="s">
        <v>763</v>
      </c>
      <c r="E61" s="49">
        <v>323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40.799999999999997" x14ac:dyDescent="0.3">
      <c r="A62" s="19" t="s">
        <v>169</v>
      </c>
      <c r="B62" s="9" t="s">
        <v>764</v>
      </c>
      <c r="C62" s="10" t="s">
        <v>765</v>
      </c>
      <c r="D62" s="8" t="s">
        <v>213</v>
      </c>
      <c r="E62" s="22">
        <v>11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17" customFormat="1" ht="40.799999999999997" x14ac:dyDescent="0.3">
      <c r="A63" s="19" t="s">
        <v>171</v>
      </c>
      <c r="B63" s="9" t="s">
        <v>764</v>
      </c>
      <c r="C63" s="10" t="s">
        <v>1001</v>
      </c>
      <c r="D63" s="8" t="s">
        <v>213</v>
      </c>
      <c r="E63" s="22">
        <v>11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40.799999999999997" x14ac:dyDescent="0.3">
      <c r="A64" s="19" t="s">
        <v>173</v>
      </c>
      <c r="B64" s="9" t="s">
        <v>764</v>
      </c>
      <c r="C64" s="10" t="s">
        <v>1002</v>
      </c>
      <c r="D64" s="8" t="s">
        <v>213</v>
      </c>
      <c r="E64" s="22">
        <v>300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40.799999999999997" x14ac:dyDescent="0.3">
      <c r="A65" s="19" t="s">
        <v>176</v>
      </c>
      <c r="B65" s="9" t="s">
        <v>764</v>
      </c>
      <c r="C65" s="10" t="s">
        <v>1003</v>
      </c>
      <c r="D65" s="8" t="s">
        <v>213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38" customFormat="1" ht="40.799999999999997" x14ac:dyDescent="0.3">
      <c r="A66" s="47" t="s">
        <v>178</v>
      </c>
      <c r="B66" s="43" t="s">
        <v>770</v>
      </c>
      <c r="C66" s="44" t="s">
        <v>771</v>
      </c>
      <c r="D66" s="42" t="s">
        <v>366</v>
      </c>
      <c r="E66" s="49">
        <v>1</v>
      </c>
      <c r="F66" s="26"/>
      <c r="G66" s="26">
        <f t="shared" si="0"/>
        <v>0</v>
      </c>
      <c r="H66" s="26"/>
      <c r="I66" s="26">
        <f t="shared" si="1"/>
        <v>0</v>
      </c>
      <c r="J66" s="26">
        <f t="shared" si="3"/>
        <v>0</v>
      </c>
    </row>
    <row r="67" spans="1:10" s="17" customFormat="1" ht="40.799999999999997" x14ac:dyDescent="0.3">
      <c r="A67" s="19" t="s">
        <v>180</v>
      </c>
      <c r="B67" s="9" t="s">
        <v>772</v>
      </c>
      <c r="C67" s="10" t="s">
        <v>1004</v>
      </c>
      <c r="D67" s="8" t="s">
        <v>213</v>
      </c>
      <c r="E67" s="22">
        <v>1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0.799999999999997" x14ac:dyDescent="0.3">
      <c r="A68" s="47" t="s">
        <v>182</v>
      </c>
      <c r="B68" s="43" t="s">
        <v>1005</v>
      </c>
      <c r="C68" s="44" t="s">
        <v>1006</v>
      </c>
      <c r="D68" s="42" t="s">
        <v>366</v>
      </c>
      <c r="E68" s="49">
        <v>4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1007</v>
      </c>
      <c r="B69" s="9" t="s">
        <v>774</v>
      </c>
      <c r="C69" s="10" t="s">
        <v>1008</v>
      </c>
      <c r="D69" s="8" t="s">
        <v>213</v>
      </c>
      <c r="E69" s="22">
        <v>4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51" x14ac:dyDescent="0.3">
      <c r="A70" s="47" t="s">
        <v>186</v>
      </c>
      <c r="B70" s="43" t="s">
        <v>1009</v>
      </c>
      <c r="C70" s="44" t="s">
        <v>1010</v>
      </c>
      <c r="D70" s="42" t="s">
        <v>366</v>
      </c>
      <c r="E70" s="49">
        <v>28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0.799999999999997" x14ac:dyDescent="0.3">
      <c r="A71" s="19" t="s">
        <v>1011</v>
      </c>
      <c r="B71" s="9" t="s">
        <v>774</v>
      </c>
      <c r="C71" s="10" t="s">
        <v>776</v>
      </c>
      <c r="D71" s="8" t="s">
        <v>213</v>
      </c>
      <c r="E71" s="22">
        <v>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40.799999999999997" x14ac:dyDescent="0.3">
      <c r="A72" s="19" t="s">
        <v>1012</v>
      </c>
      <c r="B72" s="9" t="s">
        <v>774</v>
      </c>
      <c r="C72" s="10" t="s">
        <v>777</v>
      </c>
      <c r="D72" s="8" t="s">
        <v>213</v>
      </c>
      <c r="E72" s="22">
        <v>12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20.399999999999999" x14ac:dyDescent="0.3">
      <c r="A73" s="47" t="s">
        <v>192</v>
      </c>
      <c r="B73" s="43" t="s">
        <v>319</v>
      </c>
      <c r="C73" s="44" t="s">
        <v>320</v>
      </c>
      <c r="D73" s="42" t="s">
        <v>69</v>
      </c>
      <c r="E73" s="50">
        <v>0.03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0.799999999999997" x14ac:dyDescent="0.3">
      <c r="A74" s="19" t="s">
        <v>1013</v>
      </c>
      <c r="B74" s="9" t="s">
        <v>747</v>
      </c>
      <c r="C74" s="10" t="s">
        <v>778</v>
      </c>
      <c r="D74" s="8" t="s">
        <v>213</v>
      </c>
      <c r="E74" s="22">
        <v>3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14.4" x14ac:dyDescent="0.3">
      <c r="A75" s="47" t="s">
        <v>196</v>
      </c>
      <c r="B75" s="43" t="s">
        <v>779</v>
      </c>
      <c r="C75" s="44" t="s">
        <v>780</v>
      </c>
      <c r="D75" s="42" t="s">
        <v>69</v>
      </c>
      <c r="E75" s="50">
        <v>0.03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0.799999999999997" x14ac:dyDescent="0.3">
      <c r="A76" s="19" t="s">
        <v>198</v>
      </c>
      <c r="B76" s="9" t="s">
        <v>772</v>
      </c>
      <c r="C76" s="10" t="s">
        <v>781</v>
      </c>
      <c r="D76" s="8" t="s">
        <v>213</v>
      </c>
      <c r="E76" s="22">
        <v>3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14.4" x14ac:dyDescent="0.3">
      <c r="A77" s="14" t="s">
        <v>1014</v>
      </c>
      <c r="B77" s="16"/>
      <c r="C77" s="16"/>
      <c r="D77" s="16"/>
      <c r="E77" s="15"/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38" customFormat="1" ht="20.399999999999999" x14ac:dyDescent="0.3">
      <c r="A78" s="47" t="s">
        <v>200</v>
      </c>
      <c r="B78" s="43" t="s">
        <v>128</v>
      </c>
      <c r="C78" s="44" t="s">
        <v>129</v>
      </c>
      <c r="D78" s="42" t="s">
        <v>130</v>
      </c>
      <c r="E78" s="49">
        <v>5</v>
      </c>
      <c r="F78" s="26"/>
      <c r="G78" s="26">
        <f t="shared" si="4"/>
        <v>0</v>
      </c>
      <c r="H78" s="26"/>
      <c r="I78" s="26">
        <f t="shared" si="5"/>
        <v>0</v>
      </c>
      <c r="J78" s="26">
        <f t="shared" si="6"/>
        <v>0</v>
      </c>
    </row>
    <row r="79" spans="1:10" s="17" customFormat="1" ht="40.799999999999997" x14ac:dyDescent="0.3">
      <c r="A79" s="19" t="s">
        <v>202</v>
      </c>
      <c r="B79" s="9" t="s">
        <v>782</v>
      </c>
      <c r="C79" s="10" t="s">
        <v>1015</v>
      </c>
      <c r="D79" s="8" t="s">
        <v>213</v>
      </c>
      <c r="E79" s="22">
        <v>5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17" customFormat="1" ht="40.799999999999997" x14ac:dyDescent="0.3">
      <c r="A80" s="19" t="s">
        <v>205</v>
      </c>
      <c r="B80" s="9" t="s">
        <v>784</v>
      </c>
      <c r="C80" s="10" t="s">
        <v>1016</v>
      </c>
      <c r="D80" s="8" t="s">
        <v>213</v>
      </c>
      <c r="E80" s="22">
        <v>5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0.799999999999997" x14ac:dyDescent="0.3">
      <c r="A81" s="19" t="s">
        <v>207</v>
      </c>
      <c r="B81" s="9" t="s">
        <v>786</v>
      </c>
      <c r="C81" s="10" t="s">
        <v>1017</v>
      </c>
      <c r="D81" s="8" t="s">
        <v>213</v>
      </c>
      <c r="E81" s="22">
        <v>1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0.399999999999999" x14ac:dyDescent="0.3">
      <c r="A82" s="47" t="s">
        <v>210</v>
      </c>
      <c r="B82" s="43" t="s">
        <v>788</v>
      </c>
      <c r="C82" s="44" t="s">
        <v>789</v>
      </c>
      <c r="D82" s="42" t="s">
        <v>790</v>
      </c>
      <c r="E82" s="50">
        <v>0.24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0.799999999999997" x14ac:dyDescent="0.3">
      <c r="A83" s="19" t="s">
        <v>214</v>
      </c>
      <c r="B83" s="9" t="s">
        <v>791</v>
      </c>
      <c r="C83" s="10" t="s">
        <v>792</v>
      </c>
      <c r="D83" s="8" t="s">
        <v>213</v>
      </c>
      <c r="E83" s="22">
        <v>5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14.4" x14ac:dyDescent="0.3">
      <c r="A84" s="14" t="s">
        <v>1018</v>
      </c>
      <c r="B84" s="16"/>
      <c r="C84" s="16"/>
      <c r="D84" s="16"/>
      <c r="E84" s="15"/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30.6" x14ac:dyDescent="0.3">
      <c r="A85" s="47" t="s">
        <v>698</v>
      </c>
      <c r="B85" s="43" t="s">
        <v>163</v>
      </c>
      <c r="C85" s="44" t="s">
        <v>164</v>
      </c>
      <c r="D85" s="42" t="s">
        <v>165</v>
      </c>
      <c r="E85" s="54">
        <v>12.676920000000001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65" t="s">
        <v>220</v>
      </c>
      <c r="B86" s="66" t="s">
        <v>793</v>
      </c>
      <c r="C86" s="63" t="s">
        <v>1019</v>
      </c>
      <c r="D86" s="67" t="s">
        <v>213</v>
      </c>
      <c r="E86" s="64">
        <v>286</v>
      </c>
      <c r="F86" s="68"/>
      <c r="G86" s="68">
        <f t="shared" si="4"/>
        <v>0</v>
      </c>
      <c r="H86" s="68"/>
      <c r="I86" s="68">
        <f t="shared" si="5"/>
        <v>0</v>
      </c>
      <c r="J86" s="68">
        <f t="shared" si="6"/>
        <v>0</v>
      </c>
    </row>
    <row r="87" spans="1:10" s="17" customFormat="1" ht="40.799999999999997" x14ac:dyDescent="0.3">
      <c r="A87" s="19" t="s">
        <v>798</v>
      </c>
      <c r="B87" s="9" t="s">
        <v>793</v>
      </c>
      <c r="C87" s="10" t="s">
        <v>1020</v>
      </c>
      <c r="D87" s="8" t="s">
        <v>213</v>
      </c>
      <c r="E87" s="22">
        <v>15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227</v>
      </c>
      <c r="B88" s="9" t="s">
        <v>793</v>
      </c>
      <c r="C88" s="10" t="s">
        <v>1021</v>
      </c>
      <c r="D88" s="8" t="s">
        <v>213</v>
      </c>
      <c r="E88" s="22">
        <v>4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229</v>
      </c>
      <c r="B89" s="9" t="s">
        <v>793</v>
      </c>
      <c r="C89" s="10" t="s">
        <v>1022</v>
      </c>
      <c r="D89" s="8" t="s">
        <v>213</v>
      </c>
      <c r="E89" s="22">
        <v>15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0.799999999999997" x14ac:dyDescent="0.3">
      <c r="A90" s="19" t="s">
        <v>231</v>
      </c>
      <c r="B90" s="9" t="s">
        <v>793</v>
      </c>
      <c r="C90" s="10" t="s">
        <v>1023</v>
      </c>
      <c r="D90" s="8" t="s">
        <v>213</v>
      </c>
      <c r="E90" s="22">
        <v>2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40.799999999999997" x14ac:dyDescent="0.3">
      <c r="A91" s="19" t="s">
        <v>234</v>
      </c>
      <c r="B91" s="9" t="s">
        <v>793</v>
      </c>
      <c r="C91" s="10" t="s">
        <v>1024</v>
      </c>
      <c r="D91" s="8" t="s">
        <v>213</v>
      </c>
      <c r="E91" s="22">
        <v>7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0.799999999999997" x14ac:dyDescent="0.3">
      <c r="A92" s="19" t="s">
        <v>237</v>
      </c>
      <c r="B92" s="9" t="s">
        <v>793</v>
      </c>
      <c r="C92" s="10" t="s">
        <v>1025</v>
      </c>
      <c r="D92" s="8" t="s">
        <v>213</v>
      </c>
      <c r="E92" s="22">
        <v>796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0.799999999999997" x14ac:dyDescent="0.3">
      <c r="A93" s="19" t="s">
        <v>239</v>
      </c>
      <c r="B93" s="9" t="s">
        <v>793</v>
      </c>
      <c r="C93" s="10" t="s">
        <v>1026</v>
      </c>
      <c r="D93" s="8" t="s">
        <v>213</v>
      </c>
      <c r="E93" s="22">
        <v>112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38" customFormat="1" ht="20.399999999999999" x14ac:dyDescent="0.3">
      <c r="A94" s="47" t="s">
        <v>241</v>
      </c>
      <c r="B94" s="43" t="s">
        <v>287</v>
      </c>
      <c r="C94" s="44" t="s">
        <v>288</v>
      </c>
      <c r="D94" s="42" t="s">
        <v>69</v>
      </c>
      <c r="E94" s="50">
        <v>5.72</v>
      </c>
      <c r="F94" s="26"/>
      <c r="G94" s="26">
        <f t="shared" si="4"/>
        <v>0</v>
      </c>
      <c r="H94" s="26"/>
      <c r="I94" s="26">
        <f t="shared" si="5"/>
        <v>0</v>
      </c>
      <c r="J94" s="26">
        <f t="shared" si="6"/>
        <v>0</v>
      </c>
    </row>
    <row r="95" spans="1:10" s="17" customFormat="1" ht="40.799999999999997" x14ac:dyDescent="0.3">
      <c r="A95" s="19" t="s">
        <v>243</v>
      </c>
      <c r="B95" s="9" t="s">
        <v>801</v>
      </c>
      <c r="C95" s="10" t="s">
        <v>1027</v>
      </c>
      <c r="D95" s="8" t="s">
        <v>213</v>
      </c>
      <c r="E95" s="22">
        <v>572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38" customFormat="1" ht="20.399999999999999" x14ac:dyDescent="0.3">
      <c r="A96" s="47" t="s">
        <v>245</v>
      </c>
      <c r="B96" s="43" t="s">
        <v>806</v>
      </c>
      <c r="C96" s="44" t="s">
        <v>807</v>
      </c>
      <c r="D96" s="42" t="s">
        <v>69</v>
      </c>
      <c r="E96" s="49">
        <v>1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0" s="17" customFormat="1" ht="40.799999999999997" x14ac:dyDescent="0.3">
      <c r="A97" s="19" t="s">
        <v>246</v>
      </c>
      <c r="B97" s="9" t="s">
        <v>808</v>
      </c>
      <c r="C97" s="10" t="s">
        <v>1028</v>
      </c>
      <c r="D97" s="8" t="s">
        <v>213</v>
      </c>
      <c r="E97" s="22">
        <v>80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0.799999999999997" x14ac:dyDescent="0.3">
      <c r="A98" s="19" t="s">
        <v>247</v>
      </c>
      <c r="B98" s="9" t="s">
        <v>808</v>
      </c>
      <c r="C98" s="10" t="s">
        <v>1029</v>
      </c>
      <c r="D98" s="8" t="s">
        <v>213</v>
      </c>
      <c r="E98" s="22">
        <v>20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40.799999999999997" x14ac:dyDescent="0.3">
      <c r="A99" s="19" t="s">
        <v>249</v>
      </c>
      <c r="B99" s="9" t="s">
        <v>811</v>
      </c>
      <c r="C99" s="10" t="s">
        <v>812</v>
      </c>
      <c r="D99" s="8" t="s">
        <v>213</v>
      </c>
      <c r="E99" s="22">
        <v>200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0.799999999999997" x14ac:dyDescent="0.3">
      <c r="A100" s="19" t="s">
        <v>251</v>
      </c>
      <c r="B100" s="9" t="s">
        <v>853</v>
      </c>
      <c r="C100" s="10" t="s">
        <v>1030</v>
      </c>
      <c r="D100" s="8" t="s">
        <v>213</v>
      </c>
      <c r="E100" s="22">
        <v>1344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0.799999999999997" x14ac:dyDescent="0.3">
      <c r="A101" s="19" t="s">
        <v>252</v>
      </c>
      <c r="B101" s="9" t="s">
        <v>815</v>
      </c>
      <c r="C101" s="10" t="s">
        <v>816</v>
      </c>
      <c r="D101" s="8" t="s">
        <v>213</v>
      </c>
      <c r="E101" s="22">
        <v>928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0.799999999999997" x14ac:dyDescent="0.3">
      <c r="A102" s="19" t="s">
        <v>253</v>
      </c>
      <c r="B102" s="9" t="s">
        <v>817</v>
      </c>
      <c r="C102" s="10" t="s">
        <v>818</v>
      </c>
      <c r="D102" s="8" t="s">
        <v>213</v>
      </c>
      <c r="E102" s="22">
        <v>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254</v>
      </c>
      <c r="B103" s="9" t="s">
        <v>1031</v>
      </c>
      <c r="C103" s="10" t="s">
        <v>1032</v>
      </c>
      <c r="D103" s="8" t="s">
        <v>213</v>
      </c>
      <c r="E103" s="22">
        <v>20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38" customFormat="1" ht="30.6" x14ac:dyDescent="0.3">
      <c r="A104" s="47" t="s">
        <v>255</v>
      </c>
      <c r="B104" s="43" t="s">
        <v>821</v>
      </c>
      <c r="C104" s="44" t="s">
        <v>822</v>
      </c>
      <c r="D104" s="42" t="s">
        <v>109</v>
      </c>
      <c r="E104" s="48">
        <v>0.6</v>
      </c>
      <c r="F104" s="26"/>
      <c r="G104" s="26">
        <f t="shared" si="4"/>
        <v>0</v>
      </c>
      <c r="H104" s="26"/>
      <c r="I104" s="26">
        <f t="shared" si="5"/>
        <v>0</v>
      </c>
      <c r="J104" s="26">
        <f t="shared" si="6"/>
        <v>0</v>
      </c>
    </row>
    <row r="105" spans="1:10" s="17" customFormat="1" ht="40.799999999999997" x14ac:dyDescent="0.3">
      <c r="A105" s="19" t="s">
        <v>257</v>
      </c>
      <c r="B105" s="9" t="s">
        <v>1033</v>
      </c>
      <c r="C105" s="10" t="s">
        <v>824</v>
      </c>
      <c r="D105" s="8" t="s">
        <v>116</v>
      </c>
      <c r="E105" s="20">
        <v>61.8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0.399999999999999" x14ac:dyDescent="0.3">
      <c r="A106" s="47" t="s">
        <v>259</v>
      </c>
      <c r="B106" s="43" t="s">
        <v>825</v>
      </c>
      <c r="C106" s="44" t="s">
        <v>826</v>
      </c>
      <c r="D106" s="42" t="s">
        <v>109</v>
      </c>
      <c r="E106" s="50">
        <v>11.25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0.799999999999997" x14ac:dyDescent="0.3">
      <c r="A107" s="19" t="s">
        <v>261</v>
      </c>
      <c r="B107" s="9" t="s">
        <v>827</v>
      </c>
      <c r="C107" s="10" t="s">
        <v>828</v>
      </c>
      <c r="D107" s="8" t="s">
        <v>116</v>
      </c>
      <c r="E107" s="23">
        <v>1158.75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0.799999999999997" x14ac:dyDescent="0.3">
      <c r="A108" s="19" t="s">
        <v>263</v>
      </c>
      <c r="B108" s="9" t="s">
        <v>829</v>
      </c>
      <c r="C108" s="10" t="s">
        <v>830</v>
      </c>
      <c r="D108" s="8" t="s">
        <v>213</v>
      </c>
      <c r="E108" s="22">
        <v>195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0.799999999999997" x14ac:dyDescent="0.3">
      <c r="A109" s="19" t="s">
        <v>265</v>
      </c>
      <c r="B109" s="9" t="s">
        <v>831</v>
      </c>
      <c r="C109" s="10" t="s">
        <v>832</v>
      </c>
      <c r="D109" s="8" t="s">
        <v>213</v>
      </c>
      <c r="E109" s="22">
        <v>150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0.799999999999997" x14ac:dyDescent="0.3">
      <c r="A110" s="19" t="s">
        <v>267</v>
      </c>
      <c r="B110" s="9" t="s">
        <v>833</v>
      </c>
      <c r="C110" s="10" t="s">
        <v>834</v>
      </c>
      <c r="D110" s="8" t="s">
        <v>213</v>
      </c>
      <c r="E110" s="22">
        <v>2310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0.799999999999997" x14ac:dyDescent="0.3">
      <c r="A111" s="19" t="s">
        <v>269</v>
      </c>
      <c r="B111" s="9" t="s">
        <v>835</v>
      </c>
      <c r="C111" s="10" t="s">
        <v>836</v>
      </c>
      <c r="D111" s="8" t="s">
        <v>213</v>
      </c>
      <c r="E111" s="22">
        <v>500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0.799999999999997" x14ac:dyDescent="0.3">
      <c r="A112" s="19" t="s">
        <v>270</v>
      </c>
      <c r="B112" s="9" t="s">
        <v>838</v>
      </c>
      <c r="C112" s="10" t="s">
        <v>911</v>
      </c>
      <c r="D112" s="8" t="s">
        <v>213</v>
      </c>
      <c r="E112" s="22">
        <v>10224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273</v>
      </c>
      <c r="B113" s="9" t="s">
        <v>840</v>
      </c>
      <c r="C113" s="10" t="s">
        <v>912</v>
      </c>
      <c r="D113" s="8" t="s">
        <v>213</v>
      </c>
      <c r="E113" s="22">
        <v>10224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275</v>
      </c>
      <c r="B114" s="9" t="s">
        <v>842</v>
      </c>
      <c r="C114" s="10" t="s">
        <v>913</v>
      </c>
      <c r="D114" s="8" t="s">
        <v>213</v>
      </c>
      <c r="E114" s="22">
        <v>10224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279</v>
      </c>
      <c r="B115" s="9" t="s">
        <v>840</v>
      </c>
      <c r="C115" s="10" t="s">
        <v>1034</v>
      </c>
      <c r="D115" s="8" t="s">
        <v>213</v>
      </c>
      <c r="E115" s="22">
        <v>600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0.799999999999997" x14ac:dyDescent="0.3">
      <c r="A116" s="19" t="s">
        <v>847</v>
      </c>
      <c r="B116" s="9" t="s">
        <v>842</v>
      </c>
      <c r="C116" s="10" t="s">
        <v>1035</v>
      </c>
      <c r="D116" s="8" t="s">
        <v>213</v>
      </c>
      <c r="E116" s="22">
        <v>600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0.799999999999997" x14ac:dyDescent="0.3">
      <c r="A117" s="19" t="s">
        <v>282</v>
      </c>
      <c r="B117" s="9" t="s">
        <v>815</v>
      </c>
      <c r="C117" s="10" t="s">
        <v>1036</v>
      </c>
      <c r="D117" s="8" t="s">
        <v>213</v>
      </c>
      <c r="E117" s="22">
        <v>2310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284</v>
      </c>
      <c r="B118" s="9" t="s">
        <v>870</v>
      </c>
      <c r="C118" s="10" t="s">
        <v>849</v>
      </c>
      <c r="D118" s="8" t="s">
        <v>213</v>
      </c>
      <c r="E118" s="22">
        <v>2310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286</v>
      </c>
      <c r="B119" s="9" t="s">
        <v>838</v>
      </c>
      <c r="C119" s="10" t="s">
        <v>851</v>
      </c>
      <c r="D119" s="8" t="s">
        <v>213</v>
      </c>
      <c r="E119" s="22">
        <v>2688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289</v>
      </c>
      <c r="B120" s="9" t="s">
        <v>840</v>
      </c>
      <c r="C120" s="10" t="s">
        <v>852</v>
      </c>
      <c r="D120" s="8" t="s">
        <v>213</v>
      </c>
      <c r="E120" s="22">
        <v>2688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0.799999999999997" x14ac:dyDescent="0.3">
      <c r="A121" s="19" t="s">
        <v>291</v>
      </c>
      <c r="B121" s="9" t="s">
        <v>853</v>
      </c>
      <c r="C121" s="10" t="s">
        <v>1037</v>
      </c>
      <c r="D121" s="8" t="s">
        <v>213</v>
      </c>
      <c r="E121" s="22">
        <v>30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38" customFormat="1" ht="20.399999999999999" x14ac:dyDescent="0.3">
      <c r="A122" s="47" t="s">
        <v>293</v>
      </c>
      <c r="B122" s="43" t="s">
        <v>287</v>
      </c>
      <c r="C122" s="44" t="s">
        <v>288</v>
      </c>
      <c r="D122" s="42" t="s">
        <v>69</v>
      </c>
      <c r="E122" s="50">
        <v>0.41</v>
      </c>
      <c r="F122" s="26"/>
      <c r="G122" s="26">
        <f t="shared" si="4"/>
        <v>0</v>
      </c>
      <c r="H122" s="26"/>
      <c r="I122" s="26">
        <f t="shared" si="5"/>
        <v>0</v>
      </c>
      <c r="J122" s="26">
        <f t="shared" si="6"/>
        <v>0</v>
      </c>
    </row>
    <row r="123" spans="1:10" s="17" customFormat="1" ht="40.799999999999997" x14ac:dyDescent="0.3">
      <c r="A123" s="19" t="s">
        <v>296</v>
      </c>
      <c r="B123" s="9" t="s">
        <v>801</v>
      </c>
      <c r="C123" s="10" t="s">
        <v>855</v>
      </c>
      <c r="D123" s="8" t="s">
        <v>213</v>
      </c>
      <c r="E123" s="22">
        <v>41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0.799999999999997" x14ac:dyDescent="0.3">
      <c r="A124" s="19" t="s">
        <v>298</v>
      </c>
      <c r="B124" s="9" t="s">
        <v>808</v>
      </c>
      <c r="C124" s="10" t="s">
        <v>856</v>
      </c>
      <c r="D124" s="8" t="s">
        <v>213</v>
      </c>
      <c r="E124" s="22">
        <v>41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300</v>
      </c>
      <c r="B125" s="9" t="s">
        <v>831</v>
      </c>
      <c r="C125" s="10" t="s">
        <v>857</v>
      </c>
      <c r="D125" s="8" t="s">
        <v>213</v>
      </c>
      <c r="E125" s="22">
        <v>164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0.799999999999997" x14ac:dyDescent="0.3">
      <c r="A126" s="19" t="s">
        <v>303</v>
      </c>
      <c r="B126" s="9" t="s">
        <v>831</v>
      </c>
      <c r="C126" s="10" t="s">
        <v>858</v>
      </c>
      <c r="D126" s="8" t="s">
        <v>213</v>
      </c>
      <c r="E126" s="22">
        <v>164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0.799999999999997" x14ac:dyDescent="0.3">
      <c r="A127" s="19" t="s">
        <v>305</v>
      </c>
      <c r="B127" s="9" t="s">
        <v>859</v>
      </c>
      <c r="C127" s="10" t="s">
        <v>860</v>
      </c>
      <c r="D127" s="8" t="s">
        <v>213</v>
      </c>
      <c r="E127" s="22">
        <v>410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38" customFormat="1" ht="20.399999999999999" x14ac:dyDescent="0.3">
      <c r="A128" s="47" t="s">
        <v>862</v>
      </c>
      <c r="B128" s="43" t="s">
        <v>203</v>
      </c>
      <c r="C128" s="44" t="s">
        <v>204</v>
      </c>
      <c r="D128" s="42" t="s">
        <v>69</v>
      </c>
      <c r="E128" s="50">
        <v>0.63</v>
      </c>
      <c r="F128" s="26"/>
      <c r="G128" s="26">
        <f t="shared" si="4"/>
        <v>0</v>
      </c>
      <c r="H128" s="26"/>
      <c r="I128" s="26">
        <f t="shared" si="5"/>
        <v>0</v>
      </c>
      <c r="J128" s="26">
        <f t="shared" si="6"/>
        <v>0</v>
      </c>
    </row>
    <row r="129" spans="1:10" s="17" customFormat="1" ht="40.799999999999997" x14ac:dyDescent="0.3">
      <c r="A129" s="19" t="s">
        <v>312</v>
      </c>
      <c r="B129" s="9" t="s">
        <v>808</v>
      </c>
      <c r="C129" s="10" t="s">
        <v>1038</v>
      </c>
      <c r="D129" s="8" t="s">
        <v>213</v>
      </c>
      <c r="E129" s="22">
        <v>41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866</v>
      </c>
      <c r="B130" s="9" t="s">
        <v>808</v>
      </c>
      <c r="C130" s="10" t="s">
        <v>1038</v>
      </c>
      <c r="D130" s="8" t="s">
        <v>213</v>
      </c>
      <c r="E130" s="22">
        <v>22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318</v>
      </c>
      <c r="B131" s="9" t="s">
        <v>864</v>
      </c>
      <c r="C131" s="10" t="s">
        <v>865</v>
      </c>
      <c r="D131" s="8" t="s">
        <v>116</v>
      </c>
      <c r="E131" s="22">
        <v>82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869</v>
      </c>
      <c r="B132" s="9" t="s">
        <v>859</v>
      </c>
      <c r="C132" s="10" t="s">
        <v>867</v>
      </c>
      <c r="D132" s="8" t="s">
        <v>213</v>
      </c>
      <c r="E132" s="22">
        <v>85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17" customFormat="1" ht="40.799999999999997" x14ac:dyDescent="0.3">
      <c r="A133" s="19" t="s">
        <v>324</v>
      </c>
      <c r="B133" s="9" t="s">
        <v>859</v>
      </c>
      <c r="C133" s="10" t="s">
        <v>868</v>
      </c>
      <c r="D133" s="8" t="s">
        <v>213</v>
      </c>
      <c r="E133" s="22">
        <v>123</v>
      </c>
      <c r="F133" s="21"/>
      <c r="G133" s="21">
        <f t="shared" si="7"/>
        <v>0</v>
      </c>
      <c r="H133" s="21"/>
      <c r="I133" s="21">
        <f t="shared" si="8"/>
        <v>0</v>
      </c>
      <c r="J133" s="21">
        <f t="shared" si="9"/>
        <v>0</v>
      </c>
    </row>
    <row r="134" spans="1:10" s="17" customFormat="1" ht="40.799999999999997" x14ac:dyDescent="0.3">
      <c r="A134" s="19" t="s">
        <v>874</v>
      </c>
      <c r="B134" s="9" t="s">
        <v>870</v>
      </c>
      <c r="C134" s="10" t="s">
        <v>1039</v>
      </c>
      <c r="D134" s="8" t="s">
        <v>213</v>
      </c>
      <c r="E134" s="22">
        <v>250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330</v>
      </c>
      <c r="B135" s="9" t="s">
        <v>872</v>
      </c>
      <c r="C135" s="10" t="s">
        <v>873</v>
      </c>
      <c r="D135" s="8" t="s">
        <v>213</v>
      </c>
      <c r="E135" s="22">
        <v>500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333</v>
      </c>
      <c r="B136" s="9" t="s">
        <v>838</v>
      </c>
      <c r="C136" s="10" t="s">
        <v>875</v>
      </c>
      <c r="D136" s="8" t="s">
        <v>213</v>
      </c>
      <c r="E136" s="22">
        <v>500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336</v>
      </c>
      <c r="B137" s="9" t="s">
        <v>840</v>
      </c>
      <c r="C137" s="10" t="s">
        <v>876</v>
      </c>
      <c r="D137" s="8" t="s">
        <v>213</v>
      </c>
      <c r="E137" s="22">
        <v>500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14.4" x14ac:dyDescent="0.3">
      <c r="A138" s="14" t="s">
        <v>1040</v>
      </c>
      <c r="B138" s="16"/>
      <c r="C138" s="16"/>
      <c r="D138" s="16"/>
      <c r="E138" s="15"/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0.6" x14ac:dyDescent="0.3">
      <c r="A139" s="47" t="s">
        <v>339</v>
      </c>
      <c r="B139" s="43" t="s">
        <v>163</v>
      </c>
      <c r="C139" s="44" t="s">
        <v>164</v>
      </c>
      <c r="D139" s="42" t="s">
        <v>165</v>
      </c>
      <c r="E139" s="52">
        <v>15.4975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0.799999999999997" x14ac:dyDescent="0.3">
      <c r="A140" s="19" t="s">
        <v>341</v>
      </c>
      <c r="B140" s="9" t="s">
        <v>793</v>
      </c>
      <c r="C140" s="10" t="s">
        <v>1041</v>
      </c>
      <c r="D140" s="8" t="s">
        <v>213</v>
      </c>
      <c r="E140" s="22">
        <v>40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0.799999999999997" x14ac:dyDescent="0.3">
      <c r="A141" s="19" t="s">
        <v>344</v>
      </c>
      <c r="B141" s="9" t="s">
        <v>853</v>
      </c>
      <c r="C141" s="10" t="s">
        <v>1042</v>
      </c>
      <c r="D141" s="8" t="s">
        <v>213</v>
      </c>
      <c r="E141" s="22">
        <v>160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0.799999999999997" x14ac:dyDescent="0.3">
      <c r="A142" s="19" t="s">
        <v>347</v>
      </c>
      <c r="B142" s="9" t="s">
        <v>880</v>
      </c>
      <c r="C142" s="10" t="s">
        <v>1043</v>
      </c>
      <c r="D142" s="8" t="s">
        <v>213</v>
      </c>
      <c r="E142" s="22">
        <v>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348</v>
      </c>
      <c r="B143" s="9" t="s">
        <v>793</v>
      </c>
      <c r="C143" s="10" t="s">
        <v>1044</v>
      </c>
      <c r="D143" s="8" t="s">
        <v>213</v>
      </c>
      <c r="E143" s="22">
        <v>1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351</v>
      </c>
      <c r="B144" s="9" t="s">
        <v>793</v>
      </c>
      <c r="C144" s="10" t="s">
        <v>1045</v>
      </c>
      <c r="D144" s="8" t="s">
        <v>213</v>
      </c>
      <c r="E144" s="20">
        <v>16.5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354</v>
      </c>
      <c r="B145" s="9" t="s">
        <v>793</v>
      </c>
      <c r="C145" s="10" t="s">
        <v>1046</v>
      </c>
      <c r="D145" s="8" t="s">
        <v>213</v>
      </c>
      <c r="E145" s="22">
        <v>37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358</v>
      </c>
      <c r="B146" s="9" t="s">
        <v>793</v>
      </c>
      <c r="C146" s="10" t="s">
        <v>1047</v>
      </c>
      <c r="D146" s="8" t="s">
        <v>213</v>
      </c>
      <c r="E146" s="22">
        <v>300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361</v>
      </c>
      <c r="B147" s="9" t="s">
        <v>793</v>
      </c>
      <c r="C147" s="10" t="s">
        <v>1048</v>
      </c>
      <c r="D147" s="8" t="s">
        <v>213</v>
      </c>
      <c r="E147" s="22">
        <v>23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363</v>
      </c>
      <c r="B148" s="9" t="s">
        <v>880</v>
      </c>
      <c r="C148" s="10" t="s">
        <v>1049</v>
      </c>
      <c r="D148" s="8" t="s">
        <v>213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0.799999999999997" x14ac:dyDescent="0.3">
      <c r="A149" s="19" t="s">
        <v>367</v>
      </c>
      <c r="B149" s="9" t="s">
        <v>880</v>
      </c>
      <c r="C149" s="10" t="s">
        <v>1050</v>
      </c>
      <c r="D149" s="8" t="s">
        <v>213</v>
      </c>
      <c r="E149" s="22">
        <v>14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0.799999999999997" x14ac:dyDescent="0.3">
      <c r="A150" s="19" t="s">
        <v>369</v>
      </c>
      <c r="B150" s="9" t="s">
        <v>880</v>
      </c>
      <c r="C150" s="10" t="s">
        <v>1051</v>
      </c>
      <c r="D150" s="8" t="s">
        <v>213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371</v>
      </c>
      <c r="B151" s="9" t="s">
        <v>880</v>
      </c>
      <c r="C151" s="10" t="s">
        <v>1052</v>
      </c>
      <c r="D151" s="8" t="s">
        <v>213</v>
      </c>
      <c r="E151" s="22">
        <v>3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374</v>
      </c>
      <c r="B152" s="9" t="s">
        <v>793</v>
      </c>
      <c r="C152" s="10" t="s">
        <v>1053</v>
      </c>
      <c r="D152" s="8" t="s">
        <v>213</v>
      </c>
      <c r="E152" s="22">
        <v>2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0.799999999999997" x14ac:dyDescent="0.3">
      <c r="A153" s="19" t="s">
        <v>376</v>
      </c>
      <c r="B153" s="9" t="s">
        <v>793</v>
      </c>
      <c r="C153" s="10" t="s">
        <v>1054</v>
      </c>
      <c r="D153" s="8" t="s">
        <v>213</v>
      </c>
      <c r="E153" s="22">
        <v>1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0.799999999999997" x14ac:dyDescent="0.3">
      <c r="A154" s="19" t="s">
        <v>379</v>
      </c>
      <c r="B154" s="9" t="s">
        <v>793</v>
      </c>
      <c r="C154" s="10" t="s">
        <v>1055</v>
      </c>
      <c r="D154" s="8" t="s">
        <v>213</v>
      </c>
      <c r="E154" s="22">
        <v>5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0.799999999999997" x14ac:dyDescent="0.3">
      <c r="A155" s="19" t="s">
        <v>380</v>
      </c>
      <c r="B155" s="9" t="s">
        <v>793</v>
      </c>
      <c r="C155" s="10" t="s">
        <v>1025</v>
      </c>
      <c r="D155" s="8" t="s">
        <v>213</v>
      </c>
      <c r="E155" s="22">
        <v>908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0.799999999999997" x14ac:dyDescent="0.3">
      <c r="A156" s="19" t="s">
        <v>381</v>
      </c>
      <c r="B156" s="9" t="s">
        <v>793</v>
      </c>
      <c r="C156" s="10" t="s">
        <v>1026</v>
      </c>
      <c r="D156" s="8" t="s">
        <v>213</v>
      </c>
      <c r="E156" s="22">
        <v>524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38" customFormat="1" ht="20.399999999999999" x14ac:dyDescent="0.3">
      <c r="A157" s="47" t="s">
        <v>384</v>
      </c>
      <c r="B157" s="43" t="s">
        <v>287</v>
      </c>
      <c r="C157" s="44" t="s">
        <v>288</v>
      </c>
      <c r="D157" s="42" t="s">
        <v>69</v>
      </c>
      <c r="E157" s="50">
        <v>7.16</v>
      </c>
      <c r="F157" s="26"/>
      <c r="G157" s="26">
        <f t="shared" si="7"/>
        <v>0</v>
      </c>
      <c r="H157" s="26"/>
      <c r="I157" s="26">
        <f t="shared" si="8"/>
        <v>0</v>
      </c>
      <c r="J157" s="26">
        <f t="shared" si="9"/>
        <v>0</v>
      </c>
    </row>
    <row r="158" spans="1:10" s="17" customFormat="1" ht="40.799999999999997" x14ac:dyDescent="0.3">
      <c r="A158" s="19" t="s">
        <v>386</v>
      </c>
      <c r="B158" s="9" t="s">
        <v>801</v>
      </c>
      <c r="C158" s="10" t="s">
        <v>1056</v>
      </c>
      <c r="D158" s="8" t="s">
        <v>213</v>
      </c>
      <c r="E158" s="22">
        <v>30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0.799999999999997" x14ac:dyDescent="0.3">
      <c r="A159" s="19" t="s">
        <v>388</v>
      </c>
      <c r="B159" s="9" t="s">
        <v>801</v>
      </c>
      <c r="C159" s="10" t="s">
        <v>1057</v>
      </c>
      <c r="D159" s="8" t="s">
        <v>213</v>
      </c>
      <c r="E159" s="22">
        <v>50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390</v>
      </c>
      <c r="B160" s="9" t="s">
        <v>801</v>
      </c>
      <c r="C160" s="10" t="s">
        <v>1058</v>
      </c>
      <c r="D160" s="8" t="s">
        <v>213</v>
      </c>
      <c r="E160" s="22">
        <v>70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0.799999999999997" x14ac:dyDescent="0.3">
      <c r="A161" s="19" t="s">
        <v>392</v>
      </c>
      <c r="B161" s="9" t="s">
        <v>801</v>
      </c>
      <c r="C161" s="10" t="s">
        <v>1059</v>
      </c>
      <c r="D161" s="8" t="s">
        <v>213</v>
      </c>
      <c r="E161" s="22">
        <v>566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0.799999999999997" x14ac:dyDescent="0.3">
      <c r="A162" s="19" t="s">
        <v>395</v>
      </c>
      <c r="B162" s="9" t="s">
        <v>898</v>
      </c>
      <c r="C162" s="10" t="s">
        <v>1060</v>
      </c>
      <c r="D162" s="8" t="s">
        <v>213</v>
      </c>
      <c r="E162" s="22">
        <v>12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38" customFormat="1" ht="20.399999999999999" x14ac:dyDescent="0.3">
      <c r="A163" s="47" t="s">
        <v>398</v>
      </c>
      <c r="B163" s="43" t="s">
        <v>806</v>
      </c>
      <c r="C163" s="44" t="s">
        <v>807</v>
      </c>
      <c r="D163" s="42" t="s">
        <v>69</v>
      </c>
      <c r="E163" s="48">
        <v>1.8</v>
      </c>
      <c r="F163" s="26"/>
      <c r="G163" s="26">
        <f t="shared" si="7"/>
        <v>0</v>
      </c>
      <c r="H163" s="26"/>
      <c r="I163" s="26">
        <f t="shared" si="8"/>
        <v>0</v>
      </c>
      <c r="J163" s="26">
        <f t="shared" si="9"/>
        <v>0</v>
      </c>
    </row>
    <row r="164" spans="1:10" s="17" customFormat="1" ht="40.799999999999997" x14ac:dyDescent="0.3">
      <c r="A164" s="19" t="s">
        <v>900</v>
      </c>
      <c r="B164" s="9" t="s">
        <v>808</v>
      </c>
      <c r="C164" s="10" t="s">
        <v>901</v>
      </c>
      <c r="D164" s="8" t="s">
        <v>213</v>
      </c>
      <c r="E164" s="22">
        <v>20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404</v>
      </c>
      <c r="B165" s="9" t="s">
        <v>808</v>
      </c>
      <c r="C165" s="10" t="s">
        <v>809</v>
      </c>
      <c r="D165" s="8" t="s">
        <v>213</v>
      </c>
      <c r="E165" s="22">
        <v>25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902</v>
      </c>
      <c r="B166" s="9" t="s">
        <v>808</v>
      </c>
      <c r="C166" s="10" t="s">
        <v>810</v>
      </c>
      <c r="D166" s="8" t="s">
        <v>213</v>
      </c>
      <c r="E166" s="22">
        <v>80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0.799999999999997" x14ac:dyDescent="0.3">
      <c r="A167" s="19" t="s">
        <v>903</v>
      </c>
      <c r="B167" s="9" t="s">
        <v>808</v>
      </c>
      <c r="C167" s="10" t="s">
        <v>904</v>
      </c>
      <c r="D167" s="8" t="s">
        <v>213</v>
      </c>
      <c r="E167" s="22">
        <v>15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0.799999999999997" x14ac:dyDescent="0.3">
      <c r="A168" s="19" t="s">
        <v>412</v>
      </c>
      <c r="B168" s="9" t="s">
        <v>811</v>
      </c>
      <c r="C168" s="10" t="s">
        <v>812</v>
      </c>
      <c r="D168" s="8" t="s">
        <v>213</v>
      </c>
      <c r="E168" s="22">
        <v>125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0.799999999999997" x14ac:dyDescent="0.3">
      <c r="A169" s="19" t="s">
        <v>416</v>
      </c>
      <c r="B169" s="9" t="s">
        <v>853</v>
      </c>
      <c r="C169" s="10" t="s">
        <v>1030</v>
      </c>
      <c r="D169" s="8" t="s">
        <v>213</v>
      </c>
      <c r="E169" s="22">
        <v>1736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0.799999999999997" x14ac:dyDescent="0.3">
      <c r="A170" s="19" t="s">
        <v>906</v>
      </c>
      <c r="B170" s="9" t="s">
        <v>817</v>
      </c>
      <c r="C170" s="10" t="s">
        <v>818</v>
      </c>
      <c r="D170" s="8" t="s">
        <v>213</v>
      </c>
      <c r="E170" s="22">
        <v>250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0.799999999999997" x14ac:dyDescent="0.3">
      <c r="A171" s="19" t="s">
        <v>422</v>
      </c>
      <c r="B171" s="9" t="s">
        <v>1031</v>
      </c>
      <c r="C171" s="10" t="s">
        <v>1061</v>
      </c>
      <c r="D171" s="8" t="s">
        <v>213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0.799999999999997" x14ac:dyDescent="0.3">
      <c r="A172" s="19" t="s">
        <v>424</v>
      </c>
      <c r="B172" s="9" t="s">
        <v>815</v>
      </c>
      <c r="C172" s="10" t="s">
        <v>816</v>
      </c>
      <c r="D172" s="8" t="s">
        <v>213</v>
      </c>
      <c r="E172" s="22">
        <v>1320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0.799999999999997" x14ac:dyDescent="0.3">
      <c r="A173" s="19" t="s">
        <v>427</v>
      </c>
      <c r="B173" s="9" t="s">
        <v>815</v>
      </c>
      <c r="C173" s="10" t="s">
        <v>907</v>
      </c>
      <c r="D173" s="8" t="s">
        <v>213</v>
      </c>
      <c r="E173" s="22">
        <v>100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0.799999999999997" x14ac:dyDescent="0.3">
      <c r="A174" s="19" t="s">
        <v>908</v>
      </c>
      <c r="B174" s="9" t="s">
        <v>831</v>
      </c>
      <c r="C174" s="10" t="s">
        <v>832</v>
      </c>
      <c r="D174" s="8" t="s">
        <v>213</v>
      </c>
      <c r="E174" s="22">
        <v>350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0.799999999999997" x14ac:dyDescent="0.3">
      <c r="A175" s="19" t="s">
        <v>432</v>
      </c>
      <c r="B175" s="9" t="s">
        <v>909</v>
      </c>
      <c r="C175" s="10" t="s">
        <v>910</v>
      </c>
      <c r="D175" s="8" t="s">
        <v>213</v>
      </c>
      <c r="E175" s="22">
        <v>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0.799999999999997" x14ac:dyDescent="0.3">
      <c r="A176" s="19" t="s">
        <v>435</v>
      </c>
      <c r="B176" s="9" t="s">
        <v>838</v>
      </c>
      <c r="C176" s="10" t="s">
        <v>911</v>
      </c>
      <c r="D176" s="8" t="s">
        <v>213</v>
      </c>
      <c r="E176" s="22">
        <v>14040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0.799999999999997" x14ac:dyDescent="0.3">
      <c r="A177" s="19" t="s">
        <v>438</v>
      </c>
      <c r="B177" s="9" t="s">
        <v>840</v>
      </c>
      <c r="C177" s="10" t="s">
        <v>1062</v>
      </c>
      <c r="D177" s="8" t="s">
        <v>213</v>
      </c>
      <c r="E177" s="22">
        <v>14040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0.799999999999997" x14ac:dyDescent="0.3">
      <c r="A178" s="19" t="s">
        <v>442</v>
      </c>
      <c r="B178" s="9" t="s">
        <v>842</v>
      </c>
      <c r="C178" s="10" t="s">
        <v>913</v>
      </c>
      <c r="D178" s="8" t="s">
        <v>213</v>
      </c>
      <c r="E178" s="22">
        <v>14040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0.799999999999997" x14ac:dyDescent="0.3">
      <c r="A179" s="19" t="s">
        <v>445</v>
      </c>
      <c r="B179" s="9" t="s">
        <v>840</v>
      </c>
      <c r="C179" s="10" t="s">
        <v>1063</v>
      </c>
      <c r="D179" s="8" t="s">
        <v>213</v>
      </c>
      <c r="E179" s="22">
        <v>750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448</v>
      </c>
      <c r="B180" s="9" t="s">
        <v>842</v>
      </c>
      <c r="C180" s="10" t="s">
        <v>1035</v>
      </c>
      <c r="D180" s="8" t="s">
        <v>213</v>
      </c>
      <c r="E180" s="22">
        <v>750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450</v>
      </c>
      <c r="B181" s="9" t="s">
        <v>838</v>
      </c>
      <c r="C181" s="10" t="s">
        <v>851</v>
      </c>
      <c r="D181" s="8" t="s">
        <v>213</v>
      </c>
      <c r="E181" s="22">
        <v>3472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452</v>
      </c>
      <c r="B182" s="9" t="s">
        <v>840</v>
      </c>
      <c r="C182" s="10" t="s">
        <v>852</v>
      </c>
      <c r="D182" s="8" t="s">
        <v>213</v>
      </c>
      <c r="E182" s="22">
        <v>3472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454</v>
      </c>
      <c r="B183" s="9" t="s">
        <v>838</v>
      </c>
      <c r="C183" s="10" t="s">
        <v>1064</v>
      </c>
      <c r="D183" s="8" t="s">
        <v>213</v>
      </c>
      <c r="E183" s="22">
        <v>66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456</v>
      </c>
      <c r="B184" s="9" t="s">
        <v>840</v>
      </c>
      <c r="C184" s="10" t="s">
        <v>1065</v>
      </c>
      <c r="D184" s="8" t="s">
        <v>213</v>
      </c>
      <c r="E184" s="22">
        <v>66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38" customFormat="1" ht="20.399999999999999" x14ac:dyDescent="0.3">
      <c r="A185" s="47" t="s">
        <v>458</v>
      </c>
      <c r="B185" s="43" t="s">
        <v>287</v>
      </c>
      <c r="C185" s="44" t="s">
        <v>288</v>
      </c>
      <c r="D185" s="42" t="s">
        <v>69</v>
      </c>
      <c r="E185" s="50">
        <v>0.76</v>
      </c>
      <c r="F185" s="26"/>
      <c r="G185" s="26">
        <f t="shared" si="7"/>
        <v>0</v>
      </c>
      <c r="H185" s="26"/>
      <c r="I185" s="26">
        <f t="shared" si="8"/>
        <v>0</v>
      </c>
      <c r="J185" s="26">
        <f t="shared" si="9"/>
        <v>0</v>
      </c>
    </row>
    <row r="186" spans="1:10" s="17" customFormat="1" ht="40.799999999999997" x14ac:dyDescent="0.3">
      <c r="A186" s="19" t="s">
        <v>459</v>
      </c>
      <c r="B186" s="9" t="s">
        <v>801</v>
      </c>
      <c r="C186" s="10" t="s">
        <v>915</v>
      </c>
      <c r="D186" s="8" t="s">
        <v>213</v>
      </c>
      <c r="E186" s="22">
        <v>76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0.799999999999997" x14ac:dyDescent="0.3">
      <c r="A187" s="19" t="s">
        <v>461</v>
      </c>
      <c r="B187" s="9" t="s">
        <v>808</v>
      </c>
      <c r="C187" s="10" t="s">
        <v>856</v>
      </c>
      <c r="D187" s="8" t="s">
        <v>213</v>
      </c>
      <c r="E187" s="22">
        <v>76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463</v>
      </c>
      <c r="B188" s="9" t="s">
        <v>831</v>
      </c>
      <c r="C188" s="10" t="s">
        <v>857</v>
      </c>
      <c r="D188" s="8" t="s">
        <v>213</v>
      </c>
      <c r="E188" s="22">
        <v>304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466</v>
      </c>
      <c r="B189" s="9" t="s">
        <v>831</v>
      </c>
      <c r="C189" s="10" t="s">
        <v>858</v>
      </c>
      <c r="D189" s="8" t="s">
        <v>213</v>
      </c>
      <c r="E189" s="22">
        <v>304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916</v>
      </c>
      <c r="B190" s="9" t="s">
        <v>859</v>
      </c>
      <c r="C190" s="10" t="s">
        <v>860</v>
      </c>
      <c r="D190" s="8" t="s">
        <v>213</v>
      </c>
      <c r="E190" s="22">
        <v>760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471</v>
      </c>
      <c r="B191" s="9" t="s">
        <v>870</v>
      </c>
      <c r="C191" s="10" t="s">
        <v>1066</v>
      </c>
      <c r="D191" s="8" t="s">
        <v>213</v>
      </c>
      <c r="E191" s="22">
        <v>250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473</v>
      </c>
      <c r="B192" s="9" t="s">
        <v>872</v>
      </c>
      <c r="C192" s="10" t="s">
        <v>873</v>
      </c>
      <c r="D192" s="8" t="s">
        <v>213</v>
      </c>
      <c r="E192" s="22">
        <v>500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474</v>
      </c>
      <c r="B193" s="9" t="s">
        <v>838</v>
      </c>
      <c r="C193" s="10" t="s">
        <v>1067</v>
      </c>
      <c r="D193" s="8" t="s">
        <v>213</v>
      </c>
      <c r="E193" s="22">
        <v>500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477</v>
      </c>
      <c r="B194" s="9" t="s">
        <v>840</v>
      </c>
      <c r="C194" s="10" t="s">
        <v>1068</v>
      </c>
      <c r="D194" s="8" t="s">
        <v>213</v>
      </c>
      <c r="E194" s="22">
        <v>500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38" customFormat="1" ht="20.399999999999999" x14ac:dyDescent="0.3">
      <c r="A195" s="47" t="s">
        <v>479</v>
      </c>
      <c r="B195" s="43" t="s">
        <v>806</v>
      </c>
      <c r="C195" s="44" t="s">
        <v>807</v>
      </c>
      <c r="D195" s="42" t="s">
        <v>69</v>
      </c>
      <c r="E195" s="50">
        <v>1.1399999999999999</v>
      </c>
      <c r="F195" s="26"/>
      <c r="G195" s="26">
        <f t="shared" ref="G195:G258" si="10">E195*F195</f>
        <v>0</v>
      </c>
      <c r="H195" s="26"/>
      <c r="I195" s="26">
        <f t="shared" ref="I195:I258" si="11">E195*H195</f>
        <v>0</v>
      </c>
      <c r="J195" s="26">
        <f t="shared" si="9"/>
        <v>0</v>
      </c>
    </row>
    <row r="196" spans="1:10" s="17" customFormat="1" ht="40.799999999999997" x14ac:dyDescent="0.3">
      <c r="A196" s="19" t="s">
        <v>482</v>
      </c>
      <c r="B196" s="9" t="s">
        <v>808</v>
      </c>
      <c r="C196" s="10" t="s">
        <v>1038</v>
      </c>
      <c r="D196" s="8" t="s">
        <v>213</v>
      </c>
      <c r="E196" s="22">
        <v>76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59" si="12">G196+I196</f>
        <v>0</v>
      </c>
    </row>
    <row r="197" spans="1:10" s="17" customFormat="1" ht="40.799999999999997" x14ac:dyDescent="0.3">
      <c r="A197" s="19" t="s">
        <v>484</v>
      </c>
      <c r="B197" s="9" t="s">
        <v>808</v>
      </c>
      <c r="C197" s="10" t="s">
        <v>1038</v>
      </c>
      <c r="D197" s="8" t="s">
        <v>213</v>
      </c>
      <c r="E197" s="22">
        <v>38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487</v>
      </c>
      <c r="B198" s="9" t="s">
        <v>919</v>
      </c>
      <c r="C198" s="10" t="s">
        <v>865</v>
      </c>
      <c r="D198" s="8" t="s">
        <v>116</v>
      </c>
      <c r="E198" s="22">
        <v>152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490</v>
      </c>
      <c r="B199" s="9" t="s">
        <v>859</v>
      </c>
      <c r="C199" s="10" t="s">
        <v>918</v>
      </c>
      <c r="D199" s="8" t="s">
        <v>213</v>
      </c>
      <c r="E199" s="22">
        <v>152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493</v>
      </c>
      <c r="B200" s="9" t="s">
        <v>859</v>
      </c>
      <c r="C200" s="10" t="s">
        <v>868</v>
      </c>
      <c r="D200" s="8" t="s">
        <v>213</v>
      </c>
      <c r="E200" s="22">
        <v>228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497</v>
      </c>
      <c r="B201" s="9" t="s">
        <v>919</v>
      </c>
      <c r="C201" s="10" t="s">
        <v>920</v>
      </c>
      <c r="D201" s="8" t="s">
        <v>213</v>
      </c>
      <c r="E201" s="22">
        <v>250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0.399999999999999" x14ac:dyDescent="0.3">
      <c r="A202" s="47" t="s">
        <v>921</v>
      </c>
      <c r="B202" s="43" t="s">
        <v>825</v>
      </c>
      <c r="C202" s="44" t="s">
        <v>826</v>
      </c>
      <c r="D202" s="42" t="s">
        <v>109</v>
      </c>
      <c r="E202" s="48">
        <v>26.1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0.799999999999997" x14ac:dyDescent="0.3">
      <c r="A203" s="19" t="s">
        <v>501</v>
      </c>
      <c r="B203" s="9" t="s">
        <v>1069</v>
      </c>
      <c r="C203" s="10" t="s">
        <v>923</v>
      </c>
      <c r="D203" s="8" t="s">
        <v>116</v>
      </c>
      <c r="E203" s="20">
        <v>2688.3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38" customFormat="1" ht="30.6" x14ac:dyDescent="0.3">
      <c r="A204" s="47" t="s">
        <v>922</v>
      </c>
      <c r="B204" s="43" t="s">
        <v>821</v>
      </c>
      <c r="C204" s="44" t="s">
        <v>822</v>
      </c>
      <c r="D204" s="42" t="s">
        <v>109</v>
      </c>
      <c r="E204" s="48">
        <v>0.6</v>
      </c>
      <c r="F204" s="26"/>
      <c r="G204" s="26">
        <f t="shared" si="10"/>
        <v>0</v>
      </c>
      <c r="H204" s="26"/>
      <c r="I204" s="26">
        <f t="shared" si="11"/>
        <v>0</v>
      </c>
      <c r="J204" s="26">
        <f t="shared" si="12"/>
        <v>0</v>
      </c>
    </row>
    <row r="205" spans="1:10" s="17" customFormat="1" ht="40.799999999999997" x14ac:dyDescent="0.3">
      <c r="A205" s="19" t="s">
        <v>507</v>
      </c>
      <c r="B205" s="9" t="s">
        <v>1033</v>
      </c>
      <c r="C205" s="10" t="s">
        <v>824</v>
      </c>
      <c r="D205" s="8" t="s">
        <v>116</v>
      </c>
      <c r="E205" s="20">
        <v>61.8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0.799999999999997" x14ac:dyDescent="0.3">
      <c r="A206" s="19" t="s">
        <v>510</v>
      </c>
      <c r="B206" s="9" t="s">
        <v>924</v>
      </c>
      <c r="C206" s="10" t="s">
        <v>1070</v>
      </c>
      <c r="D206" s="8" t="s">
        <v>213</v>
      </c>
      <c r="E206" s="22">
        <v>5280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17" customFormat="1" ht="40.799999999999997" x14ac:dyDescent="0.3">
      <c r="A207" s="19" t="s">
        <v>925</v>
      </c>
      <c r="B207" s="9" t="s">
        <v>926</v>
      </c>
      <c r="C207" s="10" t="s">
        <v>1071</v>
      </c>
      <c r="D207" s="8" t="s">
        <v>213</v>
      </c>
      <c r="E207" s="22">
        <v>2640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0.799999999999997" x14ac:dyDescent="0.3">
      <c r="A208" s="19" t="s">
        <v>516</v>
      </c>
      <c r="B208" s="9" t="s">
        <v>1072</v>
      </c>
      <c r="C208" s="10" t="s">
        <v>849</v>
      </c>
      <c r="D208" s="8" t="s">
        <v>213</v>
      </c>
      <c r="E208" s="22">
        <v>2640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0.799999999999997" x14ac:dyDescent="0.3">
      <c r="A209" s="19" t="s">
        <v>927</v>
      </c>
      <c r="B209" s="9" t="s">
        <v>1073</v>
      </c>
      <c r="C209" s="10" t="s">
        <v>836</v>
      </c>
      <c r="D209" s="8" t="s">
        <v>213</v>
      </c>
      <c r="E209" s="22">
        <v>1000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14.4" x14ac:dyDescent="0.3">
      <c r="A210" s="14" t="s">
        <v>1074</v>
      </c>
      <c r="B210" s="16"/>
      <c r="C210" s="16"/>
      <c r="D210" s="16"/>
      <c r="E210" s="15"/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38" customFormat="1" ht="20.399999999999999" x14ac:dyDescent="0.3">
      <c r="A211" s="47" t="s">
        <v>523</v>
      </c>
      <c r="B211" s="43" t="s">
        <v>928</v>
      </c>
      <c r="C211" s="44" t="s">
        <v>929</v>
      </c>
      <c r="D211" s="42" t="s">
        <v>930</v>
      </c>
      <c r="E211" s="52">
        <v>2.1225000000000001</v>
      </c>
      <c r="F211" s="26"/>
      <c r="G211" s="26">
        <f t="shared" si="10"/>
        <v>0</v>
      </c>
      <c r="H211" s="26"/>
      <c r="I211" s="26">
        <f t="shared" si="11"/>
        <v>0</v>
      </c>
      <c r="J211" s="26">
        <f t="shared" si="12"/>
        <v>0</v>
      </c>
    </row>
    <row r="212" spans="1:10" s="38" customFormat="1" ht="20.399999999999999" x14ac:dyDescent="0.3">
      <c r="A212" s="47" t="s">
        <v>933</v>
      </c>
      <c r="B212" s="43" t="s">
        <v>931</v>
      </c>
      <c r="C212" s="44" t="s">
        <v>932</v>
      </c>
      <c r="D212" s="42" t="s">
        <v>930</v>
      </c>
      <c r="E212" s="52">
        <v>2.1225000000000001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38" customFormat="1" ht="20.399999999999999" x14ac:dyDescent="0.3">
      <c r="A213" s="47" t="s">
        <v>529</v>
      </c>
      <c r="B213" s="43" t="s">
        <v>550</v>
      </c>
      <c r="C213" s="44" t="s">
        <v>934</v>
      </c>
      <c r="D213" s="42" t="s">
        <v>109</v>
      </c>
      <c r="E213" s="50">
        <v>8.49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38" customFormat="1" ht="20.399999999999999" x14ac:dyDescent="0.3">
      <c r="A214" s="47" t="s">
        <v>531</v>
      </c>
      <c r="B214" s="43" t="s">
        <v>464</v>
      </c>
      <c r="C214" s="44" t="s">
        <v>465</v>
      </c>
      <c r="D214" s="42" t="s">
        <v>109</v>
      </c>
      <c r="E214" s="50">
        <v>29.51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0.799999999999997" x14ac:dyDescent="0.3">
      <c r="A215" s="19" t="s">
        <v>533</v>
      </c>
      <c r="B215" s="9" t="s">
        <v>935</v>
      </c>
      <c r="C215" s="10" t="s">
        <v>468</v>
      </c>
      <c r="D215" s="8" t="s">
        <v>116</v>
      </c>
      <c r="E215" s="22">
        <v>3800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38" customFormat="1" ht="20.399999999999999" x14ac:dyDescent="0.3">
      <c r="A216" s="47" t="s">
        <v>535</v>
      </c>
      <c r="B216" s="43" t="s">
        <v>485</v>
      </c>
      <c r="C216" s="44" t="s">
        <v>486</v>
      </c>
      <c r="D216" s="42" t="s">
        <v>278</v>
      </c>
      <c r="E216" s="49">
        <v>4</v>
      </c>
      <c r="F216" s="26"/>
      <c r="G216" s="26">
        <f t="shared" si="10"/>
        <v>0</v>
      </c>
      <c r="H216" s="26"/>
      <c r="I216" s="26">
        <f t="shared" si="11"/>
        <v>0</v>
      </c>
      <c r="J216" s="26">
        <f t="shared" si="12"/>
        <v>0</v>
      </c>
    </row>
    <row r="217" spans="1:10" s="38" customFormat="1" ht="30.6" x14ac:dyDescent="0.3">
      <c r="A217" s="47" t="s">
        <v>937</v>
      </c>
      <c r="B217" s="43" t="s">
        <v>957</v>
      </c>
      <c r="C217" s="44" t="s">
        <v>958</v>
      </c>
      <c r="D217" s="42" t="s">
        <v>959</v>
      </c>
      <c r="E217" s="49">
        <v>40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38" customFormat="1" ht="30.6" x14ac:dyDescent="0.3">
      <c r="A218" s="47" t="s">
        <v>939</v>
      </c>
      <c r="B218" s="43" t="s">
        <v>961</v>
      </c>
      <c r="C218" s="44" t="s">
        <v>962</v>
      </c>
      <c r="D218" s="42" t="s">
        <v>959</v>
      </c>
      <c r="E218" s="49">
        <v>40</v>
      </c>
      <c r="F218" s="26"/>
      <c r="G218" s="26">
        <f t="shared" si="10"/>
        <v>0</v>
      </c>
      <c r="H218" s="26"/>
      <c r="I218" s="26">
        <f t="shared" si="11"/>
        <v>0</v>
      </c>
      <c r="J218" s="26">
        <f t="shared" si="12"/>
        <v>0</v>
      </c>
    </row>
    <row r="219" spans="1:10" s="17" customFormat="1" ht="40.799999999999997" x14ac:dyDescent="0.3">
      <c r="A219" s="19" t="s">
        <v>942</v>
      </c>
      <c r="B219" s="9" t="s">
        <v>964</v>
      </c>
      <c r="C219" s="10" t="s">
        <v>965</v>
      </c>
      <c r="D219" s="8" t="s">
        <v>116</v>
      </c>
      <c r="E219" s="22">
        <v>200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20.399999999999999" x14ac:dyDescent="0.3">
      <c r="A220" s="47" t="s">
        <v>945</v>
      </c>
      <c r="B220" s="43" t="s">
        <v>443</v>
      </c>
      <c r="C220" s="44" t="s">
        <v>444</v>
      </c>
      <c r="D220" s="42" t="s">
        <v>109</v>
      </c>
      <c r="E220" s="48">
        <v>13.2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17" customFormat="1" ht="40.799999999999997" x14ac:dyDescent="0.3">
      <c r="A221" s="19" t="s">
        <v>948</v>
      </c>
      <c r="B221" s="9" t="s">
        <v>935</v>
      </c>
      <c r="C221" s="10" t="s">
        <v>938</v>
      </c>
      <c r="D221" s="8" t="s">
        <v>116</v>
      </c>
      <c r="E221" s="22">
        <v>1320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0.799999999999997" x14ac:dyDescent="0.3">
      <c r="A222" s="19" t="s">
        <v>950</v>
      </c>
      <c r="B222" s="9" t="s">
        <v>936</v>
      </c>
      <c r="C222" s="10" t="s">
        <v>470</v>
      </c>
      <c r="D222" s="8" t="s">
        <v>213</v>
      </c>
      <c r="E222" s="22">
        <v>3020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0.799999999999997" x14ac:dyDescent="0.3">
      <c r="A223" s="19" t="s">
        <v>953</v>
      </c>
      <c r="B223" s="9" t="s">
        <v>940</v>
      </c>
      <c r="C223" s="10" t="s">
        <v>941</v>
      </c>
      <c r="D223" s="8" t="s">
        <v>213</v>
      </c>
      <c r="E223" s="22">
        <v>1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0.799999999999997" x14ac:dyDescent="0.3">
      <c r="A224" s="19" t="s">
        <v>955</v>
      </c>
      <c r="B224" s="9" t="s">
        <v>943</v>
      </c>
      <c r="C224" s="10" t="s">
        <v>944</v>
      </c>
      <c r="D224" s="8" t="s">
        <v>213</v>
      </c>
      <c r="E224" s="22">
        <v>1320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0.799999999999997" x14ac:dyDescent="0.3">
      <c r="A225" s="19" t="s">
        <v>956</v>
      </c>
      <c r="B225" s="9" t="s">
        <v>946</v>
      </c>
      <c r="C225" s="10" t="s">
        <v>947</v>
      </c>
      <c r="D225" s="8" t="s">
        <v>213</v>
      </c>
      <c r="E225" s="22">
        <v>100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0.799999999999997" x14ac:dyDescent="0.3">
      <c r="A226" s="19" t="s">
        <v>960</v>
      </c>
      <c r="B226" s="9" t="s">
        <v>949</v>
      </c>
      <c r="C226" s="10" t="s">
        <v>954</v>
      </c>
      <c r="D226" s="8" t="s">
        <v>213</v>
      </c>
      <c r="E226" s="22">
        <v>15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0.799999999999997" x14ac:dyDescent="0.3">
      <c r="A227" s="19" t="s">
        <v>963</v>
      </c>
      <c r="B227" s="9" t="s">
        <v>949</v>
      </c>
      <c r="C227" s="10" t="s">
        <v>453</v>
      </c>
      <c r="D227" s="8" t="s">
        <v>213</v>
      </c>
      <c r="E227" s="22">
        <v>20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s="17" customFormat="1" ht="40.799999999999997" x14ac:dyDescent="0.3">
      <c r="A228" s="19" t="s">
        <v>966</v>
      </c>
      <c r="B228" s="9" t="s">
        <v>1075</v>
      </c>
      <c r="C228" s="10" t="s">
        <v>952</v>
      </c>
      <c r="D228" s="8" t="s">
        <v>213</v>
      </c>
      <c r="E228" s="22">
        <v>2</v>
      </c>
      <c r="F228" s="21"/>
      <c r="G228" s="21">
        <f t="shared" si="10"/>
        <v>0</v>
      </c>
      <c r="H228" s="21"/>
      <c r="I228" s="21">
        <f t="shared" si="11"/>
        <v>0</v>
      </c>
      <c r="J228" s="21">
        <f t="shared" si="12"/>
        <v>0</v>
      </c>
    </row>
    <row r="229" spans="1:10" s="38" customFormat="1" ht="20.399999999999999" x14ac:dyDescent="0.3">
      <c r="A229" s="47" t="s">
        <v>969</v>
      </c>
      <c r="B229" s="43" t="s">
        <v>967</v>
      </c>
      <c r="C229" s="44" t="s">
        <v>968</v>
      </c>
      <c r="D229" s="42" t="s">
        <v>109</v>
      </c>
      <c r="E229" s="50">
        <v>0.01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40.799999999999997" x14ac:dyDescent="0.3">
      <c r="A230" s="19" t="s">
        <v>1076</v>
      </c>
      <c r="B230" s="9" t="s">
        <v>1077</v>
      </c>
      <c r="C230" s="10" t="s">
        <v>971</v>
      </c>
      <c r="D230" s="8" t="s">
        <v>213</v>
      </c>
      <c r="E230" s="22">
        <v>1</v>
      </c>
      <c r="F230" s="21"/>
      <c r="G230" s="21">
        <f t="shared" si="10"/>
        <v>0</v>
      </c>
      <c r="H230" s="21"/>
      <c r="I230" s="21">
        <f t="shared" si="11"/>
        <v>0</v>
      </c>
      <c r="J230" s="21">
        <f t="shared" si="12"/>
        <v>0</v>
      </c>
    </row>
    <row r="231" spans="1:10" s="17" customFormat="1" ht="14.4" x14ac:dyDescent="0.3">
      <c r="A231" s="14" t="s">
        <v>1078</v>
      </c>
      <c r="B231" s="16"/>
      <c r="C231" s="16"/>
      <c r="D231" s="16"/>
      <c r="E231" s="15"/>
      <c r="F231" s="21"/>
      <c r="G231" s="21">
        <f t="shared" si="10"/>
        <v>0</v>
      </c>
      <c r="H231" s="21"/>
      <c r="I231" s="21">
        <f t="shared" si="11"/>
        <v>0</v>
      </c>
      <c r="J231" s="21">
        <f t="shared" si="12"/>
        <v>0</v>
      </c>
    </row>
    <row r="232" spans="1:10" s="38" customFormat="1" ht="20.399999999999999" x14ac:dyDescent="0.3">
      <c r="A232" s="47" t="s">
        <v>1079</v>
      </c>
      <c r="B232" s="43" t="s">
        <v>413</v>
      </c>
      <c r="C232" s="44" t="s">
        <v>414</v>
      </c>
      <c r="D232" s="42" t="s">
        <v>415</v>
      </c>
      <c r="E232" s="50">
        <v>18.21</v>
      </c>
      <c r="F232" s="26"/>
      <c r="G232" s="26">
        <f t="shared" si="10"/>
        <v>0</v>
      </c>
      <c r="H232" s="26"/>
      <c r="I232" s="26">
        <f t="shared" si="11"/>
        <v>0</v>
      </c>
      <c r="J232" s="26">
        <f t="shared" si="12"/>
        <v>0</v>
      </c>
    </row>
    <row r="233" spans="1:10" s="17" customFormat="1" ht="40.799999999999997" x14ac:dyDescent="0.3">
      <c r="A233" s="19" t="s">
        <v>1080</v>
      </c>
      <c r="B233" s="9" t="s">
        <v>1081</v>
      </c>
      <c r="C233" s="10" t="s">
        <v>1082</v>
      </c>
      <c r="D233" s="8" t="s">
        <v>116</v>
      </c>
      <c r="E233" s="23">
        <v>2485.7399999999998</v>
      </c>
      <c r="F233" s="21"/>
      <c r="G233" s="21">
        <f t="shared" si="10"/>
        <v>0</v>
      </c>
      <c r="H233" s="21"/>
      <c r="I233" s="21">
        <f t="shared" si="11"/>
        <v>0</v>
      </c>
      <c r="J233" s="21">
        <f t="shared" si="12"/>
        <v>0</v>
      </c>
    </row>
    <row r="234" spans="1:10" s="38" customFormat="1" ht="40.799999999999997" x14ac:dyDescent="0.3">
      <c r="A234" s="47" t="s">
        <v>1083</v>
      </c>
      <c r="B234" s="43" t="s">
        <v>114</v>
      </c>
      <c r="C234" s="44" t="s">
        <v>115</v>
      </c>
      <c r="D234" s="42" t="s">
        <v>109</v>
      </c>
      <c r="E234" s="50">
        <v>28.09</v>
      </c>
      <c r="F234" s="26"/>
      <c r="G234" s="26">
        <f t="shared" si="10"/>
        <v>0</v>
      </c>
      <c r="H234" s="26"/>
      <c r="I234" s="26">
        <f t="shared" si="11"/>
        <v>0</v>
      </c>
      <c r="J234" s="26">
        <f t="shared" si="12"/>
        <v>0</v>
      </c>
    </row>
    <row r="235" spans="1:10" s="38" customFormat="1" ht="40.799999999999997" x14ac:dyDescent="0.3">
      <c r="A235" s="47" t="s">
        <v>1084</v>
      </c>
      <c r="B235" s="43" t="s">
        <v>111</v>
      </c>
      <c r="C235" s="44" t="s">
        <v>112</v>
      </c>
      <c r="D235" s="42" t="s">
        <v>109</v>
      </c>
      <c r="E235" s="50">
        <v>19.53</v>
      </c>
      <c r="F235" s="26"/>
      <c r="G235" s="26">
        <f t="shared" si="10"/>
        <v>0</v>
      </c>
      <c r="H235" s="26"/>
      <c r="I235" s="26">
        <f t="shared" si="11"/>
        <v>0</v>
      </c>
      <c r="J235" s="26">
        <f t="shared" si="12"/>
        <v>0</v>
      </c>
    </row>
    <row r="236" spans="1:10" s="38" customFormat="1" ht="20.399999999999999" x14ac:dyDescent="0.3">
      <c r="A236" s="47" t="s">
        <v>1085</v>
      </c>
      <c r="B236" s="43" t="s">
        <v>718</v>
      </c>
      <c r="C236" s="44" t="s">
        <v>719</v>
      </c>
      <c r="D236" s="42" t="s">
        <v>18</v>
      </c>
      <c r="E236" s="48">
        <v>0.1</v>
      </c>
      <c r="F236" s="26"/>
      <c r="G236" s="26">
        <f t="shared" si="10"/>
        <v>0</v>
      </c>
      <c r="H236" s="26"/>
      <c r="I236" s="26">
        <f t="shared" si="11"/>
        <v>0</v>
      </c>
      <c r="J236" s="26">
        <f t="shared" si="12"/>
        <v>0</v>
      </c>
    </row>
    <row r="237" spans="1:10" s="38" customFormat="1" ht="20.399999999999999" x14ac:dyDescent="0.3">
      <c r="A237" s="47" t="s">
        <v>1086</v>
      </c>
      <c r="B237" s="43" t="s">
        <v>23</v>
      </c>
      <c r="C237" s="44" t="s">
        <v>24</v>
      </c>
      <c r="D237" s="42" t="s">
        <v>18</v>
      </c>
      <c r="E237" s="50">
        <v>2.92</v>
      </c>
      <c r="F237" s="26"/>
      <c r="G237" s="26">
        <f t="shared" si="10"/>
        <v>0</v>
      </c>
      <c r="H237" s="26"/>
      <c r="I237" s="26">
        <f t="shared" si="11"/>
        <v>0</v>
      </c>
      <c r="J237" s="26">
        <f t="shared" si="12"/>
        <v>0</v>
      </c>
    </row>
    <row r="238" spans="1:10" s="38" customFormat="1" ht="20.399999999999999" x14ac:dyDescent="0.3">
      <c r="A238" s="47" t="s">
        <v>1087</v>
      </c>
      <c r="B238" s="43" t="s">
        <v>20</v>
      </c>
      <c r="C238" s="44" t="s">
        <v>21</v>
      </c>
      <c r="D238" s="42" t="s">
        <v>18</v>
      </c>
      <c r="E238" s="50">
        <v>0.42</v>
      </c>
      <c r="F238" s="26"/>
      <c r="G238" s="26">
        <f t="shared" si="10"/>
        <v>0</v>
      </c>
      <c r="H238" s="26"/>
      <c r="I238" s="26">
        <f t="shared" si="11"/>
        <v>0</v>
      </c>
      <c r="J238" s="26">
        <f t="shared" si="12"/>
        <v>0</v>
      </c>
    </row>
    <row r="239" spans="1:10" s="38" customFormat="1" ht="20.399999999999999" x14ac:dyDescent="0.3">
      <c r="A239" s="47" t="s">
        <v>1088</v>
      </c>
      <c r="B239" s="43" t="s">
        <v>16</v>
      </c>
      <c r="C239" s="44" t="s">
        <v>17</v>
      </c>
      <c r="D239" s="42" t="s">
        <v>18</v>
      </c>
      <c r="E239" s="50">
        <v>0.24</v>
      </c>
      <c r="F239" s="26"/>
      <c r="G239" s="26">
        <f t="shared" si="10"/>
        <v>0</v>
      </c>
      <c r="H239" s="26"/>
      <c r="I239" s="26">
        <f t="shared" si="11"/>
        <v>0</v>
      </c>
      <c r="J239" s="26">
        <f t="shared" si="12"/>
        <v>0</v>
      </c>
    </row>
    <row r="240" spans="1:10" s="17" customFormat="1" ht="40.799999999999997" x14ac:dyDescent="0.3">
      <c r="A240" s="19" t="s">
        <v>1089</v>
      </c>
      <c r="B240" s="9" t="s">
        <v>1090</v>
      </c>
      <c r="C240" s="10" t="s">
        <v>1091</v>
      </c>
      <c r="D240" s="8" t="s">
        <v>116</v>
      </c>
      <c r="E240" s="20">
        <v>127.5</v>
      </c>
      <c r="F240" s="21"/>
      <c r="G240" s="21">
        <f t="shared" si="10"/>
        <v>0</v>
      </c>
      <c r="H240" s="21"/>
      <c r="I240" s="21">
        <f t="shared" si="11"/>
        <v>0</v>
      </c>
      <c r="J240" s="21">
        <f t="shared" si="12"/>
        <v>0</v>
      </c>
    </row>
    <row r="241" spans="1:10" s="17" customFormat="1" ht="40.799999999999997" x14ac:dyDescent="0.3">
      <c r="A241" s="19" t="s">
        <v>1092</v>
      </c>
      <c r="B241" s="9" t="s">
        <v>1090</v>
      </c>
      <c r="C241" s="10" t="s">
        <v>1093</v>
      </c>
      <c r="D241" s="8" t="s">
        <v>116</v>
      </c>
      <c r="E241" s="20">
        <v>749.7</v>
      </c>
      <c r="F241" s="21"/>
      <c r="G241" s="21">
        <f t="shared" si="10"/>
        <v>0</v>
      </c>
      <c r="H241" s="21"/>
      <c r="I241" s="21">
        <f t="shared" si="11"/>
        <v>0</v>
      </c>
      <c r="J241" s="21">
        <f t="shared" si="12"/>
        <v>0</v>
      </c>
    </row>
    <row r="242" spans="1:10" s="17" customFormat="1" ht="40.799999999999997" x14ac:dyDescent="0.3">
      <c r="A242" s="19" t="s">
        <v>1094</v>
      </c>
      <c r="B242" s="9" t="s">
        <v>1090</v>
      </c>
      <c r="C242" s="10" t="s">
        <v>1095</v>
      </c>
      <c r="D242" s="8" t="s">
        <v>116</v>
      </c>
      <c r="E242" s="20">
        <v>1065.9000000000001</v>
      </c>
      <c r="F242" s="21"/>
      <c r="G242" s="21">
        <f t="shared" si="10"/>
        <v>0</v>
      </c>
      <c r="H242" s="21"/>
      <c r="I242" s="21">
        <f t="shared" si="11"/>
        <v>0</v>
      </c>
      <c r="J242" s="21">
        <f t="shared" si="12"/>
        <v>0</v>
      </c>
    </row>
    <row r="243" spans="1:10" s="17" customFormat="1" ht="40.799999999999997" x14ac:dyDescent="0.3">
      <c r="A243" s="19" t="s">
        <v>1096</v>
      </c>
      <c r="B243" s="9" t="s">
        <v>1097</v>
      </c>
      <c r="C243" s="10" t="s">
        <v>1098</v>
      </c>
      <c r="D243" s="8" t="s">
        <v>116</v>
      </c>
      <c r="E243" s="20">
        <v>163.19999999999999</v>
      </c>
      <c r="F243" s="21">
        <v>2734.18</v>
      </c>
      <c r="G243" s="21">
        <f t="shared" si="10"/>
        <v>446218.17599999992</v>
      </c>
      <c r="H243" s="21"/>
      <c r="I243" s="21">
        <f t="shared" si="11"/>
        <v>0</v>
      </c>
      <c r="J243" s="21">
        <f t="shared" si="12"/>
        <v>446218.17599999992</v>
      </c>
    </row>
    <row r="244" spans="1:10" s="38" customFormat="1" ht="20.399999999999999" x14ac:dyDescent="0.3">
      <c r="A244" s="47" t="s">
        <v>1099</v>
      </c>
      <c r="B244" s="43" t="s">
        <v>208</v>
      </c>
      <c r="C244" s="44" t="s">
        <v>209</v>
      </c>
      <c r="D244" s="42" t="s">
        <v>38</v>
      </c>
      <c r="E244" s="49">
        <v>19</v>
      </c>
      <c r="F244" s="26"/>
      <c r="G244" s="26">
        <f t="shared" si="10"/>
        <v>0</v>
      </c>
      <c r="H244" s="26"/>
      <c r="I244" s="26">
        <f t="shared" si="11"/>
        <v>0</v>
      </c>
      <c r="J244" s="26">
        <f t="shared" si="12"/>
        <v>0</v>
      </c>
    </row>
    <row r="245" spans="1:10" s="17" customFormat="1" ht="40.799999999999997" x14ac:dyDescent="0.3">
      <c r="A245" s="19" t="s">
        <v>1100</v>
      </c>
      <c r="B245" s="9" t="s">
        <v>1101</v>
      </c>
      <c r="C245" s="10" t="s">
        <v>1102</v>
      </c>
      <c r="D245" s="8" t="s">
        <v>213</v>
      </c>
      <c r="E245" s="22">
        <v>5</v>
      </c>
      <c r="F245" s="21"/>
      <c r="G245" s="21">
        <f t="shared" si="10"/>
        <v>0</v>
      </c>
      <c r="H245" s="21"/>
      <c r="I245" s="21">
        <f t="shared" si="11"/>
        <v>0</v>
      </c>
      <c r="J245" s="21">
        <f t="shared" si="12"/>
        <v>0</v>
      </c>
    </row>
    <row r="246" spans="1:10" s="17" customFormat="1" ht="40.799999999999997" x14ac:dyDescent="0.3">
      <c r="A246" s="19" t="s">
        <v>1103</v>
      </c>
      <c r="B246" s="9" t="s">
        <v>1101</v>
      </c>
      <c r="C246" s="10" t="s">
        <v>1104</v>
      </c>
      <c r="D246" s="8" t="s">
        <v>213</v>
      </c>
      <c r="E246" s="22">
        <v>8</v>
      </c>
      <c r="F246" s="21"/>
      <c r="G246" s="21">
        <f t="shared" si="10"/>
        <v>0</v>
      </c>
      <c r="H246" s="21"/>
      <c r="I246" s="21">
        <f t="shared" si="11"/>
        <v>0</v>
      </c>
      <c r="J246" s="21">
        <f t="shared" si="12"/>
        <v>0</v>
      </c>
    </row>
    <row r="247" spans="1:10" s="17" customFormat="1" ht="40.799999999999997" x14ac:dyDescent="0.3">
      <c r="A247" s="19" t="s">
        <v>1105</v>
      </c>
      <c r="B247" s="9" t="s">
        <v>1101</v>
      </c>
      <c r="C247" s="10" t="s">
        <v>1106</v>
      </c>
      <c r="D247" s="8" t="s">
        <v>213</v>
      </c>
      <c r="E247" s="22">
        <v>6</v>
      </c>
      <c r="F247" s="21"/>
      <c r="G247" s="21">
        <f t="shared" si="10"/>
        <v>0</v>
      </c>
      <c r="H247" s="21"/>
      <c r="I247" s="21">
        <f t="shared" si="11"/>
        <v>0</v>
      </c>
      <c r="J247" s="21">
        <f t="shared" si="12"/>
        <v>0</v>
      </c>
    </row>
    <row r="248" spans="1:10" s="17" customFormat="1" ht="20.399999999999999" x14ac:dyDescent="0.3">
      <c r="A248" s="19" t="s">
        <v>1107</v>
      </c>
      <c r="B248" s="9" t="s">
        <v>1108</v>
      </c>
      <c r="C248" s="10" t="s">
        <v>1109</v>
      </c>
      <c r="D248" s="8" t="s">
        <v>213</v>
      </c>
      <c r="E248" s="22">
        <v>9</v>
      </c>
      <c r="F248" s="21"/>
      <c r="G248" s="21">
        <f t="shared" si="10"/>
        <v>0</v>
      </c>
      <c r="H248" s="21"/>
      <c r="I248" s="21">
        <f t="shared" si="11"/>
        <v>0</v>
      </c>
      <c r="J248" s="21">
        <f t="shared" si="12"/>
        <v>0</v>
      </c>
    </row>
    <row r="249" spans="1:10" s="17" customFormat="1" ht="40.799999999999997" x14ac:dyDescent="0.3">
      <c r="A249" s="19" t="s">
        <v>1110</v>
      </c>
      <c r="B249" s="9" t="s">
        <v>1111</v>
      </c>
      <c r="C249" s="10" t="s">
        <v>1112</v>
      </c>
      <c r="D249" s="8" t="s">
        <v>213</v>
      </c>
      <c r="E249" s="22">
        <v>63</v>
      </c>
      <c r="F249" s="21"/>
      <c r="G249" s="21">
        <f t="shared" si="10"/>
        <v>0</v>
      </c>
      <c r="H249" s="21"/>
      <c r="I249" s="21">
        <f t="shared" si="11"/>
        <v>0</v>
      </c>
      <c r="J249" s="21">
        <f t="shared" si="12"/>
        <v>0</v>
      </c>
    </row>
    <row r="250" spans="1:10" s="17" customFormat="1" ht="40.799999999999997" x14ac:dyDescent="0.3">
      <c r="A250" s="19" t="s">
        <v>1113</v>
      </c>
      <c r="B250" s="9" t="s">
        <v>1111</v>
      </c>
      <c r="C250" s="10" t="s">
        <v>1114</v>
      </c>
      <c r="D250" s="8" t="s">
        <v>213</v>
      </c>
      <c r="E250" s="22">
        <v>22</v>
      </c>
      <c r="F250" s="21"/>
      <c r="G250" s="21">
        <f t="shared" si="10"/>
        <v>0</v>
      </c>
      <c r="H250" s="21"/>
      <c r="I250" s="21">
        <f t="shared" si="11"/>
        <v>0</v>
      </c>
      <c r="J250" s="21">
        <f t="shared" si="12"/>
        <v>0</v>
      </c>
    </row>
    <row r="251" spans="1:10" s="38" customFormat="1" ht="14.4" x14ac:dyDescent="0.3">
      <c r="A251" s="47" t="s">
        <v>1115</v>
      </c>
      <c r="B251" s="43" t="s">
        <v>1116</v>
      </c>
      <c r="C251" s="44" t="s">
        <v>1117</v>
      </c>
      <c r="D251" s="42" t="s">
        <v>1118</v>
      </c>
      <c r="E251" s="49">
        <v>3</v>
      </c>
      <c r="F251" s="26"/>
      <c r="G251" s="26">
        <f t="shared" si="10"/>
        <v>0</v>
      </c>
      <c r="H251" s="26"/>
      <c r="I251" s="26">
        <f t="shared" si="11"/>
        <v>0</v>
      </c>
      <c r="J251" s="26">
        <f t="shared" si="12"/>
        <v>0</v>
      </c>
    </row>
    <row r="252" spans="1:10" s="17" customFormat="1" ht="20.399999999999999" x14ac:dyDescent="0.3">
      <c r="A252" s="19" t="s">
        <v>1119</v>
      </c>
      <c r="B252" s="9" t="s">
        <v>1120</v>
      </c>
      <c r="C252" s="10" t="s">
        <v>1121</v>
      </c>
      <c r="D252" s="8" t="s">
        <v>1122</v>
      </c>
      <c r="E252" s="22">
        <v>1</v>
      </c>
      <c r="F252" s="21"/>
      <c r="G252" s="21">
        <f t="shared" si="10"/>
        <v>0</v>
      </c>
      <c r="H252" s="21"/>
      <c r="I252" s="21">
        <f t="shared" si="11"/>
        <v>0</v>
      </c>
      <c r="J252" s="21">
        <f t="shared" si="12"/>
        <v>0</v>
      </c>
    </row>
    <row r="253" spans="1:10" s="17" customFormat="1" ht="20.399999999999999" x14ac:dyDescent="0.3">
      <c r="A253" s="19" t="s">
        <v>1123</v>
      </c>
      <c r="B253" s="9" t="s">
        <v>1120</v>
      </c>
      <c r="C253" s="10" t="s">
        <v>1124</v>
      </c>
      <c r="D253" s="8" t="s">
        <v>1122</v>
      </c>
      <c r="E253" s="22">
        <v>1</v>
      </c>
      <c r="F253" s="21"/>
      <c r="G253" s="21">
        <f t="shared" si="10"/>
        <v>0</v>
      </c>
      <c r="H253" s="21"/>
      <c r="I253" s="21">
        <f t="shared" si="11"/>
        <v>0</v>
      </c>
      <c r="J253" s="21">
        <f t="shared" si="12"/>
        <v>0</v>
      </c>
    </row>
    <row r="254" spans="1:10" s="17" customFormat="1" ht="20.399999999999999" x14ac:dyDescent="0.3">
      <c r="A254" s="19" t="s">
        <v>1125</v>
      </c>
      <c r="B254" s="9" t="s">
        <v>1120</v>
      </c>
      <c r="C254" s="10" t="s">
        <v>1126</v>
      </c>
      <c r="D254" s="8" t="s">
        <v>1122</v>
      </c>
      <c r="E254" s="22">
        <v>1</v>
      </c>
      <c r="F254" s="21"/>
      <c r="G254" s="21">
        <f t="shared" si="10"/>
        <v>0</v>
      </c>
      <c r="H254" s="21"/>
      <c r="I254" s="21">
        <f t="shared" si="11"/>
        <v>0</v>
      </c>
      <c r="J254" s="21">
        <f t="shared" si="12"/>
        <v>0</v>
      </c>
    </row>
    <row r="255" spans="1:10" s="17" customFormat="1" ht="40.799999999999997" x14ac:dyDescent="0.3">
      <c r="A255" s="19" t="s">
        <v>1127</v>
      </c>
      <c r="B255" s="9" t="s">
        <v>1128</v>
      </c>
      <c r="C255" s="10" t="s">
        <v>1129</v>
      </c>
      <c r="D255" s="8" t="s">
        <v>116</v>
      </c>
      <c r="E255" s="20">
        <v>132.6</v>
      </c>
      <c r="F255" s="21"/>
      <c r="G255" s="21">
        <f t="shared" si="10"/>
        <v>0</v>
      </c>
      <c r="H255" s="21"/>
      <c r="I255" s="21">
        <f t="shared" si="11"/>
        <v>0</v>
      </c>
      <c r="J255" s="21">
        <f t="shared" si="12"/>
        <v>0</v>
      </c>
    </row>
    <row r="256" spans="1:10" s="17" customFormat="1" ht="40.799999999999997" x14ac:dyDescent="0.3">
      <c r="A256" s="19" t="s">
        <v>1130</v>
      </c>
      <c r="B256" s="9" t="s">
        <v>1131</v>
      </c>
      <c r="C256" s="10" t="s">
        <v>1132</v>
      </c>
      <c r="D256" s="8" t="s">
        <v>116</v>
      </c>
      <c r="E256" s="20">
        <v>132.6</v>
      </c>
      <c r="F256" s="21"/>
      <c r="G256" s="21">
        <f t="shared" si="10"/>
        <v>0</v>
      </c>
      <c r="H256" s="21"/>
      <c r="I256" s="21">
        <f t="shared" si="11"/>
        <v>0</v>
      </c>
      <c r="J256" s="21">
        <f t="shared" si="12"/>
        <v>0</v>
      </c>
    </row>
    <row r="257" spans="1:10" s="17" customFormat="1" ht="40.799999999999997" x14ac:dyDescent="0.3">
      <c r="A257" s="19" t="s">
        <v>1133</v>
      </c>
      <c r="B257" s="9" t="s">
        <v>1101</v>
      </c>
      <c r="C257" s="10" t="s">
        <v>1134</v>
      </c>
      <c r="D257" s="8" t="s">
        <v>213</v>
      </c>
      <c r="E257" s="22">
        <v>6</v>
      </c>
      <c r="F257" s="21"/>
      <c r="G257" s="21">
        <f t="shared" si="10"/>
        <v>0</v>
      </c>
      <c r="H257" s="21"/>
      <c r="I257" s="21">
        <f t="shared" si="11"/>
        <v>0</v>
      </c>
      <c r="J257" s="21">
        <f t="shared" si="12"/>
        <v>0</v>
      </c>
    </row>
    <row r="258" spans="1:10" s="17" customFormat="1" ht="20.399999999999999" x14ac:dyDescent="0.3">
      <c r="A258" s="19" t="s">
        <v>1135</v>
      </c>
      <c r="B258" s="9" t="s">
        <v>1136</v>
      </c>
      <c r="C258" s="10" t="s">
        <v>1137</v>
      </c>
      <c r="D258" s="8" t="s">
        <v>213</v>
      </c>
      <c r="E258" s="22">
        <v>3</v>
      </c>
      <c r="F258" s="21"/>
      <c r="G258" s="21">
        <f t="shared" si="10"/>
        <v>0</v>
      </c>
      <c r="H258" s="21"/>
      <c r="I258" s="21">
        <f t="shared" si="11"/>
        <v>0</v>
      </c>
      <c r="J258" s="21">
        <f t="shared" si="12"/>
        <v>0</v>
      </c>
    </row>
    <row r="259" spans="1:10" s="17" customFormat="1" ht="20.399999999999999" x14ac:dyDescent="0.3">
      <c r="A259" s="19" t="s">
        <v>1138</v>
      </c>
      <c r="B259" s="9" t="s">
        <v>1136</v>
      </c>
      <c r="C259" s="10" t="s">
        <v>1139</v>
      </c>
      <c r="D259" s="8" t="s">
        <v>213</v>
      </c>
      <c r="E259" s="22">
        <v>3</v>
      </c>
      <c r="F259" s="21"/>
      <c r="G259" s="21">
        <f t="shared" ref="G259:G295" si="13">E259*F259</f>
        <v>0</v>
      </c>
      <c r="H259" s="21"/>
      <c r="I259" s="21">
        <f t="shared" ref="I259:I295" si="14">E259*H259</f>
        <v>0</v>
      </c>
      <c r="J259" s="21">
        <f t="shared" si="12"/>
        <v>0</v>
      </c>
    </row>
    <row r="260" spans="1:10" s="17" customFormat="1" ht="40.799999999999997" x14ac:dyDescent="0.3">
      <c r="A260" s="19" t="s">
        <v>1140</v>
      </c>
      <c r="B260" s="9" t="s">
        <v>1141</v>
      </c>
      <c r="C260" s="10" t="s">
        <v>1142</v>
      </c>
      <c r="D260" s="8" t="s">
        <v>213</v>
      </c>
      <c r="E260" s="22">
        <v>60</v>
      </c>
      <c r="F260" s="21"/>
      <c r="G260" s="21">
        <f t="shared" si="13"/>
        <v>0</v>
      </c>
      <c r="H260" s="21"/>
      <c r="I260" s="21">
        <f t="shared" si="14"/>
        <v>0</v>
      </c>
      <c r="J260" s="21">
        <f t="shared" ref="J260:J295" si="15">G260+I260</f>
        <v>0</v>
      </c>
    </row>
    <row r="261" spans="1:10" s="17" customFormat="1" ht="40.799999999999997" x14ac:dyDescent="0.3">
      <c r="A261" s="19" t="s">
        <v>1143</v>
      </c>
      <c r="B261" s="9" t="s">
        <v>1144</v>
      </c>
      <c r="C261" s="10" t="s">
        <v>1145</v>
      </c>
      <c r="D261" s="8" t="s">
        <v>213</v>
      </c>
      <c r="E261" s="22">
        <v>1232</v>
      </c>
      <c r="F261" s="21"/>
      <c r="G261" s="21">
        <f t="shared" si="13"/>
        <v>0</v>
      </c>
      <c r="H261" s="21"/>
      <c r="I261" s="21">
        <f t="shared" si="14"/>
        <v>0</v>
      </c>
      <c r="J261" s="21">
        <f t="shared" si="15"/>
        <v>0</v>
      </c>
    </row>
    <row r="262" spans="1:10" s="17" customFormat="1" ht="40.799999999999997" x14ac:dyDescent="0.3">
      <c r="A262" s="19" t="s">
        <v>1146</v>
      </c>
      <c r="B262" s="9" t="s">
        <v>1144</v>
      </c>
      <c r="C262" s="10" t="s">
        <v>1147</v>
      </c>
      <c r="D262" s="8" t="s">
        <v>213</v>
      </c>
      <c r="E262" s="22">
        <v>123</v>
      </c>
      <c r="F262" s="21"/>
      <c r="G262" s="21">
        <f t="shared" si="13"/>
        <v>0</v>
      </c>
      <c r="H262" s="21"/>
      <c r="I262" s="21">
        <f t="shared" si="14"/>
        <v>0</v>
      </c>
      <c r="J262" s="21">
        <f t="shared" si="15"/>
        <v>0</v>
      </c>
    </row>
    <row r="263" spans="1:10" s="17" customFormat="1" ht="20.399999999999999" x14ac:dyDescent="0.3">
      <c r="A263" s="19" t="s">
        <v>1148</v>
      </c>
      <c r="B263" s="9" t="s">
        <v>1149</v>
      </c>
      <c r="C263" s="10" t="s">
        <v>1150</v>
      </c>
      <c r="D263" s="8" t="s">
        <v>116</v>
      </c>
      <c r="E263" s="22">
        <v>10</v>
      </c>
      <c r="F263" s="21"/>
      <c r="G263" s="21">
        <f t="shared" si="13"/>
        <v>0</v>
      </c>
      <c r="H263" s="21"/>
      <c r="I263" s="21">
        <f t="shared" si="14"/>
        <v>0</v>
      </c>
      <c r="J263" s="21">
        <f t="shared" si="15"/>
        <v>0</v>
      </c>
    </row>
    <row r="264" spans="1:10" s="17" customFormat="1" ht="40.799999999999997" x14ac:dyDescent="0.3">
      <c r="A264" s="19" t="s">
        <v>1151</v>
      </c>
      <c r="B264" s="9" t="s">
        <v>1144</v>
      </c>
      <c r="C264" s="10" t="s">
        <v>1152</v>
      </c>
      <c r="D264" s="8" t="s">
        <v>213</v>
      </c>
      <c r="E264" s="22">
        <v>82</v>
      </c>
      <c r="F264" s="21"/>
      <c r="G264" s="21">
        <f t="shared" si="13"/>
        <v>0</v>
      </c>
      <c r="H264" s="21"/>
      <c r="I264" s="21">
        <f t="shared" si="14"/>
        <v>0</v>
      </c>
      <c r="J264" s="21">
        <f t="shared" si="15"/>
        <v>0</v>
      </c>
    </row>
    <row r="265" spans="1:10" s="17" customFormat="1" ht="40.799999999999997" x14ac:dyDescent="0.3">
      <c r="A265" s="19" t="s">
        <v>1153</v>
      </c>
      <c r="B265" s="9" t="s">
        <v>1154</v>
      </c>
      <c r="C265" s="10" t="s">
        <v>1155</v>
      </c>
      <c r="D265" s="8" t="s">
        <v>213</v>
      </c>
      <c r="E265" s="22">
        <v>6710</v>
      </c>
      <c r="F265" s="21"/>
      <c r="G265" s="21">
        <f t="shared" si="13"/>
        <v>0</v>
      </c>
      <c r="H265" s="21"/>
      <c r="I265" s="21">
        <f t="shared" si="14"/>
        <v>0</v>
      </c>
      <c r="J265" s="21">
        <f t="shared" si="15"/>
        <v>0</v>
      </c>
    </row>
    <row r="266" spans="1:10" s="17" customFormat="1" ht="40.799999999999997" x14ac:dyDescent="0.3">
      <c r="A266" s="19" t="s">
        <v>1156</v>
      </c>
      <c r="B266" s="9" t="s">
        <v>1157</v>
      </c>
      <c r="C266" s="10" t="s">
        <v>1158</v>
      </c>
      <c r="D266" s="8" t="s">
        <v>1159</v>
      </c>
      <c r="E266" s="22">
        <v>25</v>
      </c>
      <c r="F266" s="21"/>
      <c r="G266" s="21">
        <f t="shared" si="13"/>
        <v>0</v>
      </c>
      <c r="H266" s="21"/>
      <c r="I266" s="21">
        <f t="shared" si="14"/>
        <v>0</v>
      </c>
      <c r="J266" s="21">
        <f t="shared" si="15"/>
        <v>0</v>
      </c>
    </row>
    <row r="267" spans="1:10" s="17" customFormat="1" ht="40.799999999999997" x14ac:dyDescent="0.3">
      <c r="A267" s="19" t="s">
        <v>1160</v>
      </c>
      <c r="B267" s="9" t="s">
        <v>1161</v>
      </c>
      <c r="C267" s="10" t="s">
        <v>1162</v>
      </c>
      <c r="D267" s="8" t="s">
        <v>116</v>
      </c>
      <c r="E267" s="22">
        <v>39</v>
      </c>
      <c r="F267" s="21"/>
      <c r="G267" s="21">
        <f t="shared" si="13"/>
        <v>0</v>
      </c>
      <c r="H267" s="21"/>
      <c r="I267" s="21">
        <f t="shared" si="14"/>
        <v>0</v>
      </c>
      <c r="J267" s="21">
        <f t="shared" si="15"/>
        <v>0</v>
      </c>
    </row>
    <row r="268" spans="1:10" s="38" customFormat="1" ht="20.399999999999999" x14ac:dyDescent="0.3">
      <c r="A268" s="47" t="s">
        <v>1163</v>
      </c>
      <c r="B268" s="43" t="s">
        <v>1164</v>
      </c>
      <c r="C268" s="44" t="s">
        <v>1165</v>
      </c>
      <c r="D268" s="42" t="s">
        <v>415</v>
      </c>
      <c r="E268" s="50">
        <v>6.16</v>
      </c>
      <c r="F268" s="26"/>
      <c r="G268" s="26">
        <f t="shared" si="13"/>
        <v>0</v>
      </c>
      <c r="H268" s="26"/>
      <c r="I268" s="26">
        <f t="shared" si="14"/>
        <v>0</v>
      </c>
      <c r="J268" s="26">
        <f t="shared" si="15"/>
        <v>0</v>
      </c>
    </row>
    <row r="269" spans="1:10" s="17" customFormat="1" ht="40.799999999999997" x14ac:dyDescent="0.3">
      <c r="A269" s="19" t="s">
        <v>1166</v>
      </c>
      <c r="B269" s="9" t="s">
        <v>1167</v>
      </c>
      <c r="C269" s="10" t="s">
        <v>1168</v>
      </c>
      <c r="D269" s="8" t="s">
        <v>116</v>
      </c>
      <c r="E269" s="23">
        <v>628.32000000000005</v>
      </c>
      <c r="F269" s="21"/>
      <c r="G269" s="21">
        <f t="shared" si="13"/>
        <v>0</v>
      </c>
      <c r="H269" s="21"/>
      <c r="I269" s="21">
        <f t="shared" si="14"/>
        <v>0</v>
      </c>
      <c r="J269" s="21">
        <f t="shared" si="15"/>
        <v>0</v>
      </c>
    </row>
    <row r="270" spans="1:10" s="17" customFormat="1" ht="40.799999999999997" x14ac:dyDescent="0.3">
      <c r="A270" s="19" t="s">
        <v>1169</v>
      </c>
      <c r="B270" s="9" t="s">
        <v>1170</v>
      </c>
      <c r="C270" s="10" t="s">
        <v>1171</v>
      </c>
      <c r="D270" s="8" t="s">
        <v>213</v>
      </c>
      <c r="E270" s="22">
        <v>41</v>
      </c>
      <c r="F270" s="21"/>
      <c r="G270" s="21">
        <f t="shared" si="13"/>
        <v>0</v>
      </c>
      <c r="H270" s="21"/>
      <c r="I270" s="21">
        <f t="shared" si="14"/>
        <v>0</v>
      </c>
      <c r="J270" s="21">
        <f t="shared" si="15"/>
        <v>0</v>
      </c>
    </row>
    <row r="271" spans="1:10" s="17" customFormat="1" ht="40.799999999999997" x14ac:dyDescent="0.3">
      <c r="A271" s="19" t="s">
        <v>1172</v>
      </c>
      <c r="B271" s="9" t="s">
        <v>1170</v>
      </c>
      <c r="C271" s="10" t="s">
        <v>1173</v>
      </c>
      <c r="D271" s="8" t="s">
        <v>213</v>
      </c>
      <c r="E271" s="22">
        <v>41</v>
      </c>
      <c r="F271" s="21"/>
      <c r="G271" s="21">
        <f t="shared" si="13"/>
        <v>0</v>
      </c>
      <c r="H271" s="21"/>
      <c r="I271" s="21">
        <f t="shared" si="14"/>
        <v>0</v>
      </c>
      <c r="J271" s="21">
        <f t="shared" si="15"/>
        <v>0</v>
      </c>
    </row>
    <row r="272" spans="1:10" s="38" customFormat="1" ht="30.6" x14ac:dyDescent="0.3">
      <c r="A272" s="47" t="s">
        <v>1174</v>
      </c>
      <c r="B272" s="43" t="s">
        <v>1175</v>
      </c>
      <c r="C272" s="44" t="s">
        <v>129</v>
      </c>
      <c r="D272" s="42" t="s">
        <v>130</v>
      </c>
      <c r="E272" s="49">
        <v>16</v>
      </c>
      <c r="F272" s="26"/>
      <c r="G272" s="26">
        <f t="shared" si="13"/>
        <v>0</v>
      </c>
      <c r="H272" s="26"/>
      <c r="I272" s="26">
        <f t="shared" si="14"/>
        <v>0</v>
      </c>
      <c r="J272" s="26">
        <f t="shared" si="15"/>
        <v>0</v>
      </c>
    </row>
    <row r="273" spans="1:10" s="17" customFormat="1" ht="40.799999999999997" x14ac:dyDescent="0.3">
      <c r="A273" s="19" t="s">
        <v>1176</v>
      </c>
      <c r="B273" s="9" t="s">
        <v>1177</v>
      </c>
      <c r="C273" s="10" t="s">
        <v>1178</v>
      </c>
      <c r="D273" s="8" t="s">
        <v>213</v>
      </c>
      <c r="E273" s="22">
        <v>16</v>
      </c>
      <c r="F273" s="21"/>
      <c r="G273" s="21">
        <f t="shared" si="13"/>
        <v>0</v>
      </c>
      <c r="H273" s="21"/>
      <c r="I273" s="21">
        <f t="shared" si="14"/>
        <v>0</v>
      </c>
      <c r="J273" s="21">
        <f t="shared" si="15"/>
        <v>0</v>
      </c>
    </row>
    <row r="274" spans="1:10" s="17" customFormat="1" ht="40.799999999999997" x14ac:dyDescent="0.3">
      <c r="A274" s="19" t="s">
        <v>1179</v>
      </c>
      <c r="B274" s="9" t="s">
        <v>1180</v>
      </c>
      <c r="C274" s="10" t="s">
        <v>1181</v>
      </c>
      <c r="D274" s="8" t="s">
        <v>213</v>
      </c>
      <c r="E274" s="22">
        <v>39</v>
      </c>
      <c r="F274" s="21"/>
      <c r="G274" s="21">
        <f t="shared" si="13"/>
        <v>0</v>
      </c>
      <c r="H274" s="21"/>
      <c r="I274" s="21">
        <f t="shared" si="14"/>
        <v>0</v>
      </c>
      <c r="J274" s="21">
        <f t="shared" si="15"/>
        <v>0</v>
      </c>
    </row>
    <row r="275" spans="1:10" s="17" customFormat="1" ht="40.799999999999997" x14ac:dyDescent="0.3">
      <c r="A275" s="19" t="s">
        <v>1182</v>
      </c>
      <c r="B275" s="9" t="s">
        <v>1183</v>
      </c>
      <c r="C275" s="10" t="s">
        <v>1184</v>
      </c>
      <c r="D275" s="8" t="s">
        <v>213</v>
      </c>
      <c r="E275" s="22">
        <v>33</v>
      </c>
      <c r="F275" s="21"/>
      <c r="G275" s="21">
        <f t="shared" si="13"/>
        <v>0</v>
      </c>
      <c r="H275" s="21"/>
      <c r="I275" s="21">
        <f t="shared" si="14"/>
        <v>0</v>
      </c>
      <c r="J275" s="21">
        <f t="shared" si="15"/>
        <v>0</v>
      </c>
    </row>
    <row r="276" spans="1:10" s="17" customFormat="1" ht="40.799999999999997" x14ac:dyDescent="0.3">
      <c r="A276" s="19" t="s">
        <v>1185</v>
      </c>
      <c r="B276" s="9" t="s">
        <v>1186</v>
      </c>
      <c r="C276" s="10" t="s">
        <v>1187</v>
      </c>
      <c r="D276" s="8" t="s">
        <v>213</v>
      </c>
      <c r="E276" s="22">
        <v>6</v>
      </c>
      <c r="F276" s="21"/>
      <c r="G276" s="21">
        <f t="shared" si="13"/>
        <v>0</v>
      </c>
      <c r="H276" s="21"/>
      <c r="I276" s="21">
        <f t="shared" si="14"/>
        <v>0</v>
      </c>
      <c r="J276" s="21">
        <f t="shared" si="15"/>
        <v>0</v>
      </c>
    </row>
    <row r="277" spans="1:10" s="17" customFormat="1" ht="40.799999999999997" x14ac:dyDescent="0.3">
      <c r="A277" s="19" t="s">
        <v>1188</v>
      </c>
      <c r="B277" s="9" t="s">
        <v>1189</v>
      </c>
      <c r="C277" s="10" t="s">
        <v>1190</v>
      </c>
      <c r="D277" s="8" t="s">
        <v>213</v>
      </c>
      <c r="E277" s="22">
        <v>63</v>
      </c>
      <c r="F277" s="21"/>
      <c r="G277" s="21">
        <f t="shared" si="13"/>
        <v>0</v>
      </c>
      <c r="H277" s="21"/>
      <c r="I277" s="21">
        <f t="shared" si="14"/>
        <v>0</v>
      </c>
      <c r="J277" s="21">
        <f t="shared" si="15"/>
        <v>0</v>
      </c>
    </row>
    <row r="278" spans="1:10" s="17" customFormat="1" ht="40.799999999999997" x14ac:dyDescent="0.3">
      <c r="A278" s="19" t="s">
        <v>1191</v>
      </c>
      <c r="B278" s="9" t="s">
        <v>1192</v>
      </c>
      <c r="C278" s="10" t="s">
        <v>1193</v>
      </c>
      <c r="D278" s="8" t="s">
        <v>213</v>
      </c>
      <c r="E278" s="22">
        <v>102</v>
      </c>
      <c r="F278" s="21"/>
      <c r="G278" s="21">
        <f t="shared" si="13"/>
        <v>0</v>
      </c>
      <c r="H278" s="21"/>
      <c r="I278" s="21">
        <f t="shared" si="14"/>
        <v>0</v>
      </c>
      <c r="J278" s="21">
        <f t="shared" si="15"/>
        <v>0</v>
      </c>
    </row>
    <row r="279" spans="1:10" s="17" customFormat="1" ht="40.799999999999997" x14ac:dyDescent="0.3">
      <c r="A279" s="19" t="s">
        <v>1194</v>
      </c>
      <c r="B279" s="9" t="s">
        <v>1195</v>
      </c>
      <c r="C279" s="10" t="s">
        <v>1196</v>
      </c>
      <c r="D279" s="8" t="s">
        <v>213</v>
      </c>
      <c r="E279" s="22">
        <v>156</v>
      </c>
      <c r="F279" s="21"/>
      <c r="G279" s="21">
        <f t="shared" si="13"/>
        <v>0</v>
      </c>
      <c r="H279" s="21"/>
      <c r="I279" s="21">
        <f t="shared" si="14"/>
        <v>0</v>
      </c>
      <c r="J279" s="21">
        <f t="shared" si="15"/>
        <v>0</v>
      </c>
    </row>
    <row r="280" spans="1:10" s="17" customFormat="1" ht="40.799999999999997" x14ac:dyDescent="0.3">
      <c r="A280" s="19" t="s">
        <v>1197</v>
      </c>
      <c r="B280" s="9" t="s">
        <v>1198</v>
      </c>
      <c r="C280" s="10" t="s">
        <v>1199</v>
      </c>
      <c r="D280" s="8" t="s">
        <v>213</v>
      </c>
      <c r="E280" s="22">
        <v>156</v>
      </c>
      <c r="F280" s="21"/>
      <c r="G280" s="21">
        <f t="shared" si="13"/>
        <v>0</v>
      </c>
      <c r="H280" s="21"/>
      <c r="I280" s="21">
        <f t="shared" si="14"/>
        <v>0</v>
      </c>
      <c r="J280" s="21">
        <f t="shared" si="15"/>
        <v>0</v>
      </c>
    </row>
    <row r="281" spans="1:10" s="17" customFormat="1" ht="40.799999999999997" x14ac:dyDescent="0.3">
      <c r="A281" s="19" t="s">
        <v>1200</v>
      </c>
      <c r="B281" s="9" t="s">
        <v>1201</v>
      </c>
      <c r="C281" s="10" t="s">
        <v>1202</v>
      </c>
      <c r="D281" s="8" t="s">
        <v>213</v>
      </c>
      <c r="E281" s="22">
        <v>156</v>
      </c>
      <c r="F281" s="21"/>
      <c r="G281" s="21">
        <f t="shared" si="13"/>
        <v>0</v>
      </c>
      <c r="H281" s="21"/>
      <c r="I281" s="21">
        <f t="shared" si="14"/>
        <v>0</v>
      </c>
      <c r="J281" s="21">
        <f t="shared" si="15"/>
        <v>0</v>
      </c>
    </row>
    <row r="282" spans="1:10" s="17" customFormat="1" ht="40.799999999999997" x14ac:dyDescent="0.3">
      <c r="A282" s="19" t="s">
        <v>1203</v>
      </c>
      <c r="B282" s="9" t="s">
        <v>1201</v>
      </c>
      <c r="C282" s="10" t="s">
        <v>1204</v>
      </c>
      <c r="D282" s="8" t="s">
        <v>213</v>
      </c>
      <c r="E282" s="22">
        <v>156</v>
      </c>
      <c r="F282" s="21"/>
      <c r="G282" s="21">
        <f t="shared" si="13"/>
        <v>0</v>
      </c>
      <c r="H282" s="21"/>
      <c r="I282" s="21">
        <f t="shared" si="14"/>
        <v>0</v>
      </c>
      <c r="J282" s="21">
        <f t="shared" si="15"/>
        <v>0</v>
      </c>
    </row>
    <row r="283" spans="1:10" s="38" customFormat="1" ht="20.399999999999999" x14ac:dyDescent="0.3">
      <c r="A283" s="47" t="s">
        <v>1205</v>
      </c>
      <c r="B283" s="43" t="s">
        <v>508</v>
      </c>
      <c r="C283" s="44" t="s">
        <v>509</v>
      </c>
      <c r="D283" s="42" t="s">
        <v>109</v>
      </c>
      <c r="E283" s="50">
        <v>0.89</v>
      </c>
      <c r="F283" s="26"/>
      <c r="G283" s="26">
        <f t="shared" si="13"/>
        <v>0</v>
      </c>
      <c r="H283" s="26"/>
      <c r="I283" s="26">
        <f t="shared" si="14"/>
        <v>0</v>
      </c>
      <c r="J283" s="26">
        <f t="shared" si="15"/>
        <v>0</v>
      </c>
    </row>
    <row r="284" spans="1:10" s="17" customFormat="1" ht="40.799999999999997" x14ac:dyDescent="0.3">
      <c r="A284" s="19" t="s">
        <v>1206</v>
      </c>
      <c r="B284" s="9" t="s">
        <v>1207</v>
      </c>
      <c r="C284" s="10" t="s">
        <v>1208</v>
      </c>
      <c r="D284" s="8" t="s">
        <v>116</v>
      </c>
      <c r="E284" s="23">
        <v>90.78</v>
      </c>
      <c r="F284" s="21"/>
      <c r="G284" s="21">
        <f t="shared" si="13"/>
        <v>0</v>
      </c>
      <c r="H284" s="21"/>
      <c r="I284" s="21">
        <f t="shared" si="14"/>
        <v>0</v>
      </c>
      <c r="J284" s="21">
        <f t="shared" si="15"/>
        <v>0</v>
      </c>
    </row>
    <row r="285" spans="1:10" s="17" customFormat="1" ht="40.799999999999997" x14ac:dyDescent="0.3">
      <c r="A285" s="19" t="s">
        <v>1209</v>
      </c>
      <c r="B285" s="9" t="s">
        <v>1210</v>
      </c>
      <c r="C285" s="10" t="s">
        <v>1211</v>
      </c>
      <c r="D285" s="8" t="s">
        <v>116</v>
      </c>
      <c r="E285" s="22">
        <v>7</v>
      </c>
      <c r="F285" s="21"/>
      <c r="G285" s="21">
        <f t="shared" si="13"/>
        <v>0</v>
      </c>
      <c r="H285" s="21"/>
      <c r="I285" s="21">
        <f t="shared" si="14"/>
        <v>0</v>
      </c>
      <c r="J285" s="21">
        <f t="shared" si="15"/>
        <v>0</v>
      </c>
    </row>
    <row r="286" spans="1:10" s="17" customFormat="1" ht="40.799999999999997" x14ac:dyDescent="0.3">
      <c r="A286" s="19" t="s">
        <v>1212</v>
      </c>
      <c r="B286" s="9" t="s">
        <v>1213</v>
      </c>
      <c r="C286" s="10" t="s">
        <v>1214</v>
      </c>
      <c r="D286" s="8" t="s">
        <v>213</v>
      </c>
      <c r="E286" s="22">
        <v>16</v>
      </c>
      <c r="F286" s="21"/>
      <c r="G286" s="21">
        <f t="shared" si="13"/>
        <v>0</v>
      </c>
      <c r="H286" s="21"/>
      <c r="I286" s="21">
        <f t="shared" si="14"/>
        <v>0</v>
      </c>
      <c r="J286" s="21">
        <f t="shared" si="15"/>
        <v>0</v>
      </c>
    </row>
    <row r="287" spans="1:10" s="38" customFormat="1" ht="20.399999999999999" x14ac:dyDescent="0.3">
      <c r="A287" s="47" t="s">
        <v>1215</v>
      </c>
      <c r="B287" s="43" t="s">
        <v>825</v>
      </c>
      <c r="C287" s="44" t="s">
        <v>826</v>
      </c>
      <c r="D287" s="42" t="s">
        <v>109</v>
      </c>
      <c r="E287" s="50">
        <v>18.64</v>
      </c>
      <c r="F287" s="26"/>
      <c r="G287" s="26">
        <f t="shared" si="13"/>
        <v>0</v>
      </c>
      <c r="H287" s="26"/>
      <c r="I287" s="26">
        <f t="shared" si="14"/>
        <v>0</v>
      </c>
      <c r="J287" s="26">
        <f t="shared" si="15"/>
        <v>0</v>
      </c>
    </row>
    <row r="288" spans="1:10" s="17" customFormat="1" ht="40.799999999999997" x14ac:dyDescent="0.3">
      <c r="A288" s="19" t="s">
        <v>1216</v>
      </c>
      <c r="B288" s="9" t="s">
        <v>1217</v>
      </c>
      <c r="C288" s="10" t="s">
        <v>1218</v>
      </c>
      <c r="D288" s="8" t="s">
        <v>116</v>
      </c>
      <c r="E288" s="23">
        <v>210.12</v>
      </c>
      <c r="F288" s="21"/>
      <c r="G288" s="21">
        <f t="shared" si="13"/>
        <v>0</v>
      </c>
      <c r="H288" s="21"/>
      <c r="I288" s="21">
        <f t="shared" si="14"/>
        <v>0</v>
      </c>
      <c r="J288" s="21">
        <f t="shared" si="15"/>
        <v>0</v>
      </c>
    </row>
    <row r="289" spans="1:10" s="17" customFormat="1" ht="40.799999999999997" x14ac:dyDescent="0.3">
      <c r="A289" s="19" t="s">
        <v>1219</v>
      </c>
      <c r="B289" s="9" t="s">
        <v>1220</v>
      </c>
      <c r="C289" s="10" t="s">
        <v>1221</v>
      </c>
      <c r="D289" s="8" t="s">
        <v>116</v>
      </c>
      <c r="E289" s="20">
        <v>1297.8</v>
      </c>
      <c r="F289" s="21"/>
      <c r="G289" s="21">
        <f t="shared" si="13"/>
        <v>0</v>
      </c>
      <c r="H289" s="21"/>
      <c r="I289" s="21">
        <f t="shared" si="14"/>
        <v>0</v>
      </c>
      <c r="J289" s="21">
        <f t="shared" si="15"/>
        <v>0</v>
      </c>
    </row>
    <row r="290" spans="1:10" s="17" customFormat="1" ht="40.799999999999997" x14ac:dyDescent="0.3">
      <c r="A290" s="19" t="s">
        <v>1222</v>
      </c>
      <c r="B290" s="9" t="s">
        <v>1223</v>
      </c>
      <c r="C290" s="10" t="s">
        <v>1224</v>
      </c>
      <c r="D290" s="8" t="s">
        <v>116</v>
      </c>
      <c r="E290" s="22">
        <v>412</v>
      </c>
      <c r="F290" s="21"/>
      <c r="G290" s="21">
        <f t="shared" si="13"/>
        <v>0</v>
      </c>
      <c r="H290" s="21"/>
      <c r="I290" s="21">
        <f t="shared" si="14"/>
        <v>0</v>
      </c>
      <c r="J290" s="21">
        <f t="shared" si="15"/>
        <v>0</v>
      </c>
    </row>
    <row r="291" spans="1:10" s="17" customFormat="1" ht="40.799999999999997" x14ac:dyDescent="0.3">
      <c r="A291" s="19" t="s">
        <v>1225</v>
      </c>
      <c r="B291" s="9" t="s">
        <v>1210</v>
      </c>
      <c r="C291" s="10" t="s">
        <v>1226</v>
      </c>
      <c r="D291" s="8" t="s">
        <v>116</v>
      </c>
      <c r="E291" s="22">
        <v>4</v>
      </c>
      <c r="F291" s="21"/>
      <c r="G291" s="21">
        <f t="shared" si="13"/>
        <v>0</v>
      </c>
      <c r="H291" s="21"/>
      <c r="I291" s="21">
        <f t="shared" si="14"/>
        <v>0</v>
      </c>
      <c r="J291" s="21">
        <f t="shared" si="15"/>
        <v>0</v>
      </c>
    </row>
    <row r="292" spans="1:10" s="17" customFormat="1" ht="40.799999999999997" x14ac:dyDescent="0.3">
      <c r="A292" s="19" t="s">
        <v>1227</v>
      </c>
      <c r="B292" s="9" t="s">
        <v>1192</v>
      </c>
      <c r="C292" s="10" t="s">
        <v>1193</v>
      </c>
      <c r="D292" s="8" t="s">
        <v>213</v>
      </c>
      <c r="E292" s="22">
        <v>1864</v>
      </c>
      <c r="F292" s="21"/>
      <c r="G292" s="21">
        <f t="shared" si="13"/>
        <v>0</v>
      </c>
      <c r="H292" s="21"/>
      <c r="I292" s="21">
        <f t="shared" si="14"/>
        <v>0</v>
      </c>
      <c r="J292" s="21">
        <f t="shared" si="15"/>
        <v>0</v>
      </c>
    </row>
    <row r="293" spans="1:10" s="17" customFormat="1" ht="40.799999999999997" x14ac:dyDescent="0.3">
      <c r="A293" s="19" t="s">
        <v>1228</v>
      </c>
      <c r="B293" s="9" t="s">
        <v>1229</v>
      </c>
      <c r="C293" s="10" t="s">
        <v>1230</v>
      </c>
      <c r="D293" s="8" t="s">
        <v>213</v>
      </c>
      <c r="E293" s="22">
        <v>6</v>
      </c>
      <c r="F293" s="21"/>
      <c r="G293" s="21">
        <f t="shared" si="13"/>
        <v>0</v>
      </c>
      <c r="H293" s="21"/>
      <c r="I293" s="21">
        <f t="shared" si="14"/>
        <v>0</v>
      </c>
      <c r="J293" s="21">
        <f t="shared" si="15"/>
        <v>0</v>
      </c>
    </row>
    <row r="294" spans="1:10" s="17" customFormat="1" ht="40.799999999999997" x14ac:dyDescent="0.3">
      <c r="A294" s="19" t="s">
        <v>1231</v>
      </c>
      <c r="B294" s="9" t="s">
        <v>1229</v>
      </c>
      <c r="C294" s="10" t="s">
        <v>1232</v>
      </c>
      <c r="D294" s="8" t="s">
        <v>213</v>
      </c>
      <c r="E294" s="22">
        <v>54</v>
      </c>
      <c r="F294" s="21"/>
      <c r="G294" s="21">
        <f t="shared" si="13"/>
        <v>0</v>
      </c>
      <c r="H294" s="21"/>
      <c r="I294" s="21">
        <f t="shared" si="14"/>
        <v>0</v>
      </c>
      <c r="J294" s="21">
        <f t="shared" si="15"/>
        <v>0</v>
      </c>
    </row>
    <row r="295" spans="1:10" s="17" customFormat="1" ht="40.799999999999997" x14ac:dyDescent="0.3">
      <c r="A295" s="19" t="s">
        <v>1233</v>
      </c>
      <c r="B295" s="9" t="s">
        <v>1229</v>
      </c>
      <c r="C295" s="10" t="s">
        <v>1234</v>
      </c>
      <c r="D295" s="8" t="s">
        <v>213</v>
      </c>
      <c r="E295" s="22">
        <v>6</v>
      </c>
      <c r="F295" s="21"/>
      <c r="G295" s="21">
        <f t="shared" si="13"/>
        <v>0</v>
      </c>
      <c r="H295" s="21"/>
      <c r="I295" s="21">
        <f t="shared" si="14"/>
        <v>0</v>
      </c>
      <c r="J295" s="21">
        <f t="shared" si="15"/>
        <v>0</v>
      </c>
    </row>
    <row r="296" spans="1:10" x14ac:dyDescent="0.3">
      <c r="G296" s="26">
        <f t="shared" ref="G296:I296" si="16">SUM(G3:G295)</f>
        <v>69476275.255999982</v>
      </c>
      <c r="H296" s="26"/>
      <c r="I296" s="26">
        <f t="shared" si="16"/>
        <v>0</v>
      </c>
      <c r="J296" s="26">
        <f>SUM(J3:J295)</f>
        <v>69476275.255999982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rgb="FFFF0000"/>
    <pageSetUpPr fitToPage="1"/>
  </sheetPr>
  <dimension ref="A1:J67"/>
  <sheetViews>
    <sheetView workbookViewId="0">
      <pane ySplit="1" topLeftCell="A8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1235</v>
      </c>
      <c r="B2" s="16"/>
      <c r="C2" s="16"/>
      <c r="D2" s="16"/>
      <c r="E2" s="15"/>
    </row>
    <row r="3" spans="1:10" s="38" customFormat="1" ht="20.399999999999999" x14ac:dyDescent="0.3">
      <c r="A3" s="47" t="s">
        <v>539</v>
      </c>
      <c r="B3" s="43" t="s">
        <v>413</v>
      </c>
      <c r="C3" s="44" t="s">
        <v>414</v>
      </c>
      <c r="D3" s="42" t="s">
        <v>415</v>
      </c>
      <c r="E3" s="50">
        <v>18.21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65" t="s">
        <v>15</v>
      </c>
      <c r="B4" s="66" t="s">
        <v>1081</v>
      </c>
      <c r="C4" s="63" t="s">
        <v>1082</v>
      </c>
      <c r="D4" s="67" t="s">
        <v>116</v>
      </c>
      <c r="E4" s="69">
        <v>2485.7399999999998</v>
      </c>
      <c r="F4" s="68"/>
      <c r="G4" s="68">
        <f t="shared" si="0"/>
        <v>0</v>
      </c>
      <c r="H4" s="68"/>
      <c r="I4" s="68">
        <f t="shared" si="1"/>
        <v>0</v>
      </c>
      <c r="J4" s="68">
        <f t="shared" ref="J4:J66" si="3">G4+I4</f>
        <v>0</v>
      </c>
    </row>
    <row r="5" spans="1:10" s="38" customFormat="1" ht="40.799999999999997" x14ac:dyDescent="0.3">
      <c r="A5" s="47" t="s">
        <v>19</v>
      </c>
      <c r="B5" s="43" t="s">
        <v>114</v>
      </c>
      <c r="C5" s="44" t="s">
        <v>115</v>
      </c>
      <c r="D5" s="42" t="s">
        <v>109</v>
      </c>
      <c r="E5" s="50">
        <v>28.09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40.799999999999997" x14ac:dyDescent="0.3">
      <c r="A6" s="47" t="s">
        <v>22</v>
      </c>
      <c r="B6" s="43" t="s">
        <v>111</v>
      </c>
      <c r="C6" s="44" t="s">
        <v>112</v>
      </c>
      <c r="D6" s="42" t="s">
        <v>109</v>
      </c>
      <c r="E6" s="50">
        <v>19.53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25</v>
      </c>
      <c r="B7" s="43" t="s">
        <v>718</v>
      </c>
      <c r="C7" s="44" t="s">
        <v>719</v>
      </c>
      <c r="D7" s="42" t="s">
        <v>18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28</v>
      </c>
      <c r="B8" s="43" t="s">
        <v>23</v>
      </c>
      <c r="C8" s="44" t="s">
        <v>24</v>
      </c>
      <c r="D8" s="42" t="s">
        <v>18</v>
      </c>
      <c r="E8" s="50">
        <v>2.92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552</v>
      </c>
      <c r="B9" s="43" t="s">
        <v>20</v>
      </c>
      <c r="C9" s="44" t="s">
        <v>21</v>
      </c>
      <c r="D9" s="42" t="s">
        <v>18</v>
      </c>
      <c r="E9" s="50">
        <v>0.42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34</v>
      </c>
      <c r="B10" s="43" t="s">
        <v>16</v>
      </c>
      <c r="C10" s="44" t="s">
        <v>17</v>
      </c>
      <c r="D10" s="42" t="s">
        <v>18</v>
      </c>
      <c r="E10" s="50">
        <v>0.24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35</v>
      </c>
      <c r="B11" s="9" t="s">
        <v>1090</v>
      </c>
      <c r="C11" s="10" t="s">
        <v>1091</v>
      </c>
      <c r="D11" s="8" t="s">
        <v>116</v>
      </c>
      <c r="E11" s="20">
        <v>127.5</v>
      </c>
      <c r="F11" s="21">
        <v>989.52</v>
      </c>
      <c r="G11" s="21">
        <f t="shared" si="0"/>
        <v>126163.8</v>
      </c>
      <c r="H11" s="21"/>
      <c r="I11" s="21">
        <f t="shared" si="1"/>
        <v>0</v>
      </c>
      <c r="J11" s="21">
        <f t="shared" si="3"/>
        <v>126163.8</v>
      </c>
    </row>
    <row r="12" spans="1:10" s="17" customFormat="1" ht="40.799999999999997" x14ac:dyDescent="0.3">
      <c r="A12" s="19" t="s">
        <v>556</v>
      </c>
      <c r="B12" s="9" t="s">
        <v>1090</v>
      </c>
      <c r="C12" s="10" t="s">
        <v>1093</v>
      </c>
      <c r="D12" s="8" t="s">
        <v>116</v>
      </c>
      <c r="E12" s="20">
        <v>749.7</v>
      </c>
      <c r="F12" s="21">
        <v>1155.51</v>
      </c>
      <c r="G12" s="21">
        <f t="shared" si="0"/>
        <v>866285.84700000007</v>
      </c>
      <c r="H12" s="21"/>
      <c r="I12" s="21">
        <f t="shared" si="1"/>
        <v>0</v>
      </c>
      <c r="J12" s="21">
        <f t="shared" si="3"/>
        <v>866285.84700000007</v>
      </c>
    </row>
    <row r="13" spans="1:10" s="17" customFormat="1" ht="40.799999999999997" x14ac:dyDescent="0.3">
      <c r="A13" s="19" t="s">
        <v>42</v>
      </c>
      <c r="B13" s="9" t="s">
        <v>1090</v>
      </c>
      <c r="C13" s="10" t="s">
        <v>1095</v>
      </c>
      <c r="D13" s="8" t="s">
        <v>116</v>
      </c>
      <c r="E13" s="20">
        <v>1065.9000000000001</v>
      </c>
      <c r="F13" s="21">
        <v>1579.11</v>
      </c>
      <c r="G13" s="21">
        <f t="shared" si="0"/>
        <v>1683173.3489999999</v>
      </c>
      <c r="H13" s="21"/>
      <c r="I13" s="21">
        <f t="shared" si="1"/>
        <v>0</v>
      </c>
      <c r="J13" s="21">
        <f t="shared" si="3"/>
        <v>1683173.3489999999</v>
      </c>
    </row>
    <row r="14" spans="1:10" s="17" customFormat="1" ht="40.799999999999997" x14ac:dyDescent="0.3">
      <c r="A14" s="19" t="s">
        <v>558</v>
      </c>
      <c r="B14" s="9" t="s">
        <v>1097</v>
      </c>
      <c r="C14" s="10" t="s">
        <v>1098</v>
      </c>
      <c r="D14" s="8" t="s">
        <v>116</v>
      </c>
      <c r="E14" s="20">
        <v>163.19999999999999</v>
      </c>
      <c r="F14" s="21">
        <v>2734.18</v>
      </c>
      <c r="G14" s="21">
        <f t="shared" si="0"/>
        <v>446218.17599999992</v>
      </c>
      <c r="H14" s="21"/>
      <c r="I14" s="21">
        <f t="shared" si="1"/>
        <v>0</v>
      </c>
      <c r="J14" s="21">
        <f t="shared" si="3"/>
        <v>446218.17599999992</v>
      </c>
    </row>
    <row r="15" spans="1:10" s="38" customFormat="1" ht="20.399999999999999" x14ac:dyDescent="0.3">
      <c r="A15" s="47" t="s">
        <v>45</v>
      </c>
      <c r="B15" s="43" t="s">
        <v>208</v>
      </c>
      <c r="C15" s="44" t="s">
        <v>209</v>
      </c>
      <c r="D15" s="42" t="s">
        <v>38</v>
      </c>
      <c r="E15" s="49">
        <v>19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40.799999999999997" x14ac:dyDescent="0.3">
      <c r="A16" s="19" t="s">
        <v>46</v>
      </c>
      <c r="B16" s="9" t="s">
        <v>1101</v>
      </c>
      <c r="C16" s="10" t="s">
        <v>1102</v>
      </c>
      <c r="D16" s="8" t="s">
        <v>213</v>
      </c>
      <c r="E16" s="22">
        <v>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563</v>
      </c>
      <c r="B17" s="9" t="s">
        <v>1101</v>
      </c>
      <c r="C17" s="10" t="s">
        <v>1104</v>
      </c>
      <c r="D17" s="8" t="s">
        <v>213</v>
      </c>
      <c r="E17" s="22">
        <v>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0.799999999999997" x14ac:dyDescent="0.3">
      <c r="A18" s="19" t="s">
        <v>51</v>
      </c>
      <c r="B18" s="9" t="s">
        <v>1101</v>
      </c>
      <c r="C18" s="10" t="s">
        <v>1106</v>
      </c>
      <c r="D18" s="8" t="s">
        <v>213</v>
      </c>
      <c r="E18" s="22">
        <v>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0.399999999999999" x14ac:dyDescent="0.3">
      <c r="A19" s="19" t="s">
        <v>565</v>
      </c>
      <c r="B19" s="9" t="s">
        <v>1108</v>
      </c>
      <c r="C19" s="10" t="s">
        <v>1109</v>
      </c>
      <c r="D19" s="8" t="s">
        <v>213</v>
      </c>
      <c r="E19" s="22">
        <v>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1111</v>
      </c>
      <c r="C20" s="10" t="s">
        <v>1112</v>
      </c>
      <c r="D20" s="8" t="s">
        <v>213</v>
      </c>
      <c r="E20" s="22">
        <v>63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</v>
      </c>
      <c r="B21" s="9" t="s">
        <v>1111</v>
      </c>
      <c r="C21" s="10" t="s">
        <v>1114</v>
      </c>
      <c r="D21" s="8" t="s">
        <v>213</v>
      </c>
      <c r="E21" s="22">
        <v>22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14.4" x14ac:dyDescent="0.3">
      <c r="A22" s="47" t="s">
        <v>57</v>
      </c>
      <c r="B22" s="43" t="s">
        <v>1116</v>
      </c>
      <c r="C22" s="44" t="s">
        <v>1117</v>
      </c>
      <c r="D22" s="42" t="s">
        <v>1118</v>
      </c>
      <c r="E22" s="49">
        <v>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60</v>
      </c>
      <c r="B23" s="9" t="s">
        <v>1120</v>
      </c>
      <c r="C23" s="10" t="s">
        <v>1121</v>
      </c>
      <c r="D23" s="8" t="s">
        <v>1122</v>
      </c>
      <c r="E23" s="22">
        <v>1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20.399999999999999" x14ac:dyDescent="0.3">
      <c r="A24" s="19" t="s">
        <v>63</v>
      </c>
      <c r="B24" s="9" t="s">
        <v>1120</v>
      </c>
      <c r="C24" s="10" t="s">
        <v>1124</v>
      </c>
      <c r="D24" s="8" t="s">
        <v>1122</v>
      </c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1236</v>
      </c>
      <c r="B25" s="9" t="s">
        <v>1120</v>
      </c>
      <c r="C25" s="10" t="s">
        <v>1126</v>
      </c>
      <c r="D25" s="8" t="s">
        <v>1122</v>
      </c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70</v>
      </c>
      <c r="B26" s="9" t="s">
        <v>1128</v>
      </c>
      <c r="C26" s="10" t="s">
        <v>1129</v>
      </c>
      <c r="D26" s="8" t="s">
        <v>116</v>
      </c>
      <c r="E26" s="20">
        <v>132.6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74</v>
      </c>
      <c r="B27" s="9" t="s">
        <v>1131</v>
      </c>
      <c r="C27" s="10" t="s">
        <v>1132</v>
      </c>
      <c r="D27" s="8" t="s">
        <v>116</v>
      </c>
      <c r="E27" s="20">
        <v>132.6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0.799999999999997" x14ac:dyDescent="0.3">
      <c r="A28" s="19" t="s">
        <v>76</v>
      </c>
      <c r="B28" s="9" t="s">
        <v>1101</v>
      </c>
      <c r="C28" s="10" t="s">
        <v>1134</v>
      </c>
      <c r="D28" s="8" t="s">
        <v>213</v>
      </c>
      <c r="E28" s="22">
        <v>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20.399999999999999" x14ac:dyDescent="0.3">
      <c r="A29" s="19" t="s">
        <v>1237</v>
      </c>
      <c r="B29" s="9" t="s">
        <v>1136</v>
      </c>
      <c r="C29" s="10" t="s">
        <v>1137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20.399999999999999" x14ac:dyDescent="0.3">
      <c r="A30" s="19" t="s">
        <v>1238</v>
      </c>
      <c r="B30" s="9" t="s">
        <v>1136</v>
      </c>
      <c r="C30" s="10" t="s">
        <v>1139</v>
      </c>
      <c r="D30" s="8" t="s">
        <v>213</v>
      </c>
      <c r="E30" s="22">
        <v>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0.799999999999997" x14ac:dyDescent="0.3">
      <c r="A31" s="19" t="s">
        <v>83</v>
      </c>
      <c r="B31" s="9" t="s">
        <v>1141</v>
      </c>
      <c r="C31" s="10" t="s">
        <v>1142</v>
      </c>
      <c r="D31" s="8" t="s">
        <v>213</v>
      </c>
      <c r="E31" s="22">
        <v>60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0.799999999999997" x14ac:dyDescent="0.3">
      <c r="A32" s="19" t="s">
        <v>85</v>
      </c>
      <c r="B32" s="9" t="s">
        <v>1144</v>
      </c>
      <c r="C32" s="10" t="s">
        <v>1145</v>
      </c>
      <c r="D32" s="8" t="s">
        <v>213</v>
      </c>
      <c r="E32" s="22">
        <v>1232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0.799999999999997" x14ac:dyDescent="0.3">
      <c r="A33" s="19" t="s">
        <v>88</v>
      </c>
      <c r="B33" s="9" t="s">
        <v>1144</v>
      </c>
      <c r="C33" s="10" t="s">
        <v>1147</v>
      </c>
      <c r="D33" s="8" t="s">
        <v>213</v>
      </c>
      <c r="E33" s="22">
        <v>123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90</v>
      </c>
      <c r="B34" s="9" t="s">
        <v>1149</v>
      </c>
      <c r="C34" s="10" t="s">
        <v>1150</v>
      </c>
      <c r="D34" s="8" t="s">
        <v>116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0.799999999999997" x14ac:dyDescent="0.3">
      <c r="A35" s="19" t="s">
        <v>92</v>
      </c>
      <c r="B35" s="9" t="s">
        <v>1144</v>
      </c>
      <c r="C35" s="10" t="s">
        <v>1152</v>
      </c>
      <c r="D35" s="8" t="s">
        <v>213</v>
      </c>
      <c r="E35" s="22">
        <v>82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94</v>
      </c>
      <c r="B36" s="9" t="s">
        <v>1154</v>
      </c>
      <c r="C36" s="10" t="s">
        <v>1155</v>
      </c>
      <c r="D36" s="8" t="s">
        <v>213</v>
      </c>
      <c r="E36" s="22">
        <v>6710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96</v>
      </c>
      <c r="B37" s="9" t="s">
        <v>1157</v>
      </c>
      <c r="C37" s="10" t="s">
        <v>1158</v>
      </c>
      <c r="D37" s="8" t="s">
        <v>1159</v>
      </c>
      <c r="E37" s="22">
        <v>25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98</v>
      </c>
      <c r="B38" s="9" t="s">
        <v>1161</v>
      </c>
      <c r="C38" s="10" t="s">
        <v>1162</v>
      </c>
      <c r="D38" s="8" t="s">
        <v>116</v>
      </c>
      <c r="E38" s="22">
        <v>39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20.399999999999999" x14ac:dyDescent="0.3">
      <c r="A39" s="47" t="s">
        <v>101</v>
      </c>
      <c r="B39" s="43" t="s">
        <v>1164</v>
      </c>
      <c r="C39" s="44" t="s">
        <v>1165</v>
      </c>
      <c r="D39" s="42" t="s">
        <v>415</v>
      </c>
      <c r="E39" s="50">
        <v>6.16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103</v>
      </c>
      <c r="B40" s="9" t="s">
        <v>1167</v>
      </c>
      <c r="C40" s="10" t="s">
        <v>1168</v>
      </c>
      <c r="D40" s="8" t="s">
        <v>116</v>
      </c>
      <c r="E40" s="23">
        <v>628.32000000000005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106</v>
      </c>
      <c r="B41" s="9" t="s">
        <v>1170</v>
      </c>
      <c r="C41" s="10" t="s">
        <v>1171</v>
      </c>
      <c r="D41" s="8" t="s">
        <v>213</v>
      </c>
      <c r="E41" s="22">
        <v>41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110</v>
      </c>
      <c r="B42" s="9" t="s">
        <v>1170</v>
      </c>
      <c r="C42" s="10" t="s">
        <v>1173</v>
      </c>
      <c r="D42" s="8" t="s">
        <v>213</v>
      </c>
      <c r="E42" s="22">
        <v>41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0.6" x14ac:dyDescent="0.3">
      <c r="A43" s="47" t="s">
        <v>113</v>
      </c>
      <c r="B43" s="43" t="s">
        <v>1175</v>
      </c>
      <c r="C43" s="44" t="s">
        <v>129</v>
      </c>
      <c r="D43" s="42" t="s">
        <v>130</v>
      </c>
      <c r="E43" s="49">
        <v>16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117</v>
      </c>
      <c r="B44" s="9" t="s">
        <v>1177</v>
      </c>
      <c r="C44" s="10" t="s">
        <v>1178</v>
      </c>
      <c r="D44" s="8" t="s">
        <v>213</v>
      </c>
      <c r="E44" s="22">
        <v>16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120</v>
      </c>
      <c r="B45" s="9" t="s">
        <v>1180</v>
      </c>
      <c r="C45" s="10" t="s">
        <v>1181</v>
      </c>
      <c r="D45" s="8" t="s">
        <v>213</v>
      </c>
      <c r="E45" s="22">
        <v>39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123</v>
      </c>
      <c r="B46" s="9" t="s">
        <v>1183</v>
      </c>
      <c r="C46" s="10" t="s">
        <v>1184</v>
      </c>
      <c r="D46" s="8" t="s">
        <v>213</v>
      </c>
      <c r="E46" s="22">
        <v>33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127</v>
      </c>
      <c r="B47" s="9" t="s">
        <v>1186</v>
      </c>
      <c r="C47" s="10" t="s">
        <v>1187</v>
      </c>
      <c r="D47" s="8" t="s">
        <v>213</v>
      </c>
      <c r="E47" s="22">
        <v>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131</v>
      </c>
      <c r="B48" s="9" t="s">
        <v>1189</v>
      </c>
      <c r="C48" s="10" t="s">
        <v>1190</v>
      </c>
      <c r="D48" s="8" t="s">
        <v>213</v>
      </c>
      <c r="E48" s="22">
        <v>63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135</v>
      </c>
      <c r="B49" s="9" t="s">
        <v>1192</v>
      </c>
      <c r="C49" s="10" t="s">
        <v>1193</v>
      </c>
      <c r="D49" s="8" t="s">
        <v>213</v>
      </c>
      <c r="E49" s="22">
        <v>102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139</v>
      </c>
      <c r="B50" s="9" t="s">
        <v>1195</v>
      </c>
      <c r="C50" s="10" t="s">
        <v>1196</v>
      </c>
      <c r="D50" s="8" t="s">
        <v>213</v>
      </c>
      <c r="E50" s="22">
        <v>156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142</v>
      </c>
      <c r="B51" s="9" t="s">
        <v>1198</v>
      </c>
      <c r="C51" s="10" t="s">
        <v>1199</v>
      </c>
      <c r="D51" s="8" t="s">
        <v>213</v>
      </c>
      <c r="E51" s="22">
        <v>156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146</v>
      </c>
      <c r="B52" s="9" t="s">
        <v>1201</v>
      </c>
      <c r="C52" s="10" t="s">
        <v>1202</v>
      </c>
      <c r="D52" s="8" t="s">
        <v>213</v>
      </c>
      <c r="E52" s="22">
        <v>156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149</v>
      </c>
      <c r="B53" s="9" t="s">
        <v>1201</v>
      </c>
      <c r="C53" s="10" t="s">
        <v>1204</v>
      </c>
      <c r="D53" s="8" t="s">
        <v>213</v>
      </c>
      <c r="E53" s="22">
        <v>156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151</v>
      </c>
      <c r="B54" s="43" t="s">
        <v>508</v>
      </c>
      <c r="C54" s="44" t="s">
        <v>509</v>
      </c>
      <c r="D54" s="42" t="s">
        <v>109</v>
      </c>
      <c r="E54" s="50">
        <v>0.89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155</v>
      </c>
      <c r="B55" s="9" t="s">
        <v>1207</v>
      </c>
      <c r="C55" s="10" t="s">
        <v>1208</v>
      </c>
      <c r="D55" s="8" t="s">
        <v>116</v>
      </c>
      <c r="E55" s="23">
        <v>90.78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678</v>
      </c>
      <c r="B56" s="9" t="s">
        <v>1210</v>
      </c>
      <c r="C56" s="10" t="s">
        <v>1211</v>
      </c>
      <c r="D56" s="8" t="s">
        <v>116</v>
      </c>
      <c r="E56" s="22">
        <v>7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162</v>
      </c>
      <c r="B57" s="9" t="s">
        <v>1213</v>
      </c>
      <c r="C57" s="10" t="s">
        <v>1214</v>
      </c>
      <c r="D57" s="8" t="s">
        <v>213</v>
      </c>
      <c r="E57" s="22">
        <v>16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166</v>
      </c>
      <c r="B58" s="43" t="s">
        <v>825</v>
      </c>
      <c r="C58" s="44" t="s">
        <v>826</v>
      </c>
      <c r="D58" s="42" t="s">
        <v>109</v>
      </c>
      <c r="E58" s="50">
        <v>18.64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169</v>
      </c>
      <c r="B59" s="9" t="s">
        <v>1217</v>
      </c>
      <c r="C59" s="10" t="s">
        <v>1218</v>
      </c>
      <c r="D59" s="8" t="s">
        <v>116</v>
      </c>
      <c r="E59" s="23">
        <v>210.12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171</v>
      </c>
      <c r="B60" s="9" t="s">
        <v>1220</v>
      </c>
      <c r="C60" s="10" t="s">
        <v>1221</v>
      </c>
      <c r="D60" s="8" t="s">
        <v>116</v>
      </c>
      <c r="E60" s="20">
        <v>1297.8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173</v>
      </c>
      <c r="B61" s="9" t="s">
        <v>1223</v>
      </c>
      <c r="C61" s="10" t="s">
        <v>1224</v>
      </c>
      <c r="D61" s="8" t="s">
        <v>116</v>
      </c>
      <c r="E61" s="22">
        <v>412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176</v>
      </c>
      <c r="B62" s="9" t="s">
        <v>1210</v>
      </c>
      <c r="C62" s="10" t="s">
        <v>1226</v>
      </c>
      <c r="D62" s="8" t="s">
        <v>116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178</v>
      </c>
      <c r="B63" s="9" t="s">
        <v>1192</v>
      </c>
      <c r="C63" s="10" t="s">
        <v>1193</v>
      </c>
      <c r="D63" s="8" t="s">
        <v>213</v>
      </c>
      <c r="E63" s="22">
        <v>1864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180</v>
      </c>
      <c r="B64" s="9" t="s">
        <v>1229</v>
      </c>
      <c r="C64" s="10" t="s">
        <v>1230</v>
      </c>
      <c r="D64" s="8" t="s">
        <v>213</v>
      </c>
      <c r="E64" s="22">
        <v>6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182</v>
      </c>
      <c r="B65" s="9" t="s">
        <v>1229</v>
      </c>
      <c r="C65" s="10" t="s">
        <v>1232</v>
      </c>
      <c r="D65" s="8" t="s">
        <v>213</v>
      </c>
      <c r="E65" s="22">
        <v>54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0.799999999999997" x14ac:dyDescent="0.3">
      <c r="A66" s="19" t="s">
        <v>184</v>
      </c>
      <c r="B66" s="9" t="s">
        <v>1229</v>
      </c>
      <c r="C66" s="10" t="s">
        <v>1234</v>
      </c>
      <c r="D66" s="8" t="s">
        <v>213</v>
      </c>
      <c r="E66" s="22">
        <v>6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x14ac:dyDescent="0.3">
      <c r="G67" s="26">
        <f t="shared" ref="G67:I67" si="6">SUM(G3:G66)</f>
        <v>3121841.1720000003</v>
      </c>
      <c r="H67" s="26"/>
      <c r="I67" s="26">
        <f t="shared" si="6"/>
        <v>0</v>
      </c>
      <c r="J67" s="26">
        <f>SUM(J3:J66)</f>
        <v>3121841.1720000003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rgb="FFFF0000"/>
    <pageSetUpPr fitToPage="1"/>
  </sheetPr>
  <dimension ref="A1:K192"/>
  <sheetViews>
    <sheetView workbookViewId="0">
      <pane ySplit="1" topLeftCell="A26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0.37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4</v>
      </c>
      <c r="F14" s="21">
        <v>29267</v>
      </c>
      <c r="G14" s="21">
        <f t="shared" si="0"/>
        <v>117068</v>
      </c>
      <c r="H14" s="21"/>
      <c r="I14" s="21">
        <f t="shared" si="1"/>
        <v>0</v>
      </c>
      <c r="J14" s="21">
        <f t="shared" si="3"/>
        <v>117068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28</v>
      </c>
      <c r="F15" s="21">
        <v>27733</v>
      </c>
      <c r="G15" s="21">
        <f t="shared" si="0"/>
        <v>776524</v>
      </c>
      <c r="H15" s="21"/>
      <c r="I15" s="21">
        <f t="shared" si="1"/>
        <v>0</v>
      </c>
      <c r="J15" s="21">
        <f t="shared" si="3"/>
        <v>776524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2</v>
      </c>
      <c r="F16" s="21">
        <v>33118</v>
      </c>
      <c r="G16" s="21">
        <f t="shared" si="0"/>
        <v>66236</v>
      </c>
      <c r="H16" s="21"/>
      <c r="I16" s="21">
        <f t="shared" si="1"/>
        <v>0</v>
      </c>
      <c r="J16" s="21">
        <f t="shared" si="3"/>
        <v>66236</v>
      </c>
    </row>
    <row r="17" spans="1:10" s="17" customFormat="1" ht="51" x14ac:dyDescent="0.3">
      <c r="A17" s="19" t="s">
        <v>45</v>
      </c>
      <c r="B17" s="9" t="s">
        <v>1248</v>
      </c>
      <c r="C17" s="10" t="s">
        <v>1249</v>
      </c>
      <c r="D17" s="8" t="s">
        <v>116</v>
      </c>
      <c r="E17" s="22">
        <v>15</v>
      </c>
      <c r="F17" s="21">
        <v>2734.18</v>
      </c>
      <c r="G17" s="21">
        <f t="shared" si="0"/>
        <v>41012.699999999997</v>
      </c>
      <c r="H17" s="21"/>
      <c r="I17" s="21">
        <f t="shared" si="1"/>
        <v>0</v>
      </c>
      <c r="J17" s="21">
        <f t="shared" si="3"/>
        <v>41012.699999999997</v>
      </c>
    </row>
    <row r="18" spans="1:10" s="17" customFormat="1" ht="40.799999999999997" x14ac:dyDescent="0.3">
      <c r="A18" s="19" t="s">
        <v>46</v>
      </c>
      <c r="B18" s="9" t="s">
        <v>706</v>
      </c>
      <c r="C18" s="10" t="s">
        <v>1250</v>
      </c>
      <c r="D18" s="8" t="s">
        <v>213</v>
      </c>
      <c r="E18" s="22">
        <v>3</v>
      </c>
      <c r="F18" s="21">
        <v>29549</v>
      </c>
      <c r="G18" s="21">
        <f t="shared" si="0"/>
        <v>88647</v>
      </c>
      <c r="H18" s="21"/>
      <c r="I18" s="21">
        <f t="shared" si="1"/>
        <v>0</v>
      </c>
      <c r="J18" s="21">
        <f t="shared" si="3"/>
        <v>88647</v>
      </c>
    </row>
    <row r="19" spans="1:10" s="17" customFormat="1" ht="30.6" x14ac:dyDescent="0.3">
      <c r="A19" s="19" t="s">
        <v>563</v>
      </c>
      <c r="B19" s="9" t="s">
        <v>1251</v>
      </c>
      <c r="C19" s="10" t="s">
        <v>1252</v>
      </c>
      <c r="D19" s="8" t="s">
        <v>69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4.4" x14ac:dyDescent="0.3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0.799999999999997" x14ac:dyDescent="0.3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8.24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0.799999999999997" x14ac:dyDescent="0.3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4.0599999999999996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718</v>
      </c>
      <c r="C23" s="44" t="s">
        <v>719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23</v>
      </c>
      <c r="C24" s="44" t="s">
        <v>24</v>
      </c>
      <c r="D24" s="42" t="s">
        <v>18</v>
      </c>
      <c r="E24" s="48">
        <v>1.5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20</v>
      </c>
      <c r="C25" s="44" t="s">
        <v>21</v>
      </c>
      <c r="D25" s="42" t="s">
        <v>18</v>
      </c>
      <c r="E25" s="48">
        <v>0.5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16</v>
      </c>
      <c r="C26" s="44" t="s">
        <v>17</v>
      </c>
      <c r="D26" s="42" t="s">
        <v>18</v>
      </c>
      <c r="E26" s="49">
        <v>2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1" x14ac:dyDescent="0.3">
      <c r="A27" s="19" t="s">
        <v>580</v>
      </c>
      <c r="B27" s="9" t="s">
        <v>720</v>
      </c>
      <c r="C27" s="10" t="s">
        <v>1253</v>
      </c>
      <c r="D27" s="8" t="s">
        <v>116</v>
      </c>
      <c r="E27" s="20">
        <v>61.2</v>
      </c>
      <c r="F27" s="21">
        <v>3351.36</v>
      </c>
      <c r="G27" s="21">
        <f t="shared" si="0"/>
        <v>205103.23200000002</v>
      </c>
      <c r="H27" s="21"/>
      <c r="I27" s="21">
        <f t="shared" si="1"/>
        <v>0</v>
      </c>
      <c r="J27" s="21">
        <f t="shared" si="3"/>
        <v>205103.23200000002</v>
      </c>
    </row>
    <row r="28" spans="1:10" s="17" customFormat="1" ht="51" x14ac:dyDescent="0.3">
      <c r="A28" s="19" t="s">
        <v>66</v>
      </c>
      <c r="B28" s="9" t="s">
        <v>720</v>
      </c>
      <c r="C28" s="10" t="s">
        <v>1249</v>
      </c>
      <c r="D28" s="8" t="s">
        <v>116</v>
      </c>
      <c r="E28" s="20">
        <v>15.3</v>
      </c>
      <c r="F28" s="21">
        <v>2734.18</v>
      </c>
      <c r="G28" s="21">
        <f t="shared" si="0"/>
        <v>41832.953999999998</v>
      </c>
      <c r="H28" s="21"/>
      <c r="I28" s="21">
        <f t="shared" si="1"/>
        <v>0</v>
      </c>
      <c r="J28" s="21">
        <f t="shared" si="3"/>
        <v>41832.953999999998</v>
      </c>
    </row>
    <row r="29" spans="1:10" s="17" customFormat="1" ht="51" x14ac:dyDescent="0.3">
      <c r="A29" s="19" t="s">
        <v>70</v>
      </c>
      <c r="B29" s="9" t="s">
        <v>720</v>
      </c>
      <c r="C29" s="10" t="s">
        <v>1254</v>
      </c>
      <c r="D29" s="8" t="s">
        <v>116</v>
      </c>
      <c r="E29" s="22">
        <v>102</v>
      </c>
      <c r="F29" s="21">
        <v>1579.11</v>
      </c>
      <c r="G29" s="21">
        <f t="shared" si="0"/>
        <v>161069.22</v>
      </c>
      <c r="H29" s="21"/>
      <c r="I29" s="21">
        <f t="shared" si="1"/>
        <v>0</v>
      </c>
      <c r="J29" s="21">
        <f t="shared" si="3"/>
        <v>161069.22</v>
      </c>
    </row>
    <row r="30" spans="1:10" s="17" customFormat="1" ht="51" x14ac:dyDescent="0.3">
      <c r="A30" s="19" t="s">
        <v>74</v>
      </c>
      <c r="B30" s="9" t="s">
        <v>1255</v>
      </c>
      <c r="C30" s="10" t="s">
        <v>1256</v>
      </c>
      <c r="D30" s="8" t="s">
        <v>116</v>
      </c>
      <c r="E30" s="20">
        <v>66.3</v>
      </c>
      <c r="F30" s="21">
        <v>1155.51</v>
      </c>
      <c r="G30" s="21">
        <f t="shared" si="0"/>
        <v>76610.312999999995</v>
      </c>
      <c r="H30" s="21"/>
      <c r="I30" s="21">
        <f t="shared" si="1"/>
        <v>0</v>
      </c>
      <c r="J30" s="21">
        <f t="shared" si="3"/>
        <v>76610.312999999995</v>
      </c>
    </row>
    <row r="31" spans="1:10" s="17" customFormat="1" ht="51" x14ac:dyDescent="0.3">
      <c r="A31" s="19" t="s">
        <v>76</v>
      </c>
      <c r="B31" s="9" t="s">
        <v>728</v>
      </c>
      <c r="C31" s="10" t="s">
        <v>1257</v>
      </c>
      <c r="D31" s="8" t="s">
        <v>116</v>
      </c>
      <c r="E31" s="20">
        <v>35.700000000000003</v>
      </c>
      <c r="F31" s="21">
        <v>760.35</v>
      </c>
      <c r="G31" s="21">
        <f t="shared" si="0"/>
        <v>27144.495000000003</v>
      </c>
      <c r="H31" s="21"/>
      <c r="I31" s="21">
        <f t="shared" si="1"/>
        <v>0</v>
      </c>
      <c r="J31" s="21">
        <f t="shared" si="3"/>
        <v>27144.495000000003</v>
      </c>
    </row>
    <row r="32" spans="1:10" s="17" customFormat="1" ht="51" x14ac:dyDescent="0.3">
      <c r="A32" s="19" t="s">
        <v>79</v>
      </c>
      <c r="B32" s="9" t="s">
        <v>1258</v>
      </c>
      <c r="C32" s="10" t="s">
        <v>1259</v>
      </c>
      <c r="D32" s="8" t="s">
        <v>116</v>
      </c>
      <c r="E32" s="20">
        <v>372.3</v>
      </c>
      <c r="F32" s="21">
        <v>495.42</v>
      </c>
      <c r="G32" s="21">
        <f t="shared" si="0"/>
        <v>184444.86600000001</v>
      </c>
      <c r="H32" s="21"/>
      <c r="I32" s="21">
        <f t="shared" si="1"/>
        <v>0</v>
      </c>
      <c r="J32" s="21">
        <f t="shared" si="3"/>
        <v>184444.86600000001</v>
      </c>
    </row>
    <row r="33" spans="1:10" s="17" customFormat="1" ht="51" x14ac:dyDescent="0.3">
      <c r="A33" s="19" t="s">
        <v>81</v>
      </c>
      <c r="B33" s="9" t="s">
        <v>728</v>
      </c>
      <c r="C33" s="10" t="s">
        <v>1260</v>
      </c>
      <c r="D33" s="8" t="s">
        <v>116</v>
      </c>
      <c r="E33" s="20">
        <v>91.8</v>
      </c>
      <c r="F33" s="21">
        <v>380.34</v>
      </c>
      <c r="G33" s="21">
        <f t="shared" si="0"/>
        <v>34915.212</v>
      </c>
      <c r="H33" s="21"/>
      <c r="I33" s="21">
        <f t="shared" si="1"/>
        <v>0</v>
      </c>
      <c r="J33" s="21">
        <f t="shared" si="3"/>
        <v>34915.212</v>
      </c>
    </row>
    <row r="34" spans="1:10" s="17" customFormat="1" ht="51" x14ac:dyDescent="0.3">
      <c r="A34" s="19" t="s">
        <v>83</v>
      </c>
      <c r="B34" s="9" t="s">
        <v>720</v>
      </c>
      <c r="C34" s="10" t="s">
        <v>1261</v>
      </c>
      <c r="D34" s="8" t="s">
        <v>116</v>
      </c>
      <c r="E34" s="20">
        <v>30.6</v>
      </c>
      <c r="F34" s="21">
        <v>1394.14</v>
      </c>
      <c r="G34" s="21">
        <f t="shared" si="0"/>
        <v>42660.684000000008</v>
      </c>
      <c r="H34" s="21"/>
      <c r="I34" s="21">
        <f t="shared" si="1"/>
        <v>0</v>
      </c>
      <c r="J34" s="21">
        <f t="shared" si="3"/>
        <v>42660.684000000008</v>
      </c>
    </row>
    <row r="35" spans="1:10" s="17" customFormat="1" ht="51" x14ac:dyDescent="0.3">
      <c r="A35" s="19" t="s">
        <v>85</v>
      </c>
      <c r="B35" s="9" t="s">
        <v>728</v>
      </c>
      <c r="C35" s="10" t="s">
        <v>1262</v>
      </c>
      <c r="D35" s="8" t="s">
        <v>116</v>
      </c>
      <c r="E35" s="20">
        <v>25.5</v>
      </c>
      <c r="F35" s="21">
        <v>908.73</v>
      </c>
      <c r="G35" s="21">
        <f t="shared" ref="G35:G66" si="4">E35*F35</f>
        <v>23172.615000000002</v>
      </c>
      <c r="H35" s="21"/>
      <c r="I35" s="21">
        <f t="shared" ref="I35:I66" si="5">E35*H35</f>
        <v>0</v>
      </c>
      <c r="J35" s="21">
        <f t="shared" si="3"/>
        <v>23172.615000000002</v>
      </c>
    </row>
    <row r="36" spans="1:10" s="17" customFormat="1" ht="51" x14ac:dyDescent="0.3">
      <c r="A36" s="19" t="s">
        <v>88</v>
      </c>
      <c r="B36" s="9" t="s">
        <v>733</v>
      </c>
      <c r="C36" s="10" t="s">
        <v>1263</v>
      </c>
      <c r="D36" s="8" t="s">
        <v>116</v>
      </c>
      <c r="E36" s="20">
        <v>331.5</v>
      </c>
      <c r="F36" s="21">
        <v>586.29</v>
      </c>
      <c r="G36" s="21">
        <f t="shared" si="4"/>
        <v>194355.13499999998</v>
      </c>
      <c r="H36" s="21"/>
      <c r="I36" s="21">
        <f t="shared" si="5"/>
        <v>0</v>
      </c>
      <c r="J36" s="21">
        <f t="shared" si="3"/>
        <v>194355.13499999998</v>
      </c>
    </row>
    <row r="37" spans="1:10" s="17" customFormat="1" ht="51" x14ac:dyDescent="0.3">
      <c r="A37" s="19" t="s">
        <v>90</v>
      </c>
      <c r="B37" s="9" t="s">
        <v>733</v>
      </c>
      <c r="C37" s="10" t="s">
        <v>1264</v>
      </c>
      <c r="D37" s="8" t="s">
        <v>116</v>
      </c>
      <c r="E37" s="20">
        <v>107.1</v>
      </c>
      <c r="F37" s="21">
        <v>466.17</v>
      </c>
      <c r="G37" s="21">
        <f t="shared" si="4"/>
        <v>49926.807000000001</v>
      </c>
      <c r="H37" s="21"/>
      <c r="I37" s="21">
        <f t="shared" si="5"/>
        <v>0</v>
      </c>
      <c r="J37" s="21">
        <f t="shared" si="3"/>
        <v>49926.807000000001</v>
      </c>
    </row>
    <row r="38" spans="1:10" s="17" customFormat="1" ht="40.799999999999997" x14ac:dyDescent="0.3">
      <c r="A38" s="19" t="s">
        <v>92</v>
      </c>
      <c r="B38" s="9" t="s">
        <v>1265</v>
      </c>
      <c r="C38" s="10" t="s">
        <v>1266</v>
      </c>
      <c r="D38" s="8" t="s">
        <v>116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0.6" x14ac:dyDescent="0.3">
      <c r="A39" s="47" t="s">
        <v>94</v>
      </c>
      <c r="B39" s="43" t="s">
        <v>124</v>
      </c>
      <c r="C39" s="44" t="s">
        <v>125</v>
      </c>
      <c r="D39" s="42" t="s">
        <v>109</v>
      </c>
      <c r="E39" s="48">
        <v>1.4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96</v>
      </c>
      <c r="B40" s="9" t="s">
        <v>741</v>
      </c>
      <c r="C40" s="10" t="s">
        <v>1267</v>
      </c>
      <c r="D40" s="8" t="s">
        <v>116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98</v>
      </c>
      <c r="B41" s="9" t="s">
        <v>741</v>
      </c>
      <c r="C41" s="10" t="s">
        <v>1268</v>
      </c>
      <c r="D41" s="8" t="s">
        <v>116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101</v>
      </c>
      <c r="B42" s="9" t="s">
        <v>741</v>
      </c>
      <c r="C42" s="10" t="s">
        <v>1269</v>
      </c>
      <c r="D42" s="8" t="s">
        <v>116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103</v>
      </c>
      <c r="B43" s="9" t="s">
        <v>741</v>
      </c>
      <c r="C43" s="10" t="s">
        <v>1270</v>
      </c>
      <c r="D43" s="8" t="s">
        <v>116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988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106</v>
      </c>
      <c r="B45" s="43" t="s">
        <v>319</v>
      </c>
      <c r="C45" s="44" t="s">
        <v>320</v>
      </c>
      <c r="D45" s="42" t="s">
        <v>69</v>
      </c>
      <c r="E45" s="50">
        <v>0.01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1271</v>
      </c>
      <c r="B46" s="9" t="s">
        <v>990</v>
      </c>
      <c r="C46" s="10" t="s">
        <v>1272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4" t="s">
        <v>1273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8" customFormat="1" ht="20.399999999999999" x14ac:dyDescent="0.3">
      <c r="A48" s="47" t="s">
        <v>113</v>
      </c>
      <c r="B48" s="43" t="s">
        <v>128</v>
      </c>
      <c r="C48" s="44" t="s">
        <v>129</v>
      </c>
      <c r="D48" s="42" t="s">
        <v>130</v>
      </c>
      <c r="E48" s="49">
        <v>10</v>
      </c>
      <c r="F48" s="26"/>
      <c r="G48" s="26">
        <f t="shared" si="4"/>
        <v>0</v>
      </c>
      <c r="H48" s="26"/>
      <c r="I48" s="26">
        <f t="shared" si="5"/>
        <v>0</v>
      </c>
      <c r="J48" s="26">
        <f t="shared" si="3"/>
        <v>0</v>
      </c>
    </row>
    <row r="49" spans="1:10" s="17" customFormat="1" ht="40.799999999999997" x14ac:dyDescent="0.3">
      <c r="A49" s="19" t="s">
        <v>117</v>
      </c>
      <c r="B49" s="9" t="s">
        <v>782</v>
      </c>
      <c r="C49" s="10" t="s">
        <v>1015</v>
      </c>
      <c r="D49" s="8" t="s">
        <v>213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784</v>
      </c>
      <c r="C50" s="10" t="s">
        <v>1016</v>
      </c>
      <c r="D50" s="8" t="s">
        <v>213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123</v>
      </c>
      <c r="B51" s="9" t="s">
        <v>1274</v>
      </c>
      <c r="C51" s="10" t="s">
        <v>1017</v>
      </c>
      <c r="D51" s="8" t="s">
        <v>213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127</v>
      </c>
      <c r="B52" s="43" t="s">
        <v>788</v>
      </c>
      <c r="C52" s="44" t="s">
        <v>789</v>
      </c>
      <c r="D52" s="42" t="s">
        <v>790</v>
      </c>
      <c r="E52" s="51">
        <v>0.14399999999999999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131</v>
      </c>
      <c r="B53" s="9" t="s">
        <v>791</v>
      </c>
      <c r="C53" s="10" t="s">
        <v>792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1275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14.4" x14ac:dyDescent="0.3">
      <c r="A55" s="47" t="s">
        <v>135</v>
      </c>
      <c r="B55" s="43" t="s">
        <v>313</v>
      </c>
      <c r="C55" s="44" t="s">
        <v>314</v>
      </c>
      <c r="D55" s="42" t="s">
        <v>38</v>
      </c>
      <c r="E55" s="49">
        <v>4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20.399999999999999" x14ac:dyDescent="0.3">
      <c r="A56" s="19" t="s">
        <v>989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30.6" x14ac:dyDescent="0.3">
      <c r="A57" s="47" t="s">
        <v>142</v>
      </c>
      <c r="B57" s="43" t="s">
        <v>753</v>
      </c>
      <c r="C57" s="44" t="s">
        <v>754</v>
      </c>
      <c r="D57" s="42" t="s">
        <v>38</v>
      </c>
      <c r="E57" s="49">
        <v>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30.6" x14ac:dyDescent="0.3">
      <c r="A58" s="19" t="s">
        <v>1276</v>
      </c>
      <c r="B58" s="9" t="s">
        <v>996</v>
      </c>
      <c r="C58" s="10" t="s">
        <v>997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149</v>
      </c>
      <c r="B59" s="43" t="s">
        <v>758</v>
      </c>
      <c r="C59" s="44" t="s">
        <v>759</v>
      </c>
      <c r="D59" s="42" t="s">
        <v>38</v>
      </c>
      <c r="E59" s="49">
        <v>8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0.6" x14ac:dyDescent="0.3">
      <c r="A60" s="19" t="s">
        <v>1277</v>
      </c>
      <c r="B60" s="9" t="s">
        <v>996</v>
      </c>
      <c r="C60" s="10" t="s">
        <v>1278</v>
      </c>
      <c r="D60" s="8" t="s">
        <v>213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47</v>
      </c>
      <c r="C61" s="44" t="s">
        <v>48</v>
      </c>
      <c r="D61" s="42" t="s">
        <v>38</v>
      </c>
      <c r="E61" s="49">
        <v>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0.6" x14ac:dyDescent="0.3">
      <c r="A62" s="19" t="s">
        <v>158</v>
      </c>
      <c r="B62" s="9" t="s">
        <v>1279</v>
      </c>
      <c r="C62" s="10" t="s">
        <v>775</v>
      </c>
      <c r="D62" s="8" t="s">
        <v>213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0.6" x14ac:dyDescent="0.3">
      <c r="A63" s="19" t="s">
        <v>999</v>
      </c>
      <c r="B63" s="9" t="s">
        <v>1279</v>
      </c>
      <c r="C63" s="10" t="s">
        <v>1280</v>
      </c>
      <c r="D63" s="8" t="s">
        <v>213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0.399999999999999" x14ac:dyDescent="0.3">
      <c r="A64" s="47" t="s">
        <v>166</v>
      </c>
      <c r="B64" s="43" t="s">
        <v>208</v>
      </c>
      <c r="C64" s="44" t="s">
        <v>209</v>
      </c>
      <c r="D64" s="42" t="s">
        <v>38</v>
      </c>
      <c r="E64" s="49">
        <v>41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169</v>
      </c>
      <c r="B65" s="9" t="s">
        <v>764</v>
      </c>
      <c r="C65" s="10" t="s">
        <v>767</v>
      </c>
      <c r="D65" s="8" t="s">
        <v>213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4.4" x14ac:dyDescent="0.3">
      <c r="A66" s="14" t="s">
        <v>1281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20.399999999999999" x14ac:dyDescent="0.3">
      <c r="A67" s="47" t="s">
        <v>171</v>
      </c>
      <c r="B67" s="43" t="s">
        <v>928</v>
      </c>
      <c r="C67" s="44" t="s">
        <v>929</v>
      </c>
      <c r="D67" s="42" t="s">
        <v>930</v>
      </c>
      <c r="E67" s="51">
        <v>0.19500000000000001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0.399999999999999" x14ac:dyDescent="0.3">
      <c r="A68" s="47" t="s">
        <v>173</v>
      </c>
      <c r="B68" s="43" t="s">
        <v>931</v>
      </c>
      <c r="C68" s="44" t="s">
        <v>932</v>
      </c>
      <c r="D68" s="42" t="s">
        <v>930</v>
      </c>
      <c r="E68" s="51">
        <v>0.19500000000000001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38" customFormat="1" ht="20.399999999999999" x14ac:dyDescent="0.3">
      <c r="A69" s="47" t="s">
        <v>176</v>
      </c>
      <c r="B69" s="43" t="s">
        <v>550</v>
      </c>
      <c r="C69" s="44" t="s">
        <v>934</v>
      </c>
      <c r="D69" s="42" t="s">
        <v>109</v>
      </c>
      <c r="E69" s="50">
        <v>0.78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38" customFormat="1" ht="20.399999999999999" x14ac:dyDescent="0.3">
      <c r="A70" s="47" t="s">
        <v>178</v>
      </c>
      <c r="B70" s="43" t="s">
        <v>464</v>
      </c>
      <c r="C70" s="44" t="s">
        <v>465</v>
      </c>
      <c r="D70" s="42" t="s">
        <v>109</v>
      </c>
      <c r="E70" s="50">
        <v>2.72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180</v>
      </c>
      <c r="B71" s="9" t="s">
        <v>935</v>
      </c>
      <c r="C71" s="10" t="s">
        <v>468</v>
      </c>
      <c r="D71" s="8" t="s">
        <v>116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0.399999999999999" x14ac:dyDescent="0.3">
      <c r="A72" s="47" t="s">
        <v>182</v>
      </c>
      <c r="B72" s="43" t="s">
        <v>485</v>
      </c>
      <c r="C72" s="44" t="s">
        <v>486</v>
      </c>
      <c r="D72" s="42" t="s">
        <v>278</v>
      </c>
      <c r="E72" s="48">
        <v>1.5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30.6" x14ac:dyDescent="0.3">
      <c r="A73" s="47" t="s">
        <v>184</v>
      </c>
      <c r="B73" s="43" t="s">
        <v>957</v>
      </c>
      <c r="C73" s="44" t="s">
        <v>958</v>
      </c>
      <c r="D73" s="42" t="s">
        <v>959</v>
      </c>
      <c r="E73" s="49">
        <v>15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186</v>
      </c>
      <c r="B74" s="9" t="s">
        <v>1282</v>
      </c>
      <c r="C74" s="10" t="s">
        <v>965</v>
      </c>
      <c r="D74" s="8" t="s">
        <v>116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188</v>
      </c>
      <c r="B75" s="9" t="s">
        <v>936</v>
      </c>
      <c r="C75" s="10" t="s">
        <v>470</v>
      </c>
      <c r="D75" s="8" t="s">
        <v>213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190</v>
      </c>
      <c r="B76" s="9" t="s">
        <v>1283</v>
      </c>
      <c r="C76" s="10" t="s">
        <v>1284</v>
      </c>
      <c r="D76" s="8" t="s">
        <v>213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192</v>
      </c>
      <c r="B77" s="9" t="s">
        <v>951</v>
      </c>
      <c r="C77" s="10" t="s">
        <v>952</v>
      </c>
      <c r="D77" s="8" t="s">
        <v>213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194</v>
      </c>
      <c r="B78" s="43" t="s">
        <v>967</v>
      </c>
      <c r="C78" s="44" t="s">
        <v>968</v>
      </c>
      <c r="D78" s="42" t="s">
        <v>109</v>
      </c>
      <c r="E78" s="51">
        <v>5.0000000000000001E-3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196</v>
      </c>
      <c r="B79" s="9" t="s">
        <v>1077</v>
      </c>
      <c r="C79" s="10" t="s">
        <v>971</v>
      </c>
      <c r="D79" s="8" t="s">
        <v>1122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4.4" x14ac:dyDescent="0.3">
      <c r="A80" s="14" t="s">
        <v>1285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8" customFormat="1" ht="20.399999999999999" x14ac:dyDescent="0.3">
      <c r="A81" s="47" t="s">
        <v>198</v>
      </c>
      <c r="B81" s="43" t="s">
        <v>413</v>
      </c>
      <c r="C81" s="44" t="s">
        <v>414</v>
      </c>
      <c r="D81" s="42" t="s">
        <v>415</v>
      </c>
      <c r="E81" s="50">
        <v>1.08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0.799999999999997" x14ac:dyDescent="0.3">
      <c r="A82" s="19" t="s">
        <v>200</v>
      </c>
      <c r="B82" s="9" t="s">
        <v>1081</v>
      </c>
      <c r="C82" s="10" t="s">
        <v>1082</v>
      </c>
      <c r="D82" s="8" t="s">
        <v>116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202</v>
      </c>
      <c r="B83" s="9" t="s">
        <v>1101</v>
      </c>
      <c r="C83" s="10" t="s">
        <v>1114</v>
      </c>
      <c r="D83" s="8" t="s">
        <v>213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205</v>
      </c>
      <c r="B84" s="43" t="s">
        <v>1164</v>
      </c>
      <c r="C84" s="44" t="s">
        <v>1165</v>
      </c>
      <c r="D84" s="42" t="s">
        <v>415</v>
      </c>
      <c r="E84" s="48">
        <v>0.6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207</v>
      </c>
      <c r="B85" s="9" t="s">
        <v>1167</v>
      </c>
      <c r="C85" s="10" t="s">
        <v>1286</v>
      </c>
      <c r="D85" s="8" t="s">
        <v>116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210</v>
      </c>
      <c r="B86" s="9" t="s">
        <v>1170</v>
      </c>
      <c r="C86" s="10" t="s">
        <v>1171</v>
      </c>
      <c r="D86" s="8" t="s">
        <v>213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214</v>
      </c>
      <c r="B87" s="9" t="s">
        <v>1170</v>
      </c>
      <c r="C87" s="10" t="s">
        <v>1173</v>
      </c>
      <c r="D87" s="8" t="s">
        <v>213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698</v>
      </c>
      <c r="B88" s="9" t="s">
        <v>1144</v>
      </c>
      <c r="C88" s="10" t="s">
        <v>1145</v>
      </c>
      <c r="D88" s="8" t="s">
        <v>213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0.799999999999997" x14ac:dyDescent="0.3">
      <c r="A89" s="19" t="s">
        <v>220</v>
      </c>
      <c r="B89" s="9" t="s">
        <v>1144</v>
      </c>
      <c r="C89" s="10" t="s">
        <v>1147</v>
      </c>
      <c r="D89" s="8" t="s">
        <v>213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798</v>
      </c>
      <c r="B90" s="9" t="s">
        <v>1157</v>
      </c>
      <c r="C90" s="10" t="s">
        <v>1158</v>
      </c>
      <c r="D90" s="8" t="s">
        <v>116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0.799999999999997" x14ac:dyDescent="0.3">
      <c r="A91" s="19" t="s">
        <v>227</v>
      </c>
      <c r="B91" s="9" t="s">
        <v>1154</v>
      </c>
      <c r="C91" s="10" t="s">
        <v>1155</v>
      </c>
      <c r="D91" s="8" t="s">
        <v>213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0.399999999999999" x14ac:dyDescent="0.3">
      <c r="A92" s="47" t="s">
        <v>229</v>
      </c>
      <c r="B92" s="43" t="s">
        <v>128</v>
      </c>
      <c r="C92" s="44" t="s">
        <v>129</v>
      </c>
      <c r="D92" s="42" t="s">
        <v>130</v>
      </c>
      <c r="E92" s="49">
        <v>1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231</v>
      </c>
      <c r="B93" s="9" t="s">
        <v>1287</v>
      </c>
      <c r="C93" s="10" t="s">
        <v>1288</v>
      </c>
      <c r="D93" s="8" t="s">
        <v>213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0.399999999999999" x14ac:dyDescent="0.3">
      <c r="A94" s="47" t="s">
        <v>234</v>
      </c>
      <c r="B94" s="43" t="s">
        <v>825</v>
      </c>
      <c r="C94" s="44" t="s">
        <v>826</v>
      </c>
      <c r="D94" s="42" t="s">
        <v>109</v>
      </c>
      <c r="E94" s="48">
        <v>0.4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237</v>
      </c>
      <c r="B95" s="9" t="s">
        <v>1069</v>
      </c>
      <c r="C95" s="10" t="s">
        <v>1289</v>
      </c>
      <c r="D95" s="8" t="s">
        <v>116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4.4" x14ac:dyDescent="0.3">
      <c r="A96" s="14" t="s">
        <v>1290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8" customFormat="1" ht="30.6" x14ac:dyDescent="0.3">
      <c r="A97" s="47" t="s">
        <v>239</v>
      </c>
      <c r="B97" s="43" t="s">
        <v>803</v>
      </c>
      <c r="C97" s="44" t="s">
        <v>804</v>
      </c>
      <c r="D97" s="42" t="s">
        <v>165</v>
      </c>
      <c r="E97" s="53">
        <v>0.165991</v>
      </c>
      <c r="F97" s="26"/>
      <c r="G97" s="26">
        <f t="shared" si="6"/>
        <v>0</v>
      </c>
      <c r="H97" s="26"/>
      <c r="I97" s="26">
        <f t="shared" si="7"/>
        <v>0</v>
      </c>
      <c r="J97" s="26">
        <f t="shared" si="8"/>
        <v>0</v>
      </c>
    </row>
    <row r="98" spans="1:10" s="17" customFormat="1" ht="40.799999999999997" x14ac:dyDescent="0.3">
      <c r="A98" s="19" t="s">
        <v>241</v>
      </c>
      <c r="B98" s="9" t="s">
        <v>793</v>
      </c>
      <c r="C98" s="10" t="s">
        <v>1291</v>
      </c>
      <c r="D98" s="8" t="s">
        <v>213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243</v>
      </c>
      <c r="B99" s="9" t="s">
        <v>793</v>
      </c>
      <c r="C99" s="10" t="s">
        <v>1292</v>
      </c>
      <c r="D99" s="8" t="s">
        <v>213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245</v>
      </c>
      <c r="B100" s="9" t="s">
        <v>880</v>
      </c>
      <c r="C100" s="10" t="s">
        <v>1293</v>
      </c>
      <c r="D100" s="8" t="s">
        <v>213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246</v>
      </c>
      <c r="B101" s="9" t="s">
        <v>880</v>
      </c>
      <c r="C101" s="10" t="s">
        <v>1294</v>
      </c>
      <c r="D101" s="8" t="s">
        <v>213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247</v>
      </c>
      <c r="B102" s="9" t="s">
        <v>880</v>
      </c>
      <c r="C102" s="10" t="s">
        <v>1295</v>
      </c>
      <c r="D102" s="8" t="s">
        <v>213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0.799999999999997" x14ac:dyDescent="0.3">
      <c r="A103" s="19" t="s">
        <v>249</v>
      </c>
      <c r="B103" s="9" t="s">
        <v>793</v>
      </c>
      <c r="C103" s="10" t="s">
        <v>1296</v>
      </c>
      <c r="D103" s="8" t="s">
        <v>213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0.799999999999997" x14ac:dyDescent="0.3">
      <c r="A104" s="19" t="s">
        <v>251</v>
      </c>
      <c r="B104" s="9" t="s">
        <v>793</v>
      </c>
      <c r="C104" s="10" t="s">
        <v>1297</v>
      </c>
      <c r="D104" s="8" t="s">
        <v>213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252</v>
      </c>
      <c r="B105" s="43" t="s">
        <v>806</v>
      </c>
      <c r="C105" s="44" t="s">
        <v>807</v>
      </c>
      <c r="D105" s="42" t="s">
        <v>69</v>
      </c>
      <c r="E105" s="50">
        <v>0.28999999999999998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253</v>
      </c>
      <c r="B106" s="9" t="s">
        <v>808</v>
      </c>
      <c r="C106" s="10" t="s">
        <v>809</v>
      </c>
      <c r="D106" s="8" t="s">
        <v>213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254</v>
      </c>
      <c r="B107" s="9" t="s">
        <v>808</v>
      </c>
      <c r="C107" s="10" t="s">
        <v>810</v>
      </c>
      <c r="D107" s="8" t="s">
        <v>213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255</v>
      </c>
      <c r="B108" s="9" t="s">
        <v>811</v>
      </c>
      <c r="C108" s="10" t="s">
        <v>1298</v>
      </c>
      <c r="D108" s="8" t="s">
        <v>213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0.399999999999999" x14ac:dyDescent="0.3">
      <c r="A109" s="47" t="s">
        <v>257</v>
      </c>
      <c r="B109" s="43" t="s">
        <v>287</v>
      </c>
      <c r="C109" s="44" t="s">
        <v>288</v>
      </c>
      <c r="D109" s="42" t="s">
        <v>69</v>
      </c>
      <c r="E109" s="48">
        <v>0.5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0.799999999999997" x14ac:dyDescent="0.3">
      <c r="A110" s="19" t="s">
        <v>259</v>
      </c>
      <c r="B110" s="9" t="s">
        <v>801</v>
      </c>
      <c r="C110" s="10" t="s">
        <v>1299</v>
      </c>
      <c r="D110" s="8" t="s">
        <v>213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261</v>
      </c>
      <c r="B111" s="9" t="s">
        <v>793</v>
      </c>
      <c r="C111" s="10" t="s">
        <v>1300</v>
      </c>
      <c r="D111" s="8" t="s">
        <v>213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831</v>
      </c>
      <c r="C112" s="10" t="s">
        <v>1301</v>
      </c>
      <c r="D112" s="8" t="s">
        <v>213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870</v>
      </c>
      <c r="C113" s="10" t="s">
        <v>873</v>
      </c>
      <c r="D113" s="8" t="s">
        <v>213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870</v>
      </c>
      <c r="C114" s="10" t="s">
        <v>1302</v>
      </c>
      <c r="D114" s="8" t="s">
        <v>213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0.399999999999999" x14ac:dyDescent="0.3">
      <c r="A115" s="47" t="s">
        <v>269</v>
      </c>
      <c r="B115" s="43" t="s">
        <v>806</v>
      </c>
      <c r="C115" s="44" t="s">
        <v>807</v>
      </c>
      <c r="D115" s="42" t="s">
        <v>69</v>
      </c>
      <c r="E115" s="48">
        <v>0.5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270</v>
      </c>
      <c r="B116" s="9" t="s">
        <v>808</v>
      </c>
      <c r="C116" s="10" t="s">
        <v>1303</v>
      </c>
      <c r="D116" s="8" t="s">
        <v>213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859</v>
      </c>
      <c r="C117" s="10" t="s">
        <v>1304</v>
      </c>
      <c r="D117" s="8" t="s">
        <v>213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275</v>
      </c>
      <c r="B118" s="9" t="s">
        <v>840</v>
      </c>
      <c r="C118" s="10" t="s">
        <v>1063</v>
      </c>
      <c r="D118" s="8" t="s">
        <v>213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279</v>
      </c>
      <c r="B119" s="9" t="s">
        <v>842</v>
      </c>
      <c r="C119" s="10" t="s">
        <v>1035</v>
      </c>
      <c r="D119" s="8" t="s">
        <v>213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847</v>
      </c>
      <c r="B120" s="9" t="s">
        <v>1305</v>
      </c>
      <c r="C120" s="10" t="s">
        <v>1306</v>
      </c>
      <c r="D120" s="8" t="s">
        <v>213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282</v>
      </c>
      <c r="B121" s="9" t="s">
        <v>838</v>
      </c>
      <c r="C121" s="10" t="s">
        <v>914</v>
      </c>
      <c r="D121" s="8" t="s">
        <v>213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840</v>
      </c>
      <c r="C122" s="10" t="s">
        <v>876</v>
      </c>
      <c r="D122" s="8" t="s">
        <v>213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1305</v>
      </c>
      <c r="C123" s="10" t="s">
        <v>816</v>
      </c>
      <c r="D123" s="8" t="s">
        <v>213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831</v>
      </c>
      <c r="C124" s="10" t="s">
        <v>832</v>
      </c>
      <c r="D124" s="8" t="s">
        <v>213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291</v>
      </c>
      <c r="B125" s="9" t="s">
        <v>838</v>
      </c>
      <c r="C125" s="10" t="s">
        <v>911</v>
      </c>
      <c r="D125" s="8" t="s">
        <v>213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293</v>
      </c>
      <c r="B126" s="9" t="s">
        <v>840</v>
      </c>
      <c r="C126" s="10" t="s">
        <v>1062</v>
      </c>
      <c r="D126" s="8" t="s">
        <v>213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296</v>
      </c>
      <c r="B127" s="9" t="s">
        <v>842</v>
      </c>
      <c r="C127" s="10" t="s">
        <v>1307</v>
      </c>
      <c r="D127" s="8" t="s">
        <v>213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838</v>
      </c>
      <c r="C128" s="10" t="s">
        <v>1308</v>
      </c>
      <c r="D128" s="8" t="s">
        <v>213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840</v>
      </c>
      <c r="C129" s="10" t="s">
        <v>852</v>
      </c>
      <c r="D129" s="8" t="s">
        <v>213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303</v>
      </c>
      <c r="B130" s="9" t="s">
        <v>829</v>
      </c>
      <c r="C130" s="10" t="s">
        <v>1309</v>
      </c>
      <c r="D130" s="8" t="s">
        <v>213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0.399999999999999" x14ac:dyDescent="0.3">
      <c r="A131" s="47" t="s">
        <v>305</v>
      </c>
      <c r="B131" s="43" t="s">
        <v>825</v>
      </c>
      <c r="C131" s="44" t="s">
        <v>826</v>
      </c>
      <c r="D131" s="42" t="s">
        <v>109</v>
      </c>
      <c r="E131" s="50">
        <v>1.65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862</v>
      </c>
      <c r="B132" s="9" t="s">
        <v>827</v>
      </c>
      <c r="C132" s="10" t="s">
        <v>1310</v>
      </c>
      <c r="D132" s="8" t="s">
        <v>116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0.799999999999997" x14ac:dyDescent="0.3">
      <c r="A133" s="19" t="s">
        <v>312</v>
      </c>
      <c r="B133" s="9" t="s">
        <v>835</v>
      </c>
      <c r="C133" s="10" t="s">
        <v>836</v>
      </c>
      <c r="D133" s="8" t="s">
        <v>213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0.799999999999997" x14ac:dyDescent="0.3">
      <c r="A134" s="19" t="s">
        <v>866</v>
      </c>
      <c r="B134" s="9" t="s">
        <v>833</v>
      </c>
      <c r="C134" s="10" t="s">
        <v>1311</v>
      </c>
      <c r="D134" s="8" t="s">
        <v>213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318</v>
      </c>
      <c r="B135" s="9" t="s">
        <v>1305</v>
      </c>
      <c r="C135" s="10" t="s">
        <v>1036</v>
      </c>
      <c r="D135" s="8" t="s">
        <v>213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869</v>
      </c>
      <c r="B136" s="9" t="s">
        <v>819</v>
      </c>
      <c r="C136" s="10" t="s">
        <v>820</v>
      </c>
      <c r="D136" s="8" t="s">
        <v>213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0.6" x14ac:dyDescent="0.3">
      <c r="A137" s="47" t="s">
        <v>324</v>
      </c>
      <c r="B137" s="43" t="s">
        <v>498</v>
      </c>
      <c r="C137" s="44" t="s">
        <v>499</v>
      </c>
      <c r="D137" s="42" t="s">
        <v>109</v>
      </c>
      <c r="E137" s="50">
        <v>0.09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0.799999999999997" x14ac:dyDescent="0.3">
      <c r="A138" s="19" t="s">
        <v>874</v>
      </c>
      <c r="B138" s="9" t="s">
        <v>823</v>
      </c>
      <c r="C138" s="10" t="s">
        <v>1312</v>
      </c>
      <c r="D138" s="8" t="s">
        <v>116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4.4" x14ac:dyDescent="0.3">
      <c r="A139" s="14" t="s">
        <v>1313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8" customFormat="1" ht="30.6" x14ac:dyDescent="0.3">
      <c r="A140" s="47" t="s">
        <v>330</v>
      </c>
      <c r="B140" s="43" t="s">
        <v>803</v>
      </c>
      <c r="C140" s="44" t="s">
        <v>804</v>
      </c>
      <c r="D140" s="42" t="s">
        <v>165</v>
      </c>
      <c r="E140" s="53">
        <v>0.58221900000000004</v>
      </c>
      <c r="F140" s="26"/>
      <c r="G140" s="26">
        <f t="shared" si="11"/>
        <v>0</v>
      </c>
      <c r="H140" s="26"/>
      <c r="I140" s="26">
        <f t="shared" si="12"/>
        <v>0</v>
      </c>
      <c r="J140" s="26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1314</v>
      </c>
      <c r="D141" s="8" t="s">
        <v>213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1315</v>
      </c>
      <c r="D142" s="8" t="s">
        <v>213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0.799999999999997" x14ac:dyDescent="0.3">
      <c r="A143" s="19" t="s">
        <v>339</v>
      </c>
      <c r="B143" s="9" t="s">
        <v>793</v>
      </c>
      <c r="C143" s="10" t="s">
        <v>1316</v>
      </c>
      <c r="D143" s="8" t="s">
        <v>213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880</v>
      </c>
      <c r="C144" s="10" t="s">
        <v>1317</v>
      </c>
      <c r="D144" s="8" t="s">
        <v>213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880</v>
      </c>
      <c r="C145" s="10" t="s">
        <v>1318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880</v>
      </c>
      <c r="C146" s="10" t="s">
        <v>1294</v>
      </c>
      <c r="D146" s="8" t="s">
        <v>213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880</v>
      </c>
      <c r="C147" s="10" t="s">
        <v>1319</v>
      </c>
      <c r="D147" s="8" t="s">
        <v>213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793</v>
      </c>
      <c r="C148" s="10" t="s">
        <v>1320</v>
      </c>
      <c r="D148" s="8" t="s">
        <v>213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793</v>
      </c>
      <c r="C149" s="10" t="s">
        <v>1297</v>
      </c>
      <c r="D149" s="8" t="s">
        <v>213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0.399999999999999" x14ac:dyDescent="0.3">
      <c r="A150" s="47" t="s">
        <v>358</v>
      </c>
      <c r="B150" s="43" t="s">
        <v>203</v>
      </c>
      <c r="C150" s="44" t="s">
        <v>204</v>
      </c>
      <c r="D150" s="42" t="s">
        <v>69</v>
      </c>
      <c r="E150" s="50">
        <v>0.28000000000000003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361</v>
      </c>
      <c r="B151" s="9" t="s">
        <v>1321</v>
      </c>
      <c r="C151" s="10" t="s">
        <v>1322</v>
      </c>
      <c r="D151" s="8" t="s">
        <v>213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363</v>
      </c>
      <c r="B152" s="9" t="s">
        <v>808</v>
      </c>
      <c r="C152" s="10" t="s">
        <v>810</v>
      </c>
      <c r="D152" s="8" t="s">
        <v>213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811</v>
      </c>
      <c r="C153" s="10" t="s">
        <v>1298</v>
      </c>
      <c r="D153" s="8" t="s">
        <v>213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898</v>
      </c>
      <c r="C154" s="10" t="s">
        <v>1323</v>
      </c>
      <c r="D154" s="8" t="s">
        <v>213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8" customFormat="1" ht="20.399999999999999" x14ac:dyDescent="0.3">
      <c r="A155" s="47" t="s">
        <v>371</v>
      </c>
      <c r="B155" s="43" t="s">
        <v>287</v>
      </c>
      <c r="C155" s="44" t="s">
        <v>288</v>
      </c>
      <c r="D155" s="42" t="s">
        <v>69</v>
      </c>
      <c r="E155" s="50">
        <v>0.95</v>
      </c>
      <c r="F155" s="26"/>
      <c r="G155" s="26">
        <f t="shared" si="11"/>
        <v>0</v>
      </c>
      <c r="H155" s="26"/>
      <c r="I155" s="26">
        <f t="shared" si="12"/>
        <v>0</v>
      </c>
      <c r="J155" s="26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801</v>
      </c>
      <c r="C156" s="10" t="s">
        <v>1324</v>
      </c>
      <c r="D156" s="8" t="s">
        <v>213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801</v>
      </c>
      <c r="C157" s="10" t="s">
        <v>1299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0.799999999999997" x14ac:dyDescent="0.3">
      <c r="A158" s="19" t="s">
        <v>379</v>
      </c>
      <c r="B158" s="9" t="s">
        <v>793</v>
      </c>
      <c r="C158" s="10" t="s">
        <v>1300</v>
      </c>
      <c r="D158" s="8" t="s">
        <v>213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0.799999999999997" x14ac:dyDescent="0.3">
      <c r="A159" s="19" t="s">
        <v>380</v>
      </c>
      <c r="B159" s="9" t="s">
        <v>831</v>
      </c>
      <c r="C159" s="10" t="s">
        <v>1301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870</v>
      </c>
      <c r="C160" s="10" t="s">
        <v>873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384</v>
      </c>
      <c r="B161" s="9" t="s">
        <v>870</v>
      </c>
      <c r="C161" s="10" t="s">
        <v>1325</v>
      </c>
      <c r="D161" s="8" t="s">
        <v>213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0.399999999999999" x14ac:dyDescent="0.3">
      <c r="A162" s="47" t="s">
        <v>386</v>
      </c>
      <c r="B162" s="43" t="s">
        <v>203</v>
      </c>
      <c r="C162" s="44" t="s">
        <v>204</v>
      </c>
      <c r="D162" s="42" t="s">
        <v>69</v>
      </c>
      <c r="E162" s="48">
        <v>0.6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0.799999999999997" x14ac:dyDescent="0.3">
      <c r="A163" s="19" t="s">
        <v>388</v>
      </c>
      <c r="B163" s="9" t="s">
        <v>808</v>
      </c>
      <c r="C163" s="10" t="s">
        <v>1326</v>
      </c>
      <c r="D163" s="8" t="s">
        <v>213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390</v>
      </c>
      <c r="B164" s="9" t="s">
        <v>859</v>
      </c>
      <c r="C164" s="10" t="s">
        <v>1327</v>
      </c>
      <c r="D164" s="8" t="s">
        <v>213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840</v>
      </c>
      <c r="C165" s="10" t="s">
        <v>1063</v>
      </c>
      <c r="D165" s="8" t="s">
        <v>213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842</v>
      </c>
      <c r="C166" s="10" t="s">
        <v>1035</v>
      </c>
      <c r="D166" s="8" t="s">
        <v>213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1305</v>
      </c>
      <c r="C167" s="10" t="s">
        <v>1306</v>
      </c>
      <c r="D167" s="8" t="s">
        <v>213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900</v>
      </c>
      <c r="B168" s="9" t="s">
        <v>870</v>
      </c>
      <c r="C168" s="10" t="s">
        <v>914</v>
      </c>
      <c r="D168" s="8" t="s">
        <v>213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404</v>
      </c>
      <c r="B169" s="9" t="s">
        <v>840</v>
      </c>
      <c r="C169" s="10" t="s">
        <v>876</v>
      </c>
      <c r="D169" s="8" t="s">
        <v>213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902</v>
      </c>
      <c r="B170" s="9" t="s">
        <v>1031</v>
      </c>
      <c r="C170" s="10" t="s">
        <v>1328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903</v>
      </c>
      <c r="B171" s="9" t="s">
        <v>1305</v>
      </c>
      <c r="C171" s="10" t="s">
        <v>816</v>
      </c>
      <c r="D171" s="8" t="s">
        <v>213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831</v>
      </c>
      <c r="C172" s="10" t="s">
        <v>832</v>
      </c>
      <c r="D172" s="8" t="s">
        <v>213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838</v>
      </c>
      <c r="C173" s="10" t="s">
        <v>911</v>
      </c>
      <c r="D173" s="8" t="s">
        <v>213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0.799999999999997" x14ac:dyDescent="0.3">
      <c r="A174" s="19" t="s">
        <v>906</v>
      </c>
      <c r="B174" s="9" t="s">
        <v>840</v>
      </c>
      <c r="C174" s="10" t="s">
        <v>912</v>
      </c>
      <c r="D174" s="8" t="s">
        <v>213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0.799999999999997" x14ac:dyDescent="0.3">
      <c r="A175" s="19" t="s">
        <v>422</v>
      </c>
      <c r="B175" s="9" t="s">
        <v>842</v>
      </c>
      <c r="C175" s="10" t="s">
        <v>913</v>
      </c>
      <c r="D175" s="8" t="s">
        <v>213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424</v>
      </c>
      <c r="B176" s="9" t="s">
        <v>850</v>
      </c>
      <c r="C176" s="10" t="s">
        <v>851</v>
      </c>
      <c r="D176" s="8" t="s">
        <v>213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427</v>
      </c>
      <c r="B177" s="9" t="s">
        <v>840</v>
      </c>
      <c r="C177" s="10" t="s">
        <v>852</v>
      </c>
      <c r="D177" s="8" t="s">
        <v>213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8" customFormat="1" ht="20.399999999999999" x14ac:dyDescent="0.3">
      <c r="A178" s="47" t="s">
        <v>908</v>
      </c>
      <c r="B178" s="43" t="s">
        <v>825</v>
      </c>
      <c r="C178" s="44" t="s">
        <v>826</v>
      </c>
      <c r="D178" s="42" t="s">
        <v>109</v>
      </c>
      <c r="E178" s="48">
        <v>1.7</v>
      </c>
      <c r="F178" s="26"/>
      <c r="G178" s="26">
        <f t="shared" si="14"/>
        <v>0</v>
      </c>
      <c r="H178" s="26"/>
      <c r="I178" s="26">
        <f t="shared" si="15"/>
        <v>0</v>
      </c>
      <c r="J178" s="26">
        <f t="shared" si="13"/>
        <v>0</v>
      </c>
    </row>
    <row r="179" spans="1:10" s="17" customFormat="1" ht="40.799999999999997" x14ac:dyDescent="0.3">
      <c r="A179" s="19" t="s">
        <v>432</v>
      </c>
      <c r="B179" s="9" t="s">
        <v>1069</v>
      </c>
      <c r="C179" s="10" t="s">
        <v>1329</v>
      </c>
      <c r="D179" s="8" t="s">
        <v>116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0.399999999999999" x14ac:dyDescent="0.3">
      <c r="A180" s="47" t="s">
        <v>435</v>
      </c>
      <c r="B180" s="43" t="s">
        <v>1330</v>
      </c>
      <c r="C180" s="44" t="s">
        <v>1331</v>
      </c>
      <c r="D180" s="42" t="s">
        <v>109</v>
      </c>
      <c r="E180" s="48">
        <v>0.1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0.799999999999997" x14ac:dyDescent="0.3">
      <c r="A181" s="19" t="s">
        <v>438</v>
      </c>
      <c r="B181" s="9" t="s">
        <v>1069</v>
      </c>
      <c r="C181" s="10" t="s">
        <v>1332</v>
      </c>
      <c r="D181" s="8" t="s">
        <v>116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0.799999999999997" x14ac:dyDescent="0.3">
      <c r="A182" s="19" t="s">
        <v>442</v>
      </c>
      <c r="B182" s="9" t="s">
        <v>1073</v>
      </c>
      <c r="C182" s="10" t="s">
        <v>836</v>
      </c>
      <c r="D182" s="8" t="s">
        <v>213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0.799999999999997" x14ac:dyDescent="0.3">
      <c r="A183" s="19" t="s">
        <v>445</v>
      </c>
      <c r="B183" s="9" t="s">
        <v>833</v>
      </c>
      <c r="C183" s="10" t="s">
        <v>1311</v>
      </c>
      <c r="D183" s="8" t="s">
        <v>213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1305</v>
      </c>
      <c r="C184" s="10" t="s">
        <v>846</v>
      </c>
      <c r="D184" s="8" t="s">
        <v>213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30.6" x14ac:dyDescent="0.3">
      <c r="A185" s="47" t="s">
        <v>450</v>
      </c>
      <c r="B185" s="43" t="s">
        <v>498</v>
      </c>
      <c r="C185" s="44" t="s">
        <v>499</v>
      </c>
      <c r="D185" s="42" t="s">
        <v>109</v>
      </c>
      <c r="E185" s="50">
        <v>0.12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0.799999999999997" x14ac:dyDescent="0.3">
      <c r="A186" s="19" t="s">
        <v>452</v>
      </c>
      <c r="B186" s="9" t="s">
        <v>823</v>
      </c>
      <c r="C186" s="10" t="s">
        <v>1312</v>
      </c>
      <c r="D186" s="8" t="s">
        <v>116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0.799999999999997" x14ac:dyDescent="0.3">
      <c r="A187" s="19" t="s">
        <v>454</v>
      </c>
      <c r="B187" s="9" t="s">
        <v>817</v>
      </c>
      <c r="C187" s="10" t="s">
        <v>1333</v>
      </c>
      <c r="D187" s="8" t="s">
        <v>213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0.799999999999997" x14ac:dyDescent="0.3">
      <c r="A188" s="19" t="s">
        <v>456</v>
      </c>
      <c r="B188" s="9" t="s">
        <v>1334</v>
      </c>
      <c r="C188" s="10" t="s">
        <v>1335</v>
      </c>
      <c r="D188" s="8" t="s">
        <v>213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1334</v>
      </c>
      <c r="C189" s="10" t="s">
        <v>1336</v>
      </c>
      <c r="D189" s="8" t="s">
        <v>213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1334</v>
      </c>
      <c r="C190" s="10" t="s">
        <v>1337</v>
      </c>
      <c r="D190" s="8" t="s">
        <v>213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840</v>
      </c>
      <c r="C191" s="10" t="s">
        <v>912</v>
      </c>
      <c r="D191" s="8" t="s">
        <v>213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3">
      <c r="G192" s="26">
        <f t="shared" ref="G192:I192" si="16">SUM(G3:G191)</f>
        <v>2130723.233</v>
      </c>
      <c r="H192" s="26"/>
      <c r="I192" s="26">
        <f t="shared" si="16"/>
        <v>0</v>
      </c>
      <c r="J192" s="26">
        <f>SUM(J3:J191)</f>
        <v>2130723.233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tabColor rgb="FFFF0000"/>
    <pageSetUpPr fitToPage="1"/>
  </sheetPr>
  <dimension ref="A1:J156"/>
  <sheetViews>
    <sheetView workbookViewId="0">
      <pane ySplit="1" topLeftCell="A26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3030502</v>
      </c>
      <c r="G4" s="21">
        <f t="shared" si="0"/>
        <v>3030502</v>
      </c>
      <c r="H4" s="21"/>
      <c r="I4" s="21">
        <f t="shared" si="1"/>
        <v>0</v>
      </c>
      <c r="J4" s="21">
        <f t="shared" ref="J4:J67" si="3">G4+I4</f>
        <v>3030502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207634</v>
      </c>
      <c r="G6" s="21">
        <f t="shared" si="0"/>
        <v>207634</v>
      </c>
      <c r="H6" s="21"/>
      <c r="I6" s="21">
        <f t="shared" si="1"/>
        <v>0</v>
      </c>
      <c r="J6" s="21">
        <f t="shared" si="3"/>
        <v>207634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218904</v>
      </c>
      <c r="G7" s="21">
        <f t="shared" si="0"/>
        <v>218904</v>
      </c>
      <c r="H7" s="21"/>
      <c r="I7" s="21">
        <f t="shared" si="1"/>
        <v>0</v>
      </c>
      <c r="J7" s="21">
        <f t="shared" si="3"/>
        <v>218904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218237</v>
      </c>
      <c r="G9" s="21">
        <f t="shared" si="0"/>
        <v>218237</v>
      </c>
      <c r="H9" s="21"/>
      <c r="I9" s="21">
        <f t="shared" si="1"/>
        <v>0</v>
      </c>
      <c r="J9" s="21">
        <f t="shared" si="3"/>
        <v>218237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227418</v>
      </c>
      <c r="G10" s="21">
        <f t="shared" si="0"/>
        <v>227418</v>
      </c>
      <c r="H10" s="21"/>
      <c r="I10" s="21">
        <f t="shared" si="1"/>
        <v>0</v>
      </c>
      <c r="J10" s="21">
        <f t="shared" si="3"/>
        <v>227418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0.86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1347</v>
      </c>
      <c r="D13" s="8" t="s">
        <v>213</v>
      </c>
      <c r="E13" s="22">
        <v>77</v>
      </c>
      <c r="F13" s="21">
        <v>27733</v>
      </c>
      <c r="G13" s="21">
        <f t="shared" si="0"/>
        <v>2135441</v>
      </c>
      <c r="H13" s="21"/>
      <c r="I13" s="21">
        <f t="shared" si="1"/>
        <v>0</v>
      </c>
      <c r="J13" s="21">
        <f t="shared" si="3"/>
        <v>2135441</v>
      </c>
    </row>
    <row r="14" spans="1:10" s="17" customFormat="1" ht="40.799999999999997" x14ac:dyDescent="0.3">
      <c r="A14" s="19" t="s">
        <v>556</v>
      </c>
      <c r="B14" s="9" t="s">
        <v>706</v>
      </c>
      <c r="C14" s="10" t="s">
        <v>1348</v>
      </c>
      <c r="D14" s="8" t="s">
        <v>213</v>
      </c>
      <c r="E14" s="22">
        <v>7</v>
      </c>
      <c r="F14" s="21">
        <v>29549</v>
      </c>
      <c r="G14" s="21">
        <f t="shared" si="0"/>
        <v>206843</v>
      </c>
      <c r="H14" s="21"/>
      <c r="I14" s="21">
        <f t="shared" si="1"/>
        <v>0</v>
      </c>
      <c r="J14" s="21">
        <f t="shared" si="3"/>
        <v>206843</v>
      </c>
    </row>
    <row r="15" spans="1:10" s="17" customFormat="1" ht="40.799999999999997" x14ac:dyDescent="0.3">
      <c r="A15" s="19" t="s">
        <v>42</v>
      </c>
      <c r="B15" s="9" t="s">
        <v>706</v>
      </c>
      <c r="C15" s="10" t="s">
        <v>1349</v>
      </c>
      <c r="D15" s="8" t="s">
        <v>213</v>
      </c>
      <c r="E15" s="22">
        <v>2</v>
      </c>
      <c r="F15" s="21">
        <v>29549</v>
      </c>
      <c r="G15" s="21">
        <f t="shared" si="0"/>
        <v>59098</v>
      </c>
      <c r="H15" s="21"/>
      <c r="I15" s="21">
        <f t="shared" si="1"/>
        <v>0</v>
      </c>
      <c r="J15" s="21">
        <f t="shared" si="3"/>
        <v>59098</v>
      </c>
    </row>
    <row r="16" spans="1:10" s="17" customFormat="1" ht="30.6" x14ac:dyDescent="0.3">
      <c r="A16" s="19" t="s">
        <v>558</v>
      </c>
      <c r="B16" s="9" t="s">
        <v>1251</v>
      </c>
      <c r="C16" s="10" t="s">
        <v>1252</v>
      </c>
      <c r="D16" s="8" t="s">
        <v>69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40.799999999999997" x14ac:dyDescent="0.3">
      <c r="A17" s="47" t="s">
        <v>45</v>
      </c>
      <c r="B17" s="43" t="s">
        <v>114</v>
      </c>
      <c r="C17" s="44" t="s">
        <v>115</v>
      </c>
      <c r="D17" s="42" t="s">
        <v>109</v>
      </c>
      <c r="E17" s="48">
        <v>8.4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0.799999999999997" x14ac:dyDescent="0.3">
      <c r="A18" s="47" t="s">
        <v>46</v>
      </c>
      <c r="B18" s="43" t="s">
        <v>111</v>
      </c>
      <c r="C18" s="44" t="s">
        <v>112</v>
      </c>
      <c r="D18" s="42" t="s">
        <v>109</v>
      </c>
      <c r="E18" s="50">
        <v>8.15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48">
        <v>0.2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48">
        <v>0.9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0.76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1.92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51" x14ac:dyDescent="0.3">
      <c r="A24" s="19" t="s">
        <v>57</v>
      </c>
      <c r="B24" s="9" t="s">
        <v>720</v>
      </c>
      <c r="C24" s="10" t="s">
        <v>1253</v>
      </c>
      <c r="D24" s="8" t="s">
        <v>116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720</v>
      </c>
      <c r="C25" s="10" t="s">
        <v>1350</v>
      </c>
      <c r="D25" s="8" t="s">
        <v>116</v>
      </c>
      <c r="E25" s="20">
        <v>10.199999999999999</v>
      </c>
      <c r="F25" s="21">
        <v>2436.67</v>
      </c>
      <c r="G25" s="21">
        <f t="shared" si="0"/>
        <v>24854.034</v>
      </c>
      <c r="H25" s="21"/>
      <c r="I25" s="21">
        <f t="shared" si="1"/>
        <v>0</v>
      </c>
      <c r="J25" s="21">
        <f t="shared" si="3"/>
        <v>24854.034</v>
      </c>
    </row>
    <row r="26" spans="1:10" s="17" customFormat="1" ht="51" x14ac:dyDescent="0.3">
      <c r="A26" s="19" t="s">
        <v>580</v>
      </c>
      <c r="B26" s="9" t="s">
        <v>720</v>
      </c>
      <c r="C26" s="10" t="s">
        <v>1254</v>
      </c>
      <c r="D26" s="8" t="s">
        <v>116</v>
      </c>
      <c r="E26" s="20">
        <v>66.3</v>
      </c>
      <c r="F26" s="21">
        <v>1579.11</v>
      </c>
      <c r="G26" s="21">
        <f t="shared" si="0"/>
        <v>104694.99299999999</v>
      </c>
      <c r="H26" s="21"/>
      <c r="I26" s="21">
        <f t="shared" si="1"/>
        <v>0</v>
      </c>
      <c r="J26" s="21">
        <f t="shared" si="3"/>
        <v>104694.99299999999</v>
      </c>
    </row>
    <row r="27" spans="1:10" s="17" customFormat="1" ht="51" x14ac:dyDescent="0.3">
      <c r="A27" s="19" t="s">
        <v>66</v>
      </c>
      <c r="B27" s="9" t="s">
        <v>1255</v>
      </c>
      <c r="C27" s="10" t="s">
        <v>1256</v>
      </c>
      <c r="D27" s="8" t="s">
        <v>116</v>
      </c>
      <c r="E27" s="20">
        <v>10.199999999999999</v>
      </c>
      <c r="F27" s="21">
        <v>1155.51</v>
      </c>
      <c r="G27" s="21">
        <f t="shared" si="0"/>
        <v>11786.201999999999</v>
      </c>
      <c r="H27" s="21"/>
      <c r="I27" s="21">
        <f t="shared" si="1"/>
        <v>0</v>
      </c>
      <c r="J27" s="21">
        <f t="shared" si="3"/>
        <v>11786.201999999999</v>
      </c>
    </row>
    <row r="28" spans="1:10" s="17" customFormat="1" ht="51" x14ac:dyDescent="0.3">
      <c r="A28" s="19" t="s">
        <v>70</v>
      </c>
      <c r="B28" s="9" t="s">
        <v>728</v>
      </c>
      <c r="C28" s="10" t="s">
        <v>1257</v>
      </c>
      <c r="D28" s="8" t="s">
        <v>116</v>
      </c>
      <c r="E28" s="20">
        <v>56.1</v>
      </c>
      <c r="F28" s="21">
        <v>760.35</v>
      </c>
      <c r="G28" s="21">
        <f t="shared" si="0"/>
        <v>42655.635000000002</v>
      </c>
      <c r="H28" s="21"/>
      <c r="I28" s="21">
        <f t="shared" si="1"/>
        <v>0</v>
      </c>
      <c r="J28" s="21">
        <f t="shared" si="3"/>
        <v>42655.635000000002</v>
      </c>
    </row>
    <row r="29" spans="1:10" s="17" customFormat="1" ht="40.799999999999997" x14ac:dyDescent="0.3">
      <c r="A29" s="19" t="s">
        <v>74</v>
      </c>
      <c r="B29" s="9" t="s">
        <v>728</v>
      </c>
      <c r="C29" s="10" t="s">
        <v>1351</v>
      </c>
      <c r="D29" s="8" t="s">
        <v>116</v>
      </c>
      <c r="E29" s="20">
        <v>351.9</v>
      </c>
      <c r="F29" s="21">
        <v>495.42</v>
      </c>
      <c r="G29" s="21">
        <f t="shared" si="0"/>
        <v>174338.29799999998</v>
      </c>
      <c r="H29" s="21"/>
      <c r="I29" s="21">
        <f t="shared" si="1"/>
        <v>0</v>
      </c>
      <c r="J29" s="21">
        <f t="shared" si="3"/>
        <v>174338.29799999998</v>
      </c>
    </row>
    <row r="30" spans="1:10" s="17" customFormat="1" ht="40.799999999999997" x14ac:dyDescent="0.3">
      <c r="A30" s="19" t="s">
        <v>76</v>
      </c>
      <c r="B30" s="9" t="s">
        <v>728</v>
      </c>
      <c r="C30" s="10" t="s">
        <v>1352</v>
      </c>
      <c r="D30" s="8" t="s">
        <v>116</v>
      </c>
      <c r="E30" s="20">
        <v>71.400000000000006</v>
      </c>
      <c r="F30" s="21">
        <v>735.28</v>
      </c>
      <c r="G30" s="21">
        <f t="shared" si="0"/>
        <v>52498.992000000006</v>
      </c>
      <c r="H30" s="21"/>
      <c r="I30" s="21">
        <f t="shared" si="1"/>
        <v>0</v>
      </c>
      <c r="J30" s="21">
        <f t="shared" si="3"/>
        <v>52498.992000000006</v>
      </c>
    </row>
    <row r="31" spans="1:10" s="17" customFormat="1" ht="40.799999999999997" x14ac:dyDescent="0.3">
      <c r="A31" s="19" t="s">
        <v>79</v>
      </c>
      <c r="B31" s="9" t="s">
        <v>728</v>
      </c>
      <c r="C31" s="10" t="s">
        <v>1353</v>
      </c>
      <c r="D31" s="8" t="s">
        <v>116</v>
      </c>
      <c r="E31" s="20">
        <v>122.4</v>
      </c>
      <c r="F31" s="21">
        <v>495.42</v>
      </c>
      <c r="G31" s="21">
        <f t="shared" si="0"/>
        <v>60639.408000000003</v>
      </c>
      <c r="H31" s="21"/>
      <c r="I31" s="21">
        <f t="shared" si="1"/>
        <v>0</v>
      </c>
      <c r="J31" s="21">
        <f t="shared" si="3"/>
        <v>60639.408000000003</v>
      </c>
    </row>
    <row r="32" spans="1:10" s="17" customFormat="1" ht="40.799999999999997" x14ac:dyDescent="0.3">
      <c r="A32" s="19" t="s">
        <v>81</v>
      </c>
      <c r="B32" s="9" t="s">
        <v>728</v>
      </c>
      <c r="C32" s="10" t="s">
        <v>1354</v>
      </c>
      <c r="D32" s="8" t="s">
        <v>116</v>
      </c>
      <c r="E32" s="20">
        <v>265.2</v>
      </c>
      <c r="F32" s="21">
        <v>380.34</v>
      </c>
      <c r="G32" s="21">
        <f t="shared" si="0"/>
        <v>100866.16799999999</v>
      </c>
      <c r="H32" s="21"/>
      <c r="I32" s="21">
        <f t="shared" si="1"/>
        <v>0</v>
      </c>
      <c r="J32" s="21">
        <f t="shared" si="3"/>
        <v>100866.16799999999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1355</v>
      </c>
      <c r="D33" s="8" t="s">
        <v>116</v>
      </c>
      <c r="E33" s="20">
        <v>20.399999999999999</v>
      </c>
      <c r="F33" s="21">
        <v>1394.14</v>
      </c>
      <c r="G33" s="21">
        <f t="shared" si="0"/>
        <v>28440.455999999998</v>
      </c>
      <c r="H33" s="21"/>
      <c r="I33" s="21">
        <f t="shared" si="1"/>
        <v>0</v>
      </c>
      <c r="J33" s="21">
        <f t="shared" si="3"/>
        <v>28440.455999999998</v>
      </c>
    </row>
    <row r="34" spans="1:10" s="17" customFormat="1" ht="40.799999999999997" x14ac:dyDescent="0.3">
      <c r="A34" s="19" t="s">
        <v>85</v>
      </c>
      <c r="B34" s="9" t="s">
        <v>1356</v>
      </c>
      <c r="C34" s="10" t="s">
        <v>1357</v>
      </c>
      <c r="D34" s="8" t="s">
        <v>116</v>
      </c>
      <c r="E34" s="22">
        <v>51</v>
      </c>
      <c r="F34" s="21">
        <v>908.73</v>
      </c>
      <c r="G34" s="21">
        <f t="shared" si="0"/>
        <v>46345.23</v>
      </c>
      <c r="H34" s="21"/>
      <c r="I34" s="21">
        <f t="shared" si="1"/>
        <v>0</v>
      </c>
      <c r="J34" s="21">
        <f t="shared" si="3"/>
        <v>46345.23</v>
      </c>
    </row>
    <row r="35" spans="1:10" s="17" customFormat="1" ht="40.799999999999997" x14ac:dyDescent="0.3">
      <c r="A35" s="19" t="s">
        <v>88</v>
      </c>
      <c r="B35" s="9" t="s">
        <v>1356</v>
      </c>
      <c r="C35" s="10" t="s">
        <v>1358</v>
      </c>
      <c r="D35" s="8" t="s">
        <v>116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1359</v>
      </c>
      <c r="D36" s="8" t="s">
        <v>116</v>
      </c>
      <c r="E36" s="20">
        <v>45.9</v>
      </c>
      <c r="F36" s="21">
        <v>586.29</v>
      </c>
      <c r="G36" s="21">
        <f t="shared" si="4"/>
        <v>26910.710999999996</v>
      </c>
      <c r="H36" s="21"/>
      <c r="I36" s="21">
        <f t="shared" si="5"/>
        <v>0</v>
      </c>
      <c r="J36" s="21">
        <f t="shared" si="3"/>
        <v>26910.710999999996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1360</v>
      </c>
      <c r="D37" s="8" t="s">
        <v>116</v>
      </c>
      <c r="E37" s="20">
        <v>244.8</v>
      </c>
      <c r="F37" s="21">
        <v>466.17</v>
      </c>
      <c r="G37" s="21">
        <f t="shared" si="4"/>
        <v>114118.41600000001</v>
      </c>
      <c r="H37" s="21"/>
      <c r="I37" s="21">
        <f t="shared" si="5"/>
        <v>0</v>
      </c>
      <c r="J37" s="21">
        <f t="shared" si="3"/>
        <v>114118.41600000001</v>
      </c>
    </row>
    <row r="38" spans="1:10" s="17" customFormat="1" ht="40.799999999999997" x14ac:dyDescent="0.3">
      <c r="A38" s="19" t="s">
        <v>94</v>
      </c>
      <c r="B38" s="9" t="s">
        <v>1265</v>
      </c>
      <c r="C38" s="10" t="s">
        <v>1361</v>
      </c>
      <c r="D38" s="8" t="s">
        <v>116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0.6" x14ac:dyDescent="0.3">
      <c r="A39" s="47" t="s">
        <v>96</v>
      </c>
      <c r="B39" s="43" t="s">
        <v>124</v>
      </c>
      <c r="C39" s="44" t="s">
        <v>125</v>
      </c>
      <c r="D39" s="42" t="s">
        <v>109</v>
      </c>
      <c r="E39" s="52">
        <v>1.2825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1362</v>
      </c>
      <c r="C40" s="10" t="s">
        <v>1363</v>
      </c>
      <c r="D40" s="8" t="s">
        <v>116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1362</v>
      </c>
      <c r="C41" s="10" t="s">
        <v>743</v>
      </c>
      <c r="D41" s="8" t="s">
        <v>116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1364</v>
      </c>
      <c r="C42" s="10" t="s">
        <v>744</v>
      </c>
      <c r="D42" s="8" t="s">
        <v>116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1365</v>
      </c>
      <c r="C43" s="10" t="s">
        <v>746</v>
      </c>
      <c r="D43" s="8" t="s">
        <v>116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110</v>
      </c>
      <c r="B44" s="43" t="s">
        <v>319</v>
      </c>
      <c r="C44" s="44" t="s">
        <v>320</v>
      </c>
      <c r="D44" s="42" t="s">
        <v>69</v>
      </c>
      <c r="E44" s="50">
        <v>0.01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749</v>
      </c>
      <c r="C45" s="10" t="s">
        <v>748</v>
      </c>
      <c r="D45" s="8" t="s">
        <v>213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117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120</v>
      </c>
      <c r="B47" s="9" t="s">
        <v>1366</v>
      </c>
      <c r="C47" s="10" t="s">
        <v>783</v>
      </c>
      <c r="D47" s="8" t="s">
        <v>213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123</v>
      </c>
      <c r="B48" s="9" t="s">
        <v>1367</v>
      </c>
      <c r="C48" s="10" t="s">
        <v>785</v>
      </c>
      <c r="D48" s="8" t="s">
        <v>213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1368</v>
      </c>
      <c r="C49" s="10" t="s">
        <v>787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131</v>
      </c>
      <c r="B50" s="43" t="s">
        <v>788</v>
      </c>
      <c r="C50" s="44" t="s">
        <v>789</v>
      </c>
      <c r="D50" s="42" t="s">
        <v>790</v>
      </c>
      <c r="E50" s="51">
        <v>0.14399999999999999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791</v>
      </c>
      <c r="C51" s="10" t="s">
        <v>792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4.4" x14ac:dyDescent="0.3">
      <c r="A52" s="47" t="s">
        <v>139</v>
      </c>
      <c r="B52" s="43" t="s">
        <v>313</v>
      </c>
      <c r="C52" s="44" t="s">
        <v>314</v>
      </c>
      <c r="D52" s="42" t="s">
        <v>38</v>
      </c>
      <c r="E52" s="49">
        <v>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0.399999999999999" x14ac:dyDescent="0.3">
      <c r="A53" s="19" t="s">
        <v>991</v>
      </c>
      <c r="B53" s="9" t="s">
        <v>994</v>
      </c>
      <c r="C53" s="10" t="s">
        <v>752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0.6" x14ac:dyDescent="0.3">
      <c r="A54" s="47" t="s">
        <v>146</v>
      </c>
      <c r="B54" s="43" t="s">
        <v>753</v>
      </c>
      <c r="C54" s="44" t="s">
        <v>754</v>
      </c>
      <c r="D54" s="42" t="s">
        <v>38</v>
      </c>
      <c r="E54" s="49">
        <v>6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0.6" x14ac:dyDescent="0.3">
      <c r="A55" s="19" t="s">
        <v>993</v>
      </c>
      <c r="B55" s="9" t="s">
        <v>996</v>
      </c>
      <c r="C55" s="10" t="s">
        <v>756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151</v>
      </c>
      <c r="B56" s="43" t="s">
        <v>758</v>
      </c>
      <c r="C56" s="44" t="s">
        <v>759</v>
      </c>
      <c r="D56" s="42" t="s">
        <v>38</v>
      </c>
      <c r="E56" s="49">
        <v>14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30.6" x14ac:dyDescent="0.3">
      <c r="A57" s="19" t="s">
        <v>995</v>
      </c>
      <c r="B57" s="9" t="s">
        <v>1369</v>
      </c>
      <c r="C57" s="10" t="s">
        <v>760</v>
      </c>
      <c r="D57" s="8" t="s">
        <v>213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678</v>
      </c>
      <c r="B58" s="43" t="s">
        <v>47</v>
      </c>
      <c r="C58" s="44" t="s">
        <v>48</v>
      </c>
      <c r="D58" s="42" t="s">
        <v>38</v>
      </c>
      <c r="E58" s="49">
        <v>5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30.6" x14ac:dyDescent="0.3">
      <c r="A59" s="19" t="s">
        <v>999</v>
      </c>
      <c r="B59" s="9" t="s">
        <v>1279</v>
      </c>
      <c r="C59" s="10" t="s">
        <v>775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0.399999999999999" x14ac:dyDescent="0.3">
      <c r="A60" s="19" t="s">
        <v>1370</v>
      </c>
      <c r="B60" s="9" t="s">
        <v>1279</v>
      </c>
      <c r="C60" s="10" t="s">
        <v>776</v>
      </c>
      <c r="D60" s="8" t="s">
        <v>213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169</v>
      </c>
      <c r="B61" s="43" t="s">
        <v>208</v>
      </c>
      <c r="C61" s="44" t="s">
        <v>209</v>
      </c>
      <c r="D61" s="42" t="s">
        <v>38</v>
      </c>
      <c r="E61" s="49">
        <v>36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171</v>
      </c>
      <c r="B62" s="9" t="s">
        <v>764</v>
      </c>
      <c r="C62" s="10" t="s">
        <v>767</v>
      </c>
      <c r="D62" s="8" t="s">
        <v>213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173</v>
      </c>
      <c r="B63" s="43" t="s">
        <v>928</v>
      </c>
      <c r="C63" s="44" t="s">
        <v>929</v>
      </c>
      <c r="D63" s="42" t="s">
        <v>930</v>
      </c>
      <c r="E63" s="52">
        <v>0.1225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176</v>
      </c>
      <c r="B64" s="43" t="s">
        <v>931</v>
      </c>
      <c r="C64" s="44" t="s">
        <v>932</v>
      </c>
      <c r="D64" s="42" t="s">
        <v>930</v>
      </c>
      <c r="E64" s="52">
        <v>0.1225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178</v>
      </c>
      <c r="B65" s="43" t="s">
        <v>550</v>
      </c>
      <c r="C65" s="44" t="s">
        <v>934</v>
      </c>
      <c r="D65" s="42" t="s">
        <v>109</v>
      </c>
      <c r="E65" s="50">
        <v>0.49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0.399999999999999" x14ac:dyDescent="0.3">
      <c r="A66" s="47" t="s">
        <v>180</v>
      </c>
      <c r="B66" s="43" t="s">
        <v>464</v>
      </c>
      <c r="C66" s="44" t="s">
        <v>465</v>
      </c>
      <c r="D66" s="42" t="s">
        <v>109</v>
      </c>
      <c r="E66" s="50">
        <v>5.31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182</v>
      </c>
      <c r="B67" s="9" t="s">
        <v>1371</v>
      </c>
      <c r="C67" s="10" t="s">
        <v>468</v>
      </c>
      <c r="D67" s="8" t="s">
        <v>116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1372</v>
      </c>
      <c r="C68" s="10" t="s">
        <v>470</v>
      </c>
      <c r="D68" s="8" t="s">
        <v>213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186</v>
      </c>
      <c r="B69" s="9" t="s">
        <v>1075</v>
      </c>
      <c r="C69" s="10" t="s">
        <v>952</v>
      </c>
      <c r="D69" s="8" t="s">
        <v>213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0.799999999999997" x14ac:dyDescent="0.3">
      <c r="A70" s="19" t="s">
        <v>188</v>
      </c>
      <c r="B70" s="9" t="s">
        <v>1283</v>
      </c>
      <c r="C70" s="10" t="s">
        <v>1284</v>
      </c>
      <c r="D70" s="8" t="s">
        <v>213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190</v>
      </c>
      <c r="B71" s="43" t="s">
        <v>485</v>
      </c>
      <c r="C71" s="44" t="s">
        <v>486</v>
      </c>
      <c r="D71" s="42" t="s">
        <v>278</v>
      </c>
      <c r="E71" s="48">
        <v>0.8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38" customFormat="1" ht="30.6" x14ac:dyDescent="0.3">
      <c r="A72" s="47" t="s">
        <v>192</v>
      </c>
      <c r="B72" s="43" t="s">
        <v>957</v>
      </c>
      <c r="C72" s="44" t="s">
        <v>958</v>
      </c>
      <c r="D72" s="42" t="s">
        <v>959</v>
      </c>
      <c r="E72" s="49">
        <v>8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0.799999999999997" x14ac:dyDescent="0.3">
      <c r="A73" s="19" t="s">
        <v>194</v>
      </c>
      <c r="B73" s="9" t="s">
        <v>1373</v>
      </c>
      <c r="C73" s="10" t="s">
        <v>965</v>
      </c>
      <c r="D73" s="8" t="s">
        <v>213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196</v>
      </c>
      <c r="B74" s="9" t="s">
        <v>1077</v>
      </c>
      <c r="C74" s="10" t="s">
        <v>971</v>
      </c>
      <c r="D74" s="8" t="s">
        <v>213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198</v>
      </c>
      <c r="B75" s="43" t="s">
        <v>967</v>
      </c>
      <c r="C75" s="44" t="s">
        <v>968</v>
      </c>
      <c r="D75" s="42" t="s">
        <v>109</v>
      </c>
      <c r="E75" s="51">
        <v>5.0000000000000001E-3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200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0.399999999999999" x14ac:dyDescent="0.3">
      <c r="A77" s="47" t="s">
        <v>202</v>
      </c>
      <c r="B77" s="43" t="s">
        <v>413</v>
      </c>
      <c r="C77" s="44" t="s">
        <v>414</v>
      </c>
      <c r="D77" s="42" t="s">
        <v>415</v>
      </c>
      <c r="E77" s="50">
        <v>1.52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17" customFormat="1" ht="40.799999999999997" x14ac:dyDescent="0.3">
      <c r="A78" s="19" t="s">
        <v>205</v>
      </c>
      <c r="B78" s="9" t="s">
        <v>1376</v>
      </c>
      <c r="C78" s="10" t="s">
        <v>1082</v>
      </c>
      <c r="D78" s="8" t="s">
        <v>116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207</v>
      </c>
      <c r="B79" s="9" t="s">
        <v>1101</v>
      </c>
      <c r="C79" s="10" t="s">
        <v>1114</v>
      </c>
      <c r="D79" s="8" t="s">
        <v>213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20.399999999999999" x14ac:dyDescent="0.3">
      <c r="A80" s="47" t="s">
        <v>210</v>
      </c>
      <c r="B80" s="43" t="s">
        <v>1164</v>
      </c>
      <c r="C80" s="44" t="s">
        <v>1165</v>
      </c>
      <c r="D80" s="42" t="s">
        <v>415</v>
      </c>
      <c r="E80" s="48">
        <v>0.4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40.799999999999997" x14ac:dyDescent="0.3">
      <c r="A81" s="19" t="s">
        <v>214</v>
      </c>
      <c r="B81" s="9" t="s">
        <v>1377</v>
      </c>
      <c r="C81" s="10" t="s">
        <v>1378</v>
      </c>
      <c r="D81" s="8" t="s">
        <v>116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698</v>
      </c>
      <c r="B82" s="9" t="s">
        <v>1379</v>
      </c>
      <c r="C82" s="10" t="s">
        <v>1171</v>
      </c>
      <c r="D82" s="8" t="s">
        <v>213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220</v>
      </c>
      <c r="B83" s="9" t="s">
        <v>1379</v>
      </c>
      <c r="C83" s="10" t="s">
        <v>1173</v>
      </c>
      <c r="D83" s="8" t="s">
        <v>213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798</v>
      </c>
      <c r="B84" s="9" t="s">
        <v>1380</v>
      </c>
      <c r="C84" s="10" t="s">
        <v>1145</v>
      </c>
      <c r="D84" s="8" t="s">
        <v>213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227</v>
      </c>
      <c r="B85" s="9" t="s">
        <v>1380</v>
      </c>
      <c r="C85" s="10" t="s">
        <v>1147</v>
      </c>
      <c r="D85" s="8" t="s">
        <v>213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229</v>
      </c>
      <c r="B86" s="9" t="s">
        <v>1381</v>
      </c>
      <c r="C86" s="10" t="s">
        <v>1158</v>
      </c>
      <c r="D86" s="8" t="s">
        <v>116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231</v>
      </c>
      <c r="B87" s="9" t="s">
        <v>1382</v>
      </c>
      <c r="C87" s="10" t="s">
        <v>1155</v>
      </c>
      <c r="D87" s="8" t="s">
        <v>213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20.399999999999999" x14ac:dyDescent="0.3">
      <c r="A88" s="47" t="s">
        <v>234</v>
      </c>
      <c r="B88" s="43" t="s">
        <v>128</v>
      </c>
      <c r="C88" s="44" t="s">
        <v>129</v>
      </c>
      <c r="D88" s="42" t="s">
        <v>130</v>
      </c>
      <c r="E88" s="49">
        <v>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237</v>
      </c>
      <c r="B89" s="9" t="s">
        <v>1383</v>
      </c>
      <c r="C89" s="10" t="s">
        <v>1384</v>
      </c>
      <c r="D89" s="8" t="s">
        <v>213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8" customFormat="1" ht="20.399999999999999" x14ac:dyDescent="0.3">
      <c r="A90" s="47" t="s">
        <v>239</v>
      </c>
      <c r="B90" s="43" t="s">
        <v>825</v>
      </c>
      <c r="C90" s="44" t="s">
        <v>826</v>
      </c>
      <c r="D90" s="42" t="s">
        <v>109</v>
      </c>
      <c r="E90" s="48">
        <v>0.4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0" s="17" customFormat="1" ht="40.799999999999997" x14ac:dyDescent="0.3">
      <c r="A91" s="19" t="s">
        <v>241</v>
      </c>
      <c r="B91" s="9" t="s">
        <v>1069</v>
      </c>
      <c r="C91" s="10" t="s">
        <v>1385</v>
      </c>
      <c r="D91" s="8" t="s">
        <v>116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0.6" x14ac:dyDescent="0.3">
      <c r="A92" s="47" t="s">
        <v>243</v>
      </c>
      <c r="B92" s="43" t="s">
        <v>163</v>
      </c>
      <c r="C92" s="44" t="s">
        <v>164</v>
      </c>
      <c r="D92" s="42" t="s">
        <v>165</v>
      </c>
      <c r="E92" s="53">
        <v>0.31942700000000002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245</v>
      </c>
      <c r="B93" s="9" t="s">
        <v>1386</v>
      </c>
      <c r="C93" s="10" t="s">
        <v>795</v>
      </c>
      <c r="D93" s="8" t="s">
        <v>213</v>
      </c>
      <c r="E93" s="29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246</v>
      </c>
      <c r="B94" s="9" t="s">
        <v>793</v>
      </c>
      <c r="C94" s="10" t="s">
        <v>796</v>
      </c>
      <c r="D94" s="8" t="s">
        <v>213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247</v>
      </c>
      <c r="B95" s="9" t="s">
        <v>793</v>
      </c>
      <c r="C95" s="10" t="s">
        <v>797</v>
      </c>
      <c r="D95" s="8" t="s">
        <v>213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0.799999999999997" x14ac:dyDescent="0.3">
      <c r="A96" s="19" t="s">
        <v>249</v>
      </c>
      <c r="B96" s="9" t="s">
        <v>1386</v>
      </c>
      <c r="C96" s="10" t="s">
        <v>1387</v>
      </c>
      <c r="D96" s="8" t="s">
        <v>213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251</v>
      </c>
      <c r="B97" s="9" t="s">
        <v>1386</v>
      </c>
      <c r="C97" s="10" t="s">
        <v>800</v>
      </c>
      <c r="D97" s="8" t="s">
        <v>213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252</v>
      </c>
      <c r="B98" s="9" t="s">
        <v>801</v>
      </c>
      <c r="C98" s="10" t="s">
        <v>802</v>
      </c>
      <c r="D98" s="8" t="s">
        <v>213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253</v>
      </c>
      <c r="B99" s="9" t="s">
        <v>853</v>
      </c>
      <c r="C99" s="10" t="s">
        <v>1388</v>
      </c>
      <c r="D99" s="8" t="s">
        <v>213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254</v>
      </c>
      <c r="B100" s="9" t="s">
        <v>838</v>
      </c>
      <c r="C100" s="10" t="s">
        <v>839</v>
      </c>
      <c r="D100" s="8" t="s">
        <v>73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255</v>
      </c>
      <c r="B101" s="9" t="s">
        <v>840</v>
      </c>
      <c r="C101" s="10" t="s">
        <v>841</v>
      </c>
      <c r="D101" s="8" t="s">
        <v>73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257</v>
      </c>
      <c r="B102" s="9" t="s">
        <v>842</v>
      </c>
      <c r="C102" s="10" t="s">
        <v>843</v>
      </c>
      <c r="D102" s="8" t="s">
        <v>73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0.799999999999997" x14ac:dyDescent="0.3">
      <c r="A103" s="19" t="s">
        <v>259</v>
      </c>
      <c r="B103" s="9" t="s">
        <v>1389</v>
      </c>
      <c r="C103" s="10" t="s">
        <v>1390</v>
      </c>
      <c r="D103" s="8" t="s">
        <v>73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0.399999999999999" x14ac:dyDescent="0.3">
      <c r="A104" s="47" t="s">
        <v>261</v>
      </c>
      <c r="B104" s="43" t="s">
        <v>806</v>
      </c>
      <c r="C104" s="44" t="s">
        <v>807</v>
      </c>
      <c r="D104" s="42" t="s">
        <v>69</v>
      </c>
      <c r="E104" s="48">
        <v>0.5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263</v>
      </c>
      <c r="B105" s="9" t="s">
        <v>808</v>
      </c>
      <c r="C105" s="10" t="s">
        <v>1038</v>
      </c>
      <c r="D105" s="8" t="s">
        <v>213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0.799999999999997" x14ac:dyDescent="0.3">
      <c r="A106" s="19" t="s">
        <v>265</v>
      </c>
      <c r="B106" s="9" t="s">
        <v>870</v>
      </c>
      <c r="C106" s="10" t="s">
        <v>914</v>
      </c>
      <c r="D106" s="8" t="s">
        <v>73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267</v>
      </c>
      <c r="B107" s="9" t="s">
        <v>840</v>
      </c>
      <c r="C107" s="10" t="s">
        <v>876</v>
      </c>
      <c r="D107" s="8" t="s">
        <v>73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269</v>
      </c>
      <c r="B108" s="9" t="s">
        <v>829</v>
      </c>
      <c r="C108" s="10" t="s">
        <v>830</v>
      </c>
      <c r="D108" s="8" t="s">
        <v>213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0.399999999999999" x14ac:dyDescent="0.3">
      <c r="A109" s="47" t="s">
        <v>270</v>
      </c>
      <c r="B109" s="43" t="s">
        <v>825</v>
      </c>
      <c r="C109" s="44" t="s">
        <v>826</v>
      </c>
      <c r="D109" s="42" t="s">
        <v>109</v>
      </c>
      <c r="E109" s="48">
        <v>2.8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0.799999999999997" x14ac:dyDescent="0.3">
      <c r="A110" s="19" t="s">
        <v>273</v>
      </c>
      <c r="B110" s="9" t="s">
        <v>827</v>
      </c>
      <c r="C110" s="10" t="s">
        <v>1310</v>
      </c>
      <c r="D110" s="8" t="s">
        <v>116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275</v>
      </c>
      <c r="B111" s="9" t="s">
        <v>835</v>
      </c>
      <c r="C111" s="10" t="s">
        <v>836</v>
      </c>
      <c r="D111" s="8" t="s">
        <v>837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279</v>
      </c>
      <c r="B112" s="9" t="s">
        <v>833</v>
      </c>
      <c r="C112" s="10" t="s">
        <v>1311</v>
      </c>
      <c r="D112" s="8" t="s">
        <v>213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847</v>
      </c>
      <c r="B113" s="9" t="s">
        <v>815</v>
      </c>
      <c r="C113" s="10" t="s">
        <v>846</v>
      </c>
      <c r="D113" s="8" t="s">
        <v>213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282</v>
      </c>
      <c r="B114" s="9" t="s">
        <v>819</v>
      </c>
      <c r="C114" s="10" t="s">
        <v>820</v>
      </c>
      <c r="D114" s="8" t="s">
        <v>213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30.6" x14ac:dyDescent="0.3">
      <c r="A115" s="47" t="s">
        <v>284</v>
      </c>
      <c r="B115" s="43" t="s">
        <v>498</v>
      </c>
      <c r="C115" s="44" t="s">
        <v>499</v>
      </c>
      <c r="D115" s="42" t="s">
        <v>109</v>
      </c>
      <c r="E115" s="48">
        <v>0.2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286</v>
      </c>
      <c r="B116" s="9" t="s">
        <v>823</v>
      </c>
      <c r="C116" s="10" t="s">
        <v>1312</v>
      </c>
      <c r="D116" s="8" t="s">
        <v>116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30.6" x14ac:dyDescent="0.3">
      <c r="A117" s="47" t="s">
        <v>289</v>
      </c>
      <c r="B117" s="43" t="s">
        <v>803</v>
      </c>
      <c r="C117" s="44" t="s">
        <v>804</v>
      </c>
      <c r="D117" s="42" t="s">
        <v>165</v>
      </c>
      <c r="E117" s="54">
        <v>0.16256000000000001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291</v>
      </c>
      <c r="B118" s="9" t="s">
        <v>1386</v>
      </c>
      <c r="C118" s="10" t="s">
        <v>1391</v>
      </c>
      <c r="D118" s="8" t="s">
        <v>73</v>
      </c>
      <c r="E118" s="29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293</v>
      </c>
      <c r="B119" s="9" t="s">
        <v>880</v>
      </c>
      <c r="C119" s="10" t="s">
        <v>1392</v>
      </c>
      <c r="D119" s="8" t="s">
        <v>73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296</v>
      </c>
      <c r="B120" s="9" t="s">
        <v>880</v>
      </c>
      <c r="C120" s="10" t="s">
        <v>1393</v>
      </c>
      <c r="D120" s="8" t="s">
        <v>73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298</v>
      </c>
      <c r="B121" s="9" t="s">
        <v>801</v>
      </c>
      <c r="C121" s="10" t="s">
        <v>887</v>
      </c>
      <c r="D121" s="8" t="s">
        <v>213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8" customFormat="1" ht="30.6" x14ac:dyDescent="0.3">
      <c r="A122" s="47" t="s">
        <v>300</v>
      </c>
      <c r="B122" s="43" t="s">
        <v>163</v>
      </c>
      <c r="C122" s="44" t="s">
        <v>164</v>
      </c>
      <c r="D122" s="42" t="s">
        <v>165</v>
      </c>
      <c r="E122" s="54">
        <v>0.11819</v>
      </c>
      <c r="F122" s="26"/>
      <c r="G122" s="26">
        <f t="shared" si="9"/>
        <v>0</v>
      </c>
      <c r="H122" s="26"/>
      <c r="I122" s="26">
        <f t="shared" si="10"/>
        <v>0</v>
      </c>
      <c r="J122" s="26">
        <f t="shared" si="8"/>
        <v>0</v>
      </c>
    </row>
    <row r="123" spans="1:10" s="17" customFormat="1" ht="40.799999999999997" x14ac:dyDescent="0.3">
      <c r="A123" s="19" t="s">
        <v>303</v>
      </c>
      <c r="B123" s="9" t="s">
        <v>1386</v>
      </c>
      <c r="C123" s="10" t="s">
        <v>1394</v>
      </c>
      <c r="D123" s="8" t="s">
        <v>73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305</v>
      </c>
      <c r="B124" s="9" t="s">
        <v>880</v>
      </c>
      <c r="C124" s="10" t="s">
        <v>1395</v>
      </c>
      <c r="D124" s="8" t="s">
        <v>73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862</v>
      </c>
      <c r="B125" s="9" t="s">
        <v>1386</v>
      </c>
      <c r="C125" s="10" t="s">
        <v>1396</v>
      </c>
      <c r="D125" s="8" t="s">
        <v>73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312</v>
      </c>
      <c r="B126" s="9" t="s">
        <v>1386</v>
      </c>
      <c r="C126" s="10" t="s">
        <v>896</v>
      </c>
      <c r="D126" s="8" t="s">
        <v>73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866</v>
      </c>
      <c r="B127" s="9" t="s">
        <v>801</v>
      </c>
      <c r="C127" s="10" t="s">
        <v>1397</v>
      </c>
      <c r="D127" s="8" t="s">
        <v>213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318</v>
      </c>
      <c r="B128" s="9" t="s">
        <v>853</v>
      </c>
      <c r="C128" s="10" t="s">
        <v>1388</v>
      </c>
      <c r="D128" s="8" t="s">
        <v>213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869</v>
      </c>
      <c r="B129" s="9" t="s">
        <v>838</v>
      </c>
      <c r="C129" s="10" t="s">
        <v>839</v>
      </c>
      <c r="D129" s="8" t="s">
        <v>73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324</v>
      </c>
      <c r="B130" s="9" t="s">
        <v>840</v>
      </c>
      <c r="C130" s="10" t="s">
        <v>1398</v>
      </c>
      <c r="D130" s="8" t="s">
        <v>73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874</v>
      </c>
      <c r="B131" s="9" t="s">
        <v>842</v>
      </c>
      <c r="C131" s="10" t="s">
        <v>1399</v>
      </c>
      <c r="D131" s="8" t="s">
        <v>73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330</v>
      </c>
      <c r="B132" s="9" t="s">
        <v>1389</v>
      </c>
      <c r="C132" s="10" t="s">
        <v>1390</v>
      </c>
      <c r="D132" s="8" t="s">
        <v>73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8" customFormat="1" ht="20.399999999999999" x14ac:dyDescent="0.3">
      <c r="A133" s="47" t="s">
        <v>333</v>
      </c>
      <c r="B133" s="43" t="s">
        <v>203</v>
      </c>
      <c r="C133" s="44" t="s">
        <v>204</v>
      </c>
      <c r="D133" s="42" t="s">
        <v>69</v>
      </c>
      <c r="E133" s="48">
        <v>0.5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0.799999999999997" x14ac:dyDescent="0.3">
      <c r="A134" s="19" t="s">
        <v>336</v>
      </c>
      <c r="B134" s="9" t="s">
        <v>1400</v>
      </c>
      <c r="C134" s="10" t="s">
        <v>1401</v>
      </c>
      <c r="D134" s="8" t="s">
        <v>213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8" customFormat="1" ht="20.399999999999999" x14ac:dyDescent="0.3">
      <c r="A135" s="47" t="s">
        <v>339</v>
      </c>
      <c r="B135" s="43" t="s">
        <v>203</v>
      </c>
      <c r="C135" s="44" t="s">
        <v>204</v>
      </c>
      <c r="D135" s="42" t="s">
        <v>69</v>
      </c>
      <c r="E135" s="50">
        <v>0.47</v>
      </c>
      <c r="F135" s="26"/>
      <c r="G135" s="26">
        <f t="shared" si="11"/>
        <v>0</v>
      </c>
      <c r="H135" s="26"/>
      <c r="I135" s="26">
        <f t="shared" si="12"/>
        <v>0</v>
      </c>
      <c r="J135" s="26">
        <f t="shared" si="13"/>
        <v>0</v>
      </c>
    </row>
    <row r="136" spans="1:10" s="17" customFormat="1" ht="40.799999999999997" x14ac:dyDescent="0.3">
      <c r="A136" s="19" t="s">
        <v>341</v>
      </c>
      <c r="B136" s="9" t="s">
        <v>1400</v>
      </c>
      <c r="C136" s="10" t="s">
        <v>1402</v>
      </c>
      <c r="D136" s="8" t="s">
        <v>73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0.799999999999997" x14ac:dyDescent="0.3">
      <c r="A137" s="19" t="s">
        <v>344</v>
      </c>
      <c r="B137" s="9" t="s">
        <v>870</v>
      </c>
      <c r="C137" s="10" t="s">
        <v>1325</v>
      </c>
      <c r="D137" s="8" t="s">
        <v>73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0.799999999999997" x14ac:dyDescent="0.3">
      <c r="A138" s="19" t="s">
        <v>347</v>
      </c>
      <c r="B138" s="9" t="s">
        <v>870</v>
      </c>
      <c r="C138" s="10" t="s">
        <v>914</v>
      </c>
      <c r="D138" s="8" t="s">
        <v>73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348</v>
      </c>
      <c r="B139" s="9" t="s">
        <v>859</v>
      </c>
      <c r="C139" s="10" t="s">
        <v>1403</v>
      </c>
      <c r="D139" s="8" t="s">
        <v>73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351</v>
      </c>
      <c r="B140" s="9" t="s">
        <v>840</v>
      </c>
      <c r="C140" s="10" t="s">
        <v>876</v>
      </c>
      <c r="D140" s="8" t="s">
        <v>73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354</v>
      </c>
      <c r="B141" s="9" t="s">
        <v>842</v>
      </c>
      <c r="C141" s="10" t="s">
        <v>1404</v>
      </c>
      <c r="D141" s="8" t="s">
        <v>73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8" customFormat="1" ht="20.399999999999999" x14ac:dyDescent="0.3">
      <c r="A142" s="47" t="s">
        <v>358</v>
      </c>
      <c r="B142" s="43" t="s">
        <v>825</v>
      </c>
      <c r="C142" s="44" t="s">
        <v>826</v>
      </c>
      <c r="D142" s="42" t="s">
        <v>109</v>
      </c>
      <c r="E142" s="48">
        <v>4.3</v>
      </c>
      <c r="F142" s="26"/>
      <c r="G142" s="26">
        <f t="shared" si="11"/>
        <v>0</v>
      </c>
      <c r="H142" s="26"/>
      <c r="I142" s="26">
        <f t="shared" si="12"/>
        <v>0</v>
      </c>
      <c r="J142" s="26">
        <f t="shared" si="13"/>
        <v>0</v>
      </c>
    </row>
    <row r="143" spans="1:10" s="17" customFormat="1" ht="40.799999999999997" x14ac:dyDescent="0.3">
      <c r="A143" s="19" t="s">
        <v>361</v>
      </c>
      <c r="B143" s="9" t="s">
        <v>1069</v>
      </c>
      <c r="C143" s="10" t="s">
        <v>1329</v>
      </c>
      <c r="D143" s="8" t="s">
        <v>116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363</v>
      </c>
      <c r="B144" s="9" t="s">
        <v>833</v>
      </c>
      <c r="C144" s="10" t="s">
        <v>1311</v>
      </c>
      <c r="D144" s="8" t="s">
        <v>213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0.399999999999999" x14ac:dyDescent="0.3">
      <c r="A145" s="47" t="s">
        <v>367</v>
      </c>
      <c r="B145" s="43" t="s">
        <v>1330</v>
      </c>
      <c r="C145" s="44" t="s">
        <v>1331</v>
      </c>
      <c r="D145" s="42" t="s">
        <v>109</v>
      </c>
      <c r="E145" s="50">
        <v>0.15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0.799999999999997" x14ac:dyDescent="0.3">
      <c r="A146" s="19" t="s">
        <v>369</v>
      </c>
      <c r="B146" s="9" t="s">
        <v>1069</v>
      </c>
      <c r="C146" s="10" t="s">
        <v>1405</v>
      </c>
      <c r="D146" s="8" t="s">
        <v>116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371</v>
      </c>
      <c r="B147" s="9" t="s">
        <v>835</v>
      </c>
      <c r="C147" s="10" t="s">
        <v>836</v>
      </c>
      <c r="D147" s="8" t="s">
        <v>837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374</v>
      </c>
      <c r="B148" s="9" t="s">
        <v>815</v>
      </c>
      <c r="C148" s="10" t="s">
        <v>846</v>
      </c>
      <c r="D148" s="8" t="s">
        <v>213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8" customFormat="1" ht="30.6" x14ac:dyDescent="0.3">
      <c r="A149" s="47" t="s">
        <v>376</v>
      </c>
      <c r="B149" s="43" t="s">
        <v>498</v>
      </c>
      <c r="C149" s="44" t="s">
        <v>499</v>
      </c>
      <c r="D149" s="42" t="s">
        <v>109</v>
      </c>
      <c r="E149" s="48">
        <v>0.3</v>
      </c>
      <c r="F149" s="26"/>
      <c r="G149" s="26">
        <f t="shared" si="11"/>
        <v>0</v>
      </c>
      <c r="H149" s="26"/>
      <c r="I149" s="26">
        <f t="shared" si="12"/>
        <v>0</v>
      </c>
      <c r="J149" s="26">
        <f t="shared" si="13"/>
        <v>0</v>
      </c>
    </row>
    <row r="150" spans="1:10" s="17" customFormat="1" ht="40.799999999999997" x14ac:dyDescent="0.3">
      <c r="A150" s="19" t="s">
        <v>379</v>
      </c>
      <c r="B150" s="9" t="s">
        <v>823</v>
      </c>
      <c r="C150" s="10" t="s">
        <v>1312</v>
      </c>
      <c r="D150" s="8" t="s">
        <v>83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0.799999999999997" x14ac:dyDescent="0.3">
      <c r="A151" s="19" t="s">
        <v>380</v>
      </c>
      <c r="B151" s="9" t="s">
        <v>817</v>
      </c>
      <c r="C151" s="10" t="s">
        <v>1333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381</v>
      </c>
      <c r="B152" s="9" t="s">
        <v>1406</v>
      </c>
      <c r="C152" s="10" t="s">
        <v>1335</v>
      </c>
      <c r="D152" s="8" t="s">
        <v>73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384</v>
      </c>
      <c r="B153" s="9" t="s">
        <v>1406</v>
      </c>
      <c r="C153" s="10" t="s">
        <v>1407</v>
      </c>
      <c r="D153" s="8" t="s">
        <v>73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386</v>
      </c>
      <c r="B154" s="9" t="s">
        <v>1406</v>
      </c>
      <c r="C154" s="10" t="s">
        <v>1408</v>
      </c>
      <c r="D154" s="8" t="s">
        <v>73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388</v>
      </c>
      <c r="B155" s="9" t="s">
        <v>840</v>
      </c>
      <c r="C155" s="10" t="s">
        <v>912</v>
      </c>
      <c r="D155" s="8" t="s">
        <v>73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3">
      <c r="G156" s="26">
        <f t="shared" ref="G156:I156" si="14">SUM(G3:G155)</f>
        <v>7092225.5429999996</v>
      </c>
      <c r="H156" s="26"/>
      <c r="I156" s="26">
        <f t="shared" si="14"/>
        <v>0</v>
      </c>
      <c r="J156" s="26">
        <f>SUM(J3:J155)</f>
        <v>7092225.5429999996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tabColor rgb="FFFF0000"/>
    <pageSetUpPr fitToPage="1"/>
  </sheetPr>
  <dimension ref="A1:K200"/>
  <sheetViews>
    <sheetView workbookViewId="0">
      <pane ySplit="1" topLeftCell="A14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1122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1410</v>
      </c>
      <c r="D7" s="59" t="s">
        <v>1122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1411</v>
      </c>
      <c r="D8" s="59" t="s">
        <v>1122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1412</v>
      </c>
      <c r="C10" s="58" t="s">
        <v>1413</v>
      </c>
      <c r="D10" s="59" t="s">
        <v>1122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2.06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1" s="17" customFormat="1" ht="40.799999999999997" x14ac:dyDescent="0.3">
      <c r="A13" s="19" t="s">
        <v>35</v>
      </c>
      <c r="B13" s="9" t="s">
        <v>706</v>
      </c>
      <c r="C13" s="10" t="s">
        <v>1414</v>
      </c>
      <c r="D13" s="8" t="s">
        <v>213</v>
      </c>
      <c r="E13" s="22">
        <v>189</v>
      </c>
      <c r="F13" s="21">
        <v>38200</v>
      </c>
      <c r="G13" s="21">
        <f t="shared" si="0"/>
        <v>7219800</v>
      </c>
      <c r="H13" s="21"/>
      <c r="I13" s="21">
        <f t="shared" si="1"/>
        <v>0</v>
      </c>
      <c r="J13" s="21">
        <f t="shared" si="3"/>
        <v>7219800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1415</v>
      </c>
      <c r="D14" s="8" t="s">
        <v>213</v>
      </c>
      <c r="E14" s="22">
        <v>8</v>
      </c>
      <c r="F14" s="21">
        <v>76600</v>
      </c>
      <c r="G14" s="21">
        <f t="shared" si="0"/>
        <v>612800</v>
      </c>
      <c r="H14" s="21"/>
      <c r="I14" s="21">
        <f t="shared" si="1"/>
        <v>0</v>
      </c>
      <c r="J14" s="21">
        <f t="shared" si="3"/>
        <v>612800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1416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1" s="17" customFormat="1" ht="30.6" x14ac:dyDescent="0.3">
      <c r="A16" s="19" t="s">
        <v>558</v>
      </c>
      <c r="B16" s="9" t="s">
        <v>1251</v>
      </c>
      <c r="C16" s="10" t="s">
        <v>1252</v>
      </c>
      <c r="D16" s="8" t="s">
        <v>69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4.4" x14ac:dyDescent="0.3">
      <c r="A17" s="14" t="s">
        <v>980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40.799999999999997" x14ac:dyDescent="0.3">
      <c r="A18" s="47" t="s">
        <v>45</v>
      </c>
      <c r="B18" s="43" t="s">
        <v>114</v>
      </c>
      <c r="C18" s="44" t="s">
        <v>115</v>
      </c>
      <c r="D18" s="42" t="s">
        <v>109</v>
      </c>
      <c r="E18" s="48">
        <v>31.3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0.799999999999997" x14ac:dyDescent="0.3">
      <c r="A19" s="47" t="s">
        <v>46</v>
      </c>
      <c r="B19" s="43" t="s">
        <v>111</v>
      </c>
      <c r="C19" s="44" t="s">
        <v>112</v>
      </c>
      <c r="D19" s="42" t="s">
        <v>109</v>
      </c>
      <c r="E19" s="50">
        <v>25.65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563</v>
      </c>
      <c r="B20" s="43" t="s">
        <v>714</v>
      </c>
      <c r="C20" s="44" t="s">
        <v>715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51</v>
      </c>
      <c r="B21" s="43" t="s">
        <v>716</v>
      </c>
      <c r="C21" s="44" t="s">
        <v>717</v>
      </c>
      <c r="D21" s="42" t="s">
        <v>18</v>
      </c>
      <c r="E21" s="48">
        <v>0.3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565</v>
      </c>
      <c r="B22" s="43" t="s">
        <v>718</v>
      </c>
      <c r="C22" s="44" t="s">
        <v>719</v>
      </c>
      <c r="D22" s="42" t="s">
        <v>18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23</v>
      </c>
      <c r="C23" s="44" t="s">
        <v>24</v>
      </c>
      <c r="D23" s="42" t="s">
        <v>18</v>
      </c>
      <c r="E23" s="48">
        <v>3.4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20</v>
      </c>
      <c r="C24" s="44" t="s">
        <v>21</v>
      </c>
      <c r="D24" s="42" t="s">
        <v>18</v>
      </c>
      <c r="E24" s="48">
        <v>1.4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16</v>
      </c>
      <c r="C25" s="44" t="s">
        <v>17</v>
      </c>
      <c r="D25" s="42" t="s">
        <v>18</v>
      </c>
      <c r="E25" s="48">
        <v>3.1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576</v>
      </c>
      <c r="B26" s="9" t="s">
        <v>720</v>
      </c>
      <c r="C26" s="10" t="s">
        <v>1417</v>
      </c>
      <c r="D26" s="8" t="s">
        <v>116</v>
      </c>
      <c r="E26" s="20">
        <v>112.2</v>
      </c>
      <c r="F26" s="21">
        <v>5564.94</v>
      </c>
      <c r="G26" s="21">
        <f t="shared" si="0"/>
        <v>624386.26799999992</v>
      </c>
      <c r="H26" s="21"/>
      <c r="I26" s="21">
        <f t="shared" si="1"/>
        <v>0</v>
      </c>
      <c r="J26" s="21">
        <f t="shared" si="3"/>
        <v>624386.26799999992</v>
      </c>
    </row>
    <row r="27" spans="1:10" s="17" customFormat="1" ht="40.799999999999997" x14ac:dyDescent="0.3">
      <c r="A27" s="19" t="s">
        <v>580</v>
      </c>
      <c r="B27" s="9" t="s">
        <v>720</v>
      </c>
      <c r="C27" s="10" t="s">
        <v>1418</v>
      </c>
      <c r="D27" s="8" t="s">
        <v>116</v>
      </c>
      <c r="E27" s="20">
        <v>81.599999999999994</v>
      </c>
      <c r="F27" s="21">
        <v>3351.61</v>
      </c>
      <c r="G27" s="21">
        <f t="shared" si="0"/>
        <v>273491.37599999999</v>
      </c>
      <c r="H27" s="21"/>
      <c r="I27" s="21">
        <f t="shared" si="1"/>
        <v>0</v>
      </c>
      <c r="J27" s="21">
        <f t="shared" si="3"/>
        <v>273491.37599999999</v>
      </c>
    </row>
    <row r="28" spans="1:10" s="17" customFormat="1" ht="40.799999999999997" x14ac:dyDescent="0.3">
      <c r="A28" s="19" t="s">
        <v>66</v>
      </c>
      <c r="B28" s="9" t="s">
        <v>720</v>
      </c>
      <c r="C28" s="10" t="s">
        <v>1419</v>
      </c>
      <c r="D28" s="8" t="s">
        <v>116</v>
      </c>
      <c r="E28" s="20">
        <v>15.3</v>
      </c>
      <c r="F28" s="21">
        <v>2436.67</v>
      </c>
      <c r="G28" s="21">
        <f t="shared" si="0"/>
        <v>37281.050999999999</v>
      </c>
      <c r="H28" s="21"/>
      <c r="I28" s="21">
        <f t="shared" si="1"/>
        <v>0</v>
      </c>
      <c r="J28" s="21">
        <f t="shared" si="3"/>
        <v>37281.050999999999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1420</v>
      </c>
      <c r="D29" s="8" t="s">
        <v>116</v>
      </c>
      <c r="E29" s="20">
        <v>285.60000000000002</v>
      </c>
      <c r="F29" s="21">
        <v>1579.11</v>
      </c>
      <c r="G29" s="21">
        <f t="shared" si="0"/>
        <v>450993.81599999999</v>
      </c>
      <c r="H29" s="21"/>
      <c r="I29" s="21">
        <f t="shared" si="1"/>
        <v>0</v>
      </c>
      <c r="J29" s="21">
        <f t="shared" si="3"/>
        <v>450993.81599999999</v>
      </c>
    </row>
    <row r="30" spans="1:10" s="17" customFormat="1" ht="40.799999999999997" x14ac:dyDescent="0.3">
      <c r="A30" s="19" t="s">
        <v>74</v>
      </c>
      <c r="B30" s="9" t="s">
        <v>1255</v>
      </c>
      <c r="C30" s="10" t="s">
        <v>1421</v>
      </c>
      <c r="D30" s="8" t="s">
        <v>116</v>
      </c>
      <c r="E30" s="20">
        <v>698.7</v>
      </c>
      <c r="F30" s="21">
        <v>1155.51</v>
      </c>
      <c r="G30" s="21">
        <f t="shared" si="0"/>
        <v>807354.83700000006</v>
      </c>
      <c r="H30" s="21"/>
      <c r="I30" s="21">
        <f t="shared" si="1"/>
        <v>0</v>
      </c>
      <c r="J30" s="21">
        <f t="shared" si="3"/>
        <v>807354.83700000006</v>
      </c>
    </row>
    <row r="31" spans="1:10" s="17" customFormat="1" ht="40.799999999999997" x14ac:dyDescent="0.3">
      <c r="A31" s="19" t="s">
        <v>76</v>
      </c>
      <c r="B31" s="9" t="s">
        <v>728</v>
      </c>
      <c r="C31" s="10" t="s">
        <v>1422</v>
      </c>
      <c r="D31" s="8" t="s">
        <v>116</v>
      </c>
      <c r="E31" s="20">
        <v>821.1</v>
      </c>
      <c r="F31" s="21">
        <v>760.35</v>
      </c>
      <c r="G31" s="21">
        <f t="shared" si="0"/>
        <v>624323.38500000001</v>
      </c>
      <c r="H31" s="21"/>
      <c r="I31" s="21">
        <f t="shared" si="1"/>
        <v>0</v>
      </c>
      <c r="J31" s="21">
        <f t="shared" si="3"/>
        <v>624323.38500000001</v>
      </c>
    </row>
    <row r="32" spans="1:10" s="17" customFormat="1" ht="40.799999999999997" x14ac:dyDescent="0.3">
      <c r="A32" s="19" t="s">
        <v>79</v>
      </c>
      <c r="B32" s="9" t="s">
        <v>1258</v>
      </c>
      <c r="C32" s="10" t="s">
        <v>1423</v>
      </c>
      <c r="D32" s="8" t="s">
        <v>116</v>
      </c>
      <c r="E32" s="20">
        <v>520.20000000000005</v>
      </c>
      <c r="F32" s="21">
        <v>495.42</v>
      </c>
      <c r="G32" s="21">
        <f t="shared" si="0"/>
        <v>257717.48400000003</v>
      </c>
      <c r="H32" s="21"/>
      <c r="I32" s="21">
        <f t="shared" si="1"/>
        <v>0</v>
      </c>
      <c r="J32" s="21">
        <f t="shared" si="3"/>
        <v>257717.48400000003</v>
      </c>
    </row>
    <row r="33" spans="1:10" s="17" customFormat="1" ht="40.799999999999997" x14ac:dyDescent="0.3">
      <c r="A33" s="19" t="s">
        <v>81</v>
      </c>
      <c r="B33" s="9" t="s">
        <v>728</v>
      </c>
      <c r="C33" s="10" t="s">
        <v>1424</v>
      </c>
      <c r="D33" s="8" t="s">
        <v>116</v>
      </c>
      <c r="E33" s="20">
        <v>923.1</v>
      </c>
      <c r="F33" s="21">
        <v>380.34</v>
      </c>
      <c r="G33" s="21">
        <f t="shared" si="0"/>
        <v>351091.85399999999</v>
      </c>
      <c r="H33" s="21"/>
      <c r="I33" s="21">
        <f t="shared" si="1"/>
        <v>0</v>
      </c>
      <c r="J33" s="21">
        <f t="shared" si="3"/>
        <v>351091.85399999999</v>
      </c>
    </row>
    <row r="34" spans="1:10" s="17" customFormat="1" ht="40.799999999999997" x14ac:dyDescent="0.3">
      <c r="A34" s="19" t="s">
        <v>83</v>
      </c>
      <c r="B34" s="9" t="s">
        <v>733</v>
      </c>
      <c r="C34" s="10" t="s">
        <v>1425</v>
      </c>
      <c r="D34" s="8" t="s">
        <v>116</v>
      </c>
      <c r="E34" s="20">
        <v>10.199999999999999</v>
      </c>
      <c r="F34" s="21">
        <v>2791.2</v>
      </c>
      <c r="G34" s="21">
        <f t="shared" si="0"/>
        <v>28470.239999999998</v>
      </c>
      <c r="H34" s="21"/>
      <c r="I34" s="21">
        <f t="shared" si="1"/>
        <v>0</v>
      </c>
      <c r="J34" s="21">
        <f t="shared" si="3"/>
        <v>28470.239999999998</v>
      </c>
    </row>
    <row r="35" spans="1:10" s="17" customFormat="1" ht="40.799999999999997" x14ac:dyDescent="0.3">
      <c r="A35" s="19" t="s">
        <v>85</v>
      </c>
      <c r="B35" s="9" t="s">
        <v>720</v>
      </c>
      <c r="C35" s="10" t="s">
        <v>1426</v>
      </c>
      <c r="D35" s="8" t="s">
        <v>116</v>
      </c>
      <c r="E35" s="20">
        <v>5.0999999999999996</v>
      </c>
      <c r="F35" s="21">
        <v>1394.14</v>
      </c>
      <c r="G35" s="21">
        <f t="shared" ref="G35:G66" si="4">E35*F35</f>
        <v>7110.1139999999996</v>
      </c>
      <c r="H35" s="21"/>
      <c r="I35" s="21">
        <f t="shared" ref="I35:I66" si="5">E35*H35</f>
        <v>0</v>
      </c>
      <c r="J35" s="21">
        <f t="shared" si="3"/>
        <v>7110.1139999999996</v>
      </c>
    </row>
    <row r="36" spans="1:10" s="17" customFormat="1" ht="40.799999999999997" x14ac:dyDescent="0.3">
      <c r="A36" s="19" t="s">
        <v>88</v>
      </c>
      <c r="B36" s="9" t="s">
        <v>1255</v>
      </c>
      <c r="C36" s="10" t="s">
        <v>1427</v>
      </c>
      <c r="D36" s="8" t="s">
        <v>116</v>
      </c>
      <c r="E36" s="20">
        <v>382.5</v>
      </c>
      <c r="F36" s="21">
        <v>1394.14</v>
      </c>
      <c r="G36" s="21">
        <f t="shared" si="4"/>
        <v>533258.55000000005</v>
      </c>
      <c r="H36" s="21"/>
      <c r="I36" s="21">
        <f t="shared" si="5"/>
        <v>0</v>
      </c>
      <c r="J36" s="21">
        <f t="shared" si="3"/>
        <v>533258.55000000005</v>
      </c>
    </row>
    <row r="37" spans="1:10" s="17" customFormat="1" ht="40.799999999999997" x14ac:dyDescent="0.3">
      <c r="A37" s="19" t="s">
        <v>90</v>
      </c>
      <c r="B37" s="9" t="s">
        <v>1428</v>
      </c>
      <c r="C37" s="10" t="s">
        <v>1429</v>
      </c>
      <c r="D37" s="8" t="s">
        <v>116</v>
      </c>
      <c r="E37" s="20">
        <v>571.20000000000005</v>
      </c>
      <c r="F37" s="21">
        <v>908.73</v>
      </c>
      <c r="G37" s="21">
        <f t="shared" si="4"/>
        <v>519066.57600000006</v>
      </c>
      <c r="H37" s="21"/>
      <c r="I37" s="21">
        <f t="shared" si="5"/>
        <v>0</v>
      </c>
      <c r="J37" s="21">
        <f t="shared" si="3"/>
        <v>519066.57600000006</v>
      </c>
    </row>
    <row r="38" spans="1:10" s="17" customFormat="1" ht="40.799999999999997" x14ac:dyDescent="0.3">
      <c r="A38" s="19" t="s">
        <v>92</v>
      </c>
      <c r="B38" s="9" t="s">
        <v>733</v>
      </c>
      <c r="C38" s="10" t="s">
        <v>1430</v>
      </c>
      <c r="D38" s="8" t="s">
        <v>116</v>
      </c>
      <c r="E38" s="20">
        <v>397.8</v>
      </c>
      <c r="F38" s="21">
        <v>586.29</v>
      </c>
      <c r="G38" s="21">
        <f t="shared" si="4"/>
        <v>233226.16199999998</v>
      </c>
      <c r="H38" s="21"/>
      <c r="I38" s="21">
        <f t="shared" si="5"/>
        <v>0</v>
      </c>
      <c r="J38" s="21">
        <f t="shared" si="3"/>
        <v>233226.16199999998</v>
      </c>
    </row>
    <row r="39" spans="1:10" s="17" customFormat="1" ht="40.799999999999997" x14ac:dyDescent="0.3">
      <c r="A39" s="19" t="s">
        <v>94</v>
      </c>
      <c r="B39" s="9" t="s">
        <v>733</v>
      </c>
      <c r="C39" s="10" t="s">
        <v>1431</v>
      </c>
      <c r="D39" s="8" t="s">
        <v>116</v>
      </c>
      <c r="E39" s="20">
        <v>933.3</v>
      </c>
      <c r="F39" s="21">
        <v>466.17</v>
      </c>
      <c r="G39" s="21">
        <f t="shared" si="4"/>
        <v>435076.46100000001</v>
      </c>
      <c r="H39" s="21"/>
      <c r="I39" s="21">
        <f t="shared" si="5"/>
        <v>0</v>
      </c>
      <c r="J39" s="21">
        <f t="shared" si="3"/>
        <v>435076.46100000001</v>
      </c>
    </row>
    <row r="40" spans="1:10" s="17" customFormat="1" ht="40.799999999999997" x14ac:dyDescent="0.3">
      <c r="A40" s="19" t="s">
        <v>96</v>
      </c>
      <c r="B40" s="9" t="s">
        <v>1265</v>
      </c>
      <c r="C40" s="10" t="s">
        <v>1432</v>
      </c>
      <c r="D40" s="8" t="s">
        <v>116</v>
      </c>
      <c r="E40" s="22">
        <v>51</v>
      </c>
      <c r="F40" s="21">
        <v>571.78</v>
      </c>
      <c r="G40" s="21">
        <f t="shared" si="4"/>
        <v>29160.78</v>
      </c>
      <c r="H40" s="21"/>
      <c r="I40" s="21">
        <f t="shared" si="5"/>
        <v>0</v>
      </c>
      <c r="J40" s="21">
        <f t="shared" si="3"/>
        <v>29160.78</v>
      </c>
    </row>
    <row r="41" spans="1:10" s="38" customFormat="1" ht="30.6" x14ac:dyDescent="0.3">
      <c r="A41" s="47" t="s">
        <v>98</v>
      </c>
      <c r="B41" s="43" t="s">
        <v>124</v>
      </c>
      <c r="C41" s="44" t="s">
        <v>125</v>
      </c>
      <c r="D41" s="42" t="s">
        <v>109</v>
      </c>
      <c r="E41" s="51">
        <v>1.7410000000000001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101</v>
      </c>
      <c r="B42" s="9" t="s">
        <v>741</v>
      </c>
      <c r="C42" s="10" t="s">
        <v>1433</v>
      </c>
      <c r="D42" s="8" t="s">
        <v>116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103</v>
      </c>
      <c r="B43" s="9" t="s">
        <v>741</v>
      </c>
      <c r="C43" s="10" t="s">
        <v>1268</v>
      </c>
      <c r="D43" s="8" t="s">
        <v>116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106</v>
      </c>
      <c r="B44" s="9" t="s">
        <v>741</v>
      </c>
      <c r="C44" s="10" t="s">
        <v>1269</v>
      </c>
      <c r="D44" s="8" t="s">
        <v>116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110</v>
      </c>
      <c r="B45" s="9" t="s">
        <v>741</v>
      </c>
      <c r="C45" s="10" t="s">
        <v>1270</v>
      </c>
      <c r="D45" s="8" t="s">
        <v>116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988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319</v>
      </c>
      <c r="C47" s="44" t="s">
        <v>320</v>
      </c>
      <c r="D47" s="42" t="s">
        <v>69</v>
      </c>
      <c r="E47" s="50">
        <v>0.01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20.399999999999999" x14ac:dyDescent="0.3">
      <c r="A48" s="19" t="s">
        <v>1434</v>
      </c>
      <c r="B48" s="9" t="s">
        <v>990</v>
      </c>
      <c r="C48" s="10" t="s">
        <v>748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1273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120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123</v>
      </c>
      <c r="B51" s="9" t="s">
        <v>782</v>
      </c>
      <c r="C51" s="10" t="s">
        <v>1015</v>
      </c>
      <c r="D51" s="8" t="s">
        <v>213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127</v>
      </c>
      <c r="B52" s="9" t="s">
        <v>784</v>
      </c>
      <c r="C52" s="10" t="s">
        <v>1016</v>
      </c>
      <c r="D52" s="8" t="s">
        <v>213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131</v>
      </c>
      <c r="B53" s="9" t="s">
        <v>1274</v>
      </c>
      <c r="C53" s="10" t="s">
        <v>1017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788</v>
      </c>
      <c r="C54" s="44" t="s">
        <v>789</v>
      </c>
      <c r="D54" s="42" t="s">
        <v>790</v>
      </c>
      <c r="E54" s="51">
        <v>0.28799999999999998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139</v>
      </c>
      <c r="B55" s="9" t="s">
        <v>791</v>
      </c>
      <c r="C55" s="10" t="s">
        <v>792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4" t="s">
        <v>1275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14.4" x14ac:dyDescent="0.3">
      <c r="A57" s="47" t="s">
        <v>142</v>
      </c>
      <c r="B57" s="43" t="s">
        <v>313</v>
      </c>
      <c r="C57" s="44" t="s">
        <v>314</v>
      </c>
      <c r="D57" s="42" t="s">
        <v>38</v>
      </c>
      <c r="E57" s="49">
        <v>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0.399999999999999" x14ac:dyDescent="0.3">
      <c r="A58" s="19" t="s">
        <v>1276</v>
      </c>
      <c r="B58" s="9" t="s">
        <v>994</v>
      </c>
      <c r="C58" s="10" t="s">
        <v>752</v>
      </c>
      <c r="D58" s="8" t="s">
        <v>213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149</v>
      </c>
      <c r="B59" s="43" t="s">
        <v>753</v>
      </c>
      <c r="C59" s="44" t="s">
        <v>754</v>
      </c>
      <c r="D59" s="42" t="s">
        <v>38</v>
      </c>
      <c r="E59" s="49">
        <v>4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0.6" x14ac:dyDescent="0.3">
      <c r="A60" s="19" t="s">
        <v>1277</v>
      </c>
      <c r="B60" s="9" t="s">
        <v>996</v>
      </c>
      <c r="C60" s="10" t="s">
        <v>997</v>
      </c>
      <c r="D60" s="8" t="s">
        <v>213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0.6" x14ac:dyDescent="0.3">
      <c r="A61" s="47" t="s">
        <v>155</v>
      </c>
      <c r="B61" s="43" t="s">
        <v>758</v>
      </c>
      <c r="C61" s="44" t="s">
        <v>759</v>
      </c>
      <c r="D61" s="42" t="s">
        <v>38</v>
      </c>
      <c r="E61" s="49">
        <v>86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0.6" x14ac:dyDescent="0.3">
      <c r="A62" s="19" t="s">
        <v>158</v>
      </c>
      <c r="B62" s="9" t="s">
        <v>996</v>
      </c>
      <c r="C62" s="10" t="s">
        <v>1278</v>
      </c>
      <c r="D62" s="8" t="s">
        <v>213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47</v>
      </c>
      <c r="C63" s="44" t="s">
        <v>48</v>
      </c>
      <c r="D63" s="42" t="s">
        <v>38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30.6" x14ac:dyDescent="0.3">
      <c r="A64" s="19" t="s">
        <v>1370</v>
      </c>
      <c r="B64" s="9" t="s">
        <v>1435</v>
      </c>
      <c r="C64" s="10" t="s">
        <v>775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0.6" x14ac:dyDescent="0.3">
      <c r="A65" s="19" t="s">
        <v>1436</v>
      </c>
      <c r="B65" s="9" t="s">
        <v>1435</v>
      </c>
      <c r="C65" s="10" t="s">
        <v>1280</v>
      </c>
      <c r="D65" s="8" t="s">
        <v>213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14.4" x14ac:dyDescent="0.3">
      <c r="A66" s="47" t="s">
        <v>171</v>
      </c>
      <c r="B66" s="43" t="s">
        <v>779</v>
      </c>
      <c r="C66" s="44" t="s">
        <v>780</v>
      </c>
      <c r="D66" s="42" t="s">
        <v>69</v>
      </c>
      <c r="E66" s="50">
        <v>0.02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173</v>
      </c>
      <c r="B67" s="9" t="s">
        <v>772</v>
      </c>
      <c r="C67" s="10" t="s">
        <v>773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176</v>
      </c>
      <c r="B68" s="43" t="s">
        <v>208</v>
      </c>
      <c r="C68" s="44" t="s">
        <v>209</v>
      </c>
      <c r="D68" s="42" t="s">
        <v>38</v>
      </c>
      <c r="E68" s="49">
        <v>160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178</v>
      </c>
      <c r="B69" s="9" t="s">
        <v>764</v>
      </c>
      <c r="C69" s="10" t="s">
        <v>1437</v>
      </c>
      <c r="D69" s="8" t="s">
        <v>213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0.799999999999997" x14ac:dyDescent="0.3">
      <c r="A70" s="19" t="s">
        <v>180</v>
      </c>
      <c r="B70" s="9" t="s">
        <v>1438</v>
      </c>
      <c r="C70" s="10" t="s">
        <v>1439</v>
      </c>
      <c r="D70" s="8" t="s">
        <v>213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4.4" x14ac:dyDescent="0.3">
      <c r="A71" s="14" t="s">
        <v>1281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0.399999999999999" x14ac:dyDescent="0.3">
      <c r="A72" s="47" t="s">
        <v>182</v>
      </c>
      <c r="B72" s="43" t="s">
        <v>928</v>
      </c>
      <c r="C72" s="44" t="s">
        <v>929</v>
      </c>
      <c r="D72" s="42" t="s">
        <v>930</v>
      </c>
      <c r="E72" s="51">
        <v>0.27500000000000002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20.399999999999999" x14ac:dyDescent="0.3">
      <c r="A73" s="47" t="s">
        <v>184</v>
      </c>
      <c r="B73" s="43" t="s">
        <v>931</v>
      </c>
      <c r="C73" s="44" t="s">
        <v>932</v>
      </c>
      <c r="D73" s="42" t="s">
        <v>930</v>
      </c>
      <c r="E73" s="51">
        <v>0.27500000000000002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38" customFormat="1" ht="20.399999999999999" x14ac:dyDescent="0.3">
      <c r="A74" s="47" t="s">
        <v>186</v>
      </c>
      <c r="B74" s="43" t="s">
        <v>550</v>
      </c>
      <c r="C74" s="44" t="s">
        <v>934</v>
      </c>
      <c r="D74" s="42" t="s">
        <v>109</v>
      </c>
      <c r="E74" s="48">
        <v>1.1000000000000001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38" customFormat="1" ht="20.399999999999999" x14ac:dyDescent="0.3">
      <c r="A75" s="47" t="s">
        <v>188</v>
      </c>
      <c r="B75" s="43" t="s">
        <v>464</v>
      </c>
      <c r="C75" s="44" t="s">
        <v>465</v>
      </c>
      <c r="D75" s="42" t="s">
        <v>109</v>
      </c>
      <c r="E75" s="48">
        <v>11.9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190</v>
      </c>
      <c r="B76" s="9" t="s">
        <v>935</v>
      </c>
      <c r="C76" s="10" t="s">
        <v>468</v>
      </c>
      <c r="D76" s="8" t="s">
        <v>116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0.399999999999999" x14ac:dyDescent="0.3">
      <c r="A77" s="47" t="s">
        <v>192</v>
      </c>
      <c r="B77" s="43" t="s">
        <v>485</v>
      </c>
      <c r="C77" s="44" t="s">
        <v>486</v>
      </c>
      <c r="D77" s="42" t="s">
        <v>278</v>
      </c>
      <c r="E77" s="49">
        <v>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38" customFormat="1" ht="30.6" x14ac:dyDescent="0.3">
      <c r="A78" s="47" t="s">
        <v>194</v>
      </c>
      <c r="B78" s="43" t="s">
        <v>957</v>
      </c>
      <c r="C78" s="44" t="s">
        <v>958</v>
      </c>
      <c r="D78" s="42" t="s">
        <v>959</v>
      </c>
      <c r="E78" s="49">
        <v>20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196</v>
      </c>
      <c r="B79" s="9" t="s">
        <v>1282</v>
      </c>
      <c r="C79" s="10" t="s">
        <v>965</v>
      </c>
      <c r="D79" s="8" t="s">
        <v>116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198</v>
      </c>
      <c r="B80" s="9" t="s">
        <v>936</v>
      </c>
      <c r="C80" s="10" t="s">
        <v>470</v>
      </c>
      <c r="D80" s="8" t="s">
        <v>213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0.799999999999997" x14ac:dyDescent="0.3">
      <c r="A81" s="19" t="s">
        <v>200</v>
      </c>
      <c r="B81" s="9" t="s">
        <v>1283</v>
      </c>
      <c r="C81" s="10" t="s">
        <v>1284</v>
      </c>
      <c r="D81" s="8" t="s">
        <v>213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0.799999999999997" x14ac:dyDescent="0.3">
      <c r="A82" s="19" t="s">
        <v>202</v>
      </c>
      <c r="B82" s="9" t="s">
        <v>951</v>
      </c>
      <c r="C82" s="10" t="s">
        <v>952</v>
      </c>
      <c r="D82" s="8" t="s">
        <v>213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8" customFormat="1" ht="20.399999999999999" x14ac:dyDescent="0.3">
      <c r="A83" s="47" t="s">
        <v>205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1" s="17" customFormat="1" ht="40.799999999999997" x14ac:dyDescent="0.3">
      <c r="A84" s="19" t="s">
        <v>207</v>
      </c>
      <c r="B84" s="9" t="s">
        <v>970</v>
      </c>
      <c r="C84" s="10" t="s">
        <v>1440</v>
      </c>
      <c r="D84" s="8" t="s">
        <v>1122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4.4" x14ac:dyDescent="0.3">
      <c r="A85" s="14" t="s">
        <v>1285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8" customFormat="1" ht="20.399999999999999" x14ac:dyDescent="0.3">
      <c r="A86" s="47" t="s">
        <v>210</v>
      </c>
      <c r="B86" s="43" t="s">
        <v>413</v>
      </c>
      <c r="C86" s="44" t="s">
        <v>414</v>
      </c>
      <c r="D86" s="42" t="s">
        <v>415</v>
      </c>
      <c r="E86" s="50">
        <v>2.5099999999999998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1" s="17" customFormat="1" ht="40.799999999999997" x14ac:dyDescent="0.3">
      <c r="A87" s="19" t="s">
        <v>214</v>
      </c>
      <c r="B87" s="9" t="s">
        <v>1376</v>
      </c>
      <c r="C87" s="10" t="s">
        <v>1082</v>
      </c>
      <c r="D87" s="8" t="s">
        <v>116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62" customFormat="1" ht="20.399999999999999" x14ac:dyDescent="0.3">
      <c r="A88" s="56" t="s">
        <v>698</v>
      </c>
      <c r="B88" s="57"/>
      <c r="C88" s="58" t="s">
        <v>1441</v>
      </c>
      <c r="D88" s="59" t="s">
        <v>213</v>
      </c>
      <c r="E88" s="60">
        <v>2</v>
      </c>
      <c r="F88" s="61"/>
      <c r="G88" s="61">
        <f t="shared" si="6"/>
        <v>0</v>
      </c>
      <c r="H88" s="61"/>
      <c r="I88" s="61">
        <f t="shared" si="7"/>
        <v>0</v>
      </c>
      <c r="J88" s="61">
        <f t="shared" si="8"/>
        <v>0</v>
      </c>
      <c r="K88" s="62" t="s">
        <v>2027</v>
      </c>
    </row>
    <row r="89" spans="1:11" s="17" customFormat="1" ht="40.799999999999997" x14ac:dyDescent="0.3">
      <c r="A89" s="19" t="s">
        <v>220</v>
      </c>
      <c r="B89" s="9" t="s">
        <v>1101</v>
      </c>
      <c r="C89" s="10" t="s">
        <v>1114</v>
      </c>
      <c r="D89" s="8" t="s">
        <v>213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8" customFormat="1" ht="20.399999999999999" x14ac:dyDescent="0.3">
      <c r="A90" s="47" t="s">
        <v>798</v>
      </c>
      <c r="B90" s="43" t="s">
        <v>1164</v>
      </c>
      <c r="C90" s="44" t="s">
        <v>1165</v>
      </c>
      <c r="D90" s="42" t="s">
        <v>415</v>
      </c>
      <c r="E90" s="48">
        <v>1.2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1" s="17" customFormat="1" ht="40.799999999999997" x14ac:dyDescent="0.3">
      <c r="A91" s="19" t="s">
        <v>227</v>
      </c>
      <c r="B91" s="9" t="s">
        <v>1167</v>
      </c>
      <c r="C91" s="10" t="s">
        <v>1442</v>
      </c>
      <c r="D91" s="8" t="s">
        <v>116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0.799999999999997" x14ac:dyDescent="0.3">
      <c r="A92" s="19" t="s">
        <v>229</v>
      </c>
      <c r="B92" s="9" t="s">
        <v>1170</v>
      </c>
      <c r="C92" s="10" t="s">
        <v>1171</v>
      </c>
      <c r="D92" s="8" t="s">
        <v>213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0.799999999999997" x14ac:dyDescent="0.3">
      <c r="A93" s="19" t="s">
        <v>231</v>
      </c>
      <c r="B93" s="9" t="s">
        <v>1170</v>
      </c>
      <c r="C93" s="10" t="s">
        <v>1173</v>
      </c>
      <c r="D93" s="8" t="s">
        <v>213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0.799999999999997" x14ac:dyDescent="0.3">
      <c r="A94" s="19" t="s">
        <v>234</v>
      </c>
      <c r="B94" s="9" t="s">
        <v>1144</v>
      </c>
      <c r="C94" s="10" t="s">
        <v>1145</v>
      </c>
      <c r="D94" s="8" t="s">
        <v>213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0.799999999999997" x14ac:dyDescent="0.3">
      <c r="A95" s="19" t="s">
        <v>237</v>
      </c>
      <c r="B95" s="9" t="s">
        <v>1144</v>
      </c>
      <c r="C95" s="10" t="s">
        <v>1147</v>
      </c>
      <c r="D95" s="8" t="s">
        <v>213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0.799999999999997" x14ac:dyDescent="0.3">
      <c r="A96" s="19" t="s">
        <v>239</v>
      </c>
      <c r="B96" s="9" t="s">
        <v>1157</v>
      </c>
      <c r="C96" s="10" t="s">
        <v>1158</v>
      </c>
      <c r="D96" s="8" t="s">
        <v>116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241</v>
      </c>
      <c r="B97" s="9" t="s">
        <v>1154</v>
      </c>
      <c r="C97" s="10" t="s">
        <v>1155</v>
      </c>
      <c r="D97" s="8" t="s">
        <v>213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8" customFormat="1" ht="20.399999999999999" x14ac:dyDescent="0.3">
      <c r="A98" s="47" t="s">
        <v>243</v>
      </c>
      <c r="B98" s="43" t="s">
        <v>128</v>
      </c>
      <c r="C98" s="44" t="s">
        <v>129</v>
      </c>
      <c r="D98" s="42" t="s">
        <v>130</v>
      </c>
      <c r="E98" s="49">
        <v>1</v>
      </c>
      <c r="F98" s="26"/>
      <c r="G98" s="26">
        <f t="shared" si="6"/>
        <v>0</v>
      </c>
      <c r="H98" s="26"/>
      <c r="I98" s="26">
        <f t="shared" si="7"/>
        <v>0</v>
      </c>
      <c r="J98" s="26">
        <f t="shared" si="8"/>
        <v>0</v>
      </c>
    </row>
    <row r="99" spans="1:10" s="17" customFormat="1" ht="40.799999999999997" x14ac:dyDescent="0.3">
      <c r="A99" s="19" t="s">
        <v>245</v>
      </c>
      <c r="B99" s="9" t="s">
        <v>1287</v>
      </c>
      <c r="C99" s="10" t="s">
        <v>1288</v>
      </c>
      <c r="D99" s="8" t="s">
        <v>213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8" customFormat="1" ht="20.399999999999999" x14ac:dyDescent="0.3">
      <c r="A100" s="47" t="s">
        <v>246</v>
      </c>
      <c r="B100" s="43" t="s">
        <v>825</v>
      </c>
      <c r="C100" s="44" t="s">
        <v>826</v>
      </c>
      <c r="D100" s="42" t="s">
        <v>109</v>
      </c>
      <c r="E100" s="50">
        <v>1.25</v>
      </c>
      <c r="F100" s="26"/>
      <c r="G100" s="26">
        <f t="shared" si="9"/>
        <v>0</v>
      </c>
      <c r="H100" s="26"/>
      <c r="I100" s="26">
        <f t="shared" si="10"/>
        <v>0</v>
      </c>
      <c r="J100" s="26">
        <f t="shared" si="8"/>
        <v>0</v>
      </c>
    </row>
    <row r="101" spans="1:10" s="17" customFormat="1" ht="40.799999999999997" x14ac:dyDescent="0.3">
      <c r="A101" s="19" t="s">
        <v>247</v>
      </c>
      <c r="B101" s="9" t="s">
        <v>1069</v>
      </c>
      <c r="C101" s="10" t="s">
        <v>1443</v>
      </c>
      <c r="D101" s="8" t="s">
        <v>116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4.4" x14ac:dyDescent="0.3">
      <c r="A102" s="14" t="s">
        <v>1290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0.6" x14ac:dyDescent="0.3">
      <c r="A103" s="47" t="s">
        <v>249</v>
      </c>
      <c r="B103" s="43" t="s">
        <v>163</v>
      </c>
      <c r="C103" s="44" t="s">
        <v>164</v>
      </c>
      <c r="D103" s="42" t="s">
        <v>165</v>
      </c>
      <c r="E103" s="53">
        <v>6.1510369999999996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251</v>
      </c>
      <c r="B104" s="9" t="s">
        <v>793</v>
      </c>
      <c r="C104" s="10" t="s">
        <v>1292</v>
      </c>
      <c r="D104" s="8" t="s">
        <v>213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0.799999999999997" x14ac:dyDescent="0.3">
      <c r="A105" s="19" t="s">
        <v>252</v>
      </c>
      <c r="B105" s="9" t="s">
        <v>880</v>
      </c>
      <c r="C105" s="10" t="s">
        <v>1294</v>
      </c>
      <c r="D105" s="8" t="s">
        <v>213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0.799999999999997" x14ac:dyDescent="0.3">
      <c r="A106" s="19" t="s">
        <v>253</v>
      </c>
      <c r="B106" s="9" t="s">
        <v>793</v>
      </c>
      <c r="C106" s="10" t="s">
        <v>1444</v>
      </c>
      <c r="D106" s="8" t="s">
        <v>213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254</v>
      </c>
      <c r="B107" s="9" t="s">
        <v>793</v>
      </c>
      <c r="C107" s="10" t="s">
        <v>1445</v>
      </c>
      <c r="D107" s="8" t="s">
        <v>213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255</v>
      </c>
      <c r="B108" s="9" t="s">
        <v>793</v>
      </c>
      <c r="C108" s="10" t="s">
        <v>1446</v>
      </c>
      <c r="D108" s="8" t="s">
        <v>213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0.799999999999997" x14ac:dyDescent="0.3">
      <c r="A109" s="19" t="s">
        <v>257</v>
      </c>
      <c r="B109" s="9" t="s">
        <v>793</v>
      </c>
      <c r="C109" s="10" t="s">
        <v>1447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0.399999999999999" x14ac:dyDescent="0.3">
      <c r="A110" s="47" t="s">
        <v>259</v>
      </c>
      <c r="B110" s="43" t="s">
        <v>287</v>
      </c>
      <c r="C110" s="44" t="s">
        <v>288</v>
      </c>
      <c r="D110" s="42" t="s">
        <v>69</v>
      </c>
      <c r="E110" s="50">
        <v>2.54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261</v>
      </c>
      <c r="B111" s="9" t="s">
        <v>801</v>
      </c>
      <c r="C111" s="10" t="s">
        <v>1448</v>
      </c>
      <c r="D111" s="8" t="s">
        <v>213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853</v>
      </c>
      <c r="C112" s="10" t="s">
        <v>1449</v>
      </c>
      <c r="D112" s="8" t="s">
        <v>213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838</v>
      </c>
      <c r="C113" s="10" t="s">
        <v>1450</v>
      </c>
      <c r="D113" s="8" t="s">
        <v>213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840</v>
      </c>
      <c r="C114" s="10" t="s">
        <v>1451</v>
      </c>
      <c r="D114" s="8" t="s">
        <v>213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269</v>
      </c>
      <c r="B115" s="9" t="s">
        <v>842</v>
      </c>
      <c r="C115" s="10" t="s">
        <v>1452</v>
      </c>
      <c r="D115" s="8" t="s">
        <v>213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270</v>
      </c>
      <c r="B116" s="9" t="s">
        <v>838</v>
      </c>
      <c r="C116" s="10" t="s">
        <v>1453</v>
      </c>
      <c r="D116" s="8" t="s">
        <v>213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840</v>
      </c>
      <c r="C117" s="10" t="s">
        <v>1454</v>
      </c>
      <c r="D117" s="8" t="s">
        <v>213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8" customFormat="1" ht="20.399999999999999" x14ac:dyDescent="0.3">
      <c r="A118" s="47" t="s">
        <v>275</v>
      </c>
      <c r="B118" s="43" t="s">
        <v>1455</v>
      </c>
      <c r="C118" s="44" t="s">
        <v>1456</v>
      </c>
      <c r="D118" s="42" t="s">
        <v>69</v>
      </c>
      <c r="E118" s="50">
        <v>0.83</v>
      </c>
      <c r="F118" s="26"/>
      <c r="G118" s="26">
        <f t="shared" si="9"/>
        <v>0</v>
      </c>
      <c r="H118" s="26"/>
      <c r="I118" s="26">
        <f t="shared" si="10"/>
        <v>0</v>
      </c>
      <c r="J118" s="26">
        <f t="shared" si="8"/>
        <v>0</v>
      </c>
    </row>
    <row r="119" spans="1:10" s="17" customFormat="1" ht="40.799999999999997" x14ac:dyDescent="0.3">
      <c r="A119" s="19" t="s">
        <v>279</v>
      </c>
      <c r="B119" s="9" t="s">
        <v>1457</v>
      </c>
      <c r="C119" s="10" t="s">
        <v>1458</v>
      </c>
      <c r="D119" s="8" t="s">
        <v>213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847</v>
      </c>
      <c r="B120" s="9" t="s">
        <v>1459</v>
      </c>
      <c r="C120" s="10" t="s">
        <v>1460</v>
      </c>
      <c r="D120" s="8" t="s">
        <v>213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282</v>
      </c>
      <c r="B121" s="9" t="s">
        <v>840</v>
      </c>
      <c r="C121" s="10" t="s">
        <v>1461</v>
      </c>
      <c r="D121" s="8" t="s">
        <v>213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859</v>
      </c>
      <c r="C122" s="10" t="s">
        <v>1462</v>
      </c>
      <c r="D122" s="8" t="s">
        <v>213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291</v>
      </c>
      <c r="B125" s="43" t="s">
        <v>825</v>
      </c>
      <c r="C125" s="44" t="s">
        <v>826</v>
      </c>
      <c r="D125" s="42" t="s">
        <v>109</v>
      </c>
      <c r="E125" s="48">
        <v>10.5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293</v>
      </c>
      <c r="B126" s="9" t="s">
        <v>1069</v>
      </c>
      <c r="C126" s="10" t="s">
        <v>1464</v>
      </c>
      <c r="D126" s="8" t="s">
        <v>116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0.399999999999999" x14ac:dyDescent="0.3">
      <c r="A127" s="19" t="s">
        <v>296</v>
      </c>
      <c r="B127" s="9" t="s">
        <v>1465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815</v>
      </c>
      <c r="C129" s="10" t="s">
        <v>1036</v>
      </c>
      <c r="D129" s="8" t="s">
        <v>213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303</v>
      </c>
      <c r="B130" s="9" t="s">
        <v>817</v>
      </c>
      <c r="C130" s="10" t="s">
        <v>1467</v>
      </c>
      <c r="D130" s="8" t="s">
        <v>213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305</v>
      </c>
      <c r="B131" s="9" t="s">
        <v>811</v>
      </c>
      <c r="C131" s="10" t="s">
        <v>1468</v>
      </c>
      <c r="D131" s="8" t="s">
        <v>213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862</v>
      </c>
      <c r="B132" s="9" t="s">
        <v>1469</v>
      </c>
      <c r="C132" s="10" t="s">
        <v>1335</v>
      </c>
      <c r="D132" s="8" t="s">
        <v>213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0.799999999999997" x14ac:dyDescent="0.3">
      <c r="A133" s="19" t="s">
        <v>312</v>
      </c>
      <c r="B133" s="9" t="s">
        <v>1469</v>
      </c>
      <c r="C133" s="10" t="s">
        <v>1470</v>
      </c>
      <c r="D133" s="8" t="s">
        <v>213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0.799999999999997" x14ac:dyDescent="0.3">
      <c r="A134" s="19" t="s">
        <v>866</v>
      </c>
      <c r="B134" s="9" t="s">
        <v>1469</v>
      </c>
      <c r="C134" s="10" t="s">
        <v>1471</v>
      </c>
      <c r="D134" s="8" t="s">
        <v>213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318</v>
      </c>
      <c r="B135" s="9" t="s">
        <v>840</v>
      </c>
      <c r="C135" s="10" t="s">
        <v>912</v>
      </c>
      <c r="D135" s="8" t="s">
        <v>213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8" customFormat="1" ht="30.6" x14ac:dyDescent="0.3">
      <c r="A136" s="47" t="s">
        <v>869</v>
      </c>
      <c r="B136" s="43" t="s">
        <v>498</v>
      </c>
      <c r="C136" s="44" t="s">
        <v>499</v>
      </c>
      <c r="D136" s="42" t="s">
        <v>109</v>
      </c>
      <c r="E136" s="48">
        <v>0.9</v>
      </c>
      <c r="F136" s="26"/>
      <c r="G136" s="26">
        <f t="shared" si="11"/>
        <v>0</v>
      </c>
      <c r="H136" s="26"/>
      <c r="I136" s="26">
        <f t="shared" si="12"/>
        <v>0</v>
      </c>
      <c r="J136" s="26">
        <f t="shared" si="13"/>
        <v>0</v>
      </c>
    </row>
    <row r="137" spans="1:10" s="17" customFormat="1" ht="40.799999999999997" x14ac:dyDescent="0.3">
      <c r="A137" s="19" t="s">
        <v>324</v>
      </c>
      <c r="B137" s="9" t="s">
        <v>823</v>
      </c>
      <c r="C137" s="10" t="s">
        <v>1312</v>
      </c>
      <c r="D137" s="8" t="s">
        <v>116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4.4" x14ac:dyDescent="0.3">
      <c r="A138" s="14" t="s">
        <v>1313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30.6" x14ac:dyDescent="0.3">
      <c r="A139" s="47" t="s">
        <v>874</v>
      </c>
      <c r="B139" s="43" t="s">
        <v>803</v>
      </c>
      <c r="C139" s="44" t="s">
        <v>804</v>
      </c>
      <c r="D139" s="42" t="s">
        <v>165</v>
      </c>
      <c r="E139" s="53">
        <v>3.1029010000000001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330</v>
      </c>
      <c r="B140" s="9" t="s">
        <v>793</v>
      </c>
      <c r="C140" s="10" t="s">
        <v>1472</v>
      </c>
      <c r="D140" s="8" t="s">
        <v>213</v>
      </c>
      <c r="E140" s="29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1473</v>
      </c>
      <c r="D141" s="8" t="s">
        <v>213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1292</v>
      </c>
      <c r="D142" s="8" t="s">
        <v>213</v>
      </c>
      <c r="E142" s="29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0.799999999999997" x14ac:dyDescent="0.3">
      <c r="A143" s="19" t="s">
        <v>339</v>
      </c>
      <c r="B143" s="9" t="s">
        <v>880</v>
      </c>
      <c r="C143" s="10" t="s">
        <v>1474</v>
      </c>
      <c r="D143" s="8" t="s">
        <v>213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880</v>
      </c>
      <c r="C144" s="10" t="s">
        <v>1475</v>
      </c>
      <c r="D144" s="8" t="s">
        <v>213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880</v>
      </c>
      <c r="C145" s="10" t="s">
        <v>1294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793</v>
      </c>
      <c r="C146" s="10" t="s">
        <v>1476</v>
      </c>
      <c r="D146" s="8" t="s">
        <v>213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793</v>
      </c>
      <c r="C147" s="10" t="s">
        <v>1477</v>
      </c>
      <c r="D147" s="8" t="s">
        <v>213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793</v>
      </c>
      <c r="C148" s="10" t="s">
        <v>1478</v>
      </c>
      <c r="D148" s="8" t="s">
        <v>213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793</v>
      </c>
      <c r="C149" s="10" t="s">
        <v>1446</v>
      </c>
      <c r="D149" s="8" t="s">
        <v>213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0.799999999999997" x14ac:dyDescent="0.3">
      <c r="A150" s="19" t="s">
        <v>358</v>
      </c>
      <c r="B150" s="9" t="s">
        <v>793</v>
      </c>
      <c r="C150" s="10" t="s">
        <v>1479</v>
      </c>
      <c r="D150" s="8" t="s">
        <v>213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0.399999999999999" x14ac:dyDescent="0.3">
      <c r="A151" s="47" t="s">
        <v>361</v>
      </c>
      <c r="B151" s="43" t="s">
        <v>287</v>
      </c>
      <c r="C151" s="44" t="s">
        <v>288</v>
      </c>
      <c r="D151" s="42" t="s">
        <v>69</v>
      </c>
      <c r="E151" s="50">
        <v>2.67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363</v>
      </c>
      <c r="B152" s="9" t="s">
        <v>801</v>
      </c>
      <c r="C152" s="10" t="s">
        <v>1480</v>
      </c>
      <c r="D152" s="8" t="s">
        <v>213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801</v>
      </c>
      <c r="C153" s="10" t="s">
        <v>1448</v>
      </c>
      <c r="D153" s="8" t="s">
        <v>213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853</v>
      </c>
      <c r="C154" s="10" t="s">
        <v>1481</v>
      </c>
      <c r="D154" s="8" t="s">
        <v>213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371</v>
      </c>
      <c r="B155" s="9" t="s">
        <v>838</v>
      </c>
      <c r="C155" s="10" t="s">
        <v>1453</v>
      </c>
      <c r="D155" s="8" t="s">
        <v>213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840</v>
      </c>
      <c r="C156" s="10" t="s">
        <v>1482</v>
      </c>
      <c r="D156" s="8" t="s">
        <v>213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842</v>
      </c>
      <c r="C157" s="10" t="s">
        <v>1452</v>
      </c>
      <c r="D157" s="8" t="s">
        <v>213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0.399999999999999" x14ac:dyDescent="0.3">
      <c r="A158" s="47" t="s">
        <v>379</v>
      </c>
      <c r="B158" s="43" t="s">
        <v>1455</v>
      </c>
      <c r="C158" s="44" t="s">
        <v>1456</v>
      </c>
      <c r="D158" s="42" t="s">
        <v>69</v>
      </c>
      <c r="E158" s="50">
        <v>1.08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0.799999999999997" x14ac:dyDescent="0.3">
      <c r="A159" s="19" t="s">
        <v>380</v>
      </c>
      <c r="B159" s="9" t="s">
        <v>1457</v>
      </c>
      <c r="C159" s="10" t="s">
        <v>1483</v>
      </c>
      <c r="D159" s="8" t="s">
        <v>213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811</v>
      </c>
      <c r="C160" s="10" t="s">
        <v>1484</v>
      </c>
      <c r="D160" s="8" t="s">
        <v>213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0.399999999999999" x14ac:dyDescent="0.3">
      <c r="A161" s="19" t="s">
        <v>384</v>
      </c>
      <c r="B161" s="9" t="s">
        <v>1485</v>
      </c>
      <c r="C161" s="10" t="s">
        <v>1333</v>
      </c>
      <c r="D161" s="8" t="s">
        <v>213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0.799999999999997" x14ac:dyDescent="0.3">
      <c r="A162" s="19" t="s">
        <v>386</v>
      </c>
      <c r="B162" s="9" t="s">
        <v>840</v>
      </c>
      <c r="C162" s="10" t="s">
        <v>1486</v>
      </c>
      <c r="D162" s="8" t="s">
        <v>213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0.799999999999997" x14ac:dyDescent="0.3">
      <c r="A163" s="19" t="s">
        <v>388</v>
      </c>
      <c r="B163" s="9" t="s">
        <v>842</v>
      </c>
      <c r="C163" s="10" t="s">
        <v>1487</v>
      </c>
      <c r="D163" s="8" t="s">
        <v>213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390</v>
      </c>
      <c r="B164" s="9" t="s">
        <v>898</v>
      </c>
      <c r="C164" s="10" t="s">
        <v>1488</v>
      </c>
      <c r="D164" s="8" t="s">
        <v>213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870</v>
      </c>
      <c r="C165" s="10" t="s">
        <v>1489</v>
      </c>
      <c r="D165" s="8" t="s">
        <v>213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838</v>
      </c>
      <c r="C166" s="10" t="s">
        <v>914</v>
      </c>
      <c r="D166" s="8" t="s">
        <v>213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859</v>
      </c>
      <c r="C167" s="10" t="s">
        <v>1490</v>
      </c>
      <c r="D167" s="8" t="s">
        <v>213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900</v>
      </c>
      <c r="B168" s="9" t="s">
        <v>840</v>
      </c>
      <c r="C168" s="10" t="s">
        <v>876</v>
      </c>
      <c r="D168" s="8" t="s">
        <v>213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404</v>
      </c>
      <c r="B169" s="9" t="s">
        <v>842</v>
      </c>
      <c r="C169" s="10" t="s">
        <v>1404</v>
      </c>
      <c r="D169" s="8" t="s">
        <v>213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8" customFormat="1" ht="20.399999999999999" x14ac:dyDescent="0.3">
      <c r="A170" s="47" t="s">
        <v>902</v>
      </c>
      <c r="B170" s="43" t="s">
        <v>1455</v>
      </c>
      <c r="C170" s="44" t="s">
        <v>1456</v>
      </c>
      <c r="D170" s="42" t="s">
        <v>69</v>
      </c>
      <c r="E170" s="50">
        <v>0.35</v>
      </c>
      <c r="F170" s="26"/>
      <c r="G170" s="26">
        <f t="shared" si="14"/>
        <v>0</v>
      </c>
      <c r="H170" s="26"/>
      <c r="I170" s="26">
        <f t="shared" si="15"/>
        <v>0</v>
      </c>
      <c r="J170" s="26">
        <f t="shared" si="13"/>
        <v>0</v>
      </c>
    </row>
    <row r="171" spans="1:10" s="17" customFormat="1" ht="40.799999999999997" x14ac:dyDescent="0.3">
      <c r="A171" s="19" t="s">
        <v>903</v>
      </c>
      <c r="B171" s="9" t="s">
        <v>1457</v>
      </c>
      <c r="C171" s="10" t="s">
        <v>1483</v>
      </c>
      <c r="D171" s="8" t="s">
        <v>213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870</v>
      </c>
      <c r="C172" s="10" t="s">
        <v>1302</v>
      </c>
      <c r="D172" s="8" t="s">
        <v>213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859</v>
      </c>
      <c r="C173" s="10" t="s">
        <v>1490</v>
      </c>
      <c r="D173" s="8" t="s">
        <v>213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0.799999999999997" x14ac:dyDescent="0.3">
      <c r="A174" s="19" t="s">
        <v>906</v>
      </c>
      <c r="B174" s="9" t="s">
        <v>840</v>
      </c>
      <c r="C174" s="10" t="s">
        <v>876</v>
      </c>
      <c r="D174" s="8" t="s">
        <v>213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0.799999999999997" x14ac:dyDescent="0.3">
      <c r="A175" s="19" t="s">
        <v>422</v>
      </c>
      <c r="B175" s="9" t="s">
        <v>842</v>
      </c>
      <c r="C175" s="10" t="s">
        <v>1404</v>
      </c>
      <c r="D175" s="8" t="s">
        <v>213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20.399999999999999" x14ac:dyDescent="0.3">
      <c r="A176" s="47" t="s">
        <v>424</v>
      </c>
      <c r="B176" s="43" t="s">
        <v>1455</v>
      </c>
      <c r="C176" s="44" t="s">
        <v>1456</v>
      </c>
      <c r="D176" s="42" t="s">
        <v>69</v>
      </c>
      <c r="E176" s="50">
        <v>1.1399999999999999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0" s="17" customFormat="1" ht="40.799999999999997" x14ac:dyDescent="0.3">
      <c r="A177" s="19" t="s">
        <v>427</v>
      </c>
      <c r="B177" s="9" t="s">
        <v>1457</v>
      </c>
      <c r="C177" s="10" t="s">
        <v>1458</v>
      </c>
      <c r="D177" s="8" t="s">
        <v>213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908</v>
      </c>
      <c r="B178" s="9" t="s">
        <v>1459</v>
      </c>
      <c r="C178" s="10" t="s">
        <v>1460</v>
      </c>
      <c r="D178" s="8" t="s">
        <v>213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0.799999999999997" x14ac:dyDescent="0.3">
      <c r="A179" s="19" t="s">
        <v>432</v>
      </c>
      <c r="B179" s="9" t="s">
        <v>840</v>
      </c>
      <c r="C179" s="10" t="s">
        <v>1461</v>
      </c>
      <c r="D179" s="8" t="s">
        <v>213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0.799999999999997" x14ac:dyDescent="0.3">
      <c r="A180" s="19" t="s">
        <v>435</v>
      </c>
      <c r="B180" s="9" t="s">
        <v>859</v>
      </c>
      <c r="C180" s="10" t="s">
        <v>1462</v>
      </c>
      <c r="D180" s="8" t="s">
        <v>213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0.799999999999997" x14ac:dyDescent="0.3">
      <c r="A181" s="19" t="s">
        <v>438</v>
      </c>
      <c r="B181" s="9" t="s">
        <v>840</v>
      </c>
      <c r="C181" s="10" t="s">
        <v>876</v>
      </c>
      <c r="D181" s="8" t="s">
        <v>213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0.399999999999999" x14ac:dyDescent="0.3">
      <c r="A182" s="47" t="s">
        <v>442</v>
      </c>
      <c r="B182" s="43" t="s">
        <v>825</v>
      </c>
      <c r="C182" s="44" t="s">
        <v>826</v>
      </c>
      <c r="D182" s="42" t="s">
        <v>109</v>
      </c>
      <c r="E182" s="49">
        <v>12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0.799999999999997" x14ac:dyDescent="0.3">
      <c r="A183" s="19" t="s">
        <v>445</v>
      </c>
      <c r="B183" s="9" t="s">
        <v>1069</v>
      </c>
      <c r="C183" s="10" t="s">
        <v>1491</v>
      </c>
      <c r="D183" s="8" t="s">
        <v>116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1069</v>
      </c>
      <c r="C184" s="10" t="s">
        <v>1492</v>
      </c>
      <c r="D184" s="8" t="s">
        <v>116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20.399999999999999" x14ac:dyDescent="0.3">
      <c r="A185" s="47" t="s">
        <v>450</v>
      </c>
      <c r="B185" s="43" t="s">
        <v>1330</v>
      </c>
      <c r="C185" s="44" t="s">
        <v>1331</v>
      </c>
      <c r="D185" s="42" t="s">
        <v>109</v>
      </c>
      <c r="E185" s="48">
        <v>0.2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0.799999999999997" x14ac:dyDescent="0.3">
      <c r="A186" s="19" t="s">
        <v>452</v>
      </c>
      <c r="B186" s="9" t="s">
        <v>1069</v>
      </c>
      <c r="C186" s="10" t="s">
        <v>1332</v>
      </c>
      <c r="D186" s="8" t="s">
        <v>116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0.799999999999997" x14ac:dyDescent="0.3">
      <c r="A187" s="19" t="s">
        <v>454</v>
      </c>
      <c r="B187" s="9" t="s">
        <v>1073</v>
      </c>
      <c r="C187" s="10" t="s">
        <v>1466</v>
      </c>
      <c r="D187" s="8" t="s">
        <v>213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0.799999999999997" x14ac:dyDescent="0.3">
      <c r="A188" s="19" t="s">
        <v>456</v>
      </c>
      <c r="B188" s="9" t="s">
        <v>833</v>
      </c>
      <c r="C188" s="10" t="s">
        <v>1311</v>
      </c>
      <c r="D188" s="8" t="s">
        <v>213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924</v>
      </c>
      <c r="C189" s="10" t="s">
        <v>1493</v>
      </c>
      <c r="D189" s="8" t="s">
        <v>213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924</v>
      </c>
      <c r="C190" s="10" t="s">
        <v>1494</v>
      </c>
      <c r="D190" s="8" t="s">
        <v>213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815</v>
      </c>
      <c r="C191" s="10" t="s">
        <v>846</v>
      </c>
      <c r="D191" s="8" t="s">
        <v>213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0.799999999999997" x14ac:dyDescent="0.3">
      <c r="A192" s="19" t="s">
        <v>463</v>
      </c>
      <c r="B192" s="9" t="s">
        <v>817</v>
      </c>
      <c r="C192" s="10" t="s">
        <v>1467</v>
      </c>
      <c r="D192" s="8" t="s">
        <v>213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0.799999999999997" x14ac:dyDescent="0.3">
      <c r="A193" s="19" t="s">
        <v>466</v>
      </c>
      <c r="B193" s="9" t="s">
        <v>811</v>
      </c>
      <c r="C193" s="10" t="s">
        <v>1468</v>
      </c>
      <c r="D193" s="8" t="s">
        <v>213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0.799999999999997" x14ac:dyDescent="0.3">
      <c r="A194" s="19" t="s">
        <v>916</v>
      </c>
      <c r="B194" s="9" t="s">
        <v>1334</v>
      </c>
      <c r="C194" s="10" t="s">
        <v>1335</v>
      </c>
      <c r="D194" s="8" t="s">
        <v>213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0.799999999999997" x14ac:dyDescent="0.3">
      <c r="A195" s="19" t="s">
        <v>471</v>
      </c>
      <c r="B195" s="9" t="s">
        <v>1334</v>
      </c>
      <c r="C195" s="10" t="s">
        <v>1336</v>
      </c>
      <c r="D195" s="8" t="s">
        <v>213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0.799999999999997" x14ac:dyDescent="0.3">
      <c r="A196" s="19" t="s">
        <v>473</v>
      </c>
      <c r="B196" s="9" t="s">
        <v>1334</v>
      </c>
      <c r="C196" s="10" t="s">
        <v>1337</v>
      </c>
      <c r="D196" s="8" t="s">
        <v>213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0.799999999999997" x14ac:dyDescent="0.3">
      <c r="A197" s="19" t="s">
        <v>474</v>
      </c>
      <c r="B197" s="9" t="s">
        <v>840</v>
      </c>
      <c r="C197" s="10" t="s">
        <v>912</v>
      </c>
      <c r="D197" s="8" t="s">
        <v>213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8" customFormat="1" ht="30.6" x14ac:dyDescent="0.3">
      <c r="A198" s="47" t="s">
        <v>477</v>
      </c>
      <c r="B198" s="43" t="s">
        <v>498</v>
      </c>
      <c r="C198" s="44" t="s">
        <v>499</v>
      </c>
      <c r="D198" s="42" t="s">
        <v>109</v>
      </c>
      <c r="E198" s="48">
        <v>0.8</v>
      </c>
      <c r="F198" s="26"/>
      <c r="G198" s="26">
        <f t="shared" si="16"/>
        <v>0</v>
      </c>
      <c r="H198" s="26"/>
      <c r="I198" s="26">
        <f t="shared" si="17"/>
        <v>0</v>
      </c>
      <c r="J198" s="26">
        <f t="shared" si="18"/>
        <v>0</v>
      </c>
    </row>
    <row r="199" spans="1:10" s="17" customFormat="1" ht="40.799999999999997" x14ac:dyDescent="0.3">
      <c r="A199" s="19" t="s">
        <v>479</v>
      </c>
      <c r="B199" s="9" t="s">
        <v>823</v>
      </c>
      <c r="C199" s="10" t="s">
        <v>1312</v>
      </c>
      <c r="D199" s="8" t="s">
        <v>116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3">
      <c r="G200" s="26">
        <f t="shared" ref="G200:I200" si="19">SUM(G3:G199)</f>
        <v>13304258.953999998</v>
      </c>
      <c r="H200" s="26"/>
      <c r="I200" s="26">
        <f t="shared" si="19"/>
        <v>0</v>
      </c>
      <c r="J200" s="26">
        <f>SUM(J3:J199)</f>
        <v>13304258.953999998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tabColor rgb="FFFF0000"/>
    <pageSetUpPr fitToPage="1"/>
  </sheetPr>
  <dimension ref="A1:K184"/>
  <sheetViews>
    <sheetView workbookViewId="0">
      <pane ySplit="1" topLeftCell="A38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1495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17" customFormat="1" ht="20.399999999999999" x14ac:dyDescent="0.3">
      <c r="A4" s="19" t="s">
        <v>11</v>
      </c>
      <c r="B4" s="9" t="s">
        <v>1338</v>
      </c>
      <c r="C4" s="10" t="s">
        <v>701</v>
      </c>
      <c r="D4" s="8" t="s">
        <v>14</v>
      </c>
      <c r="E4" s="22">
        <v>1</v>
      </c>
      <c r="F4" s="21">
        <v>3484390</v>
      </c>
      <c r="G4" s="21">
        <f t="shared" si="0"/>
        <v>3484390</v>
      </c>
      <c r="H4" s="21"/>
      <c r="I4" s="21">
        <f t="shared" si="1"/>
        <v>0</v>
      </c>
      <c r="J4" s="21">
        <f t="shared" ref="J4:J67" si="3">G4+I4</f>
        <v>3484390</v>
      </c>
    </row>
    <row r="5" spans="1:11" s="38" customFormat="1" ht="40.799999999999997" x14ac:dyDescent="0.3">
      <c r="A5" s="47" t="s">
        <v>15</v>
      </c>
      <c r="B5" s="43" t="s">
        <v>8</v>
      </c>
      <c r="C5" s="44" t="s">
        <v>9</v>
      </c>
      <c r="D5" s="42" t="s">
        <v>10</v>
      </c>
      <c r="E5" s="48">
        <v>0.6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1" s="62" customFormat="1" ht="20.399999999999999" x14ac:dyDescent="0.3">
      <c r="A6" s="56" t="s">
        <v>1340</v>
      </c>
      <c r="B6" s="57"/>
      <c r="C6" s="58" t="s">
        <v>1496</v>
      </c>
      <c r="D6" s="59" t="s">
        <v>14</v>
      </c>
      <c r="E6" s="60">
        <v>1</v>
      </c>
      <c r="F6" s="61"/>
      <c r="G6" s="61">
        <f t="shared" si="0"/>
        <v>0</v>
      </c>
      <c r="H6" s="61"/>
      <c r="I6" s="61">
        <f t="shared" si="1"/>
        <v>0</v>
      </c>
      <c r="J6" s="61">
        <f t="shared" si="3"/>
        <v>0</v>
      </c>
      <c r="K6" s="62" t="s">
        <v>2027</v>
      </c>
    </row>
    <row r="7" spans="1:11" s="38" customFormat="1" ht="20.399999999999999" x14ac:dyDescent="0.3">
      <c r="A7" s="47" t="s">
        <v>22</v>
      </c>
      <c r="B7" s="43" t="s">
        <v>974</v>
      </c>
      <c r="C7" s="44" t="s">
        <v>975</v>
      </c>
      <c r="D7" s="42" t="s">
        <v>38</v>
      </c>
      <c r="E7" s="49">
        <v>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1" s="17" customFormat="1" ht="20.399999999999999" x14ac:dyDescent="0.3">
      <c r="A8" s="19" t="s">
        <v>977</v>
      </c>
      <c r="B8" s="9" t="s">
        <v>1341</v>
      </c>
      <c r="C8" s="10" t="s">
        <v>704</v>
      </c>
      <c r="D8" s="8" t="s">
        <v>14</v>
      </c>
      <c r="E8" s="22">
        <v>1</v>
      </c>
      <c r="F8" s="21">
        <v>226728</v>
      </c>
      <c r="G8" s="21">
        <f t="shared" si="0"/>
        <v>226728</v>
      </c>
      <c r="H8" s="21"/>
      <c r="I8" s="21">
        <f t="shared" si="1"/>
        <v>0</v>
      </c>
      <c r="J8" s="21">
        <f t="shared" si="3"/>
        <v>226728</v>
      </c>
    </row>
    <row r="9" spans="1:11" s="17" customFormat="1" ht="20.399999999999999" x14ac:dyDescent="0.3">
      <c r="A9" s="19" t="s">
        <v>1344</v>
      </c>
      <c r="B9" s="9" t="s">
        <v>1341</v>
      </c>
      <c r="C9" s="10" t="s">
        <v>703</v>
      </c>
      <c r="D9" s="8" t="s">
        <v>14</v>
      </c>
      <c r="E9" s="22">
        <v>1</v>
      </c>
      <c r="F9" s="21">
        <v>227900</v>
      </c>
      <c r="G9" s="21">
        <f t="shared" si="0"/>
        <v>227900</v>
      </c>
      <c r="H9" s="21"/>
      <c r="I9" s="21">
        <f t="shared" si="1"/>
        <v>0</v>
      </c>
      <c r="J9" s="21">
        <f t="shared" si="3"/>
        <v>227900</v>
      </c>
    </row>
    <row r="10" spans="1:11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2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1" s="17" customFormat="1" ht="20.399999999999999" x14ac:dyDescent="0.3">
      <c r="A11" s="19" t="s">
        <v>1243</v>
      </c>
      <c r="B11" s="9" t="s">
        <v>1341</v>
      </c>
      <c r="C11" s="10" t="s">
        <v>1242</v>
      </c>
      <c r="D11" s="8" t="s">
        <v>14</v>
      </c>
      <c r="E11" s="22">
        <v>1</v>
      </c>
      <c r="F11" s="21">
        <v>401920</v>
      </c>
      <c r="G11" s="21">
        <f t="shared" si="0"/>
        <v>401920</v>
      </c>
      <c r="H11" s="21"/>
      <c r="I11" s="21">
        <f t="shared" si="1"/>
        <v>0</v>
      </c>
      <c r="J11" s="21">
        <f t="shared" si="3"/>
        <v>401920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48">
        <v>2.5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978</v>
      </c>
      <c r="C14" s="10" t="s">
        <v>1347</v>
      </c>
      <c r="D14" s="8" t="s">
        <v>213</v>
      </c>
      <c r="E14" s="22">
        <v>211</v>
      </c>
      <c r="F14" s="21">
        <v>27733</v>
      </c>
      <c r="G14" s="21">
        <f t="shared" si="0"/>
        <v>5851663</v>
      </c>
      <c r="H14" s="21"/>
      <c r="I14" s="21">
        <f t="shared" si="1"/>
        <v>0</v>
      </c>
      <c r="J14" s="21">
        <f t="shared" si="3"/>
        <v>5851663</v>
      </c>
    </row>
    <row r="15" spans="1:11" s="17" customFormat="1" ht="40.799999999999997" x14ac:dyDescent="0.3">
      <c r="A15" s="19" t="s">
        <v>42</v>
      </c>
      <c r="B15" s="9" t="s">
        <v>978</v>
      </c>
      <c r="C15" s="10" t="s">
        <v>1497</v>
      </c>
      <c r="D15" s="8" t="s">
        <v>213</v>
      </c>
      <c r="E15" s="22">
        <v>36</v>
      </c>
      <c r="F15" s="21">
        <v>29164</v>
      </c>
      <c r="G15" s="21">
        <f t="shared" si="0"/>
        <v>1049904</v>
      </c>
      <c r="H15" s="21"/>
      <c r="I15" s="21">
        <f t="shared" si="1"/>
        <v>0</v>
      </c>
      <c r="J15" s="21">
        <f t="shared" si="3"/>
        <v>1049904</v>
      </c>
    </row>
    <row r="16" spans="1:11" s="17" customFormat="1" ht="40.799999999999997" x14ac:dyDescent="0.3">
      <c r="A16" s="19" t="s">
        <v>558</v>
      </c>
      <c r="B16" s="9" t="s">
        <v>978</v>
      </c>
      <c r="C16" s="10" t="s">
        <v>1498</v>
      </c>
      <c r="D16" s="8" t="s">
        <v>213</v>
      </c>
      <c r="E16" s="22">
        <v>3</v>
      </c>
      <c r="F16" s="21">
        <v>29549</v>
      </c>
      <c r="G16" s="21">
        <f t="shared" si="0"/>
        <v>88647</v>
      </c>
      <c r="H16" s="21"/>
      <c r="I16" s="21">
        <f t="shared" si="1"/>
        <v>0</v>
      </c>
      <c r="J16" s="21">
        <f t="shared" si="3"/>
        <v>88647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1.1399999999999999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38.72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50">
        <v>30.21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1499</v>
      </c>
      <c r="D21" s="8" t="s">
        <v>116</v>
      </c>
      <c r="E21" s="23">
        <v>118.32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1500</v>
      </c>
      <c r="D22" s="8" t="s">
        <v>116</v>
      </c>
      <c r="E22" s="20">
        <v>372.3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1351</v>
      </c>
      <c r="D23" s="8" t="s">
        <v>116</v>
      </c>
      <c r="E23" s="23">
        <v>723.18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</v>
      </c>
      <c r="B24" s="9" t="s">
        <v>720</v>
      </c>
      <c r="C24" s="10" t="s">
        <v>1501</v>
      </c>
      <c r="D24" s="8" t="s">
        <v>116</v>
      </c>
      <c r="E24" s="20">
        <v>397.8</v>
      </c>
      <c r="F24" s="21">
        <v>1579.11</v>
      </c>
      <c r="G24" s="21">
        <f t="shared" si="0"/>
        <v>628169.95799999998</v>
      </c>
      <c r="H24" s="21"/>
      <c r="I24" s="21">
        <f t="shared" si="1"/>
        <v>0</v>
      </c>
      <c r="J24" s="21">
        <f t="shared" si="3"/>
        <v>628169.95799999998</v>
      </c>
    </row>
    <row r="25" spans="1:10" s="17" customFormat="1" ht="40.799999999999997" x14ac:dyDescent="0.3">
      <c r="A25" s="19" t="s">
        <v>576</v>
      </c>
      <c r="B25" s="9" t="s">
        <v>1255</v>
      </c>
      <c r="C25" s="10" t="s">
        <v>1502</v>
      </c>
      <c r="D25" s="8" t="s">
        <v>116</v>
      </c>
      <c r="E25" s="20">
        <v>1239.3</v>
      </c>
      <c r="F25" s="21">
        <v>1155.51</v>
      </c>
      <c r="G25" s="21">
        <f t="shared" si="0"/>
        <v>1432023.5429999998</v>
      </c>
      <c r="H25" s="21"/>
      <c r="I25" s="21">
        <f t="shared" si="1"/>
        <v>0</v>
      </c>
      <c r="J25" s="21">
        <f t="shared" si="3"/>
        <v>1432023.5429999998</v>
      </c>
    </row>
    <row r="26" spans="1:10" s="17" customFormat="1" ht="40.799999999999997" x14ac:dyDescent="0.3">
      <c r="A26" s="19" t="s">
        <v>580</v>
      </c>
      <c r="B26" s="9" t="s">
        <v>728</v>
      </c>
      <c r="C26" s="10" t="s">
        <v>1503</v>
      </c>
      <c r="D26" s="8" t="s">
        <v>116</v>
      </c>
      <c r="E26" s="23">
        <v>199.92</v>
      </c>
      <c r="F26" s="21">
        <v>760.35</v>
      </c>
      <c r="G26" s="21">
        <f t="shared" si="0"/>
        <v>152009.17199999999</v>
      </c>
      <c r="H26" s="21"/>
      <c r="I26" s="21">
        <f t="shared" si="1"/>
        <v>0</v>
      </c>
      <c r="J26" s="21">
        <f t="shared" si="3"/>
        <v>152009.17199999999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122.4</v>
      </c>
      <c r="F27" s="21">
        <v>495.42</v>
      </c>
      <c r="G27" s="21">
        <f t="shared" si="0"/>
        <v>60639.408000000003</v>
      </c>
      <c r="H27" s="21"/>
      <c r="I27" s="21">
        <f t="shared" si="1"/>
        <v>0</v>
      </c>
      <c r="J27" s="21">
        <f t="shared" si="3"/>
        <v>60639.408000000003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2">
        <v>1734</v>
      </c>
      <c r="F28" s="21">
        <v>380.34</v>
      </c>
      <c r="G28" s="21">
        <f t="shared" si="0"/>
        <v>659509.55999999994</v>
      </c>
      <c r="H28" s="21"/>
      <c r="I28" s="21">
        <f t="shared" si="1"/>
        <v>0</v>
      </c>
      <c r="J28" s="21">
        <f t="shared" si="3"/>
        <v>659509.55999999994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1504</v>
      </c>
      <c r="D29" s="8" t="s">
        <v>116</v>
      </c>
      <c r="E29" s="20">
        <v>35.700000000000003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1355</v>
      </c>
      <c r="D30" s="8" t="s">
        <v>116</v>
      </c>
      <c r="E30" s="20">
        <v>56.1</v>
      </c>
      <c r="F30" s="21">
        <v>1394.14</v>
      </c>
      <c r="G30" s="21">
        <f t="shared" si="0"/>
        <v>78211.254000000001</v>
      </c>
      <c r="H30" s="21"/>
      <c r="I30" s="21">
        <f t="shared" si="1"/>
        <v>0</v>
      </c>
      <c r="J30" s="21">
        <f t="shared" si="3"/>
        <v>78211.254000000001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1505</v>
      </c>
      <c r="D31" s="8" t="s">
        <v>116</v>
      </c>
      <c r="E31" s="23">
        <v>344.76</v>
      </c>
      <c r="F31" s="21">
        <v>1394.14</v>
      </c>
      <c r="G31" s="21">
        <f t="shared" si="0"/>
        <v>480643.70640000002</v>
      </c>
      <c r="H31" s="21"/>
      <c r="I31" s="21">
        <f t="shared" si="1"/>
        <v>0</v>
      </c>
      <c r="J31" s="21">
        <f t="shared" si="3"/>
        <v>480643.70640000002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1357</v>
      </c>
      <c r="D32" s="8" t="s">
        <v>116</v>
      </c>
      <c r="E32" s="20">
        <v>520.20000000000005</v>
      </c>
      <c r="F32" s="21">
        <v>908.73</v>
      </c>
      <c r="G32" s="21">
        <f t="shared" si="0"/>
        <v>472721.34600000008</v>
      </c>
      <c r="H32" s="21"/>
      <c r="I32" s="21">
        <f t="shared" si="1"/>
        <v>0</v>
      </c>
      <c r="J32" s="21">
        <f t="shared" si="3"/>
        <v>472721.34600000008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1358</v>
      </c>
      <c r="D33" s="8" t="s">
        <v>116</v>
      </c>
      <c r="E33" s="20">
        <v>81.599999999999994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1360</v>
      </c>
      <c r="D34" s="8" t="s">
        <v>116</v>
      </c>
      <c r="E34" s="23">
        <v>1034.28</v>
      </c>
      <c r="F34" s="21">
        <v>466.17</v>
      </c>
      <c r="G34" s="21">
        <f t="shared" si="0"/>
        <v>482150.3076</v>
      </c>
      <c r="H34" s="21"/>
      <c r="I34" s="21">
        <f t="shared" si="1"/>
        <v>0</v>
      </c>
      <c r="J34" s="21">
        <f t="shared" si="3"/>
        <v>482150.3076</v>
      </c>
    </row>
    <row r="35" spans="1:10" s="17" customFormat="1" ht="40.799999999999997" x14ac:dyDescent="0.3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8">
        <v>2.1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742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741</v>
      </c>
      <c r="C38" s="10" t="s">
        <v>983</v>
      </c>
      <c r="D38" s="8" t="s">
        <v>116</v>
      </c>
      <c r="E38" s="20">
        <v>10.199999999999999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741</v>
      </c>
      <c r="C39" s="10" t="s">
        <v>984</v>
      </c>
      <c r="D39" s="8" t="s">
        <v>116</v>
      </c>
      <c r="E39" s="22">
        <v>102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98</v>
      </c>
      <c r="B40" s="9" t="s">
        <v>745</v>
      </c>
      <c r="C40" s="10" t="s">
        <v>985</v>
      </c>
      <c r="D40" s="8" t="s">
        <v>116</v>
      </c>
      <c r="E40" s="20">
        <v>51.5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14.4" x14ac:dyDescent="0.3">
      <c r="A41" s="14" t="s">
        <v>988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101</v>
      </c>
      <c r="B42" s="43" t="s">
        <v>319</v>
      </c>
      <c r="C42" s="44" t="s">
        <v>320</v>
      </c>
      <c r="D42" s="42" t="s">
        <v>69</v>
      </c>
      <c r="E42" s="50">
        <v>0.02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1507</v>
      </c>
      <c r="B43" s="9" t="s">
        <v>747</v>
      </c>
      <c r="C43" s="10" t="s">
        <v>748</v>
      </c>
      <c r="D43" s="8" t="s">
        <v>213</v>
      </c>
      <c r="E43" s="22">
        <v>2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106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110</v>
      </c>
      <c r="B46" s="9" t="s">
        <v>782</v>
      </c>
      <c r="C46" s="10" t="s">
        <v>1015</v>
      </c>
      <c r="D46" s="8" t="s">
        <v>213</v>
      </c>
      <c r="E46" s="22">
        <v>5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113</v>
      </c>
      <c r="B47" s="9" t="s">
        <v>784</v>
      </c>
      <c r="C47" s="10" t="s">
        <v>1016</v>
      </c>
      <c r="D47" s="8" t="s">
        <v>213</v>
      </c>
      <c r="E47" s="22">
        <v>5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117</v>
      </c>
      <c r="B48" s="9" t="s">
        <v>786</v>
      </c>
      <c r="C48" s="10" t="s">
        <v>1017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0.399999999999999" x14ac:dyDescent="0.3">
      <c r="A49" s="47" t="s">
        <v>120</v>
      </c>
      <c r="B49" s="43" t="s">
        <v>788</v>
      </c>
      <c r="C49" s="44" t="s">
        <v>789</v>
      </c>
      <c r="D49" s="42" t="s">
        <v>790</v>
      </c>
      <c r="E49" s="50">
        <v>0.24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791</v>
      </c>
      <c r="C50" s="10" t="s">
        <v>792</v>
      </c>
      <c r="D50" s="8" t="s">
        <v>213</v>
      </c>
      <c r="E50" s="22">
        <v>5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1275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4.4" x14ac:dyDescent="0.3">
      <c r="A52" s="47" t="s">
        <v>127</v>
      </c>
      <c r="B52" s="43" t="s">
        <v>313</v>
      </c>
      <c r="C52" s="44" t="s">
        <v>314</v>
      </c>
      <c r="D52" s="42" t="s">
        <v>38</v>
      </c>
      <c r="E52" s="49">
        <v>3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0.399999999999999" x14ac:dyDescent="0.3">
      <c r="A53" s="19" t="s">
        <v>1508</v>
      </c>
      <c r="B53" s="9" t="s">
        <v>994</v>
      </c>
      <c r="C53" s="10" t="s">
        <v>752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0.6" x14ac:dyDescent="0.3">
      <c r="A54" s="47" t="s">
        <v>135</v>
      </c>
      <c r="B54" s="43" t="s">
        <v>753</v>
      </c>
      <c r="C54" s="44" t="s">
        <v>754</v>
      </c>
      <c r="D54" s="42" t="s">
        <v>38</v>
      </c>
      <c r="E54" s="49">
        <v>93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0.6" x14ac:dyDescent="0.3">
      <c r="A55" s="19" t="s">
        <v>989</v>
      </c>
      <c r="B55" s="9" t="s">
        <v>996</v>
      </c>
      <c r="C55" s="10" t="s">
        <v>997</v>
      </c>
      <c r="D55" s="8" t="s">
        <v>213</v>
      </c>
      <c r="E55" s="22">
        <v>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30.6" x14ac:dyDescent="0.3">
      <c r="A56" s="19" t="s">
        <v>991</v>
      </c>
      <c r="B56" s="9" t="s">
        <v>996</v>
      </c>
      <c r="C56" s="10" t="s">
        <v>1278</v>
      </c>
      <c r="D56" s="8" t="s">
        <v>213</v>
      </c>
      <c r="E56" s="22">
        <v>90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40.799999999999997" x14ac:dyDescent="0.3">
      <c r="A57" s="47" t="s">
        <v>146</v>
      </c>
      <c r="B57" s="43" t="s">
        <v>770</v>
      </c>
      <c r="C57" s="44" t="s">
        <v>771</v>
      </c>
      <c r="D57" s="42" t="s">
        <v>366</v>
      </c>
      <c r="E57" s="49">
        <v>1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0.399999999999999" x14ac:dyDescent="0.3">
      <c r="A58" s="19" t="s">
        <v>993</v>
      </c>
      <c r="B58" s="9" t="s">
        <v>1509</v>
      </c>
      <c r="C58" s="10" t="s">
        <v>773</v>
      </c>
      <c r="D58" s="8" t="s">
        <v>213</v>
      </c>
      <c r="E58" s="22">
        <v>1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20.399999999999999" x14ac:dyDescent="0.3">
      <c r="A59" s="47" t="s">
        <v>151</v>
      </c>
      <c r="B59" s="43" t="s">
        <v>47</v>
      </c>
      <c r="C59" s="44" t="s">
        <v>48</v>
      </c>
      <c r="D59" s="42" t="s">
        <v>38</v>
      </c>
      <c r="E59" s="49">
        <v>7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1510</v>
      </c>
      <c r="C60" s="10" t="s">
        <v>1008</v>
      </c>
      <c r="D60" s="8" t="s">
        <v>213</v>
      </c>
      <c r="E60" s="22">
        <v>2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0.399999999999999" x14ac:dyDescent="0.3">
      <c r="A61" s="19" t="s">
        <v>158</v>
      </c>
      <c r="B61" s="9" t="s">
        <v>1510</v>
      </c>
      <c r="C61" s="10" t="s">
        <v>776</v>
      </c>
      <c r="D61" s="8" t="s">
        <v>213</v>
      </c>
      <c r="E61" s="22">
        <v>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208</v>
      </c>
      <c r="C62" s="44" t="s">
        <v>209</v>
      </c>
      <c r="D62" s="42" t="s">
        <v>38</v>
      </c>
      <c r="E62" s="49">
        <v>140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17" customFormat="1" ht="40.799999999999997" x14ac:dyDescent="0.3">
      <c r="A63" s="19" t="s">
        <v>166</v>
      </c>
      <c r="B63" s="9" t="s">
        <v>764</v>
      </c>
      <c r="C63" s="10" t="s">
        <v>1002</v>
      </c>
      <c r="D63" s="8" t="s">
        <v>213</v>
      </c>
      <c r="E63" s="22">
        <v>140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14.4" x14ac:dyDescent="0.3">
      <c r="A64" s="14" t="s">
        <v>1281</v>
      </c>
      <c r="B64" s="16"/>
      <c r="C64" s="16"/>
      <c r="D64" s="16"/>
      <c r="E64" s="15"/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20.399999999999999" x14ac:dyDescent="0.3">
      <c r="A65" s="47" t="s">
        <v>171</v>
      </c>
      <c r="B65" s="43" t="s">
        <v>928</v>
      </c>
      <c r="C65" s="44" t="s">
        <v>929</v>
      </c>
      <c r="D65" s="42" t="s">
        <v>930</v>
      </c>
      <c r="E65" s="52">
        <v>0.3125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0.399999999999999" x14ac:dyDescent="0.3">
      <c r="A66" s="47" t="s">
        <v>173</v>
      </c>
      <c r="B66" s="43" t="s">
        <v>931</v>
      </c>
      <c r="C66" s="44" t="s">
        <v>932</v>
      </c>
      <c r="D66" s="42" t="s">
        <v>930</v>
      </c>
      <c r="E66" s="52">
        <v>0.3125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38" customFormat="1" ht="20.399999999999999" x14ac:dyDescent="0.3">
      <c r="A67" s="47" t="s">
        <v>176</v>
      </c>
      <c r="B67" s="43" t="s">
        <v>550</v>
      </c>
      <c r="C67" s="44" t="s">
        <v>934</v>
      </c>
      <c r="D67" s="42" t="s">
        <v>109</v>
      </c>
      <c r="E67" s="50">
        <v>1.25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0.399999999999999" x14ac:dyDescent="0.3">
      <c r="A68" s="47" t="s">
        <v>178</v>
      </c>
      <c r="B68" s="43" t="s">
        <v>464</v>
      </c>
      <c r="C68" s="44" t="s">
        <v>465</v>
      </c>
      <c r="D68" s="42" t="s">
        <v>109</v>
      </c>
      <c r="E68" s="50">
        <v>16.75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935</v>
      </c>
      <c r="C69" s="10" t="s">
        <v>468</v>
      </c>
      <c r="D69" s="8" t="s">
        <v>116</v>
      </c>
      <c r="E69" s="22">
        <v>1800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485</v>
      </c>
      <c r="C70" s="44" t="s">
        <v>486</v>
      </c>
      <c r="D70" s="42" t="s">
        <v>278</v>
      </c>
      <c r="E70" s="49">
        <v>5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964</v>
      </c>
      <c r="C71" s="10" t="s">
        <v>965</v>
      </c>
      <c r="D71" s="8" t="s">
        <v>213</v>
      </c>
      <c r="E71" s="22">
        <v>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186</v>
      </c>
      <c r="B72" s="9" t="s">
        <v>936</v>
      </c>
      <c r="C72" s="10" t="s">
        <v>470</v>
      </c>
      <c r="D72" s="8" t="s">
        <v>213</v>
      </c>
      <c r="E72" s="22">
        <v>2100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188</v>
      </c>
      <c r="B73" s="9" t="s">
        <v>1283</v>
      </c>
      <c r="C73" s="10" t="s">
        <v>1511</v>
      </c>
      <c r="D73" s="8" t="s">
        <v>213</v>
      </c>
      <c r="E73" s="22">
        <v>2100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190</v>
      </c>
      <c r="B74" s="9" t="s">
        <v>951</v>
      </c>
      <c r="C74" s="10" t="s">
        <v>952</v>
      </c>
      <c r="D74" s="8" t="s">
        <v>213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192</v>
      </c>
      <c r="B75" s="9" t="s">
        <v>970</v>
      </c>
      <c r="C75" s="10" t="s">
        <v>1512</v>
      </c>
      <c r="D75" s="8" t="s">
        <v>1122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194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14" t="s">
        <v>1285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196</v>
      </c>
      <c r="B78" s="43" t="s">
        <v>413</v>
      </c>
      <c r="C78" s="44" t="s">
        <v>414</v>
      </c>
      <c r="D78" s="42" t="s">
        <v>415</v>
      </c>
      <c r="E78" s="48">
        <v>11.5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198</v>
      </c>
      <c r="B79" s="9" t="s">
        <v>1376</v>
      </c>
      <c r="C79" s="10" t="s">
        <v>1082</v>
      </c>
      <c r="D79" s="8" t="s">
        <v>116</v>
      </c>
      <c r="E79" s="22">
        <v>1530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1101</v>
      </c>
      <c r="C80" s="10" t="s">
        <v>1106</v>
      </c>
      <c r="D80" s="8" t="s">
        <v>213</v>
      </c>
      <c r="E80" s="22">
        <v>12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1101</v>
      </c>
      <c r="C81" s="10" t="s">
        <v>1112</v>
      </c>
      <c r="D81" s="8" t="s">
        <v>213</v>
      </c>
      <c r="E81" s="22">
        <v>24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1101</v>
      </c>
      <c r="C82" s="10" t="s">
        <v>1114</v>
      </c>
      <c r="D82" s="8" t="s">
        <v>213</v>
      </c>
      <c r="E82" s="22">
        <v>24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1164</v>
      </c>
      <c r="C83" s="44" t="s">
        <v>1165</v>
      </c>
      <c r="D83" s="42" t="s">
        <v>415</v>
      </c>
      <c r="E83" s="48">
        <v>3.5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1167</v>
      </c>
      <c r="C84" s="10" t="s">
        <v>1378</v>
      </c>
      <c r="D84" s="8" t="s">
        <v>116</v>
      </c>
      <c r="E84" s="20">
        <v>360.5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214</v>
      </c>
      <c r="B85" s="9" t="s">
        <v>1170</v>
      </c>
      <c r="C85" s="10" t="s">
        <v>1171</v>
      </c>
      <c r="D85" s="8" t="s">
        <v>213</v>
      </c>
      <c r="E85" s="22">
        <v>15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698</v>
      </c>
      <c r="B86" s="9" t="s">
        <v>1170</v>
      </c>
      <c r="C86" s="10" t="s">
        <v>1173</v>
      </c>
      <c r="D86" s="8" t="s">
        <v>213</v>
      </c>
      <c r="E86" s="22">
        <v>15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220</v>
      </c>
      <c r="B87" s="9" t="s">
        <v>1144</v>
      </c>
      <c r="C87" s="10" t="s">
        <v>1145</v>
      </c>
      <c r="D87" s="8" t="s">
        <v>213</v>
      </c>
      <c r="E87" s="22">
        <v>700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798</v>
      </c>
      <c r="B88" s="9" t="s">
        <v>1144</v>
      </c>
      <c r="C88" s="10" t="s">
        <v>1147</v>
      </c>
      <c r="D88" s="8" t="s">
        <v>213</v>
      </c>
      <c r="E88" s="22">
        <v>100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0.799999999999997" x14ac:dyDescent="0.3">
      <c r="A89" s="19" t="s">
        <v>227</v>
      </c>
      <c r="B89" s="9" t="s">
        <v>1157</v>
      </c>
      <c r="C89" s="10" t="s">
        <v>1158</v>
      </c>
      <c r="D89" s="8" t="s">
        <v>116</v>
      </c>
      <c r="E89" s="22">
        <v>400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1154</v>
      </c>
      <c r="C90" s="10" t="s">
        <v>1155</v>
      </c>
      <c r="D90" s="8" t="s">
        <v>213</v>
      </c>
      <c r="E90" s="22">
        <v>1100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38" customFormat="1" ht="30.6" x14ac:dyDescent="0.3">
      <c r="A91" s="47" t="s">
        <v>231</v>
      </c>
      <c r="B91" s="43" t="s">
        <v>1175</v>
      </c>
      <c r="C91" s="44" t="s">
        <v>129</v>
      </c>
      <c r="D91" s="42" t="s">
        <v>130</v>
      </c>
      <c r="E91" s="49">
        <v>4</v>
      </c>
      <c r="F91" s="26"/>
      <c r="G91" s="26">
        <f t="shared" si="6"/>
        <v>0</v>
      </c>
      <c r="H91" s="26"/>
      <c r="I91" s="26">
        <f t="shared" si="7"/>
        <v>0</v>
      </c>
      <c r="J91" s="26">
        <f t="shared" si="8"/>
        <v>0</v>
      </c>
    </row>
    <row r="92" spans="1:10" s="17" customFormat="1" ht="40.799999999999997" x14ac:dyDescent="0.3">
      <c r="A92" s="19" t="s">
        <v>234</v>
      </c>
      <c r="B92" s="9" t="s">
        <v>1287</v>
      </c>
      <c r="C92" s="10" t="s">
        <v>1288</v>
      </c>
      <c r="D92" s="8" t="s">
        <v>213</v>
      </c>
      <c r="E92" s="22">
        <v>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0.399999999999999" x14ac:dyDescent="0.3">
      <c r="A93" s="47" t="s">
        <v>237</v>
      </c>
      <c r="B93" s="43" t="s">
        <v>825</v>
      </c>
      <c r="C93" s="44" t="s">
        <v>826</v>
      </c>
      <c r="D93" s="42" t="s">
        <v>109</v>
      </c>
      <c r="E93" s="49">
        <v>2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239</v>
      </c>
      <c r="B94" s="9" t="s">
        <v>1069</v>
      </c>
      <c r="C94" s="10" t="s">
        <v>1385</v>
      </c>
      <c r="D94" s="8" t="s">
        <v>116</v>
      </c>
      <c r="E94" s="22">
        <v>206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14.4" x14ac:dyDescent="0.3">
      <c r="A95" s="14" t="s">
        <v>1513</v>
      </c>
      <c r="B95" s="16"/>
      <c r="C95" s="16"/>
      <c r="D95" s="16"/>
      <c r="E95" s="15"/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38" customFormat="1" ht="30.6" x14ac:dyDescent="0.3">
      <c r="A96" s="47" t="s">
        <v>241</v>
      </c>
      <c r="B96" s="43" t="s">
        <v>163</v>
      </c>
      <c r="C96" s="44" t="s">
        <v>164</v>
      </c>
      <c r="D96" s="42" t="s">
        <v>165</v>
      </c>
      <c r="E96" s="54">
        <v>0.92266999999999999</v>
      </c>
      <c r="F96" s="26"/>
      <c r="G96" s="26">
        <f t="shared" si="6"/>
        <v>0</v>
      </c>
      <c r="H96" s="26"/>
      <c r="I96" s="26">
        <f t="shared" si="7"/>
        <v>0</v>
      </c>
      <c r="J96" s="26">
        <f t="shared" si="8"/>
        <v>0</v>
      </c>
    </row>
    <row r="97" spans="1:10" s="17" customFormat="1" ht="40.799999999999997" x14ac:dyDescent="0.3">
      <c r="A97" s="19" t="s">
        <v>243</v>
      </c>
      <c r="B97" s="9" t="s">
        <v>793</v>
      </c>
      <c r="C97" s="10" t="s">
        <v>1514</v>
      </c>
      <c r="D97" s="8" t="s">
        <v>213</v>
      </c>
      <c r="E97" s="22">
        <v>105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793</v>
      </c>
      <c r="C98" s="10" t="s">
        <v>1515</v>
      </c>
      <c r="D98" s="8" t="s">
        <v>213</v>
      </c>
      <c r="E98" s="22">
        <v>8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246</v>
      </c>
      <c r="B99" s="9" t="s">
        <v>793</v>
      </c>
      <c r="C99" s="10" t="s">
        <v>1516</v>
      </c>
      <c r="D99" s="8" t="s">
        <v>213</v>
      </c>
      <c r="E99" s="22">
        <v>13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247</v>
      </c>
      <c r="B100" s="9" t="s">
        <v>1517</v>
      </c>
      <c r="C100" s="10" t="s">
        <v>1320</v>
      </c>
      <c r="D100" s="8" t="s">
        <v>213</v>
      </c>
      <c r="E100" s="22">
        <v>265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1517</v>
      </c>
      <c r="C101" s="10" t="s">
        <v>1518</v>
      </c>
      <c r="D101" s="8" t="s">
        <v>213</v>
      </c>
      <c r="E101" s="22">
        <v>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38" customFormat="1" ht="20.399999999999999" x14ac:dyDescent="0.3">
      <c r="A102" s="47" t="s">
        <v>251</v>
      </c>
      <c r="B102" s="43" t="s">
        <v>806</v>
      </c>
      <c r="C102" s="44" t="s">
        <v>807</v>
      </c>
      <c r="D102" s="42" t="s">
        <v>69</v>
      </c>
      <c r="E102" s="49">
        <v>1</v>
      </c>
      <c r="F102" s="26"/>
      <c r="G102" s="26">
        <f t="shared" si="9"/>
        <v>0</v>
      </c>
      <c r="H102" s="26"/>
      <c r="I102" s="26">
        <f t="shared" si="10"/>
        <v>0</v>
      </c>
      <c r="J102" s="26">
        <f t="shared" si="8"/>
        <v>0</v>
      </c>
    </row>
    <row r="103" spans="1:10" s="17" customFormat="1" ht="40.799999999999997" x14ac:dyDescent="0.3">
      <c r="A103" s="19" t="s">
        <v>252</v>
      </c>
      <c r="B103" s="9" t="s">
        <v>1321</v>
      </c>
      <c r="C103" s="10" t="s">
        <v>810</v>
      </c>
      <c r="D103" s="8" t="s">
        <v>213</v>
      </c>
      <c r="E103" s="22">
        <v>100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0.799999999999997" x14ac:dyDescent="0.3">
      <c r="A104" s="19" t="s">
        <v>253</v>
      </c>
      <c r="B104" s="9" t="s">
        <v>811</v>
      </c>
      <c r="C104" s="10" t="s">
        <v>1298</v>
      </c>
      <c r="D104" s="8" t="s">
        <v>213</v>
      </c>
      <c r="E104" s="22">
        <v>200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254</v>
      </c>
      <c r="B105" s="43" t="s">
        <v>287</v>
      </c>
      <c r="C105" s="44" t="s">
        <v>288</v>
      </c>
      <c r="D105" s="42" t="s">
        <v>69</v>
      </c>
      <c r="E105" s="48">
        <v>0.9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255</v>
      </c>
      <c r="B106" s="9" t="s">
        <v>801</v>
      </c>
      <c r="C106" s="10" t="s">
        <v>1519</v>
      </c>
      <c r="D106" s="8" t="s">
        <v>213</v>
      </c>
      <c r="E106" s="22">
        <v>30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257</v>
      </c>
      <c r="B107" s="9" t="s">
        <v>801</v>
      </c>
      <c r="C107" s="10" t="s">
        <v>1299</v>
      </c>
      <c r="D107" s="8" t="s">
        <v>213</v>
      </c>
      <c r="E107" s="22">
        <v>60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259</v>
      </c>
      <c r="B108" s="9" t="s">
        <v>1520</v>
      </c>
      <c r="C108" s="10" t="s">
        <v>905</v>
      </c>
      <c r="D108" s="8" t="s">
        <v>213</v>
      </c>
      <c r="E108" s="22">
        <v>380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0.799999999999997" x14ac:dyDescent="0.3">
      <c r="A109" s="19" t="s">
        <v>261</v>
      </c>
      <c r="B109" s="9" t="s">
        <v>1521</v>
      </c>
      <c r="C109" s="10" t="s">
        <v>871</v>
      </c>
      <c r="D109" s="8" t="s">
        <v>213</v>
      </c>
      <c r="E109" s="22">
        <v>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1521</v>
      </c>
      <c r="C110" s="10" t="s">
        <v>873</v>
      </c>
      <c r="D110" s="8" t="s">
        <v>213</v>
      </c>
      <c r="E110" s="22">
        <v>12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265</v>
      </c>
      <c r="B111" s="9" t="s">
        <v>1521</v>
      </c>
      <c r="C111" s="10" t="s">
        <v>1325</v>
      </c>
      <c r="D111" s="8" t="s">
        <v>213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0.399999999999999" x14ac:dyDescent="0.3">
      <c r="A112" s="47" t="s">
        <v>267</v>
      </c>
      <c r="B112" s="43" t="s">
        <v>806</v>
      </c>
      <c r="C112" s="44" t="s">
        <v>807</v>
      </c>
      <c r="D112" s="42" t="s">
        <v>69</v>
      </c>
      <c r="E112" s="48">
        <v>0.1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269</v>
      </c>
      <c r="B113" s="9" t="s">
        <v>1321</v>
      </c>
      <c r="C113" s="10" t="s">
        <v>1303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270</v>
      </c>
      <c r="B114" s="9" t="s">
        <v>1522</v>
      </c>
      <c r="C114" s="10" t="s">
        <v>1304</v>
      </c>
      <c r="D114" s="8" t="s">
        <v>213</v>
      </c>
      <c r="E114" s="22">
        <v>20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273</v>
      </c>
      <c r="B115" s="9" t="s">
        <v>840</v>
      </c>
      <c r="C115" s="10" t="s">
        <v>1063</v>
      </c>
      <c r="D115" s="8" t="s">
        <v>213</v>
      </c>
      <c r="E115" s="22">
        <v>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842</v>
      </c>
      <c r="C116" s="10" t="s">
        <v>1035</v>
      </c>
      <c r="D116" s="8" t="s">
        <v>213</v>
      </c>
      <c r="E116" s="22">
        <v>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279</v>
      </c>
      <c r="B117" s="9" t="s">
        <v>815</v>
      </c>
      <c r="C117" s="10" t="s">
        <v>1306</v>
      </c>
      <c r="D117" s="8" t="s">
        <v>213</v>
      </c>
      <c r="E117" s="22">
        <v>200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847</v>
      </c>
      <c r="B118" s="9" t="s">
        <v>1523</v>
      </c>
      <c r="C118" s="10" t="s">
        <v>914</v>
      </c>
      <c r="D118" s="8" t="s">
        <v>213</v>
      </c>
      <c r="E118" s="22">
        <v>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282</v>
      </c>
      <c r="B119" s="9" t="s">
        <v>1524</v>
      </c>
      <c r="C119" s="10" t="s">
        <v>876</v>
      </c>
      <c r="D119" s="8" t="s">
        <v>213</v>
      </c>
      <c r="E119" s="22">
        <v>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284</v>
      </c>
      <c r="B120" s="9" t="s">
        <v>926</v>
      </c>
      <c r="C120" s="10" t="s">
        <v>816</v>
      </c>
      <c r="D120" s="8" t="s">
        <v>116</v>
      </c>
      <c r="E120" s="22">
        <v>220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286</v>
      </c>
      <c r="B121" s="9" t="s">
        <v>831</v>
      </c>
      <c r="C121" s="10" t="s">
        <v>832</v>
      </c>
      <c r="D121" s="8" t="s">
        <v>213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289</v>
      </c>
      <c r="B122" s="9" t="s">
        <v>838</v>
      </c>
      <c r="C122" s="10" t="s">
        <v>911</v>
      </c>
      <c r="D122" s="8" t="s">
        <v>213</v>
      </c>
      <c r="E122" s="22">
        <v>2790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291</v>
      </c>
      <c r="B123" s="9" t="s">
        <v>1524</v>
      </c>
      <c r="C123" s="10" t="s">
        <v>912</v>
      </c>
      <c r="D123" s="8" t="s">
        <v>213</v>
      </c>
      <c r="E123" s="22">
        <v>2790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293</v>
      </c>
      <c r="B124" s="9" t="s">
        <v>1525</v>
      </c>
      <c r="C124" s="10" t="s">
        <v>913</v>
      </c>
      <c r="D124" s="8" t="s">
        <v>213</v>
      </c>
      <c r="E124" s="22">
        <v>2790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296</v>
      </c>
      <c r="B125" s="9" t="s">
        <v>838</v>
      </c>
      <c r="C125" s="10" t="s">
        <v>851</v>
      </c>
      <c r="D125" s="8" t="s">
        <v>213</v>
      </c>
      <c r="E125" s="22">
        <v>840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298</v>
      </c>
      <c r="B126" s="9" t="s">
        <v>840</v>
      </c>
      <c r="C126" s="10" t="s">
        <v>852</v>
      </c>
      <c r="D126" s="8" t="s">
        <v>213</v>
      </c>
      <c r="E126" s="22">
        <v>840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30.6" x14ac:dyDescent="0.3">
      <c r="A127" s="19" t="s">
        <v>300</v>
      </c>
      <c r="B127" s="9" t="s">
        <v>1526</v>
      </c>
      <c r="C127" s="10" t="s">
        <v>830</v>
      </c>
      <c r="D127" s="8" t="s">
        <v>213</v>
      </c>
      <c r="E127" s="22">
        <v>115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38" customFormat="1" ht="20.399999999999999" x14ac:dyDescent="0.3">
      <c r="A128" s="47" t="s">
        <v>303</v>
      </c>
      <c r="B128" s="43" t="s">
        <v>825</v>
      </c>
      <c r="C128" s="44" t="s">
        <v>826</v>
      </c>
      <c r="D128" s="42" t="s">
        <v>109</v>
      </c>
      <c r="E128" s="49">
        <v>13</v>
      </c>
      <c r="F128" s="26"/>
      <c r="G128" s="26">
        <f t="shared" si="9"/>
        <v>0</v>
      </c>
      <c r="H128" s="26"/>
      <c r="I128" s="26">
        <f t="shared" si="10"/>
        <v>0</v>
      </c>
      <c r="J128" s="26">
        <f t="shared" si="8"/>
        <v>0</v>
      </c>
    </row>
    <row r="129" spans="1:10" s="17" customFormat="1" ht="40.799999999999997" x14ac:dyDescent="0.3">
      <c r="A129" s="19" t="s">
        <v>305</v>
      </c>
      <c r="B129" s="9" t="s">
        <v>827</v>
      </c>
      <c r="C129" s="10" t="s">
        <v>1527</v>
      </c>
      <c r="D129" s="8" t="s">
        <v>116</v>
      </c>
      <c r="E129" s="22">
        <v>1339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862</v>
      </c>
      <c r="B130" s="9" t="s">
        <v>835</v>
      </c>
      <c r="C130" s="10" t="s">
        <v>836</v>
      </c>
      <c r="D130" s="8" t="s">
        <v>213</v>
      </c>
      <c r="E130" s="22">
        <v>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312</v>
      </c>
      <c r="B131" s="9" t="s">
        <v>833</v>
      </c>
      <c r="C131" s="10" t="s">
        <v>1311</v>
      </c>
      <c r="D131" s="8" t="s">
        <v>213</v>
      </c>
      <c r="E131" s="22">
        <v>2600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866</v>
      </c>
      <c r="B132" s="9" t="s">
        <v>815</v>
      </c>
      <c r="C132" s="10" t="s">
        <v>846</v>
      </c>
      <c r="D132" s="8" t="s">
        <v>213</v>
      </c>
      <c r="E132" s="22">
        <v>5200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83" si="13">G132+I132</f>
        <v>0</v>
      </c>
    </row>
    <row r="133" spans="1:10" s="17" customFormat="1" ht="40.799999999999997" x14ac:dyDescent="0.3">
      <c r="A133" s="19" t="s">
        <v>318</v>
      </c>
      <c r="B133" s="9" t="s">
        <v>850</v>
      </c>
      <c r="C133" s="10" t="s">
        <v>1328</v>
      </c>
      <c r="D133" s="8" t="s">
        <v>213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38" customFormat="1" ht="30.6" x14ac:dyDescent="0.3">
      <c r="A134" s="47" t="s">
        <v>869</v>
      </c>
      <c r="B134" s="43" t="s">
        <v>498</v>
      </c>
      <c r="C134" s="44" t="s">
        <v>499</v>
      </c>
      <c r="D134" s="42" t="s">
        <v>109</v>
      </c>
      <c r="E134" s="50">
        <v>0.09</v>
      </c>
      <c r="F134" s="26"/>
      <c r="G134" s="26">
        <f t="shared" si="11"/>
        <v>0</v>
      </c>
      <c r="H134" s="26"/>
      <c r="I134" s="26">
        <f t="shared" si="12"/>
        <v>0</v>
      </c>
      <c r="J134" s="26">
        <f t="shared" si="13"/>
        <v>0</v>
      </c>
    </row>
    <row r="135" spans="1:10" s="17" customFormat="1" ht="40.799999999999997" x14ac:dyDescent="0.3">
      <c r="A135" s="19" t="s">
        <v>324</v>
      </c>
      <c r="B135" s="9" t="s">
        <v>823</v>
      </c>
      <c r="C135" s="10" t="s">
        <v>1528</v>
      </c>
      <c r="D135" s="8" t="s">
        <v>116</v>
      </c>
      <c r="E135" s="23">
        <v>9.27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14.4" x14ac:dyDescent="0.3">
      <c r="A136" s="14" t="s">
        <v>1313</v>
      </c>
      <c r="B136" s="16"/>
      <c r="C136" s="16"/>
      <c r="D136" s="16"/>
      <c r="E136" s="15"/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0.6" x14ac:dyDescent="0.3">
      <c r="A137" s="47" t="s">
        <v>874</v>
      </c>
      <c r="B137" s="43" t="s">
        <v>163</v>
      </c>
      <c r="C137" s="44" t="s">
        <v>164</v>
      </c>
      <c r="D137" s="42" t="s">
        <v>165</v>
      </c>
      <c r="E137" s="54">
        <v>0.34947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0.799999999999997" x14ac:dyDescent="0.3">
      <c r="A138" s="19" t="s">
        <v>330</v>
      </c>
      <c r="B138" s="9" t="s">
        <v>793</v>
      </c>
      <c r="C138" s="10" t="s">
        <v>1529</v>
      </c>
      <c r="D138" s="8" t="s">
        <v>213</v>
      </c>
      <c r="E138" s="22">
        <v>36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880</v>
      </c>
      <c r="C139" s="10" t="s">
        <v>1530</v>
      </c>
      <c r="D139" s="8" t="s">
        <v>213</v>
      </c>
      <c r="E139" s="22">
        <v>2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336</v>
      </c>
      <c r="B140" s="9" t="s">
        <v>793</v>
      </c>
      <c r="C140" s="10" t="s">
        <v>1531</v>
      </c>
      <c r="D140" s="8" t="s">
        <v>213</v>
      </c>
      <c r="E140" s="22">
        <v>5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339</v>
      </c>
      <c r="B141" s="9" t="s">
        <v>793</v>
      </c>
      <c r="C141" s="10" t="s">
        <v>1320</v>
      </c>
      <c r="D141" s="8" t="s">
        <v>213</v>
      </c>
      <c r="E141" s="22">
        <v>91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341</v>
      </c>
      <c r="B142" s="9" t="s">
        <v>1517</v>
      </c>
      <c r="C142" s="10" t="s">
        <v>1518</v>
      </c>
      <c r="D142" s="8" t="s">
        <v>213</v>
      </c>
      <c r="E142" s="22">
        <v>100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0.399999999999999" x14ac:dyDescent="0.3">
      <c r="A143" s="47" t="s">
        <v>344</v>
      </c>
      <c r="B143" s="43" t="s">
        <v>203</v>
      </c>
      <c r="C143" s="44" t="s">
        <v>204</v>
      </c>
      <c r="D143" s="42" t="s">
        <v>69</v>
      </c>
      <c r="E143" s="48">
        <v>0.2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0.799999999999997" x14ac:dyDescent="0.3">
      <c r="A144" s="19" t="s">
        <v>347</v>
      </c>
      <c r="B144" s="9" t="s">
        <v>1321</v>
      </c>
      <c r="C144" s="10" t="s">
        <v>901</v>
      </c>
      <c r="D144" s="8" t="s">
        <v>213</v>
      </c>
      <c r="E144" s="22">
        <v>20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0.399999999999999" x14ac:dyDescent="0.3">
      <c r="A145" s="47" t="s">
        <v>348</v>
      </c>
      <c r="B145" s="43" t="s">
        <v>203</v>
      </c>
      <c r="C145" s="44" t="s">
        <v>204</v>
      </c>
      <c r="D145" s="42" t="s">
        <v>69</v>
      </c>
      <c r="E145" s="48">
        <v>0.7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0.799999999999997" x14ac:dyDescent="0.3">
      <c r="A146" s="19" t="s">
        <v>351</v>
      </c>
      <c r="B146" s="9" t="s">
        <v>808</v>
      </c>
      <c r="C146" s="10" t="s">
        <v>810</v>
      </c>
      <c r="D146" s="8" t="s">
        <v>213</v>
      </c>
      <c r="E146" s="22">
        <v>70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354</v>
      </c>
      <c r="B147" s="9" t="s">
        <v>811</v>
      </c>
      <c r="C147" s="10" t="s">
        <v>1298</v>
      </c>
      <c r="D147" s="8" t="s">
        <v>213</v>
      </c>
      <c r="E147" s="22">
        <v>280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358</v>
      </c>
      <c r="B148" s="9" t="s">
        <v>1532</v>
      </c>
      <c r="C148" s="10" t="s">
        <v>1323</v>
      </c>
      <c r="D148" s="8" t="s">
        <v>213</v>
      </c>
      <c r="E148" s="22">
        <v>15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361</v>
      </c>
      <c r="B149" s="9" t="s">
        <v>898</v>
      </c>
      <c r="C149" s="10" t="s">
        <v>1533</v>
      </c>
      <c r="D149" s="8" t="s">
        <v>213</v>
      </c>
      <c r="E149" s="22">
        <v>10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0.399999999999999" x14ac:dyDescent="0.3">
      <c r="A150" s="47" t="s">
        <v>363</v>
      </c>
      <c r="B150" s="43" t="s">
        <v>287</v>
      </c>
      <c r="C150" s="44" t="s">
        <v>288</v>
      </c>
      <c r="D150" s="42" t="s">
        <v>69</v>
      </c>
      <c r="E150" s="50">
        <v>2.35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801</v>
      </c>
      <c r="C151" s="10" t="s">
        <v>1519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369</v>
      </c>
      <c r="B152" s="9" t="s">
        <v>801</v>
      </c>
      <c r="C152" s="10" t="s">
        <v>1324</v>
      </c>
      <c r="D152" s="8" t="s">
        <v>213</v>
      </c>
      <c r="E152" s="22">
        <v>170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371</v>
      </c>
      <c r="B153" s="9" t="s">
        <v>801</v>
      </c>
      <c r="C153" s="10" t="s">
        <v>1299</v>
      </c>
      <c r="D153" s="8" t="s">
        <v>213</v>
      </c>
      <c r="E153" s="22">
        <v>35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374</v>
      </c>
      <c r="B154" s="9" t="s">
        <v>1520</v>
      </c>
      <c r="C154" s="10" t="s">
        <v>905</v>
      </c>
      <c r="D154" s="8" t="s">
        <v>213</v>
      </c>
      <c r="E154" s="22">
        <v>650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376</v>
      </c>
      <c r="B155" s="9" t="s">
        <v>1521</v>
      </c>
      <c r="C155" s="10" t="s">
        <v>871</v>
      </c>
      <c r="D155" s="8" t="s">
        <v>213</v>
      </c>
      <c r="E155" s="22">
        <v>10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379</v>
      </c>
      <c r="B156" s="9" t="s">
        <v>870</v>
      </c>
      <c r="C156" s="10" t="s">
        <v>873</v>
      </c>
      <c r="D156" s="8" t="s">
        <v>213</v>
      </c>
      <c r="E156" s="22">
        <v>20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870</v>
      </c>
      <c r="C157" s="10" t="s">
        <v>1325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0.399999999999999" x14ac:dyDescent="0.3">
      <c r="A158" s="47" t="s">
        <v>381</v>
      </c>
      <c r="B158" s="43" t="s">
        <v>203</v>
      </c>
      <c r="C158" s="44" t="s">
        <v>204</v>
      </c>
      <c r="D158" s="42" t="s">
        <v>69</v>
      </c>
      <c r="E158" s="50">
        <v>0.15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0.799999999999997" x14ac:dyDescent="0.3">
      <c r="A159" s="19" t="s">
        <v>384</v>
      </c>
      <c r="B159" s="9" t="s">
        <v>808</v>
      </c>
      <c r="C159" s="10" t="s">
        <v>1303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1304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388</v>
      </c>
      <c r="B161" s="9" t="s">
        <v>840</v>
      </c>
      <c r="C161" s="10" t="s">
        <v>1063</v>
      </c>
      <c r="D161" s="8" t="s">
        <v>213</v>
      </c>
      <c r="E161" s="22">
        <v>1120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0.799999999999997" x14ac:dyDescent="0.3">
      <c r="A162" s="19" t="s">
        <v>390</v>
      </c>
      <c r="B162" s="9" t="s">
        <v>842</v>
      </c>
      <c r="C162" s="10" t="s">
        <v>1035</v>
      </c>
      <c r="D162" s="8" t="s">
        <v>213</v>
      </c>
      <c r="E162" s="22">
        <v>1120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0.799999999999997" x14ac:dyDescent="0.3">
      <c r="A163" s="19" t="s">
        <v>392</v>
      </c>
      <c r="B163" s="9" t="s">
        <v>815</v>
      </c>
      <c r="C163" s="10" t="s">
        <v>1306</v>
      </c>
      <c r="D163" s="8" t="s">
        <v>213</v>
      </c>
      <c r="E163" s="22">
        <v>280</v>
      </c>
      <c r="F163" s="21"/>
      <c r="G163" s="21">
        <f t="shared" ref="G163:G183" si="14">E163*F163</f>
        <v>0</v>
      </c>
      <c r="H163" s="21"/>
      <c r="I163" s="21">
        <f t="shared" ref="I163:I183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395</v>
      </c>
      <c r="B164" s="9" t="s">
        <v>838</v>
      </c>
      <c r="C164" s="10" t="s">
        <v>914</v>
      </c>
      <c r="D164" s="8" t="s">
        <v>213</v>
      </c>
      <c r="E164" s="22">
        <v>30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398</v>
      </c>
      <c r="B165" s="9" t="s">
        <v>840</v>
      </c>
      <c r="C165" s="10" t="s">
        <v>876</v>
      </c>
      <c r="D165" s="8" t="s">
        <v>213</v>
      </c>
      <c r="E165" s="22">
        <v>30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900</v>
      </c>
      <c r="B166" s="9" t="s">
        <v>850</v>
      </c>
      <c r="C166" s="10" t="s">
        <v>1328</v>
      </c>
      <c r="D166" s="8" t="s">
        <v>213</v>
      </c>
      <c r="E166" s="22">
        <v>130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404</v>
      </c>
      <c r="B167" s="9" t="s">
        <v>815</v>
      </c>
      <c r="C167" s="10" t="s">
        <v>816</v>
      </c>
      <c r="D167" s="8" t="s">
        <v>213</v>
      </c>
      <c r="E167" s="22">
        <v>730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902</v>
      </c>
      <c r="B168" s="9" t="s">
        <v>831</v>
      </c>
      <c r="C168" s="10" t="s">
        <v>832</v>
      </c>
      <c r="D168" s="8" t="s">
        <v>213</v>
      </c>
      <c r="E168" s="22">
        <v>80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903</v>
      </c>
      <c r="B169" s="9" t="s">
        <v>838</v>
      </c>
      <c r="C169" s="10" t="s">
        <v>911</v>
      </c>
      <c r="D169" s="8" t="s">
        <v>213</v>
      </c>
      <c r="E169" s="22">
        <v>1610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412</v>
      </c>
      <c r="B170" s="9" t="s">
        <v>840</v>
      </c>
      <c r="C170" s="10" t="s">
        <v>912</v>
      </c>
      <c r="D170" s="8" t="s">
        <v>213</v>
      </c>
      <c r="E170" s="22">
        <v>1610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416</v>
      </c>
      <c r="B171" s="9" t="s">
        <v>842</v>
      </c>
      <c r="C171" s="10" t="s">
        <v>913</v>
      </c>
      <c r="D171" s="8" t="s">
        <v>213</v>
      </c>
      <c r="E171" s="22">
        <v>1610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906</v>
      </c>
      <c r="B172" s="9" t="s">
        <v>838</v>
      </c>
      <c r="C172" s="10" t="s">
        <v>851</v>
      </c>
      <c r="D172" s="8" t="s">
        <v>213</v>
      </c>
      <c r="E172" s="22">
        <v>1820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422</v>
      </c>
      <c r="B173" s="9" t="s">
        <v>840</v>
      </c>
      <c r="C173" s="10" t="s">
        <v>852</v>
      </c>
      <c r="D173" s="8" t="s">
        <v>213</v>
      </c>
      <c r="E173" s="22">
        <v>1820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0.399999999999999" x14ac:dyDescent="0.3">
      <c r="A174" s="47" t="s">
        <v>424</v>
      </c>
      <c r="B174" s="43" t="s">
        <v>825</v>
      </c>
      <c r="C174" s="44" t="s">
        <v>826</v>
      </c>
      <c r="D174" s="42" t="s">
        <v>109</v>
      </c>
      <c r="E174" s="49">
        <v>15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0.799999999999997" x14ac:dyDescent="0.3">
      <c r="A175" s="19" t="s">
        <v>427</v>
      </c>
      <c r="B175" s="9" t="s">
        <v>827</v>
      </c>
      <c r="C175" s="10" t="s">
        <v>1534</v>
      </c>
      <c r="D175" s="8" t="s">
        <v>213</v>
      </c>
      <c r="E175" s="22">
        <v>1545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908</v>
      </c>
      <c r="B176" s="9" t="s">
        <v>1073</v>
      </c>
      <c r="C176" s="10" t="s">
        <v>836</v>
      </c>
      <c r="D176" s="8" t="s">
        <v>116</v>
      </c>
      <c r="E176" s="22">
        <v>35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432</v>
      </c>
      <c r="B177" s="9" t="s">
        <v>924</v>
      </c>
      <c r="C177" s="10" t="s">
        <v>1311</v>
      </c>
      <c r="D177" s="8" t="s">
        <v>116</v>
      </c>
      <c r="E177" s="22">
        <v>3000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435</v>
      </c>
      <c r="B178" s="9" t="s">
        <v>926</v>
      </c>
      <c r="C178" s="10" t="s">
        <v>846</v>
      </c>
      <c r="D178" s="8" t="s">
        <v>213</v>
      </c>
      <c r="E178" s="22">
        <v>6000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38" customFormat="1" ht="30.6" x14ac:dyDescent="0.3">
      <c r="A179" s="47" t="s">
        <v>438</v>
      </c>
      <c r="B179" s="43" t="s">
        <v>498</v>
      </c>
      <c r="C179" s="44" t="s">
        <v>499</v>
      </c>
      <c r="D179" s="42" t="s">
        <v>109</v>
      </c>
      <c r="E179" s="50">
        <v>0.12</v>
      </c>
      <c r="F179" s="26"/>
      <c r="G179" s="26">
        <f t="shared" si="14"/>
        <v>0</v>
      </c>
      <c r="H179" s="26"/>
      <c r="I179" s="26">
        <f t="shared" si="15"/>
        <v>0</v>
      </c>
      <c r="J179" s="26">
        <f t="shared" si="13"/>
        <v>0</v>
      </c>
    </row>
    <row r="180" spans="1:10" s="17" customFormat="1" ht="40.799999999999997" x14ac:dyDescent="0.3">
      <c r="A180" s="19" t="s">
        <v>442</v>
      </c>
      <c r="B180" s="9" t="s">
        <v>823</v>
      </c>
      <c r="C180" s="10" t="s">
        <v>1528</v>
      </c>
      <c r="D180" s="8" t="s">
        <v>213</v>
      </c>
      <c r="E180" s="23">
        <v>12.36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0.799999999999997" x14ac:dyDescent="0.3">
      <c r="A181" s="19" t="s">
        <v>445</v>
      </c>
      <c r="B181" s="9" t="s">
        <v>817</v>
      </c>
      <c r="C181" s="10" t="s">
        <v>1333</v>
      </c>
      <c r="D181" s="8" t="s">
        <v>213</v>
      </c>
      <c r="E181" s="22">
        <v>50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0.799999999999997" x14ac:dyDescent="0.3">
      <c r="A182" s="19" t="s">
        <v>448</v>
      </c>
      <c r="B182" s="9" t="s">
        <v>1535</v>
      </c>
      <c r="C182" s="10" t="s">
        <v>1335</v>
      </c>
      <c r="D182" s="8" t="s">
        <v>213</v>
      </c>
      <c r="E182" s="22">
        <v>50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0.799999999999997" x14ac:dyDescent="0.3">
      <c r="A183" s="19" t="s">
        <v>450</v>
      </c>
      <c r="B183" s="9" t="s">
        <v>1535</v>
      </c>
      <c r="C183" s="10" t="s">
        <v>1470</v>
      </c>
      <c r="D183" s="8" t="s">
        <v>213</v>
      </c>
      <c r="E183" s="22">
        <v>100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x14ac:dyDescent="0.3">
      <c r="G184" s="26">
        <f t="shared" ref="G184:I184" si="16">SUM(G3:G183)</f>
        <v>15777230.255000003</v>
      </c>
      <c r="H184" s="26"/>
      <c r="I184" s="26">
        <f t="shared" si="16"/>
        <v>0</v>
      </c>
      <c r="J184" s="26">
        <f>SUM(J3:J183)</f>
        <v>15777230.255000003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537</v>
      </c>
      <c r="C3" s="44" t="s">
        <v>538</v>
      </c>
      <c r="D3" s="42" t="s">
        <v>38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540</v>
      </c>
      <c r="C4" s="44" t="s">
        <v>541</v>
      </c>
      <c r="D4" s="42" t="s">
        <v>38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0.6" x14ac:dyDescent="0.3">
      <c r="A5" s="47" t="s">
        <v>15</v>
      </c>
      <c r="B5" s="43" t="s">
        <v>542</v>
      </c>
      <c r="C5" s="44" t="s">
        <v>543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1" x14ac:dyDescent="0.3">
      <c r="A6" s="47" t="s">
        <v>19</v>
      </c>
      <c r="B6" s="43" t="s">
        <v>544</v>
      </c>
      <c r="C6" s="44" t="s">
        <v>545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546</v>
      </c>
      <c r="C7" s="44" t="s">
        <v>547</v>
      </c>
      <c r="D7" s="42" t="s">
        <v>278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0.399999999999999" x14ac:dyDescent="0.3">
      <c r="A9" s="47" t="s">
        <v>28</v>
      </c>
      <c r="B9" s="43" t="s">
        <v>550</v>
      </c>
      <c r="C9" s="44" t="s">
        <v>551</v>
      </c>
      <c r="D9" s="42" t="s">
        <v>109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464</v>
      </c>
      <c r="C11" s="44" t="s">
        <v>465</v>
      </c>
      <c r="D11" s="42" t="s">
        <v>109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0.399999999999999" x14ac:dyDescent="0.3">
      <c r="A13" s="47" t="s">
        <v>556</v>
      </c>
      <c r="B13" s="43" t="s">
        <v>203</v>
      </c>
      <c r="C13" s="44" t="s">
        <v>204</v>
      </c>
      <c r="D13" s="42" t="s">
        <v>69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0.399999999999999" x14ac:dyDescent="0.3">
      <c r="A15" s="47" t="s">
        <v>558</v>
      </c>
      <c r="B15" s="43" t="s">
        <v>287</v>
      </c>
      <c r="C15" s="44" t="s">
        <v>288</v>
      </c>
      <c r="D15" s="42" t="s">
        <v>69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563</v>
      </c>
      <c r="B18" s="43" t="s">
        <v>163</v>
      </c>
      <c r="C18" s="44" t="s">
        <v>164</v>
      </c>
      <c r="D18" s="42" t="s">
        <v>165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0.6" x14ac:dyDescent="0.3">
      <c r="A23" s="47" t="s">
        <v>56</v>
      </c>
      <c r="B23" s="43" t="s">
        <v>570</v>
      </c>
      <c r="C23" s="44" t="s">
        <v>571</v>
      </c>
      <c r="D23" s="42" t="s">
        <v>572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1" x14ac:dyDescent="0.3">
      <c r="A24" s="47" t="s">
        <v>57</v>
      </c>
      <c r="B24" s="43" t="s">
        <v>573</v>
      </c>
      <c r="C24" s="44" t="s">
        <v>574</v>
      </c>
      <c r="D24" s="42" t="s">
        <v>575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30.6" x14ac:dyDescent="0.3">
      <c r="A25" s="47" t="s">
        <v>576</v>
      </c>
      <c r="B25" s="43" t="s">
        <v>577</v>
      </c>
      <c r="C25" s="44" t="s">
        <v>578</v>
      </c>
      <c r="D25" s="42" t="s">
        <v>579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0.799999999999997" x14ac:dyDescent="0.3">
      <c r="A26" s="47" t="s">
        <v>580</v>
      </c>
      <c r="B26" s="43" t="s">
        <v>581</v>
      </c>
      <c r="C26" s="44" t="s">
        <v>582</v>
      </c>
      <c r="D26" s="42" t="s">
        <v>579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66</v>
      </c>
      <c r="B27" s="43" t="s">
        <v>583</v>
      </c>
      <c r="C27" s="44" t="s">
        <v>584</v>
      </c>
      <c r="D27" s="42" t="s">
        <v>69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587</v>
      </c>
      <c r="C30" s="44" t="s">
        <v>588</v>
      </c>
      <c r="D30" s="42" t="s">
        <v>154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1" x14ac:dyDescent="0.3">
      <c r="A32" s="47" t="s">
        <v>81</v>
      </c>
      <c r="B32" s="43" t="s">
        <v>592</v>
      </c>
      <c r="C32" s="44" t="s">
        <v>593</v>
      </c>
      <c r="D32" s="42" t="s">
        <v>594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1" x14ac:dyDescent="0.3">
      <c r="A34" s="47" t="s">
        <v>85</v>
      </c>
      <c r="B34" s="43" t="s">
        <v>596</v>
      </c>
      <c r="C34" s="44" t="s">
        <v>597</v>
      </c>
      <c r="D34" s="42" t="s">
        <v>594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40" t="s">
        <v>609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tabColor rgb="FFFF0000"/>
    <pageSetUpPr fitToPage="1"/>
  </sheetPr>
  <dimension ref="A1:K194"/>
  <sheetViews>
    <sheetView workbookViewId="0">
      <pane ySplit="1" topLeftCell="A34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1.08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1414</v>
      </c>
      <c r="D14" s="8" t="s">
        <v>213</v>
      </c>
      <c r="E14" s="22">
        <v>92</v>
      </c>
      <c r="F14" s="21">
        <v>38200</v>
      </c>
      <c r="G14" s="21">
        <f t="shared" si="0"/>
        <v>3514400</v>
      </c>
      <c r="H14" s="21"/>
      <c r="I14" s="21">
        <f t="shared" si="1"/>
        <v>0</v>
      </c>
      <c r="J14" s="21">
        <f t="shared" si="3"/>
        <v>3514400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1415</v>
      </c>
      <c r="D15" s="8" t="s">
        <v>213</v>
      </c>
      <c r="E15" s="22">
        <v>6</v>
      </c>
      <c r="F15" s="21">
        <v>76600</v>
      </c>
      <c r="G15" s="21">
        <f t="shared" si="0"/>
        <v>459600</v>
      </c>
      <c r="H15" s="21"/>
      <c r="I15" s="21">
        <f t="shared" si="1"/>
        <v>0</v>
      </c>
      <c r="J15" s="21">
        <f t="shared" si="3"/>
        <v>459600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1416</v>
      </c>
      <c r="D16" s="8" t="s">
        <v>213</v>
      </c>
      <c r="E16" s="22">
        <v>10</v>
      </c>
      <c r="F16" s="21">
        <v>28500</v>
      </c>
      <c r="G16" s="21">
        <f t="shared" si="0"/>
        <v>285000</v>
      </c>
      <c r="H16" s="21"/>
      <c r="I16" s="21">
        <f t="shared" si="1"/>
        <v>0</v>
      </c>
      <c r="J16" s="21">
        <f t="shared" si="3"/>
        <v>285000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46</v>
      </c>
      <c r="B19" s="43" t="s">
        <v>114</v>
      </c>
      <c r="C19" s="44" t="s">
        <v>115</v>
      </c>
      <c r="D19" s="42" t="s">
        <v>109</v>
      </c>
      <c r="E19" s="48">
        <v>18.7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563</v>
      </c>
      <c r="B20" s="43" t="s">
        <v>111</v>
      </c>
      <c r="C20" s="44" t="s">
        <v>112</v>
      </c>
      <c r="D20" s="42" t="s">
        <v>109</v>
      </c>
      <c r="E20" s="48">
        <v>18.600000000000001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51</v>
      </c>
      <c r="B21" s="43" t="s">
        <v>712</v>
      </c>
      <c r="C21" s="44" t="s">
        <v>713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565</v>
      </c>
      <c r="B22" s="43" t="s">
        <v>714</v>
      </c>
      <c r="C22" s="44" t="s">
        <v>715</v>
      </c>
      <c r="D22" s="42" t="s">
        <v>18</v>
      </c>
      <c r="E22" s="48">
        <v>0.2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716</v>
      </c>
      <c r="C23" s="44" t="s">
        <v>717</v>
      </c>
      <c r="D23" s="42" t="s">
        <v>18</v>
      </c>
      <c r="E23" s="48">
        <v>0.6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718</v>
      </c>
      <c r="C24" s="44" t="s">
        <v>719</v>
      </c>
      <c r="D24" s="42" t="s">
        <v>18</v>
      </c>
      <c r="E24" s="48">
        <v>0.6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23</v>
      </c>
      <c r="C25" s="44" t="s">
        <v>24</v>
      </c>
      <c r="D25" s="42" t="s">
        <v>18</v>
      </c>
      <c r="E25" s="48">
        <v>1.6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20</v>
      </c>
      <c r="C26" s="44" t="s">
        <v>21</v>
      </c>
      <c r="D26" s="42" t="s">
        <v>18</v>
      </c>
      <c r="E26" s="48">
        <v>0.9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580</v>
      </c>
      <c r="B27" s="43" t="s">
        <v>16</v>
      </c>
      <c r="C27" s="44" t="s">
        <v>17</v>
      </c>
      <c r="D27" s="42" t="s">
        <v>18</v>
      </c>
      <c r="E27" s="50">
        <v>2.78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40.799999999999997" x14ac:dyDescent="0.3">
      <c r="A28" s="19" t="s">
        <v>66</v>
      </c>
      <c r="B28" s="9" t="s">
        <v>720</v>
      </c>
      <c r="C28" s="10" t="s">
        <v>1536</v>
      </c>
      <c r="D28" s="8" t="s">
        <v>116</v>
      </c>
      <c r="E28" s="20">
        <v>265.2</v>
      </c>
      <c r="F28" s="21">
        <v>10635.3</v>
      </c>
      <c r="G28" s="21">
        <f t="shared" si="0"/>
        <v>2820481.5599999996</v>
      </c>
      <c r="H28" s="21"/>
      <c r="I28" s="21">
        <f t="shared" si="1"/>
        <v>0</v>
      </c>
      <c r="J28" s="21">
        <f t="shared" si="3"/>
        <v>2820481.5599999996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1417</v>
      </c>
      <c r="D29" s="8" t="s">
        <v>116</v>
      </c>
      <c r="E29" s="20">
        <v>163.19999999999999</v>
      </c>
      <c r="F29" s="21">
        <v>5564.94</v>
      </c>
      <c r="G29" s="21">
        <f t="shared" si="0"/>
        <v>908198.20799999987</v>
      </c>
      <c r="H29" s="21"/>
      <c r="I29" s="21">
        <f t="shared" si="1"/>
        <v>0</v>
      </c>
      <c r="J29" s="21">
        <f t="shared" si="3"/>
        <v>908198.20799999987</v>
      </c>
    </row>
    <row r="30" spans="1:10" s="17" customFormat="1" ht="40.799999999999997" x14ac:dyDescent="0.3">
      <c r="A30" s="19" t="s">
        <v>74</v>
      </c>
      <c r="B30" s="9" t="s">
        <v>720</v>
      </c>
      <c r="C30" s="10" t="s">
        <v>1418</v>
      </c>
      <c r="D30" s="8" t="s">
        <v>116</v>
      </c>
      <c r="E30" s="20">
        <v>117.3</v>
      </c>
      <c r="F30" s="21">
        <v>3351.61</v>
      </c>
      <c r="G30" s="21">
        <f t="shared" si="0"/>
        <v>393143.853</v>
      </c>
      <c r="H30" s="21"/>
      <c r="I30" s="21">
        <f t="shared" si="1"/>
        <v>0</v>
      </c>
      <c r="J30" s="21">
        <f t="shared" si="3"/>
        <v>393143.853</v>
      </c>
    </row>
    <row r="31" spans="1:10" s="17" customFormat="1" ht="40.799999999999997" x14ac:dyDescent="0.3">
      <c r="A31" s="19" t="s">
        <v>76</v>
      </c>
      <c r="B31" s="9" t="s">
        <v>720</v>
      </c>
      <c r="C31" s="10" t="s">
        <v>1537</v>
      </c>
      <c r="D31" s="8" t="s">
        <v>116</v>
      </c>
      <c r="E31" s="20">
        <v>20.399999999999999</v>
      </c>
      <c r="F31" s="21">
        <v>2436.67</v>
      </c>
      <c r="G31" s="21">
        <f t="shared" si="0"/>
        <v>49708.067999999999</v>
      </c>
      <c r="H31" s="21"/>
      <c r="I31" s="21">
        <f t="shared" si="1"/>
        <v>0</v>
      </c>
      <c r="J31" s="21">
        <f t="shared" si="3"/>
        <v>49708.067999999999</v>
      </c>
    </row>
    <row r="32" spans="1:10" s="17" customFormat="1" ht="40.799999999999997" x14ac:dyDescent="0.3">
      <c r="A32" s="19" t="s">
        <v>79</v>
      </c>
      <c r="B32" s="9" t="s">
        <v>720</v>
      </c>
      <c r="C32" s="10" t="s">
        <v>1420</v>
      </c>
      <c r="D32" s="8" t="s">
        <v>116</v>
      </c>
      <c r="E32" s="20">
        <v>158.1</v>
      </c>
      <c r="F32" s="21">
        <v>1579.11</v>
      </c>
      <c r="G32" s="21">
        <f t="shared" si="0"/>
        <v>249657.29099999997</v>
      </c>
      <c r="H32" s="21"/>
      <c r="I32" s="21">
        <f t="shared" si="1"/>
        <v>0</v>
      </c>
      <c r="J32" s="21">
        <f t="shared" si="3"/>
        <v>249657.29099999997</v>
      </c>
    </row>
    <row r="33" spans="1:10" s="17" customFormat="1" ht="40.799999999999997" x14ac:dyDescent="0.3">
      <c r="A33" s="19" t="s">
        <v>81</v>
      </c>
      <c r="B33" s="9" t="s">
        <v>1255</v>
      </c>
      <c r="C33" s="10" t="s">
        <v>1538</v>
      </c>
      <c r="D33" s="8" t="s">
        <v>116</v>
      </c>
      <c r="E33" s="20">
        <v>158.1</v>
      </c>
      <c r="F33" s="21">
        <v>1155.51</v>
      </c>
      <c r="G33" s="21">
        <f t="shared" si="0"/>
        <v>182686.13099999999</v>
      </c>
      <c r="H33" s="21"/>
      <c r="I33" s="21">
        <f t="shared" si="1"/>
        <v>0</v>
      </c>
      <c r="J33" s="21">
        <f t="shared" si="3"/>
        <v>182686.13099999999</v>
      </c>
    </row>
    <row r="34" spans="1:10" s="17" customFormat="1" ht="40.799999999999997" x14ac:dyDescent="0.3">
      <c r="A34" s="19" t="s">
        <v>83</v>
      </c>
      <c r="B34" s="9" t="s">
        <v>728</v>
      </c>
      <c r="C34" s="10" t="s">
        <v>1422</v>
      </c>
      <c r="D34" s="8" t="s">
        <v>116</v>
      </c>
      <c r="E34" s="20">
        <v>158.1</v>
      </c>
      <c r="F34" s="21">
        <v>760.35</v>
      </c>
      <c r="G34" s="21">
        <f t="shared" si="0"/>
        <v>120211.33500000001</v>
      </c>
      <c r="H34" s="21"/>
      <c r="I34" s="21">
        <f t="shared" si="1"/>
        <v>0</v>
      </c>
      <c r="J34" s="21">
        <f t="shared" si="3"/>
        <v>120211.33500000001</v>
      </c>
    </row>
    <row r="35" spans="1:10" s="17" customFormat="1" ht="40.799999999999997" x14ac:dyDescent="0.3">
      <c r="A35" s="19" t="s">
        <v>85</v>
      </c>
      <c r="B35" s="9" t="s">
        <v>733</v>
      </c>
      <c r="C35" s="10" t="s">
        <v>1539</v>
      </c>
      <c r="D35" s="8" t="s">
        <v>116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88</v>
      </c>
      <c r="B36" s="9" t="s">
        <v>1258</v>
      </c>
      <c r="C36" s="10" t="s">
        <v>1423</v>
      </c>
      <c r="D36" s="8" t="s">
        <v>116</v>
      </c>
      <c r="E36" s="20">
        <v>66.3</v>
      </c>
      <c r="F36" s="21">
        <v>495.42</v>
      </c>
      <c r="G36" s="21">
        <f t="shared" si="4"/>
        <v>32846.345999999998</v>
      </c>
      <c r="H36" s="21"/>
      <c r="I36" s="21">
        <f t="shared" si="5"/>
        <v>0</v>
      </c>
      <c r="J36" s="21">
        <f t="shared" si="3"/>
        <v>32846.345999999998</v>
      </c>
    </row>
    <row r="37" spans="1:10" s="17" customFormat="1" ht="40.799999999999997" x14ac:dyDescent="0.3">
      <c r="A37" s="19" t="s">
        <v>90</v>
      </c>
      <c r="B37" s="9" t="s">
        <v>728</v>
      </c>
      <c r="C37" s="10" t="s">
        <v>1424</v>
      </c>
      <c r="D37" s="8" t="s">
        <v>116</v>
      </c>
      <c r="E37" s="20">
        <v>550.79999999999995</v>
      </c>
      <c r="F37" s="21">
        <v>380.34</v>
      </c>
      <c r="G37" s="21">
        <f t="shared" si="4"/>
        <v>209491.27199999997</v>
      </c>
      <c r="H37" s="21"/>
      <c r="I37" s="21">
        <f t="shared" si="5"/>
        <v>0</v>
      </c>
      <c r="J37" s="21">
        <f t="shared" si="3"/>
        <v>209491.27199999997</v>
      </c>
    </row>
    <row r="38" spans="1:10" s="17" customFormat="1" ht="40.799999999999997" x14ac:dyDescent="0.3">
      <c r="A38" s="19" t="s">
        <v>92</v>
      </c>
      <c r="B38" s="9" t="s">
        <v>1540</v>
      </c>
      <c r="C38" s="10" t="s">
        <v>734</v>
      </c>
      <c r="D38" s="8" t="s">
        <v>116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94</v>
      </c>
      <c r="B39" s="9" t="s">
        <v>1541</v>
      </c>
      <c r="C39" s="10" t="s">
        <v>1542</v>
      </c>
      <c r="D39" s="8" t="s">
        <v>116</v>
      </c>
      <c r="E39" s="20">
        <v>10.199999999999999</v>
      </c>
      <c r="F39" s="21">
        <v>2791.2</v>
      </c>
      <c r="G39" s="21">
        <f t="shared" si="4"/>
        <v>28470.239999999998</v>
      </c>
      <c r="H39" s="21"/>
      <c r="I39" s="21">
        <f t="shared" si="5"/>
        <v>0</v>
      </c>
      <c r="J39" s="21">
        <f t="shared" si="3"/>
        <v>28470.239999999998</v>
      </c>
    </row>
    <row r="40" spans="1:10" s="17" customFormat="1" ht="40.799999999999997" x14ac:dyDescent="0.3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321.3</v>
      </c>
      <c r="F40" s="21">
        <v>1394.14</v>
      </c>
      <c r="G40" s="21">
        <f t="shared" si="4"/>
        <v>447937.18200000003</v>
      </c>
      <c r="H40" s="21"/>
      <c r="I40" s="21">
        <f t="shared" si="5"/>
        <v>0</v>
      </c>
      <c r="J40" s="21">
        <f t="shared" si="3"/>
        <v>447937.18200000003</v>
      </c>
    </row>
    <row r="41" spans="1:10" s="17" customFormat="1" ht="40.799999999999997" x14ac:dyDescent="0.3">
      <c r="A41" s="19" t="s">
        <v>98</v>
      </c>
      <c r="B41" s="9" t="s">
        <v>1255</v>
      </c>
      <c r="C41" s="10" t="s">
        <v>1544</v>
      </c>
      <c r="D41" s="8" t="s">
        <v>116</v>
      </c>
      <c r="E41" s="20">
        <v>35.700000000000003</v>
      </c>
      <c r="F41" s="21">
        <v>1394.14</v>
      </c>
      <c r="G41" s="21">
        <f t="shared" si="4"/>
        <v>49770.79800000001</v>
      </c>
      <c r="H41" s="21"/>
      <c r="I41" s="21">
        <f t="shared" si="5"/>
        <v>0</v>
      </c>
      <c r="J41" s="21">
        <f t="shared" si="3"/>
        <v>49770.79800000001</v>
      </c>
    </row>
    <row r="42" spans="1:10" s="17" customFormat="1" ht="40.799999999999997" x14ac:dyDescent="0.3">
      <c r="A42" s="19" t="s">
        <v>101</v>
      </c>
      <c r="B42" s="9" t="s">
        <v>1428</v>
      </c>
      <c r="C42" s="10" t="s">
        <v>1545</v>
      </c>
      <c r="D42" s="8" t="s">
        <v>116</v>
      </c>
      <c r="E42" s="20">
        <v>71.400000000000006</v>
      </c>
      <c r="F42" s="21">
        <v>908.73</v>
      </c>
      <c r="G42" s="21">
        <f t="shared" si="4"/>
        <v>64883.322000000007</v>
      </c>
      <c r="H42" s="21"/>
      <c r="I42" s="21">
        <f t="shared" si="5"/>
        <v>0</v>
      </c>
      <c r="J42" s="21">
        <f t="shared" si="3"/>
        <v>64883.322000000007</v>
      </c>
    </row>
    <row r="43" spans="1:10" s="17" customFormat="1" ht="40.799999999999997" x14ac:dyDescent="0.3">
      <c r="A43" s="19" t="s">
        <v>103</v>
      </c>
      <c r="B43" s="9" t="s">
        <v>1546</v>
      </c>
      <c r="C43" s="10" t="s">
        <v>1547</v>
      </c>
      <c r="D43" s="8" t="s">
        <v>116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106</v>
      </c>
      <c r="B44" s="9" t="s">
        <v>733</v>
      </c>
      <c r="C44" s="10" t="s">
        <v>1548</v>
      </c>
      <c r="D44" s="8" t="s">
        <v>116</v>
      </c>
      <c r="E44" s="20">
        <v>30.6</v>
      </c>
      <c r="F44" s="21">
        <v>586.29</v>
      </c>
      <c r="G44" s="21">
        <f t="shared" si="4"/>
        <v>17940.473999999998</v>
      </c>
      <c r="H44" s="21"/>
      <c r="I44" s="21">
        <f t="shared" si="5"/>
        <v>0</v>
      </c>
      <c r="J44" s="21">
        <f t="shared" si="3"/>
        <v>17940.473999999998</v>
      </c>
    </row>
    <row r="45" spans="1:10" s="17" customFormat="1" ht="40.799999999999997" x14ac:dyDescent="0.3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663</v>
      </c>
      <c r="F45" s="21">
        <v>466.17</v>
      </c>
      <c r="G45" s="21">
        <f t="shared" si="4"/>
        <v>309070.71000000002</v>
      </c>
      <c r="H45" s="21"/>
      <c r="I45" s="21">
        <f t="shared" si="5"/>
        <v>0</v>
      </c>
      <c r="J45" s="21">
        <f t="shared" si="3"/>
        <v>309070.71000000002</v>
      </c>
    </row>
    <row r="46" spans="1:10" s="17" customFormat="1" ht="20.399999999999999" x14ac:dyDescent="0.3">
      <c r="A46" s="19" t="s">
        <v>113</v>
      </c>
      <c r="B46" s="9" t="s">
        <v>1549</v>
      </c>
      <c r="C46" s="10" t="s">
        <v>1550</v>
      </c>
      <c r="D46" s="8" t="s">
        <v>116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0.6" x14ac:dyDescent="0.3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120</v>
      </c>
      <c r="B48" s="9" t="s">
        <v>741</v>
      </c>
      <c r="C48" s="10" t="s">
        <v>1433</v>
      </c>
      <c r="D48" s="8" t="s">
        <v>116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127</v>
      </c>
      <c r="B50" s="9" t="s">
        <v>741</v>
      </c>
      <c r="C50" s="10" t="s">
        <v>1269</v>
      </c>
      <c r="D50" s="8" t="s">
        <v>116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4.4" x14ac:dyDescent="0.3">
      <c r="A52" s="14" t="s">
        <v>988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0.02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989</v>
      </c>
      <c r="B54" s="9" t="s">
        <v>747</v>
      </c>
      <c r="C54" s="10" t="s">
        <v>748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4" t="s">
        <v>1273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788</v>
      </c>
      <c r="C60" s="44" t="s">
        <v>789</v>
      </c>
      <c r="D60" s="42" t="s">
        <v>790</v>
      </c>
      <c r="E60" s="51">
        <v>0.28799999999999998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17" customFormat="1" ht="40.799999999999997" x14ac:dyDescent="0.3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4.4" x14ac:dyDescent="0.3">
      <c r="A62" s="14" t="s">
        <v>1275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319</v>
      </c>
      <c r="C63" s="44" t="s">
        <v>320</v>
      </c>
      <c r="D63" s="42" t="s">
        <v>69</v>
      </c>
      <c r="E63" s="50">
        <v>0.02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1370</v>
      </c>
      <c r="B64" s="9" t="s">
        <v>755</v>
      </c>
      <c r="C64" s="10" t="s">
        <v>997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14.4" x14ac:dyDescent="0.3">
      <c r="A65" s="47" t="s">
        <v>169</v>
      </c>
      <c r="B65" s="43" t="s">
        <v>313</v>
      </c>
      <c r="C65" s="44" t="s">
        <v>314</v>
      </c>
      <c r="D65" s="42" t="s">
        <v>38</v>
      </c>
      <c r="E65" s="49">
        <v>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1551</v>
      </c>
      <c r="B66" s="9" t="s">
        <v>751</v>
      </c>
      <c r="C66" s="10" t="s">
        <v>752</v>
      </c>
      <c r="D66" s="8" t="s">
        <v>213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30.6" x14ac:dyDescent="0.3">
      <c r="A67" s="47" t="s">
        <v>173</v>
      </c>
      <c r="B67" s="43" t="s">
        <v>758</v>
      </c>
      <c r="C67" s="44" t="s">
        <v>759</v>
      </c>
      <c r="D67" s="42" t="s">
        <v>38</v>
      </c>
      <c r="E67" s="49">
        <v>40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17" customFormat="1" ht="40.799999999999997" x14ac:dyDescent="0.3">
      <c r="A68" s="19" t="s">
        <v>1552</v>
      </c>
      <c r="B68" s="9" t="s">
        <v>755</v>
      </c>
      <c r="C68" s="10" t="s">
        <v>1278</v>
      </c>
      <c r="D68" s="8" t="s">
        <v>213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8" customFormat="1" ht="40.799999999999997" x14ac:dyDescent="0.3">
      <c r="A69" s="47" t="s">
        <v>178</v>
      </c>
      <c r="B69" s="43" t="s">
        <v>1005</v>
      </c>
      <c r="C69" s="44" t="s">
        <v>1006</v>
      </c>
      <c r="D69" s="42" t="s">
        <v>366</v>
      </c>
      <c r="E69" s="49">
        <v>7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17" customFormat="1" ht="40.799999999999997" x14ac:dyDescent="0.3">
      <c r="A70" s="19" t="s">
        <v>1553</v>
      </c>
      <c r="B70" s="9" t="s">
        <v>1554</v>
      </c>
      <c r="C70" s="10" t="s">
        <v>775</v>
      </c>
      <c r="D70" s="8" t="s">
        <v>213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0.799999999999997" x14ac:dyDescent="0.3">
      <c r="A71" s="19" t="s">
        <v>1555</v>
      </c>
      <c r="B71" s="9" t="s">
        <v>1554</v>
      </c>
      <c r="C71" s="10" t="s">
        <v>1280</v>
      </c>
      <c r="D71" s="8" t="s">
        <v>213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14.4" x14ac:dyDescent="0.3">
      <c r="A72" s="47" t="s">
        <v>184</v>
      </c>
      <c r="B72" s="43" t="s">
        <v>779</v>
      </c>
      <c r="C72" s="44" t="s">
        <v>780</v>
      </c>
      <c r="D72" s="42" t="s">
        <v>69</v>
      </c>
      <c r="E72" s="50">
        <v>0.02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0.799999999999997" x14ac:dyDescent="0.3">
      <c r="A73" s="19" t="s">
        <v>186</v>
      </c>
      <c r="B73" s="9" t="s">
        <v>772</v>
      </c>
      <c r="C73" s="10" t="s">
        <v>773</v>
      </c>
      <c r="D73" s="8" t="s">
        <v>213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188</v>
      </c>
      <c r="B74" s="43" t="s">
        <v>761</v>
      </c>
      <c r="C74" s="44" t="s">
        <v>762</v>
      </c>
      <c r="D74" s="42" t="s">
        <v>763</v>
      </c>
      <c r="E74" s="49">
        <v>66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40.799999999999997" x14ac:dyDescent="0.3">
      <c r="A75" s="19" t="s">
        <v>190</v>
      </c>
      <c r="B75" s="9" t="s">
        <v>764</v>
      </c>
      <c r="C75" s="10" t="s">
        <v>765</v>
      </c>
      <c r="D75" s="8" t="s">
        <v>213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192</v>
      </c>
      <c r="B76" s="9" t="s">
        <v>764</v>
      </c>
      <c r="C76" s="10" t="s">
        <v>1437</v>
      </c>
      <c r="D76" s="8" t="s">
        <v>213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14" t="s">
        <v>1281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194</v>
      </c>
      <c r="B78" s="43" t="s">
        <v>928</v>
      </c>
      <c r="C78" s="44" t="s">
        <v>929</v>
      </c>
      <c r="D78" s="42" t="s">
        <v>930</v>
      </c>
      <c r="E78" s="51">
        <v>0.29499999999999998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38" customFormat="1" ht="20.399999999999999" x14ac:dyDescent="0.3">
      <c r="A79" s="47" t="s">
        <v>196</v>
      </c>
      <c r="B79" s="43" t="s">
        <v>931</v>
      </c>
      <c r="C79" s="44" t="s">
        <v>932</v>
      </c>
      <c r="D79" s="42" t="s">
        <v>930</v>
      </c>
      <c r="E79" s="51">
        <v>0.29499999999999998</v>
      </c>
      <c r="F79" s="26"/>
      <c r="G79" s="26">
        <f t="shared" si="6"/>
        <v>0</v>
      </c>
      <c r="H79" s="26"/>
      <c r="I79" s="26">
        <f t="shared" si="7"/>
        <v>0</v>
      </c>
      <c r="J79" s="26">
        <f t="shared" si="8"/>
        <v>0</v>
      </c>
    </row>
    <row r="80" spans="1:10" s="38" customFormat="1" ht="20.399999999999999" x14ac:dyDescent="0.3">
      <c r="A80" s="47" t="s">
        <v>198</v>
      </c>
      <c r="B80" s="43" t="s">
        <v>550</v>
      </c>
      <c r="C80" s="44" t="s">
        <v>934</v>
      </c>
      <c r="D80" s="42" t="s">
        <v>109</v>
      </c>
      <c r="E80" s="50">
        <v>1.18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38" customFormat="1" ht="20.399999999999999" x14ac:dyDescent="0.3">
      <c r="A81" s="47" t="s">
        <v>200</v>
      </c>
      <c r="B81" s="43" t="s">
        <v>464</v>
      </c>
      <c r="C81" s="44" t="s">
        <v>465</v>
      </c>
      <c r="D81" s="42" t="s">
        <v>109</v>
      </c>
      <c r="E81" s="50">
        <v>6.22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0.799999999999997" x14ac:dyDescent="0.3">
      <c r="A82" s="19" t="s">
        <v>202</v>
      </c>
      <c r="B82" s="9" t="s">
        <v>935</v>
      </c>
      <c r="C82" s="10" t="s">
        <v>468</v>
      </c>
      <c r="D82" s="8" t="s">
        <v>116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205</v>
      </c>
      <c r="B83" s="43" t="s">
        <v>485</v>
      </c>
      <c r="C83" s="44" t="s">
        <v>486</v>
      </c>
      <c r="D83" s="42" t="s">
        <v>278</v>
      </c>
      <c r="E83" s="49">
        <v>2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38" customFormat="1" ht="30.6" x14ac:dyDescent="0.3">
      <c r="A84" s="47" t="s">
        <v>207</v>
      </c>
      <c r="B84" s="43" t="s">
        <v>957</v>
      </c>
      <c r="C84" s="44" t="s">
        <v>958</v>
      </c>
      <c r="D84" s="42" t="s">
        <v>959</v>
      </c>
      <c r="E84" s="49">
        <v>20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210</v>
      </c>
      <c r="B85" s="9" t="s">
        <v>1282</v>
      </c>
      <c r="C85" s="10" t="s">
        <v>965</v>
      </c>
      <c r="D85" s="8" t="s">
        <v>116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214</v>
      </c>
      <c r="B86" s="9" t="s">
        <v>936</v>
      </c>
      <c r="C86" s="10" t="s">
        <v>470</v>
      </c>
      <c r="D86" s="8" t="s">
        <v>213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698</v>
      </c>
      <c r="B87" s="9" t="s">
        <v>1283</v>
      </c>
      <c r="C87" s="10" t="s">
        <v>1284</v>
      </c>
      <c r="D87" s="8" t="s">
        <v>213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220</v>
      </c>
      <c r="B88" s="9" t="s">
        <v>951</v>
      </c>
      <c r="C88" s="10" t="s">
        <v>952</v>
      </c>
      <c r="D88" s="8" t="s">
        <v>213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20.399999999999999" x14ac:dyDescent="0.3">
      <c r="A89" s="47" t="s">
        <v>798</v>
      </c>
      <c r="B89" s="43" t="s">
        <v>967</v>
      </c>
      <c r="C89" s="44" t="s">
        <v>968</v>
      </c>
      <c r="D89" s="42" t="s">
        <v>109</v>
      </c>
      <c r="E89" s="51">
        <v>5.0000000000000001E-3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970</v>
      </c>
      <c r="C90" s="10" t="s">
        <v>1440</v>
      </c>
      <c r="D90" s="8" t="s">
        <v>1122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4.4" x14ac:dyDescent="0.3">
      <c r="A91" s="14" t="s">
        <v>1285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0.399999999999999" x14ac:dyDescent="0.3">
      <c r="A92" s="47" t="s">
        <v>229</v>
      </c>
      <c r="B92" s="43" t="s">
        <v>413</v>
      </c>
      <c r="C92" s="44" t="s">
        <v>414</v>
      </c>
      <c r="D92" s="42" t="s">
        <v>415</v>
      </c>
      <c r="E92" s="50">
        <v>1.68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231</v>
      </c>
      <c r="B93" s="9" t="s">
        <v>1376</v>
      </c>
      <c r="C93" s="10" t="s">
        <v>1082</v>
      </c>
      <c r="D93" s="8" t="s">
        <v>116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234</v>
      </c>
      <c r="B94" s="9" t="s">
        <v>1101</v>
      </c>
      <c r="C94" s="10" t="s">
        <v>1114</v>
      </c>
      <c r="D94" s="8" t="s">
        <v>213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0.399999999999999" x14ac:dyDescent="0.3">
      <c r="A95" s="47" t="s">
        <v>237</v>
      </c>
      <c r="B95" s="43" t="s">
        <v>1164</v>
      </c>
      <c r="C95" s="44" t="s">
        <v>1165</v>
      </c>
      <c r="D95" s="42" t="s">
        <v>415</v>
      </c>
      <c r="E95" s="49">
        <v>1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239</v>
      </c>
      <c r="B96" s="9" t="s">
        <v>1167</v>
      </c>
      <c r="C96" s="10" t="s">
        <v>1442</v>
      </c>
      <c r="D96" s="8" t="s">
        <v>116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241</v>
      </c>
      <c r="B97" s="9" t="s">
        <v>1170</v>
      </c>
      <c r="C97" s="10" t="s">
        <v>1171</v>
      </c>
      <c r="D97" s="8" t="s">
        <v>213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243</v>
      </c>
      <c r="B98" s="9" t="s">
        <v>1170</v>
      </c>
      <c r="C98" s="10" t="s">
        <v>1173</v>
      </c>
      <c r="D98" s="8" t="s">
        <v>213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245</v>
      </c>
      <c r="B99" s="9" t="s">
        <v>1144</v>
      </c>
      <c r="C99" s="10" t="s">
        <v>1145</v>
      </c>
      <c r="D99" s="8" t="s">
        <v>213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246</v>
      </c>
      <c r="B100" s="9" t="s">
        <v>1144</v>
      </c>
      <c r="C100" s="10" t="s">
        <v>1147</v>
      </c>
      <c r="D100" s="8" t="s">
        <v>213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247</v>
      </c>
      <c r="B101" s="9" t="s">
        <v>1157</v>
      </c>
      <c r="C101" s="10" t="s">
        <v>1158</v>
      </c>
      <c r="D101" s="8" t="s">
        <v>116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249</v>
      </c>
      <c r="B102" s="9" t="s">
        <v>1154</v>
      </c>
      <c r="C102" s="10" t="s">
        <v>1155</v>
      </c>
      <c r="D102" s="8" t="s">
        <v>213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251</v>
      </c>
      <c r="B103" s="43" t="s">
        <v>128</v>
      </c>
      <c r="C103" s="44" t="s">
        <v>129</v>
      </c>
      <c r="D103" s="42" t="s">
        <v>130</v>
      </c>
      <c r="E103" s="49">
        <v>1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252</v>
      </c>
      <c r="B104" s="9" t="s">
        <v>1287</v>
      </c>
      <c r="C104" s="10" t="s">
        <v>1288</v>
      </c>
      <c r="D104" s="8" t="s">
        <v>213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253</v>
      </c>
      <c r="B105" s="43" t="s">
        <v>825</v>
      </c>
      <c r="C105" s="44" t="s">
        <v>826</v>
      </c>
      <c r="D105" s="42" t="s">
        <v>109</v>
      </c>
      <c r="E105" s="50">
        <v>0.75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1069</v>
      </c>
      <c r="C106" s="10" t="s">
        <v>1443</v>
      </c>
      <c r="D106" s="8" t="s">
        <v>116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4.4" x14ac:dyDescent="0.3">
      <c r="A107" s="14" t="s">
        <v>1290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8" customFormat="1" ht="30.6" x14ac:dyDescent="0.3">
      <c r="A108" s="47" t="s">
        <v>255</v>
      </c>
      <c r="B108" s="43" t="s">
        <v>163</v>
      </c>
      <c r="C108" s="44" t="s">
        <v>164</v>
      </c>
      <c r="D108" s="42" t="s">
        <v>165</v>
      </c>
      <c r="E108" s="53">
        <v>1.727063</v>
      </c>
      <c r="F108" s="26"/>
      <c r="G108" s="26">
        <f t="shared" si="9"/>
        <v>0</v>
      </c>
      <c r="H108" s="26"/>
      <c r="I108" s="26">
        <f t="shared" si="10"/>
        <v>0</v>
      </c>
      <c r="J108" s="26">
        <f t="shared" si="8"/>
        <v>0</v>
      </c>
    </row>
    <row r="109" spans="1:10" s="17" customFormat="1" ht="40.799999999999997" x14ac:dyDescent="0.3">
      <c r="A109" s="19" t="s">
        <v>257</v>
      </c>
      <c r="B109" s="9" t="s">
        <v>793</v>
      </c>
      <c r="C109" s="10" t="s">
        <v>1292</v>
      </c>
      <c r="D109" s="8" t="s">
        <v>213</v>
      </c>
      <c r="E109" s="29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259</v>
      </c>
      <c r="B110" s="9" t="s">
        <v>880</v>
      </c>
      <c r="C110" s="10" t="s">
        <v>1294</v>
      </c>
      <c r="D110" s="8" t="s">
        <v>213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261</v>
      </c>
      <c r="B111" s="9" t="s">
        <v>793</v>
      </c>
      <c r="C111" s="10" t="s">
        <v>1444</v>
      </c>
      <c r="D111" s="8" t="s">
        <v>213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793</v>
      </c>
      <c r="C112" s="10" t="s">
        <v>1445</v>
      </c>
      <c r="D112" s="8" t="s">
        <v>213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793</v>
      </c>
      <c r="C113" s="10" t="s">
        <v>1446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801</v>
      </c>
      <c r="C114" s="10" t="s">
        <v>1448</v>
      </c>
      <c r="D114" s="8" t="s">
        <v>213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269</v>
      </c>
      <c r="B115" s="9" t="s">
        <v>853</v>
      </c>
      <c r="C115" s="10" t="s">
        <v>1449</v>
      </c>
      <c r="D115" s="8" t="s">
        <v>213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270</v>
      </c>
      <c r="B116" s="9" t="s">
        <v>838</v>
      </c>
      <c r="C116" s="10" t="s">
        <v>1450</v>
      </c>
      <c r="D116" s="8" t="s">
        <v>213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840</v>
      </c>
      <c r="C117" s="10" t="s">
        <v>1451</v>
      </c>
      <c r="D117" s="8" t="s">
        <v>213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275</v>
      </c>
      <c r="B118" s="9" t="s">
        <v>842</v>
      </c>
      <c r="C118" s="10" t="s">
        <v>1452</v>
      </c>
      <c r="D118" s="8" t="s">
        <v>213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279</v>
      </c>
      <c r="B119" s="9" t="s">
        <v>1556</v>
      </c>
      <c r="C119" s="10" t="s">
        <v>1557</v>
      </c>
      <c r="D119" s="8" t="s">
        <v>213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20.399999999999999" x14ac:dyDescent="0.3">
      <c r="A120" s="47" t="s">
        <v>847</v>
      </c>
      <c r="B120" s="43" t="s">
        <v>203</v>
      </c>
      <c r="C120" s="44" t="s">
        <v>204</v>
      </c>
      <c r="D120" s="42" t="s">
        <v>69</v>
      </c>
      <c r="E120" s="48">
        <v>0.5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282</v>
      </c>
      <c r="B121" s="9" t="s">
        <v>1457</v>
      </c>
      <c r="C121" s="10" t="s">
        <v>1038</v>
      </c>
      <c r="D121" s="8" t="s">
        <v>213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838</v>
      </c>
      <c r="C122" s="10" t="s">
        <v>914</v>
      </c>
      <c r="D122" s="8" t="s">
        <v>213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291</v>
      </c>
      <c r="B125" s="43" t="s">
        <v>825</v>
      </c>
      <c r="C125" s="44" t="s">
        <v>826</v>
      </c>
      <c r="D125" s="42" t="s">
        <v>109</v>
      </c>
      <c r="E125" s="50">
        <v>6.95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293</v>
      </c>
      <c r="B126" s="9" t="s">
        <v>1069</v>
      </c>
      <c r="C126" s="10" t="s">
        <v>1464</v>
      </c>
      <c r="D126" s="8" t="s">
        <v>116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296</v>
      </c>
      <c r="B127" s="9" t="s">
        <v>1073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815</v>
      </c>
      <c r="C129" s="10" t="s">
        <v>1036</v>
      </c>
      <c r="D129" s="8" t="s">
        <v>213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8" customFormat="1" ht="30.6" x14ac:dyDescent="0.3">
      <c r="A130" s="47" t="s">
        <v>303</v>
      </c>
      <c r="B130" s="43" t="s">
        <v>498</v>
      </c>
      <c r="C130" s="44" t="s">
        <v>499</v>
      </c>
      <c r="D130" s="42" t="s">
        <v>109</v>
      </c>
      <c r="E130" s="48">
        <v>1.5</v>
      </c>
      <c r="F130" s="26"/>
      <c r="G130" s="26">
        <f t="shared" si="9"/>
        <v>0</v>
      </c>
      <c r="H130" s="26"/>
      <c r="I130" s="26">
        <f t="shared" si="10"/>
        <v>0</v>
      </c>
      <c r="J130" s="26">
        <f t="shared" si="8"/>
        <v>0</v>
      </c>
    </row>
    <row r="131" spans="1:10" s="17" customFormat="1" ht="40.799999999999997" x14ac:dyDescent="0.3">
      <c r="A131" s="19" t="s">
        <v>305</v>
      </c>
      <c r="B131" s="9" t="s">
        <v>823</v>
      </c>
      <c r="C131" s="10" t="s">
        <v>1312</v>
      </c>
      <c r="D131" s="8" t="s">
        <v>116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4.4" x14ac:dyDescent="0.3">
      <c r="A132" s="14" t="s">
        <v>1313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8" customFormat="1" ht="30.6" x14ac:dyDescent="0.3">
      <c r="A133" s="47" t="s">
        <v>862</v>
      </c>
      <c r="B133" s="43" t="s">
        <v>803</v>
      </c>
      <c r="C133" s="44" t="s">
        <v>804</v>
      </c>
      <c r="D133" s="42" t="s">
        <v>165</v>
      </c>
      <c r="E133" s="53">
        <v>2.1267269999999998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0.799999999999997" x14ac:dyDescent="0.3">
      <c r="A134" s="19" t="s">
        <v>312</v>
      </c>
      <c r="B134" s="9" t="s">
        <v>793</v>
      </c>
      <c r="C134" s="10" t="s">
        <v>1472</v>
      </c>
      <c r="D134" s="8" t="s">
        <v>213</v>
      </c>
      <c r="E134" s="29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866</v>
      </c>
      <c r="B135" s="9" t="s">
        <v>793</v>
      </c>
      <c r="C135" s="10" t="s">
        <v>1473</v>
      </c>
      <c r="D135" s="8" t="s">
        <v>213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318</v>
      </c>
      <c r="B136" s="9" t="s">
        <v>793</v>
      </c>
      <c r="C136" s="10" t="s">
        <v>1292</v>
      </c>
      <c r="D136" s="8" t="s">
        <v>213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0.799999999999997" x14ac:dyDescent="0.3">
      <c r="A137" s="19" t="s">
        <v>869</v>
      </c>
      <c r="B137" s="9" t="s">
        <v>880</v>
      </c>
      <c r="C137" s="10" t="s">
        <v>1475</v>
      </c>
      <c r="D137" s="8" t="s">
        <v>213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0.799999999999997" x14ac:dyDescent="0.3">
      <c r="A138" s="19" t="s">
        <v>324</v>
      </c>
      <c r="B138" s="9" t="s">
        <v>880</v>
      </c>
      <c r="C138" s="10" t="s">
        <v>1294</v>
      </c>
      <c r="D138" s="8" t="s">
        <v>213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874</v>
      </c>
      <c r="B139" s="9" t="s">
        <v>793</v>
      </c>
      <c r="C139" s="10" t="s">
        <v>1476</v>
      </c>
      <c r="D139" s="8" t="s">
        <v>213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330</v>
      </c>
      <c r="B140" s="9" t="s">
        <v>793</v>
      </c>
      <c r="C140" s="10" t="s">
        <v>1477</v>
      </c>
      <c r="D140" s="8" t="s">
        <v>213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1478</v>
      </c>
      <c r="D141" s="8" t="s">
        <v>213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1446</v>
      </c>
      <c r="D142" s="8" t="s">
        <v>213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0.399999999999999" x14ac:dyDescent="0.3">
      <c r="A143" s="47" t="s">
        <v>339</v>
      </c>
      <c r="B143" s="43" t="s">
        <v>287</v>
      </c>
      <c r="C143" s="44" t="s">
        <v>288</v>
      </c>
      <c r="D143" s="42" t="s">
        <v>69</v>
      </c>
      <c r="E143" s="50">
        <v>2.66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801</v>
      </c>
      <c r="C144" s="10" t="s">
        <v>1558</v>
      </c>
      <c r="D144" s="8" t="s">
        <v>213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801</v>
      </c>
      <c r="C145" s="10" t="s">
        <v>1480</v>
      </c>
      <c r="D145" s="8" t="s">
        <v>213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801</v>
      </c>
      <c r="C146" s="10" t="s">
        <v>1448</v>
      </c>
      <c r="D146" s="8" t="s">
        <v>213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853</v>
      </c>
      <c r="C147" s="10" t="s">
        <v>1481</v>
      </c>
      <c r="D147" s="8" t="s">
        <v>213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838</v>
      </c>
      <c r="C148" s="10" t="s">
        <v>1453</v>
      </c>
      <c r="D148" s="8" t="s">
        <v>213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840</v>
      </c>
      <c r="C149" s="10" t="s">
        <v>1482</v>
      </c>
      <c r="D149" s="8" t="s">
        <v>213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0.799999999999997" x14ac:dyDescent="0.3">
      <c r="A150" s="19" t="s">
        <v>358</v>
      </c>
      <c r="B150" s="9" t="s">
        <v>842</v>
      </c>
      <c r="C150" s="10" t="s">
        <v>1452</v>
      </c>
      <c r="D150" s="8" t="s">
        <v>213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0.399999999999999" x14ac:dyDescent="0.3">
      <c r="A151" s="47" t="s">
        <v>361</v>
      </c>
      <c r="B151" s="43" t="s">
        <v>806</v>
      </c>
      <c r="C151" s="44" t="s">
        <v>807</v>
      </c>
      <c r="D151" s="42" t="s">
        <v>69</v>
      </c>
      <c r="E151" s="50">
        <v>0.78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363</v>
      </c>
      <c r="B152" s="9" t="s">
        <v>1457</v>
      </c>
      <c r="C152" s="10" t="s">
        <v>1402</v>
      </c>
      <c r="D152" s="8" t="s">
        <v>213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870</v>
      </c>
      <c r="C153" s="10" t="s">
        <v>1489</v>
      </c>
      <c r="D153" s="8" t="s">
        <v>213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838</v>
      </c>
      <c r="C154" s="10" t="s">
        <v>914</v>
      </c>
      <c r="D154" s="8" t="s">
        <v>213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371</v>
      </c>
      <c r="B155" s="9" t="s">
        <v>859</v>
      </c>
      <c r="C155" s="10" t="s">
        <v>1490</v>
      </c>
      <c r="D155" s="8" t="s">
        <v>213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840</v>
      </c>
      <c r="C156" s="10" t="s">
        <v>876</v>
      </c>
      <c r="D156" s="8" t="s">
        <v>213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842</v>
      </c>
      <c r="C157" s="10" t="s">
        <v>1404</v>
      </c>
      <c r="D157" s="8" t="s">
        <v>213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0.799999999999997" x14ac:dyDescent="0.3">
      <c r="A158" s="19" t="s">
        <v>379</v>
      </c>
      <c r="B158" s="9" t="s">
        <v>898</v>
      </c>
      <c r="C158" s="10" t="s">
        <v>1488</v>
      </c>
      <c r="D158" s="8" t="s">
        <v>213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0.799999999999997" x14ac:dyDescent="0.3">
      <c r="A159" s="19" t="s">
        <v>380</v>
      </c>
      <c r="B159" s="9" t="s">
        <v>815</v>
      </c>
      <c r="C159" s="10" t="s">
        <v>1559</v>
      </c>
      <c r="D159" s="8" t="s">
        <v>213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838</v>
      </c>
      <c r="C160" s="10" t="s">
        <v>914</v>
      </c>
      <c r="D160" s="8" t="s">
        <v>213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384</v>
      </c>
      <c r="B161" s="9" t="s">
        <v>840</v>
      </c>
      <c r="C161" s="10" t="s">
        <v>876</v>
      </c>
      <c r="D161" s="8" t="s">
        <v>213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0.399999999999999" x14ac:dyDescent="0.3">
      <c r="A162" s="47" t="s">
        <v>386</v>
      </c>
      <c r="B162" s="43" t="s">
        <v>806</v>
      </c>
      <c r="C162" s="44" t="s">
        <v>807</v>
      </c>
      <c r="D162" s="42" t="s">
        <v>69</v>
      </c>
      <c r="E162" s="48">
        <v>1.8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0.799999999999997" x14ac:dyDescent="0.3">
      <c r="A163" s="19" t="s">
        <v>388</v>
      </c>
      <c r="B163" s="9" t="s">
        <v>1457</v>
      </c>
      <c r="C163" s="10" t="s">
        <v>1560</v>
      </c>
      <c r="D163" s="8" t="s">
        <v>213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0.399999999999999" x14ac:dyDescent="0.3">
      <c r="A164" s="19" t="s">
        <v>390</v>
      </c>
      <c r="B164" s="9" t="s">
        <v>1561</v>
      </c>
      <c r="C164" s="10" t="s">
        <v>1562</v>
      </c>
      <c r="D164" s="8" t="s">
        <v>213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1556</v>
      </c>
      <c r="C165" s="10" t="s">
        <v>1563</v>
      </c>
      <c r="D165" s="8" t="s">
        <v>213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840</v>
      </c>
      <c r="C166" s="10" t="s">
        <v>876</v>
      </c>
      <c r="D166" s="8" t="s">
        <v>213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831</v>
      </c>
      <c r="C167" s="10" t="s">
        <v>1564</v>
      </c>
      <c r="D167" s="8" t="s">
        <v>213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8" customFormat="1" ht="20.399999999999999" x14ac:dyDescent="0.3">
      <c r="A168" s="47" t="s">
        <v>900</v>
      </c>
      <c r="B168" s="43" t="s">
        <v>806</v>
      </c>
      <c r="C168" s="44" t="s">
        <v>807</v>
      </c>
      <c r="D168" s="42" t="s">
        <v>69</v>
      </c>
      <c r="E168" s="50">
        <v>0.25</v>
      </c>
      <c r="F168" s="26"/>
      <c r="G168" s="26">
        <f t="shared" si="14"/>
        <v>0</v>
      </c>
      <c r="H168" s="26"/>
      <c r="I168" s="26">
        <f t="shared" si="15"/>
        <v>0</v>
      </c>
      <c r="J168" s="26">
        <f t="shared" si="13"/>
        <v>0</v>
      </c>
    </row>
    <row r="169" spans="1:10" s="17" customFormat="1" ht="40.799999999999997" x14ac:dyDescent="0.3">
      <c r="A169" s="19" t="s">
        <v>404</v>
      </c>
      <c r="B169" s="9" t="s">
        <v>1457</v>
      </c>
      <c r="C169" s="10" t="s">
        <v>1483</v>
      </c>
      <c r="D169" s="8" t="s">
        <v>213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902</v>
      </c>
      <c r="B170" s="9" t="s">
        <v>870</v>
      </c>
      <c r="C170" s="10" t="s">
        <v>1302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903</v>
      </c>
      <c r="B171" s="9" t="s">
        <v>859</v>
      </c>
      <c r="C171" s="10" t="s">
        <v>1490</v>
      </c>
      <c r="D171" s="8" t="s">
        <v>213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840</v>
      </c>
      <c r="C172" s="10" t="s">
        <v>876</v>
      </c>
      <c r="D172" s="8" t="s">
        <v>213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842</v>
      </c>
      <c r="C173" s="10" t="s">
        <v>1404</v>
      </c>
      <c r="D173" s="8" t="s">
        <v>213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0.399999999999999" x14ac:dyDescent="0.3">
      <c r="A174" s="47" t="s">
        <v>906</v>
      </c>
      <c r="B174" s="43" t="s">
        <v>806</v>
      </c>
      <c r="C174" s="44" t="s">
        <v>807</v>
      </c>
      <c r="D174" s="42" t="s">
        <v>69</v>
      </c>
      <c r="E174" s="50">
        <v>2.94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0.799999999999997" x14ac:dyDescent="0.3">
      <c r="A175" s="19" t="s">
        <v>422</v>
      </c>
      <c r="B175" s="9" t="s">
        <v>1457</v>
      </c>
      <c r="C175" s="10" t="s">
        <v>1565</v>
      </c>
      <c r="D175" s="8" t="s">
        <v>213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424</v>
      </c>
      <c r="B176" s="9" t="s">
        <v>1457</v>
      </c>
      <c r="C176" s="10" t="s">
        <v>1566</v>
      </c>
      <c r="D176" s="8" t="s">
        <v>213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427</v>
      </c>
      <c r="B177" s="9" t="s">
        <v>859</v>
      </c>
      <c r="C177" s="10" t="s">
        <v>1567</v>
      </c>
      <c r="D177" s="8" t="s">
        <v>213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908</v>
      </c>
      <c r="B178" s="9" t="s">
        <v>840</v>
      </c>
      <c r="C178" s="10" t="s">
        <v>1568</v>
      </c>
      <c r="D178" s="8" t="s">
        <v>213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0.799999999999997" x14ac:dyDescent="0.3">
      <c r="A179" s="19" t="s">
        <v>432</v>
      </c>
      <c r="B179" s="9" t="s">
        <v>817</v>
      </c>
      <c r="C179" s="10" t="s">
        <v>1569</v>
      </c>
      <c r="D179" s="8" t="s">
        <v>213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0.399999999999999" x14ac:dyDescent="0.3">
      <c r="A180" s="47" t="s">
        <v>435</v>
      </c>
      <c r="B180" s="43" t="s">
        <v>825</v>
      </c>
      <c r="C180" s="44" t="s">
        <v>826</v>
      </c>
      <c r="D180" s="42" t="s">
        <v>109</v>
      </c>
      <c r="E180" s="50">
        <v>7.35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0.799999999999997" x14ac:dyDescent="0.3">
      <c r="A181" s="19" t="s">
        <v>438</v>
      </c>
      <c r="B181" s="9" t="s">
        <v>1069</v>
      </c>
      <c r="C181" s="10" t="s">
        <v>1491</v>
      </c>
      <c r="D181" s="8" t="s">
        <v>116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0.399999999999999" x14ac:dyDescent="0.3">
      <c r="A182" s="47" t="s">
        <v>442</v>
      </c>
      <c r="B182" s="43" t="s">
        <v>1330</v>
      </c>
      <c r="C182" s="44" t="s">
        <v>1331</v>
      </c>
      <c r="D182" s="42" t="s">
        <v>109</v>
      </c>
      <c r="E182" s="50">
        <v>0.55000000000000004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0.799999999999997" x14ac:dyDescent="0.3">
      <c r="A183" s="19" t="s">
        <v>445</v>
      </c>
      <c r="B183" s="9" t="s">
        <v>1069</v>
      </c>
      <c r="C183" s="10" t="s">
        <v>1570</v>
      </c>
      <c r="D183" s="8" t="s">
        <v>116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1073</v>
      </c>
      <c r="C184" s="10" t="s">
        <v>1466</v>
      </c>
      <c r="D184" s="8" t="s">
        <v>213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0.799999999999997" x14ac:dyDescent="0.3">
      <c r="A185" s="19" t="s">
        <v>450</v>
      </c>
      <c r="B185" s="9" t="s">
        <v>833</v>
      </c>
      <c r="C185" s="10" t="s">
        <v>1311</v>
      </c>
      <c r="D185" s="8" t="s">
        <v>213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0.799999999999997" x14ac:dyDescent="0.3">
      <c r="A186" s="19" t="s">
        <v>452</v>
      </c>
      <c r="B186" s="9" t="s">
        <v>815</v>
      </c>
      <c r="C186" s="10" t="s">
        <v>846</v>
      </c>
      <c r="D186" s="8" t="s">
        <v>213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8" customFormat="1" ht="30.6" x14ac:dyDescent="0.3">
      <c r="A187" s="47" t="s">
        <v>454</v>
      </c>
      <c r="B187" s="43" t="s">
        <v>498</v>
      </c>
      <c r="C187" s="44" t="s">
        <v>499</v>
      </c>
      <c r="D187" s="42" t="s">
        <v>109</v>
      </c>
      <c r="E187" s="48">
        <v>1.5</v>
      </c>
      <c r="F187" s="26"/>
      <c r="G187" s="26">
        <f t="shared" si="14"/>
        <v>0</v>
      </c>
      <c r="H187" s="26"/>
      <c r="I187" s="26">
        <f t="shared" si="15"/>
        <v>0</v>
      </c>
      <c r="J187" s="26">
        <f t="shared" si="13"/>
        <v>0</v>
      </c>
    </row>
    <row r="188" spans="1:10" s="17" customFormat="1" ht="40.799999999999997" x14ac:dyDescent="0.3">
      <c r="A188" s="19" t="s">
        <v>456</v>
      </c>
      <c r="B188" s="9" t="s">
        <v>823</v>
      </c>
      <c r="C188" s="10" t="s">
        <v>1312</v>
      </c>
      <c r="D188" s="8" t="s">
        <v>116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817</v>
      </c>
      <c r="C189" s="10" t="s">
        <v>1333</v>
      </c>
      <c r="D189" s="8" t="s">
        <v>213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1334</v>
      </c>
      <c r="C190" s="10" t="s">
        <v>1335</v>
      </c>
      <c r="D190" s="8" t="s">
        <v>213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1334</v>
      </c>
      <c r="C191" s="10" t="s">
        <v>1336</v>
      </c>
      <c r="D191" s="8" t="s">
        <v>213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0.799999999999997" x14ac:dyDescent="0.3">
      <c r="A192" s="19" t="s">
        <v>463</v>
      </c>
      <c r="B192" s="9" t="s">
        <v>1334</v>
      </c>
      <c r="C192" s="10" t="s">
        <v>1337</v>
      </c>
      <c r="D192" s="8" t="s">
        <v>213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0.799999999999997" x14ac:dyDescent="0.3">
      <c r="A193" s="19" t="s">
        <v>466</v>
      </c>
      <c r="B193" s="9" t="s">
        <v>840</v>
      </c>
      <c r="C193" s="10" t="s">
        <v>912</v>
      </c>
      <c r="D193" s="8" t="s">
        <v>213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3">
      <c r="G194" s="26">
        <f t="shared" ref="G194:I194" si="16">SUM(G3:G193)</f>
        <v>10143496.790000001</v>
      </c>
      <c r="H194" s="26"/>
      <c r="I194" s="26">
        <f t="shared" si="16"/>
        <v>0</v>
      </c>
      <c r="J194" s="26">
        <f>SUM(J3:J193)</f>
        <v>10143496.790000001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tabColor rgb="FFFF0000"/>
    <pageSetUpPr fitToPage="1"/>
  </sheetPr>
  <dimension ref="A1:J228"/>
  <sheetViews>
    <sheetView workbookViewId="0">
      <pane ySplit="1" topLeftCell="A32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4056643</v>
      </c>
      <c r="G4" s="21">
        <f t="shared" si="0"/>
        <v>4056643</v>
      </c>
      <c r="H4" s="21"/>
      <c r="I4" s="21">
        <f t="shared" si="1"/>
        <v>0</v>
      </c>
      <c r="J4" s="21">
        <f t="shared" ref="J4:J67" si="3">G4+I4</f>
        <v>4056643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215373</v>
      </c>
      <c r="G6" s="21">
        <f t="shared" si="0"/>
        <v>215373</v>
      </c>
      <c r="H6" s="21"/>
      <c r="I6" s="21">
        <f t="shared" si="1"/>
        <v>0</v>
      </c>
      <c r="J6" s="21">
        <f t="shared" si="3"/>
        <v>215373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225347</v>
      </c>
      <c r="G7" s="21">
        <f t="shared" si="0"/>
        <v>225347</v>
      </c>
      <c r="H7" s="21"/>
      <c r="I7" s="21">
        <f t="shared" si="1"/>
        <v>0</v>
      </c>
      <c r="J7" s="21">
        <f t="shared" si="3"/>
        <v>225347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307361</v>
      </c>
      <c r="G9" s="21">
        <f t="shared" si="0"/>
        <v>307361</v>
      </c>
      <c r="H9" s="21"/>
      <c r="I9" s="21">
        <f t="shared" si="1"/>
        <v>0</v>
      </c>
      <c r="J9" s="21">
        <f t="shared" si="3"/>
        <v>307361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279331</v>
      </c>
      <c r="G10" s="21">
        <f t="shared" si="0"/>
        <v>279331</v>
      </c>
      <c r="H10" s="21"/>
      <c r="I10" s="21">
        <f t="shared" si="1"/>
        <v>0</v>
      </c>
      <c r="J10" s="21">
        <f t="shared" si="3"/>
        <v>279331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3.34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1571</v>
      </c>
      <c r="D13" s="8" t="s">
        <v>213</v>
      </c>
      <c r="E13" s="22">
        <v>24</v>
      </c>
      <c r="F13" s="21">
        <v>38390</v>
      </c>
      <c r="G13" s="21">
        <f t="shared" si="0"/>
        <v>921360</v>
      </c>
      <c r="H13" s="21"/>
      <c r="I13" s="21">
        <f t="shared" si="1"/>
        <v>0</v>
      </c>
      <c r="J13" s="21">
        <f t="shared" si="3"/>
        <v>921360</v>
      </c>
    </row>
    <row r="14" spans="1:10" s="17" customFormat="1" ht="40.799999999999997" x14ac:dyDescent="0.3">
      <c r="A14" s="19" t="s">
        <v>556</v>
      </c>
      <c r="B14" s="9" t="s">
        <v>706</v>
      </c>
      <c r="C14" s="10" t="s">
        <v>1572</v>
      </c>
      <c r="D14" s="8" t="s">
        <v>213</v>
      </c>
      <c r="E14" s="22">
        <v>274</v>
      </c>
      <c r="F14" s="21">
        <v>23500</v>
      </c>
      <c r="G14" s="21">
        <f t="shared" si="0"/>
        <v>6439000</v>
      </c>
      <c r="H14" s="21"/>
      <c r="I14" s="21">
        <f t="shared" si="1"/>
        <v>0</v>
      </c>
      <c r="J14" s="21">
        <f t="shared" si="3"/>
        <v>6439000</v>
      </c>
    </row>
    <row r="15" spans="1:10" s="17" customFormat="1" ht="51" x14ac:dyDescent="0.3">
      <c r="A15" s="19" t="s">
        <v>42</v>
      </c>
      <c r="B15" s="9" t="s">
        <v>706</v>
      </c>
      <c r="C15" s="10" t="s">
        <v>1573</v>
      </c>
      <c r="D15" s="8" t="s">
        <v>213</v>
      </c>
      <c r="E15" s="22">
        <v>14</v>
      </c>
      <c r="F15" s="21">
        <v>33118</v>
      </c>
      <c r="G15" s="21">
        <f t="shared" si="0"/>
        <v>463652</v>
      </c>
      <c r="H15" s="21"/>
      <c r="I15" s="21">
        <f t="shared" si="1"/>
        <v>0</v>
      </c>
      <c r="J15" s="21">
        <f t="shared" si="3"/>
        <v>463652</v>
      </c>
    </row>
    <row r="16" spans="1:10" s="17" customFormat="1" ht="40.799999999999997" x14ac:dyDescent="0.3">
      <c r="A16" s="19" t="s">
        <v>558</v>
      </c>
      <c r="B16" s="9" t="s">
        <v>706</v>
      </c>
      <c r="C16" s="10" t="s">
        <v>1574</v>
      </c>
      <c r="D16" s="8" t="s">
        <v>213</v>
      </c>
      <c r="E16" s="22">
        <v>22</v>
      </c>
      <c r="F16" s="21">
        <v>26164</v>
      </c>
      <c r="G16" s="21">
        <f t="shared" si="0"/>
        <v>575608</v>
      </c>
      <c r="H16" s="21"/>
      <c r="I16" s="21">
        <f t="shared" si="1"/>
        <v>0</v>
      </c>
      <c r="J16" s="21">
        <f t="shared" si="3"/>
        <v>575608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40.799999999999997" x14ac:dyDescent="0.3">
      <c r="A18" s="47" t="s">
        <v>46</v>
      </c>
      <c r="B18" s="43" t="s">
        <v>114</v>
      </c>
      <c r="C18" s="44" t="s">
        <v>115</v>
      </c>
      <c r="D18" s="42" t="s">
        <v>109</v>
      </c>
      <c r="E18" s="49">
        <v>47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0.799999999999997" x14ac:dyDescent="0.3">
      <c r="A19" s="47" t="s">
        <v>563</v>
      </c>
      <c r="B19" s="43" t="s">
        <v>111</v>
      </c>
      <c r="C19" s="44" t="s">
        <v>112</v>
      </c>
      <c r="D19" s="42" t="s">
        <v>109</v>
      </c>
      <c r="E19" s="48">
        <v>42.3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51</v>
      </c>
      <c r="B20" s="43" t="s">
        <v>714</v>
      </c>
      <c r="C20" s="44" t="s">
        <v>715</v>
      </c>
      <c r="D20" s="42" t="s">
        <v>18</v>
      </c>
      <c r="E20" s="48">
        <v>0.4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565</v>
      </c>
      <c r="B21" s="43" t="s">
        <v>26</v>
      </c>
      <c r="C21" s="44" t="s">
        <v>27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567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</v>
      </c>
      <c r="B23" s="43" t="s">
        <v>718</v>
      </c>
      <c r="C23" s="44" t="s">
        <v>719</v>
      </c>
      <c r="D23" s="42" t="s">
        <v>18</v>
      </c>
      <c r="E23" s="48">
        <v>0.2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57</v>
      </c>
      <c r="B24" s="43" t="s">
        <v>23</v>
      </c>
      <c r="C24" s="44" t="s">
        <v>24</v>
      </c>
      <c r="D24" s="42" t="s">
        <v>18</v>
      </c>
      <c r="E24" s="48">
        <v>1.8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576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580</v>
      </c>
      <c r="B26" s="43" t="s">
        <v>16</v>
      </c>
      <c r="C26" s="44" t="s">
        <v>17</v>
      </c>
      <c r="D26" s="42" t="s">
        <v>18</v>
      </c>
      <c r="E26" s="50">
        <v>2.14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1" x14ac:dyDescent="0.3">
      <c r="A27" s="19" t="s">
        <v>66</v>
      </c>
      <c r="B27" s="9" t="s">
        <v>720</v>
      </c>
      <c r="C27" s="10" t="s">
        <v>1575</v>
      </c>
      <c r="D27" s="8" t="s">
        <v>116</v>
      </c>
      <c r="E27" s="20">
        <v>224.4</v>
      </c>
      <c r="F27" s="21">
        <v>7307.11</v>
      </c>
      <c r="G27" s="21">
        <f t="shared" si="0"/>
        <v>1639715.4839999999</v>
      </c>
      <c r="H27" s="21"/>
      <c r="I27" s="21">
        <f t="shared" si="1"/>
        <v>0</v>
      </c>
      <c r="J27" s="21">
        <f t="shared" si="3"/>
        <v>1639715.4839999999</v>
      </c>
    </row>
    <row r="28" spans="1:10" s="17" customFormat="1" ht="51" x14ac:dyDescent="0.3">
      <c r="A28" s="19" t="s">
        <v>70</v>
      </c>
      <c r="B28" s="9" t="s">
        <v>720</v>
      </c>
      <c r="C28" s="10" t="s">
        <v>1576</v>
      </c>
      <c r="D28" s="8" t="s">
        <v>116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1" x14ac:dyDescent="0.3">
      <c r="A29" s="19" t="s">
        <v>74</v>
      </c>
      <c r="B29" s="9" t="s">
        <v>720</v>
      </c>
      <c r="C29" s="10" t="s">
        <v>1253</v>
      </c>
      <c r="D29" s="8" t="s">
        <v>116</v>
      </c>
      <c r="E29" s="20">
        <v>423.3</v>
      </c>
      <c r="F29" s="21">
        <v>3351.12</v>
      </c>
      <c r="G29" s="21">
        <f t="shared" si="0"/>
        <v>1418529.0959999999</v>
      </c>
      <c r="H29" s="21"/>
      <c r="I29" s="21">
        <f t="shared" si="1"/>
        <v>0</v>
      </c>
      <c r="J29" s="21">
        <f t="shared" si="3"/>
        <v>1418529.0959999999</v>
      </c>
    </row>
    <row r="30" spans="1:10" s="17" customFormat="1" ht="51" x14ac:dyDescent="0.3">
      <c r="A30" s="19" t="s">
        <v>76</v>
      </c>
      <c r="B30" s="9" t="s">
        <v>720</v>
      </c>
      <c r="C30" s="10" t="s">
        <v>1254</v>
      </c>
      <c r="D30" s="8" t="s">
        <v>116</v>
      </c>
      <c r="E30" s="20">
        <v>933.3</v>
      </c>
      <c r="F30" s="21">
        <v>1579.11</v>
      </c>
      <c r="G30" s="21">
        <f t="shared" si="0"/>
        <v>1473783.3629999999</v>
      </c>
      <c r="H30" s="21"/>
      <c r="I30" s="21">
        <f t="shared" si="1"/>
        <v>0</v>
      </c>
      <c r="J30" s="21">
        <f t="shared" si="3"/>
        <v>1473783.3629999999</v>
      </c>
    </row>
    <row r="31" spans="1:10" s="17" customFormat="1" ht="51" x14ac:dyDescent="0.3">
      <c r="A31" s="19" t="s">
        <v>79</v>
      </c>
      <c r="B31" s="9" t="s">
        <v>1255</v>
      </c>
      <c r="C31" s="10" t="s">
        <v>1256</v>
      </c>
      <c r="D31" s="8" t="s">
        <v>116</v>
      </c>
      <c r="E31" s="22">
        <v>867</v>
      </c>
      <c r="F31" s="21">
        <v>1155.51</v>
      </c>
      <c r="G31" s="21">
        <f t="shared" si="0"/>
        <v>1001827.17</v>
      </c>
      <c r="H31" s="21"/>
      <c r="I31" s="21">
        <f t="shared" si="1"/>
        <v>0</v>
      </c>
      <c r="J31" s="21">
        <f t="shared" si="3"/>
        <v>1001827.17</v>
      </c>
    </row>
    <row r="32" spans="1:10" s="17" customFormat="1" ht="51" x14ac:dyDescent="0.3">
      <c r="A32" s="19" t="s">
        <v>81</v>
      </c>
      <c r="B32" s="9" t="s">
        <v>728</v>
      </c>
      <c r="C32" s="10" t="s">
        <v>1257</v>
      </c>
      <c r="D32" s="8" t="s">
        <v>116</v>
      </c>
      <c r="E32" s="22">
        <v>255</v>
      </c>
      <c r="F32" s="21">
        <v>760.35</v>
      </c>
      <c r="G32" s="21">
        <f t="shared" si="0"/>
        <v>193889.25</v>
      </c>
      <c r="H32" s="21"/>
      <c r="I32" s="21">
        <f t="shared" si="1"/>
        <v>0</v>
      </c>
      <c r="J32" s="21">
        <f t="shared" si="3"/>
        <v>193889.25</v>
      </c>
    </row>
    <row r="33" spans="1:10" s="17" customFormat="1" ht="51" x14ac:dyDescent="0.3">
      <c r="A33" s="19" t="s">
        <v>83</v>
      </c>
      <c r="B33" s="9" t="s">
        <v>1258</v>
      </c>
      <c r="C33" s="10" t="s">
        <v>1259</v>
      </c>
      <c r="D33" s="8" t="s">
        <v>116</v>
      </c>
      <c r="E33" s="22">
        <v>714</v>
      </c>
      <c r="F33" s="21">
        <v>495.42</v>
      </c>
      <c r="G33" s="21">
        <f t="shared" si="0"/>
        <v>353729.88</v>
      </c>
      <c r="H33" s="21"/>
      <c r="I33" s="21">
        <f t="shared" si="1"/>
        <v>0</v>
      </c>
      <c r="J33" s="21">
        <f t="shared" si="3"/>
        <v>353729.88</v>
      </c>
    </row>
    <row r="34" spans="1:10" s="17" customFormat="1" ht="51" x14ac:dyDescent="0.3">
      <c r="A34" s="19" t="s">
        <v>85</v>
      </c>
      <c r="B34" s="9" t="s">
        <v>733</v>
      </c>
      <c r="C34" s="10" t="s">
        <v>1260</v>
      </c>
      <c r="D34" s="8" t="s">
        <v>116</v>
      </c>
      <c r="E34" s="22">
        <v>1581</v>
      </c>
      <c r="F34" s="21">
        <v>380.34</v>
      </c>
      <c r="G34" s="21">
        <f t="shared" si="0"/>
        <v>601317.53999999992</v>
      </c>
      <c r="H34" s="21"/>
      <c r="I34" s="21">
        <f t="shared" si="1"/>
        <v>0</v>
      </c>
      <c r="J34" s="21">
        <f t="shared" si="3"/>
        <v>601317.53999999992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1577</v>
      </c>
      <c r="D35" s="8" t="s">
        <v>116</v>
      </c>
      <c r="E35" s="20">
        <v>20.399999999999999</v>
      </c>
      <c r="F35" s="21">
        <v>2791.2</v>
      </c>
      <c r="G35" s="21">
        <f t="shared" si="0"/>
        <v>56940.479999999996</v>
      </c>
      <c r="H35" s="21"/>
      <c r="I35" s="21">
        <f t="shared" si="1"/>
        <v>0</v>
      </c>
      <c r="J35" s="21">
        <f t="shared" si="3"/>
        <v>56940.479999999996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1355</v>
      </c>
      <c r="D36" s="8" t="s">
        <v>116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1578</v>
      </c>
      <c r="D37" s="8" t="s">
        <v>116</v>
      </c>
      <c r="E37" s="20">
        <v>535.5</v>
      </c>
      <c r="F37" s="21">
        <v>1394.14</v>
      </c>
      <c r="G37" s="21">
        <f t="shared" si="0"/>
        <v>746561.97000000009</v>
      </c>
      <c r="H37" s="21"/>
      <c r="I37" s="21">
        <f t="shared" si="1"/>
        <v>0</v>
      </c>
      <c r="J37" s="21">
        <f t="shared" si="3"/>
        <v>746561.97000000009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1579</v>
      </c>
      <c r="D38" s="8" t="s">
        <v>116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1356</v>
      </c>
      <c r="C39" s="10" t="s">
        <v>1357</v>
      </c>
      <c r="D39" s="8" t="s">
        <v>116</v>
      </c>
      <c r="E39" s="22">
        <v>51</v>
      </c>
      <c r="F39" s="21">
        <v>908.73</v>
      </c>
      <c r="G39" s="21">
        <f t="shared" si="0"/>
        <v>46345.23</v>
      </c>
      <c r="H39" s="21"/>
      <c r="I39" s="21">
        <f t="shared" si="1"/>
        <v>0</v>
      </c>
      <c r="J39" s="21">
        <f t="shared" si="3"/>
        <v>46345.23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1359</v>
      </c>
      <c r="D40" s="8" t="s">
        <v>116</v>
      </c>
      <c r="E40" s="22">
        <v>561</v>
      </c>
      <c r="F40" s="21">
        <v>586.29</v>
      </c>
      <c r="G40" s="21">
        <f t="shared" si="0"/>
        <v>328908.69</v>
      </c>
      <c r="H40" s="21"/>
      <c r="I40" s="21">
        <f t="shared" si="1"/>
        <v>0</v>
      </c>
      <c r="J40" s="21">
        <f t="shared" si="3"/>
        <v>328908.69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1360</v>
      </c>
      <c r="D41" s="8" t="s">
        <v>116</v>
      </c>
      <c r="E41" s="22">
        <v>1785</v>
      </c>
      <c r="F41" s="21">
        <v>466.17</v>
      </c>
      <c r="G41" s="21">
        <f t="shared" si="0"/>
        <v>832113.45000000007</v>
      </c>
      <c r="H41" s="21"/>
      <c r="I41" s="21">
        <f t="shared" si="1"/>
        <v>0</v>
      </c>
      <c r="J41" s="21">
        <f t="shared" si="3"/>
        <v>832113.45000000007</v>
      </c>
    </row>
    <row r="42" spans="1:10" s="17" customFormat="1" ht="40.799999999999997" x14ac:dyDescent="0.3">
      <c r="A42" s="19" t="s">
        <v>103</v>
      </c>
      <c r="B42" s="9" t="s">
        <v>1265</v>
      </c>
      <c r="C42" s="10" t="s">
        <v>1361</v>
      </c>
      <c r="D42" s="8" t="s">
        <v>116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8" customFormat="1" ht="30.6" x14ac:dyDescent="0.3">
      <c r="A43" s="47" t="s">
        <v>106</v>
      </c>
      <c r="B43" s="43" t="s">
        <v>124</v>
      </c>
      <c r="C43" s="44" t="s">
        <v>125</v>
      </c>
      <c r="D43" s="42" t="s">
        <v>109</v>
      </c>
      <c r="E43" s="48">
        <v>3.7</v>
      </c>
      <c r="F43" s="26"/>
      <c r="G43" s="26">
        <f t="shared" si="0"/>
        <v>0</v>
      </c>
      <c r="H43" s="26"/>
      <c r="I43" s="26">
        <f t="shared" si="1"/>
        <v>0</v>
      </c>
      <c r="J43" s="26">
        <f t="shared" si="3"/>
        <v>0</v>
      </c>
    </row>
    <row r="44" spans="1:10" s="17" customFormat="1" ht="40.799999999999997" x14ac:dyDescent="0.3">
      <c r="A44" s="19" t="s">
        <v>110</v>
      </c>
      <c r="B44" s="9" t="s">
        <v>1362</v>
      </c>
      <c r="C44" s="10" t="s">
        <v>1580</v>
      </c>
      <c r="D44" s="8" t="s">
        <v>116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0.799999999999997" x14ac:dyDescent="0.3">
      <c r="A45" s="19" t="s">
        <v>113</v>
      </c>
      <c r="B45" s="9" t="s">
        <v>1362</v>
      </c>
      <c r="C45" s="10" t="s">
        <v>743</v>
      </c>
      <c r="D45" s="8" t="s">
        <v>116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1364</v>
      </c>
      <c r="C46" s="10" t="s">
        <v>744</v>
      </c>
      <c r="D46" s="8" t="s">
        <v>116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0.799999999999997" x14ac:dyDescent="0.3">
      <c r="A47" s="19" t="s">
        <v>120</v>
      </c>
      <c r="B47" s="9" t="s">
        <v>1365</v>
      </c>
      <c r="C47" s="10" t="s">
        <v>746</v>
      </c>
      <c r="D47" s="8" t="s">
        <v>116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8" customFormat="1" ht="20.399999999999999" x14ac:dyDescent="0.3">
      <c r="A48" s="47" t="s">
        <v>123</v>
      </c>
      <c r="B48" s="43" t="s">
        <v>319</v>
      </c>
      <c r="C48" s="44" t="s">
        <v>320</v>
      </c>
      <c r="D48" s="42" t="s">
        <v>69</v>
      </c>
      <c r="E48" s="50">
        <v>0.01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17" customFormat="1" ht="20.399999999999999" x14ac:dyDescent="0.3">
      <c r="A49" s="19" t="s">
        <v>1581</v>
      </c>
      <c r="B49" s="9" t="s">
        <v>1582</v>
      </c>
      <c r="C49" s="10" t="s">
        <v>748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20.399999999999999" x14ac:dyDescent="0.3">
      <c r="A50" s="47" t="s">
        <v>131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1366</v>
      </c>
      <c r="C51" s="10" t="s">
        <v>783</v>
      </c>
      <c r="D51" s="8" t="s">
        <v>213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0.799999999999997" x14ac:dyDescent="0.3">
      <c r="A52" s="19" t="s">
        <v>139</v>
      </c>
      <c r="B52" s="9" t="s">
        <v>1367</v>
      </c>
      <c r="C52" s="10" t="s">
        <v>785</v>
      </c>
      <c r="D52" s="8" t="s">
        <v>213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0.799999999999997" x14ac:dyDescent="0.3">
      <c r="A53" s="19" t="s">
        <v>142</v>
      </c>
      <c r="B53" s="9" t="s">
        <v>1368</v>
      </c>
      <c r="C53" s="10" t="s">
        <v>787</v>
      </c>
      <c r="D53" s="8" t="s">
        <v>213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8" customFormat="1" ht="20.399999999999999" x14ac:dyDescent="0.3">
      <c r="A54" s="47" t="s">
        <v>146</v>
      </c>
      <c r="B54" s="43" t="s">
        <v>788</v>
      </c>
      <c r="C54" s="44" t="s">
        <v>789</v>
      </c>
      <c r="D54" s="42" t="s">
        <v>790</v>
      </c>
      <c r="E54" s="50">
        <v>1.68</v>
      </c>
      <c r="F54" s="26"/>
      <c r="G54" s="26">
        <f t="shared" si="0"/>
        <v>0</v>
      </c>
      <c r="H54" s="26"/>
      <c r="I54" s="26">
        <f t="shared" si="1"/>
        <v>0</v>
      </c>
      <c r="J54" s="26">
        <f t="shared" si="3"/>
        <v>0</v>
      </c>
    </row>
    <row r="55" spans="1:10" s="17" customFormat="1" ht="40.799999999999997" x14ac:dyDescent="0.3">
      <c r="A55" s="19" t="s">
        <v>149</v>
      </c>
      <c r="B55" s="9" t="s">
        <v>791</v>
      </c>
      <c r="C55" s="10" t="s">
        <v>792</v>
      </c>
      <c r="D55" s="8" t="s">
        <v>213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14.4" x14ac:dyDescent="0.3">
      <c r="A56" s="47" t="s">
        <v>151</v>
      </c>
      <c r="B56" s="43" t="s">
        <v>313</v>
      </c>
      <c r="C56" s="44" t="s">
        <v>314</v>
      </c>
      <c r="D56" s="42" t="s">
        <v>38</v>
      </c>
      <c r="E56" s="49">
        <v>4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20.399999999999999" x14ac:dyDescent="0.3">
      <c r="A57" s="19" t="s">
        <v>995</v>
      </c>
      <c r="B57" s="9" t="s">
        <v>994</v>
      </c>
      <c r="C57" s="10" t="s">
        <v>752</v>
      </c>
      <c r="D57" s="8" t="s">
        <v>213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30.6" x14ac:dyDescent="0.3">
      <c r="A58" s="47" t="s">
        <v>678</v>
      </c>
      <c r="B58" s="43" t="s">
        <v>753</v>
      </c>
      <c r="C58" s="44" t="s">
        <v>754</v>
      </c>
      <c r="D58" s="42" t="s">
        <v>38</v>
      </c>
      <c r="E58" s="49">
        <v>18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30.6" x14ac:dyDescent="0.3">
      <c r="A59" s="19" t="s">
        <v>999</v>
      </c>
      <c r="B59" s="9" t="s">
        <v>996</v>
      </c>
      <c r="C59" s="10" t="s">
        <v>756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0.6" x14ac:dyDescent="0.3">
      <c r="A60" s="19" t="s">
        <v>1370</v>
      </c>
      <c r="B60" s="9" t="s">
        <v>996</v>
      </c>
      <c r="C60" s="10" t="s">
        <v>1583</v>
      </c>
      <c r="D60" s="8" t="s">
        <v>213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30.6" x14ac:dyDescent="0.3">
      <c r="A61" s="47" t="s">
        <v>169</v>
      </c>
      <c r="B61" s="43" t="s">
        <v>758</v>
      </c>
      <c r="C61" s="44" t="s">
        <v>759</v>
      </c>
      <c r="D61" s="42" t="s">
        <v>38</v>
      </c>
      <c r="E61" s="49">
        <v>72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30.6" x14ac:dyDescent="0.3">
      <c r="A62" s="19" t="s">
        <v>1551</v>
      </c>
      <c r="B62" s="9" t="s">
        <v>1369</v>
      </c>
      <c r="C62" s="10" t="s">
        <v>760</v>
      </c>
      <c r="D62" s="8" t="s">
        <v>213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2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0.399999999999999" x14ac:dyDescent="0.3">
      <c r="A64" s="19" t="s">
        <v>1552</v>
      </c>
      <c r="B64" s="9" t="s">
        <v>1509</v>
      </c>
      <c r="C64" s="10" t="s">
        <v>773</v>
      </c>
      <c r="D64" s="8" t="s">
        <v>213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16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0.6" x14ac:dyDescent="0.3">
      <c r="A66" s="19" t="s">
        <v>1553</v>
      </c>
      <c r="B66" s="9" t="s">
        <v>1279</v>
      </c>
      <c r="C66" s="10" t="s">
        <v>775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0.399999999999999" x14ac:dyDescent="0.3">
      <c r="A67" s="19" t="s">
        <v>1555</v>
      </c>
      <c r="B67" s="9" t="s">
        <v>1279</v>
      </c>
      <c r="C67" s="10" t="s">
        <v>776</v>
      </c>
      <c r="D67" s="8" t="s">
        <v>213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184</v>
      </c>
      <c r="B68" s="43" t="s">
        <v>208</v>
      </c>
      <c r="C68" s="44" t="s">
        <v>209</v>
      </c>
      <c r="D68" s="42" t="s">
        <v>38</v>
      </c>
      <c r="E68" s="49">
        <v>187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186</v>
      </c>
      <c r="B69" s="9" t="s">
        <v>764</v>
      </c>
      <c r="C69" s="10" t="s">
        <v>1584</v>
      </c>
      <c r="D69" s="8" t="s">
        <v>213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0.799999999999997" x14ac:dyDescent="0.3">
      <c r="A70" s="19" t="s">
        <v>188</v>
      </c>
      <c r="B70" s="9" t="s">
        <v>764</v>
      </c>
      <c r="C70" s="10" t="s">
        <v>767</v>
      </c>
      <c r="D70" s="8" t="s">
        <v>213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20.399999999999999" x14ac:dyDescent="0.3">
      <c r="A71" s="47" t="s">
        <v>190</v>
      </c>
      <c r="B71" s="43" t="s">
        <v>928</v>
      </c>
      <c r="C71" s="44" t="s">
        <v>929</v>
      </c>
      <c r="D71" s="42" t="s">
        <v>930</v>
      </c>
      <c r="E71" s="51">
        <v>0.495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38" customFormat="1" ht="20.399999999999999" x14ac:dyDescent="0.3">
      <c r="A72" s="47" t="s">
        <v>192</v>
      </c>
      <c r="B72" s="43" t="s">
        <v>931</v>
      </c>
      <c r="C72" s="44" t="s">
        <v>932</v>
      </c>
      <c r="D72" s="42" t="s">
        <v>930</v>
      </c>
      <c r="E72" s="51">
        <v>0.495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38" customFormat="1" ht="20.399999999999999" x14ac:dyDescent="0.3">
      <c r="A73" s="47" t="s">
        <v>194</v>
      </c>
      <c r="B73" s="43" t="s">
        <v>550</v>
      </c>
      <c r="C73" s="44" t="s">
        <v>934</v>
      </c>
      <c r="D73" s="42" t="s">
        <v>109</v>
      </c>
      <c r="E73" s="50">
        <v>1.98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38" customFormat="1" ht="20.399999999999999" x14ac:dyDescent="0.3">
      <c r="A74" s="47" t="s">
        <v>196</v>
      </c>
      <c r="B74" s="43" t="s">
        <v>464</v>
      </c>
      <c r="C74" s="44" t="s">
        <v>465</v>
      </c>
      <c r="D74" s="42" t="s">
        <v>109</v>
      </c>
      <c r="E74" s="50">
        <v>11.52</v>
      </c>
      <c r="F74" s="26"/>
      <c r="G74" s="26">
        <f t="shared" si="4"/>
        <v>0</v>
      </c>
      <c r="H74" s="26"/>
      <c r="I74" s="26">
        <f t="shared" si="5"/>
        <v>0</v>
      </c>
      <c r="J74" s="26">
        <f t="shared" si="6"/>
        <v>0</v>
      </c>
    </row>
    <row r="75" spans="1:10" s="17" customFormat="1" ht="40.799999999999997" x14ac:dyDescent="0.3">
      <c r="A75" s="19" t="s">
        <v>198</v>
      </c>
      <c r="B75" s="9" t="s">
        <v>1371</v>
      </c>
      <c r="C75" s="10" t="s">
        <v>468</v>
      </c>
      <c r="D75" s="8" t="s">
        <v>116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0.799999999999997" x14ac:dyDescent="0.3">
      <c r="A76" s="19" t="s">
        <v>200</v>
      </c>
      <c r="B76" s="9" t="s">
        <v>1372</v>
      </c>
      <c r="C76" s="10" t="s">
        <v>470</v>
      </c>
      <c r="D76" s="8" t="s">
        <v>213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0.799999999999997" x14ac:dyDescent="0.3">
      <c r="A77" s="19" t="s">
        <v>202</v>
      </c>
      <c r="B77" s="9" t="s">
        <v>1075</v>
      </c>
      <c r="C77" s="10" t="s">
        <v>952</v>
      </c>
      <c r="D77" s="8" t="s">
        <v>213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0.799999999999997" x14ac:dyDescent="0.3">
      <c r="A78" s="19" t="s">
        <v>205</v>
      </c>
      <c r="B78" s="9" t="s">
        <v>848</v>
      </c>
      <c r="C78" s="10" t="s">
        <v>849</v>
      </c>
      <c r="D78" s="8" t="s">
        <v>73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0.799999999999997" x14ac:dyDescent="0.3">
      <c r="A79" s="19" t="s">
        <v>207</v>
      </c>
      <c r="B79" s="9" t="s">
        <v>1283</v>
      </c>
      <c r="C79" s="10" t="s">
        <v>1284</v>
      </c>
      <c r="D79" s="8" t="s">
        <v>213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0.399999999999999" x14ac:dyDescent="0.3">
      <c r="A80" s="47" t="s">
        <v>210</v>
      </c>
      <c r="B80" s="43" t="s">
        <v>485</v>
      </c>
      <c r="C80" s="44" t="s">
        <v>486</v>
      </c>
      <c r="D80" s="42" t="s">
        <v>278</v>
      </c>
      <c r="E80" s="48">
        <v>0.8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30.6" x14ac:dyDescent="0.3">
      <c r="A81" s="47" t="s">
        <v>214</v>
      </c>
      <c r="B81" s="43" t="s">
        <v>957</v>
      </c>
      <c r="C81" s="44" t="s">
        <v>958</v>
      </c>
      <c r="D81" s="42" t="s">
        <v>959</v>
      </c>
      <c r="E81" s="49">
        <v>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17" customFormat="1" ht="40.799999999999997" x14ac:dyDescent="0.3">
      <c r="A82" s="19" t="s">
        <v>698</v>
      </c>
      <c r="B82" s="9" t="s">
        <v>1373</v>
      </c>
      <c r="C82" s="10" t="s">
        <v>965</v>
      </c>
      <c r="D82" s="8" t="s">
        <v>213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8" customFormat="1" ht="20.399999999999999" x14ac:dyDescent="0.3">
      <c r="A83" s="47" t="s">
        <v>220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4"/>
        <v>0</v>
      </c>
      <c r="H83" s="26"/>
      <c r="I83" s="26">
        <f t="shared" si="5"/>
        <v>0</v>
      </c>
      <c r="J83" s="26">
        <f t="shared" si="6"/>
        <v>0</v>
      </c>
    </row>
    <row r="84" spans="1:10" s="17" customFormat="1" ht="40.799999999999997" x14ac:dyDescent="0.3">
      <c r="A84" s="19" t="s">
        <v>798</v>
      </c>
      <c r="B84" s="9" t="s">
        <v>1077</v>
      </c>
      <c r="C84" s="10" t="s">
        <v>971</v>
      </c>
      <c r="D84" s="8" t="s">
        <v>213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20.399999999999999" x14ac:dyDescent="0.3">
      <c r="A85" s="47" t="s">
        <v>227</v>
      </c>
      <c r="B85" s="43" t="s">
        <v>413</v>
      </c>
      <c r="C85" s="44" t="s">
        <v>414</v>
      </c>
      <c r="D85" s="42" t="s">
        <v>415</v>
      </c>
      <c r="E85" s="48">
        <v>6.5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19" t="s">
        <v>229</v>
      </c>
      <c r="B86" s="9" t="s">
        <v>1376</v>
      </c>
      <c r="C86" s="10" t="s">
        <v>1082</v>
      </c>
      <c r="D86" s="8" t="s">
        <v>116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0.799999999999997" x14ac:dyDescent="0.3">
      <c r="A87" s="19" t="s">
        <v>231</v>
      </c>
      <c r="B87" s="9" t="s">
        <v>1585</v>
      </c>
      <c r="C87" s="10" t="s">
        <v>1106</v>
      </c>
      <c r="D87" s="8" t="s">
        <v>213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234</v>
      </c>
      <c r="B88" s="9" t="s">
        <v>1585</v>
      </c>
      <c r="C88" s="10" t="s">
        <v>1112</v>
      </c>
      <c r="D88" s="8" t="s">
        <v>213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237</v>
      </c>
      <c r="B89" s="9" t="s">
        <v>1585</v>
      </c>
      <c r="C89" s="10" t="s">
        <v>1114</v>
      </c>
      <c r="D89" s="8" t="s">
        <v>213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0.399999999999999" x14ac:dyDescent="0.3">
      <c r="A90" s="47" t="s">
        <v>239</v>
      </c>
      <c r="B90" s="43" t="s">
        <v>1164</v>
      </c>
      <c r="C90" s="44" t="s">
        <v>1165</v>
      </c>
      <c r="D90" s="42" t="s">
        <v>415</v>
      </c>
      <c r="E90" s="48">
        <v>3.5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0.799999999999997" x14ac:dyDescent="0.3">
      <c r="A91" s="19" t="s">
        <v>241</v>
      </c>
      <c r="B91" s="9" t="s">
        <v>1377</v>
      </c>
      <c r="C91" s="10" t="s">
        <v>1378</v>
      </c>
      <c r="D91" s="8" t="s">
        <v>116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0.799999999999997" x14ac:dyDescent="0.3">
      <c r="A92" s="19" t="s">
        <v>243</v>
      </c>
      <c r="B92" s="9" t="s">
        <v>1379</v>
      </c>
      <c r="C92" s="10" t="s">
        <v>1171</v>
      </c>
      <c r="D92" s="8" t="s">
        <v>213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0.799999999999997" x14ac:dyDescent="0.3">
      <c r="A93" s="19" t="s">
        <v>245</v>
      </c>
      <c r="B93" s="9" t="s">
        <v>1379</v>
      </c>
      <c r="C93" s="10" t="s">
        <v>1173</v>
      </c>
      <c r="D93" s="8" t="s">
        <v>213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0.799999999999997" x14ac:dyDescent="0.3">
      <c r="A94" s="19" t="s">
        <v>246</v>
      </c>
      <c r="B94" s="9" t="s">
        <v>1586</v>
      </c>
      <c r="C94" s="10" t="s">
        <v>1587</v>
      </c>
      <c r="D94" s="8" t="s">
        <v>213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0.799999999999997" x14ac:dyDescent="0.3">
      <c r="A95" s="19" t="s">
        <v>247</v>
      </c>
      <c r="B95" s="9" t="s">
        <v>1380</v>
      </c>
      <c r="C95" s="10" t="s">
        <v>1145</v>
      </c>
      <c r="D95" s="8" t="s">
        <v>213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0.799999999999997" x14ac:dyDescent="0.3">
      <c r="A96" s="19" t="s">
        <v>249</v>
      </c>
      <c r="B96" s="9" t="s">
        <v>1380</v>
      </c>
      <c r="C96" s="10" t="s">
        <v>1147</v>
      </c>
      <c r="D96" s="8" t="s">
        <v>213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0.799999999999997" x14ac:dyDescent="0.3">
      <c r="A97" s="19" t="s">
        <v>251</v>
      </c>
      <c r="B97" s="9" t="s">
        <v>1381</v>
      </c>
      <c r="C97" s="10" t="s">
        <v>1158</v>
      </c>
      <c r="D97" s="8" t="s">
        <v>116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0.799999999999997" x14ac:dyDescent="0.3">
      <c r="A98" s="19" t="s">
        <v>252</v>
      </c>
      <c r="B98" s="9" t="s">
        <v>1382</v>
      </c>
      <c r="C98" s="10" t="s">
        <v>1155</v>
      </c>
      <c r="D98" s="8" t="s">
        <v>213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20.399999999999999" x14ac:dyDescent="0.3">
      <c r="A99" s="47" t="s">
        <v>253</v>
      </c>
      <c r="B99" s="43" t="s">
        <v>128</v>
      </c>
      <c r="C99" s="44" t="s">
        <v>129</v>
      </c>
      <c r="D99" s="42" t="s">
        <v>130</v>
      </c>
      <c r="E99" s="49">
        <v>2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0.799999999999997" x14ac:dyDescent="0.3">
      <c r="A100" s="19" t="s">
        <v>254</v>
      </c>
      <c r="B100" s="9" t="s">
        <v>1383</v>
      </c>
      <c r="C100" s="10" t="s">
        <v>1384</v>
      </c>
      <c r="D100" s="8" t="s">
        <v>213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30.6" x14ac:dyDescent="0.3">
      <c r="A101" s="47" t="s">
        <v>255</v>
      </c>
      <c r="B101" s="43" t="s">
        <v>163</v>
      </c>
      <c r="C101" s="44" t="s">
        <v>164</v>
      </c>
      <c r="D101" s="42" t="s">
        <v>165</v>
      </c>
      <c r="E101" s="54">
        <v>1.1103099999999999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0.799999999999997" x14ac:dyDescent="0.3">
      <c r="A102" s="19" t="s">
        <v>257</v>
      </c>
      <c r="B102" s="9" t="s">
        <v>1386</v>
      </c>
      <c r="C102" s="10" t="s">
        <v>795</v>
      </c>
      <c r="D102" s="8" t="s">
        <v>213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259</v>
      </c>
      <c r="B103" s="9" t="s">
        <v>793</v>
      </c>
      <c r="C103" s="10" t="s">
        <v>796</v>
      </c>
      <c r="D103" s="8" t="s">
        <v>213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0.799999999999997" x14ac:dyDescent="0.3">
      <c r="A104" s="19" t="s">
        <v>261</v>
      </c>
      <c r="B104" s="9" t="s">
        <v>793</v>
      </c>
      <c r="C104" s="10" t="s">
        <v>1588</v>
      </c>
      <c r="D104" s="8" t="s">
        <v>213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0.799999999999997" x14ac:dyDescent="0.3">
      <c r="A105" s="19" t="s">
        <v>263</v>
      </c>
      <c r="B105" s="9" t="s">
        <v>1386</v>
      </c>
      <c r="C105" s="10" t="s">
        <v>1387</v>
      </c>
      <c r="D105" s="8" t="s">
        <v>213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0.799999999999997" x14ac:dyDescent="0.3">
      <c r="A106" s="19" t="s">
        <v>265</v>
      </c>
      <c r="B106" s="9" t="s">
        <v>1386</v>
      </c>
      <c r="C106" s="10" t="s">
        <v>800</v>
      </c>
      <c r="D106" s="8" t="s">
        <v>213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8" customFormat="1" ht="20.399999999999999" x14ac:dyDescent="0.3">
      <c r="A107" s="47" t="s">
        <v>267</v>
      </c>
      <c r="B107" s="43" t="s">
        <v>806</v>
      </c>
      <c r="C107" s="44" t="s">
        <v>807</v>
      </c>
      <c r="D107" s="42" t="s">
        <v>69</v>
      </c>
      <c r="E107" s="48">
        <v>0.5</v>
      </c>
      <c r="F107" s="26"/>
      <c r="G107" s="26">
        <f t="shared" si="4"/>
        <v>0</v>
      </c>
      <c r="H107" s="26"/>
      <c r="I107" s="26">
        <f t="shared" si="5"/>
        <v>0</v>
      </c>
      <c r="J107" s="26">
        <f t="shared" si="6"/>
        <v>0</v>
      </c>
    </row>
    <row r="108" spans="1:10" s="17" customFormat="1" ht="40.799999999999997" x14ac:dyDescent="0.3">
      <c r="A108" s="19" t="s">
        <v>269</v>
      </c>
      <c r="B108" s="9" t="s">
        <v>808</v>
      </c>
      <c r="C108" s="10" t="s">
        <v>1458</v>
      </c>
      <c r="D108" s="8" t="s">
        <v>213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0.799999999999997" x14ac:dyDescent="0.3">
      <c r="A109" s="19" t="s">
        <v>270</v>
      </c>
      <c r="B109" s="9" t="s">
        <v>1389</v>
      </c>
      <c r="C109" s="10" t="s">
        <v>1298</v>
      </c>
      <c r="D109" s="8" t="s">
        <v>73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0.799999999999997" x14ac:dyDescent="0.3">
      <c r="A110" s="19" t="s">
        <v>273</v>
      </c>
      <c r="B110" s="9" t="s">
        <v>801</v>
      </c>
      <c r="C110" s="10" t="s">
        <v>1589</v>
      </c>
      <c r="D110" s="8" t="s">
        <v>213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0.799999999999997" x14ac:dyDescent="0.3">
      <c r="A111" s="19" t="s">
        <v>275</v>
      </c>
      <c r="B111" s="9" t="s">
        <v>801</v>
      </c>
      <c r="C111" s="10" t="s">
        <v>1590</v>
      </c>
      <c r="D111" s="8" t="s">
        <v>213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0.799999999999997" x14ac:dyDescent="0.3">
      <c r="A112" s="19" t="s">
        <v>279</v>
      </c>
      <c r="B112" s="9" t="s">
        <v>853</v>
      </c>
      <c r="C112" s="10" t="s">
        <v>1388</v>
      </c>
      <c r="D112" s="8" t="s">
        <v>213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847</v>
      </c>
      <c r="B113" s="9" t="s">
        <v>870</v>
      </c>
      <c r="C113" s="10" t="s">
        <v>871</v>
      </c>
      <c r="D113" s="8" t="s">
        <v>73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282</v>
      </c>
      <c r="B114" s="9" t="s">
        <v>870</v>
      </c>
      <c r="C114" s="10" t="s">
        <v>873</v>
      </c>
      <c r="D114" s="8" t="s">
        <v>73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284</v>
      </c>
      <c r="B115" s="9" t="s">
        <v>870</v>
      </c>
      <c r="C115" s="10" t="s">
        <v>1302</v>
      </c>
      <c r="D115" s="8" t="s">
        <v>73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0.399999999999999" x14ac:dyDescent="0.3">
      <c r="A116" s="47" t="s">
        <v>286</v>
      </c>
      <c r="B116" s="43" t="s">
        <v>806</v>
      </c>
      <c r="C116" s="44" t="s">
        <v>807</v>
      </c>
      <c r="D116" s="42" t="s">
        <v>69</v>
      </c>
      <c r="E116" s="50">
        <v>4.04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40.799999999999997" x14ac:dyDescent="0.3">
      <c r="A117" s="19" t="s">
        <v>289</v>
      </c>
      <c r="B117" s="9" t="s">
        <v>1400</v>
      </c>
      <c r="C117" s="10" t="s">
        <v>1591</v>
      </c>
      <c r="D117" s="8" t="s">
        <v>73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291</v>
      </c>
      <c r="B118" s="9" t="s">
        <v>808</v>
      </c>
      <c r="C118" s="10" t="s">
        <v>810</v>
      </c>
      <c r="D118" s="8" t="s">
        <v>73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293</v>
      </c>
      <c r="B119" s="9" t="s">
        <v>859</v>
      </c>
      <c r="C119" s="10" t="s">
        <v>1304</v>
      </c>
      <c r="D119" s="8" t="s">
        <v>73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296</v>
      </c>
      <c r="B120" s="9" t="s">
        <v>840</v>
      </c>
      <c r="C120" s="10" t="s">
        <v>1063</v>
      </c>
      <c r="D120" s="8" t="s">
        <v>73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0.799999999999997" x14ac:dyDescent="0.3">
      <c r="A121" s="19" t="s">
        <v>298</v>
      </c>
      <c r="B121" s="9" t="s">
        <v>842</v>
      </c>
      <c r="C121" s="10" t="s">
        <v>1035</v>
      </c>
      <c r="D121" s="8" t="s">
        <v>73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0.799999999999997" x14ac:dyDescent="0.3">
      <c r="A122" s="19" t="s">
        <v>300</v>
      </c>
      <c r="B122" s="9" t="s">
        <v>815</v>
      </c>
      <c r="C122" s="10" t="s">
        <v>1306</v>
      </c>
      <c r="D122" s="8" t="s">
        <v>213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0.799999999999997" x14ac:dyDescent="0.3">
      <c r="A123" s="19" t="s">
        <v>303</v>
      </c>
      <c r="B123" s="9" t="s">
        <v>838</v>
      </c>
      <c r="C123" s="10" t="s">
        <v>914</v>
      </c>
      <c r="D123" s="8" t="s">
        <v>73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0.799999999999997" x14ac:dyDescent="0.3">
      <c r="A124" s="19" t="s">
        <v>305</v>
      </c>
      <c r="B124" s="9" t="s">
        <v>840</v>
      </c>
      <c r="C124" s="10" t="s">
        <v>876</v>
      </c>
      <c r="D124" s="8" t="s">
        <v>73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862</v>
      </c>
      <c r="B125" s="9" t="s">
        <v>815</v>
      </c>
      <c r="C125" s="10" t="s">
        <v>816</v>
      </c>
      <c r="D125" s="8" t="s">
        <v>213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0.799999999999997" x14ac:dyDescent="0.3">
      <c r="A126" s="19" t="s">
        <v>312</v>
      </c>
      <c r="B126" s="9" t="s">
        <v>831</v>
      </c>
      <c r="C126" s="10" t="s">
        <v>832</v>
      </c>
      <c r="D126" s="8" t="s">
        <v>213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0.799999999999997" x14ac:dyDescent="0.3">
      <c r="A127" s="19" t="s">
        <v>866</v>
      </c>
      <c r="B127" s="9" t="s">
        <v>838</v>
      </c>
      <c r="C127" s="10" t="s">
        <v>911</v>
      </c>
      <c r="D127" s="8" t="s">
        <v>73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0.799999999999997" x14ac:dyDescent="0.3">
      <c r="A128" s="19" t="s">
        <v>318</v>
      </c>
      <c r="B128" s="9" t="s">
        <v>840</v>
      </c>
      <c r="C128" s="10" t="s">
        <v>1062</v>
      </c>
      <c r="D128" s="8" t="s">
        <v>73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0.799999999999997" x14ac:dyDescent="0.3">
      <c r="A129" s="19" t="s">
        <v>869</v>
      </c>
      <c r="B129" s="9" t="s">
        <v>842</v>
      </c>
      <c r="C129" s="10" t="s">
        <v>843</v>
      </c>
      <c r="D129" s="8" t="s">
        <v>73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324</v>
      </c>
      <c r="B130" s="9" t="s">
        <v>838</v>
      </c>
      <c r="C130" s="10" t="s">
        <v>1308</v>
      </c>
      <c r="D130" s="8" t="s">
        <v>73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874</v>
      </c>
      <c r="B131" s="9" t="s">
        <v>840</v>
      </c>
      <c r="C131" s="10" t="s">
        <v>852</v>
      </c>
      <c r="D131" s="8" t="s">
        <v>73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330</v>
      </c>
      <c r="B132" s="9" t="s">
        <v>829</v>
      </c>
      <c r="C132" s="10" t="s">
        <v>830</v>
      </c>
      <c r="D132" s="8" t="s">
        <v>213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333</v>
      </c>
      <c r="B133" s="43" t="s">
        <v>825</v>
      </c>
      <c r="C133" s="44" t="s">
        <v>826</v>
      </c>
      <c r="D133" s="42" t="s">
        <v>109</v>
      </c>
      <c r="E133" s="49">
        <v>18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0.799999999999997" x14ac:dyDescent="0.3">
      <c r="A134" s="19" t="s">
        <v>336</v>
      </c>
      <c r="B134" s="9" t="s">
        <v>827</v>
      </c>
      <c r="C134" s="10" t="s">
        <v>1310</v>
      </c>
      <c r="D134" s="8" t="s">
        <v>116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339</v>
      </c>
      <c r="B135" s="9" t="s">
        <v>835</v>
      </c>
      <c r="C135" s="10" t="s">
        <v>836</v>
      </c>
      <c r="D135" s="8" t="s">
        <v>837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341</v>
      </c>
      <c r="B136" s="9" t="s">
        <v>833</v>
      </c>
      <c r="C136" s="10" t="s">
        <v>1592</v>
      </c>
      <c r="D136" s="8" t="s">
        <v>213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344</v>
      </c>
      <c r="B137" s="9" t="s">
        <v>815</v>
      </c>
      <c r="C137" s="10" t="s">
        <v>846</v>
      </c>
      <c r="D137" s="8" t="s">
        <v>213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0.799999999999997" x14ac:dyDescent="0.3">
      <c r="A138" s="19" t="s">
        <v>347</v>
      </c>
      <c r="B138" s="9" t="s">
        <v>819</v>
      </c>
      <c r="C138" s="10" t="s">
        <v>820</v>
      </c>
      <c r="D138" s="8" t="s">
        <v>213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0.6" x14ac:dyDescent="0.3">
      <c r="A139" s="47" t="s">
        <v>348</v>
      </c>
      <c r="B139" s="43" t="s">
        <v>498</v>
      </c>
      <c r="C139" s="44" t="s">
        <v>499</v>
      </c>
      <c r="D139" s="42" t="s">
        <v>109</v>
      </c>
      <c r="E139" s="50">
        <v>0.81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0.799999999999997" x14ac:dyDescent="0.3">
      <c r="A140" s="19" t="s">
        <v>351</v>
      </c>
      <c r="B140" s="9" t="s">
        <v>823</v>
      </c>
      <c r="C140" s="10" t="s">
        <v>1312</v>
      </c>
      <c r="D140" s="8" t="s">
        <v>116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0.399999999999999" x14ac:dyDescent="0.3">
      <c r="A141" s="47" t="s">
        <v>354</v>
      </c>
      <c r="B141" s="43" t="s">
        <v>1164</v>
      </c>
      <c r="C141" s="44" t="s">
        <v>1165</v>
      </c>
      <c r="D141" s="42" t="s">
        <v>415</v>
      </c>
      <c r="E141" s="49">
        <v>3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0.799999999999997" x14ac:dyDescent="0.3">
      <c r="A142" s="19" t="s">
        <v>358</v>
      </c>
      <c r="B142" s="9" t="s">
        <v>1167</v>
      </c>
      <c r="C142" s="10" t="s">
        <v>1593</v>
      </c>
      <c r="D142" s="8" t="s">
        <v>116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361</v>
      </c>
      <c r="B143" s="9" t="s">
        <v>1170</v>
      </c>
      <c r="C143" s="10" t="s">
        <v>1594</v>
      </c>
      <c r="D143" s="8" t="s">
        <v>213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363</v>
      </c>
      <c r="B144" s="9" t="s">
        <v>1170</v>
      </c>
      <c r="C144" s="10" t="s">
        <v>1595</v>
      </c>
      <c r="D144" s="8" t="s">
        <v>213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367</v>
      </c>
      <c r="B145" s="9" t="s">
        <v>1170</v>
      </c>
      <c r="C145" s="10" t="s">
        <v>1173</v>
      </c>
      <c r="D145" s="8" t="s">
        <v>213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369</v>
      </c>
      <c r="B146" s="9" t="s">
        <v>1596</v>
      </c>
      <c r="C146" s="10" t="s">
        <v>1597</v>
      </c>
      <c r="D146" s="8" t="s">
        <v>213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371</v>
      </c>
      <c r="B147" s="9" t="s">
        <v>1598</v>
      </c>
      <c r="C147" s="10" t="s">
        <v>1599</v>
      </c>
      <c r="D147" s="8" t="s">
        <v>73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374</v>
      </c>
      <c r="B148" s="9" t="s">
        <v>817</v>
      </c>
      <c r="C148" s="10" t="s">
        <v>1333</v>
      </c>
      <c r="D148" s="8" t="s">
        <v>213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0.799999999999997" x14ac:dyDescent="0.3">
      <c r="A149" s="19" t="s">
        <v>376</v>
      </c>
      <c r="B149" s="9" t="s">
        <v>1535</v>
      </c>
      <c r="C149" s="10" t="s">
        <v>1600</v>
      </c>
      <c r="D149" s="8" t="s">
        <v>73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0.799999999999997" x14ac:dyDescent="0.3">
      <c r="A150" s="19" t="s">
        <v>379</v>
      </c>
      <c r="B150" s="9" t="s">
        <v>1535</v>
      </c>
      <c r="C150" s="10" t="s">
        <v>1601</v>
      </c>
      <c r="D150" s="8" t="s">
        <v>73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380</v>
      </c>
      <c r="B151" s="9" t="s">
        <v>1535</v>
      </c>
      <c r="C151" s="10" t="s">
        <v>1337</v>
      </c>
      <c r="D151" s="8" t="s">
        <v>73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381</v>
      </c>
      <c r="B152" s="9" t="s">
        <v>840</v>
      </c>
      <c r="C152" s="10" t="s">
        <v>912</v>
      </c>
      <c r="D152" s="8" t="s">
        <v>73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8" customFormat="1" ht="30.6" x14ac:dyDescent="0.3">
      <c r="A153" s="47" t="s">
        <v>384</v>
      </c>
      <c r="B153" s="43" t="s">
        <v>803</v>
      </c>
      <c r="C153" s="44" t="s">
        <v>804</v>
      </c>
      <c r="D153" s="42" t="s">
        <v>165</v>
      </c>
      <c r="E153" s="54">
        <v>1.6726399999999999</v>
      </c>
      <c r="F153" s="26"/>
      <c r="G153" s="26">
        <f t="shared" si="7"/>
        <v>0</v>
      </c>
      <c r="H153" s="26"/>
      <c r="I153" s="26">
        <f t="shared" si="8"/>
        <v>0</v>
      </c>
      <c r="J153" s="26">
        <f t="shared" si="9"/>
        <v>0</v>
      </c>
    </row>
    <row r="154" spans="1:10" s="17" customFormat="1" ht="40.799999999999997" x14ac:dyDescent="0.3">
      <c r="A154" s="19" t="s">
        <v>386</v>
      </c>
      <c r="B154" s="9" t="s">
        <v>1386</v>
      </c>
      <c r="C154" s="10" t="s">
        <v>1602</v>
      </c>
      <c r="D154" s="8" t="s">
        <v>73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0.799999999999997" x14ac:dyDescent="0.3">
      <c r="A155" s="19" t="s">
        <v>388</v>
      </c>
      <c r="B155" s="9" t="s">
        <v>1386</v>
      </c>
      <c r="C155" s="10" t="s">
        <v>1391</v>
      </c>
      <c r="D155" s="8" t="s">
        <v>73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0.799999999999997" x14ac:dyDescent="0.3">
      <c r="A156" s="19" t="s">
        <v>390</v>
      </c>
      <c r="B156" s="9" t="s">
        <v>880</v>
      </c>
      <c r="C156" s="10" t="s">
        <v>1603</v>
      </c>
      <c r="D156" s="8" t="s">
        <v>73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0.799999999999997" x14ac:dyDescent="0.3">
      <c r="A157" s="19" t="s">
        <v>392</v>
      </c>
      <c r="B157" s="9" t="s">
        <v>880</v>
      </c>
      <c r="C157" s="10" t="s">
        <v>1392</v>
      </c>
      <c r="D157" s="8" t="s">
        <v>73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0.799999999999997" x14ac:dyDescent="0.3">
      <c r="A158" s="19" t="s">
        <v>395</v>
      </c>
      <c r="B158" s="9" t="s">
        <v>880</v>
      </c>
      <c r="C158" s="10" t="s">
        <v>1604</v>
      </c>
      <c r="D158" s="8" t="s">
        <v>73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0.799999999999997" x14ac:dyDescent="0.3">
      <c r="A159" s="19" t="s">
        <v>398</v>
      </c>
      <c r="B159" s="9" t="s">
        <v>793</v>
      </c>
      <c r="C159" s="10" t="s">
        <v>1605</v>
      </c>
      <c r="D159" s="8" t="s">
        <v>213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900</v>
      </c>
      <c r="B160" s="9" t="s">
        <v>793</v>
      </c>
      <c r="C160" s="10" t="s">
        <v>1606</v>
      </c>
      <c r="D160" s="8" t="s">
        <v>213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8" customFormat="1" ht="30.6" x14ac:dyDescent="0.3">
      <c r="A161" s="47" t="s">
        <v>404</v>
      </c>
      <c r="B161" s="43" t="s">
        <v>163</v>
      </c>
      <c r="C161" s="44" t="s">
        <v>164</v>
      </c>
      <c r="D161" s="42" t="s">
        <v>165</v>
      </c>
      <c r="E161" s="54">
        <v>1.67197</v>
      </c>
      <c r="F161" s="26"/>
      <c r="G161" s="26">
        <f t="shared" si="7"/>
        <v>0</v>
      </c>
      <c r="H161" s="26"/>
      <c r="I161" s="26">
        <f t="shared" si="8"/>
        <v>0</v>
      </c>
      <c r="J161" s="26">
        <f t="shared" si="9"/>
        <v>0</v>
      </c>
    </row>
    <row r="162" spans="1:10" s="17" customFormat="1" ht="40.799999999999997" x14ac:dyDescent="0.3">
      <c r="A162" s="19" t="s">
        <v>902</v>
      </c>
      <c r="B162" s="9" t="s">
        <v>1386</v>
      </c>
      <c r="C162" s="10" t="s">
        <v>1607</v>
      </c>
      <c r="D162" s="8" t="s">
        <v>73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0.799999999999997" x14ac:dyDescent="0.3">
      <c r="A163" s="19" t="s">
        <v>903</v>
      </c>
      <c r="B163" s="9" t="s">
        <v>880</v>
      </c>
      <c r="C163" s="10" t="s">
        <v>1395</v>
      </c>
      <c r="D163" s="8" t="s">
        <v>73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0.799999999999997" x14ac:dyDescent="0.3">
      <c r="A164" s="19" t="s">
        <v>412</v>
      </c>
      <c r="B164" s="9" t="s">
        <v>793</v>
      </c>
      <c r="C164" s="10" t="s">
        <v>1608</v>
      </c>
      <c r="D164" s="8" t="s">
        <v>213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416</v>
      </c>
      <c r="B165" s="9" t="s">
        <v>1386</v>
      </c>
      <c r="C165" s="10" t="s">
        <v>1396</v>
      </c>
      <c r="D165" s="8" t="s">
        <v>73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906</v>
      </c>
      <c r="B166" s="9" t="s">
        <v>1386</v>
      </c>
      <c r="C166" s="10" t="s">
        <v>896</v>
      </c>
      <c r="D166" s="8" t="s">
        <v>73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20.399999999999999" x14ac:dyDescent="0.3">
      <c r="A167" s="47" t="s">
        <v>422</v>
      </c>
      <c r="B167" s="43" t="s">
        <v>203</v>
      </c>
      <c r="C167" s="44" t="s">
        <v>204</v>
      </c>
      <c r="D167" s="42" t="s">
        <v>69</v>
      </c>
      <c r="E167" s="48">
        <v>2.1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0.799999999999997" x14ac:dyDescent="0.3">
      <c r="A168" s="19" t="s">
        <v>424</v>
      </c>
      <c r="B168" s="9" t="s">
        <v>1400</v>
      </c>
      <c r="C168" s="10" t="s">
        <v>1609</v>
      </c>
      <c r="D168" s="8" t="s">
        <v>213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8" customFormat="1" ht="20.399999999999999" x14ac:dyDescent="0.3">
      <c r="A169" s="47" t="s">
        <v>427</v>
      </c>
      <c r="B169" s="43" t="s">
        <v>203</v>
      </c>
      <c r="C169" s="44" t="s">
        <v>204</v>
      </c>
      <c r="D169" s="42" t="s">
        <v>69</v>
      </c>
      <c r="E169" s="48">
        <v>0.4</v>
      </c>
      <c r="F169" s="26"/>
      <c r="G169" s="26">
        <f t="shared" si="7"/>
        <v>0</v>
      </c>
      <c r="H169" s="26"/>
      <c r="I169" s="26">
        <f t="shared" si="8"/>
        <v>0</v>
      </c>
      <c r="J169" s="26">
        <f t="shared" si="9"/>
        <v>0</v>
      </c>
    </row>
    <row r="170" spans="1:10" s="17" customFormat="1" ht="40.799999999999997" x14ac:dyDescent="0.3">
      <c r="A170" s="19" t="s">
        <v>908</v>
      </c>
      <c r="B170" s="9" t="s">
        <v>1400</v>
      </c>
      <c r="C170" s="10" t="s">
        <v>1610</v>
      </c>
      <c r="D170" s="8" t="s">
        <v>73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432</v>
      </c>
      <c r="B171" s="43" t="s">
        <v>203</v>
      </c>
      <c r="C171" s="44" t="s">
        <v>204</v>
      </c>
      <c r="D171" s="42" t="s">
        <v>69</v>
      </c>
      <c r="E171" s="48">
        <v>0.4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435</v>
      </c>
      <c r="B172" s="9" t="s">
        <v>1400</v>
      </c>
      <c r="C172" s="10" t="s">
        <v>1611</v>
      </c>
      <c r="D172" s="8" t="s">
        <v>73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8" customFormat="1" ht="20.399999999999999" x14ac:dyDescent="0.3">
      <c r="A173" s="47" t="s">
        <v>438</v>
      </c>
      <c r="B173" s="43" t="s">
        <v>203</v>
      </c>
      <c r="C173" s="44" t="s">
        <v>204</v>
      </c>
      <c r="D173" s="42" t="s">
        <v>69</v>
      </c>
      <c r="E173" s="50">
        <v>2.31</v>
      </c>
      <c r="F173" s="26"/>
      <c r="G173" s="26">
        <f t="shared" si="7"/>
        <v>0</v>
      </c>
      <c r="H173" s="26"/>
      <c r="I173" s="26">
        <f t="shared" si="8"/>
        <v>0</v>
      </c>
      <c r="J173" s="26">
        <f t="shared" si="9"/>
        <v>0</v>
      </c>
    </row>
    <row r="174" spans="1:10" s="17" customFormat="1" ht="40.799999999999997" x14ac:dyDescent="0.3">
      <c r="A174" s="19" t="s">
        <v>442</v>
      </c>
      <c r="B174" s="9" t="s">
        <v>1400</v>
      </c>
      <c r="C174" s="10" t="s">
        <v>1612</v>
      </c>
      <c r="D174" s="8" t="s">
        <v>73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8" customFormat="1" ht="20.399999999999999" x14ac:dyDescent="0.3">
      <c r="A175" s="47" t="s">
        <v>445</v>
      </c>
      <c r="B175" s="43" t="s">
        <v>203</v>
      </c>
      <c r="C175" s="44" t="s">
        <v>204</v>
      </c>
      <c r="D175" s="42" t="s">
        <v>69</v>
      </c>
      <c r="E175" s="50">
        <v>0.25</v>
      </c>
      <c r="F175" s="26"/>
      <c r="G175" s="26">
        <f t="shared" si="7"/>
        <v>0</v>
      </c>
      <c r="H175" s="26"/>
      <c r="I175" s="26">
        <f t="shared" si="8"/>
        <v>0</v>
      </c>
      <c r="J175" s="26">
        <f t="shared" si="9"/>
        <v>0</v>
      </c>
    </row>
    <row r="176" spans="1:10" s="17" customFormat="1" ht="40.799999999999997" x14ac:dyDescent="0.3">
      <c r="A176" s="19" t="s">
        <v>448</v>
      </c>
      <c r="B176" s="9" t="s">
        <v>1400</v>
      </c>
      <c r="C176" s="10" t="s">
        <v>809</v>
      </c>
      <c r="D176" s="8" t="s">
        <v>73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8" customFormat="1" ht="20.399999999999999" x14ac:dyDescent="0.3">
      <c r="A177" s="47" t="s">
        <v>450</v>
      </c>
      <c r="B177" s="43" t="s">
        <v>203</v>
      </c>
      <c r="C177" s="44" t="s">
        <v>204</v>
      </c>
      <c r="D177" s="42" t="s">
        <v>69</v>
      </c>
      <c r="E177" s="48">
        <v>2.2999999999999998</v>
      </c>
      <c r="F177" s="26"/>
      <c r="G177" s="26">
        <f t="shared" si="7"/>
        <v>0</v>
      </c>
      <c r="H177" s="26"/>
      <c r="I177" s="26">
        <f t="shared" si="8"/>
        <v>0</v>
      </c>
      <c r="J177" s="26">
        <f t="shared" si="9"/>
        <v>0</v>
      </c>
    </row>
    <row r="178" spans="1:10" s="17" customFormat="1" ht="40.799999999999997" x14ac:dyDescent="0.3">
      <c r="A178" s="19" t="s">
        <v>452</v>
      </c>
      <c r="B178" s="9" t="s">
        <v>1400</v>
      </c>
      <c r="C178" s="10" t="s">
        <v>810</v>
      </c>
      <c r="D178" s="8" t="s">
        <v>73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0.799999999999997" x14ac:dyDescent="0.3">
      <c r="A179" s="19" t="s">
        <v>454</v>
      </c>
      <c r="B179" s="9" t="s">
        <v>811</v>
      </c>
      <c r="C179" s="10" t="s">
        <v>812</v>
      </c>
      <c r="D179" s="8" t="s">
        <v>213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456</v>
      </c>
      <c r="B180" s="9" t="s">
        <v>898</v>
      </c>
      <c r="C180" s="10" t="s">
        <v>1613</v>
      </c>
      <c r="D180" s="8" t="s">
        <v>213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458</v>
      </c>
      <c r="B181" s="9" t="s">
        <v>815</v>
      </c>
      <c r="C181" s="10" t="s">
        <v>1614</v>
      </c>
      <c r="D181" s="8" t="s">
        <v>213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459</v>
      </c>
      <c r="B182" s="9" t="s">
        <v>898</v>
      </c>
      <c r="C182" s="10" t="s">
        <v>1615</v>
      </c>
      <c r="D182" s="8" t="s">
        <v>213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461</v>
      </c>
      <c r="B183" s="9" t="s">
        <v>801</v>
      </c>
      <c r="C183" s="10" t="s">
        <v>1324</v>
      </c>
      <c r="D183" s="8" t="s">
        <v>213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463</v>
      </c>
      <c r="B184" s="9" t="s">
        <v>801</v>
      </c>
      <c r="C184" s="10" t="s">
        <v>1299</v>
      </c>
      <c r="D184" s="8" t="s">
        <v>213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0.799999999999997" x14ac:dyDescent="0.3">
      <c r="A185" s="19" t="s">
        <v>466</v>
      </c>
      <c r="B185" s="9" t="s">
        <v>801</v>
      </c>
      <c r="C185" s="10" t="s">
        <v>1616</v>
      </c>
      <c r="D185" s="8" t="s">
        <v>213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0.799999999999997" x14ac:dyDescent="0.3">
      <c r="A186" s="19" t="s">
        <v>916</v>
      </c>
      <c r="B186" s="9" t="s">
        <v>853</v>
      </c>
      <c r="C186" s="10" t="s">
        <v>905</v>
      </c>
      <c r="D186" s="8" t="s">
        <v>213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871</v>
      </c>
      <c r="D187" s="8" t="s">
        <v>73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473</v>
      </c>
      <c r="B188" s="9" t="s">
        <v>870</v>
      </c>
      <c r="C188" s="10" t="s">
        <v>873</v>
      </c>
      <c r="D188" s="8" t="s">
        <v>73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1325</v>
      </c>
      <c r="D189" s="8" t="s">
        <v>73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477</v>
      </c>
      <c r="B190" s="9" t="s">
        <v>859</v>
      </c>
      <c r="C190" s="10" t="s">
        <v>1327</v>
      </c>
      <c r="D190" s="8" t="s">
        <v>73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479</v>
      </c>
      <c r="B191" s="9" t="s">
        <v>840</v>
      </c>
      <c r="C191" s="10" t="s">
        <v>1063</v>
      </c>
      <c r="D191" s="8" t="s">
        <v>73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482</v>
      </c>
      <c r="B192" s="9" t="s">
        <v>842</v>
      </c>
      <c r="C192" s="10" t="s">
        <v>1035</v>
      </c>
      <c r="D192" s="8" t="s">
        <v>73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484</v>
      </c>
      <c r="B193" s="9" t="s">
        <v>815</v>
      </c>
      <c r="C193" s="10" t="s">
        <v>1306</v>
      </c>
      <c r="D193" s="8" t="s">
        <v>213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487</v>
      </c>
      <c r="B194" s="9" t="s">
        <v>870</v>
      </c>
      <c r="C194" s="10" t="s">
        <v>914</v>
      </c>
      <c r="D194" s="8" t="s">
        <v>73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0.799999999999997" x14ac:dyDescent="0.3">
      <c r="A195" s="19" t="s">
        <v>490</v>
      </c>
      <c r="B195" s="9" t="s">
        <v>840</v>
      </c>
      <c r="C195" s="10" t="s">
        <v>876</v>
      </c>
      <c r="D195" s="8" t="s">
        <v>73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0.799999999999997" x14ac:dyDescent="0.3">
      <c r="A196" s="19" t="s">
        <v>493</v>
      </c>
      <c r="B196" s="9" t="s">
        <v>850</v>
      </c>
      <c r="C196" s="10" t="s">
        <v>1328</v>
      </c>
      <c r="D196" s="8" t="s">
        <v>73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0.799999999999997" x14ac:dyDescent="0.3">
      <c r="A197" s="19" t="s">
        <v>497</v>
      </c>
      <c r="B197" s="9" t="s">
        <v>831</v>
      </c>
      <c r="C197" s="10" t="s">
        <v>832</v>
      </c>
      <c r="D197" s="8" t="s">
        <v>213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921</v>
      </c>
      <c r="B198" s="9" t="s">
        <v>838</v>
      </c>
      <c r="C198" s="10" t="s">
        <v>911</v>
      </c>
      <c r="D198" s="8" t="s">
        <v>73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501</v>
      </c>
      <c r="B199" s="9" t="s">
        <v>840</v>
      </c>
      <c r="C199" s="10" t="s">
        <v>912</v>
      </c>
      <c r="D199" s="8" t="s">
        <v>73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922</v>
      </c>
      <c r="B200" s="9" t="s">
        <v>842</v>
      </c>
      <c r="C200" s="10" t="s">
        <v>913</v>
      </c>
      <c r="D200" s="8" t="s">
        <v>73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507</v>
      </c>
      <c r="B201" s="9" t="s">
        <v>850</v>
      </c>
      <c r="C201" s="10" t="s">
        <v>851</v>
      </c>
      <c r="D201" s="8" t="s">
        <v>73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0.799999999999997" x14ac:dyDescent="0.3">
      <c r="A202" s="19" t="s">
        <v>510</v>
      </c>
      <c r="B202" s="9" t="s">
        <v>840</v>
      </c>
      <c r="C202" s="10" t="s">
        <v>852</v>
      </c>
      <c r="D202" s="8" t="s">
        <v>73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8" customFormat="1" ht="20.399999999999999" x14ac:dyDescent="0.3">
      <c r="A203" s="47" t="s">
        <v>925</v>
      </c>
      <c r="B203" s="43" t="s">
        <v>825</v>
      </c>
      <c r="C203" s="44" t="s">
        <v>826</v>
      </c>
      <c r="D203" s="42" t="s">
        <v>109</v>
      </c>
      <c r="E203" s="49">
        <v>1</v>
      </c>
      <c r="F203" s="26"/>
      <c r="G203" s="26">
        <f t="shared" si="10"/>
        <v>0</v>
      </c>
      <c r="H203" s="26"/>
      <c r="I203" s="26">
        <f t="shared" si="11"/>
        <v>0</v>
      </c>
      <c r="J203" s="26">
        <f t="shared" si="12"/>
        <v>0</v>
      </c>
    </row>
    <row r="204" spans="1:10" s="17" customFormat="1" ht="40.799999999999997" x14ac:dyDescent="0.3">
      <c r="A204" s="19" t="s">
        <v>516</v>
      </c>
      <c r="B204" s="9" t="s">
        <v>1069</v>
      </c>
      <c r="C204" s="10" t="s">
        <v>1617</v>
      </c>
      <c r="D204" s="8" t="s">
        <v>116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0.799999999999997" x14ac:dyDescent="0.3">
      <c r="A205" s="19" t="s">
        <v>927</v>
      </c>
      <c r="B205" s="9" t="s">
        <v>833</v>
      </c>
      <c r="C205" s="10" t="s">
        <v>1618</v>
      </c>
      <c r="D205" s="8" t="s">
        <v>213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20.399999999999999" x14ac:dyDescent="0.3">
      <c r="A206" s="47" t="s">
        <v>522</v>
      </c>
      <c r="B206" s="43" t="s">
        <v>825</v>
      </c>
      <c r="C206" s="44" t="s">
        <v>826</v>
      </c>
      <c r="D206" s="42" t="s">
        <v>109</v>
      </c>
      <c r="E206" s="49">
        <v>15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40.799999999999997" x14ac:dyDescent="0.3">
      <c r="A207" s="19" t="s">
        <v>523</v>
      </c>
      <c r="B207" s="9" t="s">
        <v>1069</v>
      </c>
      <c r="C207" s="10" t="s">
        <v>1329</v>
      </c>
      <c r="D207" s="8" t="s">
        <v>116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0.799999999999997" x14ac:dyDescent="0.3">
      <c r="A208" s="19" t="s">
        <v>933</v>
      </c>
      <c r="B208" s="9" t="s">
        <v>833</v>
      </c>
      <c r="C208" s="10" t="s">
        <v>1592</v>
      </c>
      <c r="D208" s="8" t="s">
        <v>213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8" customFormat="1" ht="20.399999999999999" x14ac:dyDescent="0.3">
      <c r="A209" s="47" t="s">
        <v>529</v>
      </c>
      <c r="B209" s="43" t="s">
        <v>825</v>
      </c>
      <c r="C209" s="44" t="s">
        <v>826</v>
      </c>
      <c r="D209" s="42" t="s">
        <v>109</v>
      </c>
      <c r="E209" s="49">
        <v>6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0.799999999999997" x14ac:dyDescent="0.3">
      <c r="A210" s="19" t="s">
        <v>531</v>
      </c>
      <c r="B210" s="9" t="s">
        <v>1069</v>
      </c>
      <c r="C210" s="10" t="s">
        <v>1491</v>
      </c>
      <c r="D210" s="8" t="s">
        <v>116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0.799999999999997" x14ac:dyDescent="0.3">
      <c r="A211" s="19" t="s">
        <v>533</v>
      </c>
      <c r="B211" s="9" t="s">
        <v>835</v>
      </c>
      <c r="C211" s="10" t="s">
        <v>836</v>
      </c>
      <c r="D211" s="8" t="s">
        <v>837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0.799999999999997" x14ac:dyDescent="0.3">
      <c r="A212" s="19" t="s">
        <v>535</v>
      </c>
      <c r="B212" s="9" t="s">
        <v>833</v>
      </c>
      <c r="C212" s="10" t="s">
        <v>1311</v>
      </c>
      <c r="D212" s="8" t="s">
        <v>213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0.799999999999997" x14ac:dyDescent="0.3">
      <c r="A213" s="19" t="s">
        <v>937</v>
      </c>
      <c r="B213" s="9" t="s">
        <v>815</v>
      </c>
      <c r="C213" s="10" t="s">
        <v>846</v>
      </c>
      <c r="D213" s="8" t="s">
        <v>213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8" customFormat="1" ht="30.6" x14ac:dyDescent="0.3">
      <c r="A214" s="47" t="s">
        <v>939</v>
      </c>
      <c r="B214" s="43" t="s">
        <v>498</v>
      </c>
      <c r="C214" s="44" t="s">
        <v>499</v>
      </c>
      <c r="D214" s="42" t="s">
        <v>109</v>
      </c>
      <c r="E214" s="50">
        <v>0.99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0.799999999999997" x14ac:dyDescent="0.3">
      <c r="A215" s="19" t="s">
        <v>942</v>
      </c>
      <c r="B215" s="9" t="s">
        <v>823</v>
      </c>
      <c r="C215" s="10" t="s">
        <v>1619</v>
      </c>
      <c r="D215" s="8" t="s">
        <v>116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0.799999999999997" x14ac:dyDescent="0.3">
      <c r="A216" s="19" t="s">
        <v>945</v>
      </c>
      <c r="B216" s="9" t="s">
        <v>823</v>
      </c>
      <c r="C216" s="10" t="s">
        <v>1312</v>
      </c>
      <c r="D216" s="8" t="s">
        <v>116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0.799999999999997" x14ac:dyDescent="0.3">
      <c r="A217" s="19" t="s">
        <v>948</v>
      </c>
      <c r="B217" s="9" t="s">
        <v>817</v>
      </c>
      <c r="C217" s="10" t="s">
        <v>1333</v>
      </c>
      <c r="D217" s="8" t="s">
        <v>213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0.799999999999997" x14ac:dyDescent="0.3">
      <c r="A218" s="19" t="s">
        <v>950</v>
      </c>
      <c r="B218" s="9" t="s">
        <v>1406</v>
      </c>
      <c r="C218" s="10" t="s">
        <v>1335</v>
      </c>
      <c r="D218" s="8" t="s">
        <v>73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0.799999999999997" x14ac:dyDescent="0.3">
      <c r="A219" s="19" t="s">
        <v>953</v>
      </c>
      <c r="B219" s="9" t="s">
        <v>1406</v>
      </c>
      <c r="C219" s="10" t="s">
        <v>1407</v>
      </c>
      <c r="D219" s="8" t="s">
        <v>73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0.799999999999997" x14ac:dyDescent="0.3">
      <c r="A220" s="19" t="s">
        <v>955</v>
      </c>
      <c r="B220" s="9" t="s">
        <v>1406</v>
      </c>
      <c r="C220" s="10" t="s">
        <v>1408</v>
      </c>
      <c r="D220" s="8" t="s">
        <v>73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0.799999999999997" x14ac:dyDescent="0.3">
      <c r="A221" s="19" t="s">
        <v>956</v>
      </c>
      <c r="B221" s="9" t="s">
        <v>840</v>
      </c>
      <c r="C221" s="10" t="s">
        <v>912</v>
      </c>
      <c r="D221" s="8" t="s">
        <v>73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0.799999999999997" x14ac:dyDescent="0.3">
      <c r="A222" s="19" t="s">
        <v>960</v>
      </c>
      <c r="B222" s="9" t="s">
        <v>1167</v>
      </c>
      <c r="C222" s="10" t="s">
        <v>1593</v>
      </c>
      <c r="D222" s="8" t="s">
        <v>116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0.799999999999997" x14ac:dyDescent="0.3">
      <c r="A223" s="19" t="s">
        <v>963</v>
      </c>
      <c r="B223" s="9" t="s">
        <v>1170</v>
      </c>
      <c r="C223" s="10" t="s">
        <v>1594</v>
      </c>
      <c r="D223" s="8" t="s">
        <v>213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0.799999999999997" x14ac:dyDescent="0.3">
      <c r="A224" s="19" t="s">
        <v>966</v>
      </c>
      <c r="B224" s="9" t="s">
        <v>1170</v>
      </c>
      <c r="C224" s="10" t="s">
        <v>1595</v>
      </c>
      <c r="D224" s="8" t="s">
        <v>213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0.799999999999997" x14ac:dyDescent="0.3">
      <c r="A225" s="19" t="s">
        <v>969</v>
      </c>
      <c r="B225" s="9" t="s">
        <v>1170</v>
      </c>
      <c r="C225" s="10" t="s">
        <v>1173</v>
      </c>
      <c r="D225" s="8" t="s">
        <v>213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0.799999999999997" x14ac:dyDescent="0.3">
      <c r="A226" s="19" t="s">
        <v>1076</v>
      </c>
      <c r="B226" s="9" t="s">
        <v>1596</v>
      </c>
      <c r="C226" s="10" t="s">
        <v>1597</v>
      </c>
      <c r="D226" s="8" t="s">
        <v>213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0.799999999999997" x14ac:dyDescent="0.3">
      <c r="A227" s="19" t="s">
        <v>1620</v>
      </c>
      <c r="B227" s="9" t="s">
        <v>1598</v>
      </c>
      <c r="C227" s="10" t="s">
        <v>1599</v>
      </c>
      <c r="D227" s="8" t="s">
        <v>73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3">
      <c r="G228" s="26">
        <f t="shared" ref="G228:I228" si="13">SUM(G3:G227)</f>
        <v>22177336.602999996</v>
      </c>
      <c r="H228" s="26"/>
      <c r="I228" s="26">
        <f t="shared" si="13"/>
        <v>0</v>
      </c>
      <c r="J228" s="26">
        <f>SUM(J3:J227)</f>
        <v>22177336.602999996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tabColor rgb="FFFF0000"/>
    <pageSetUpPr fitToPage="1"/>
  </sheetPr>
  <dimension ref="A1:K214"/>
  <sheetViews>
    <sheetView workbookViewId="0">
      <pane ySplit="1" topLeftCell="A41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1.47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12</v>
      </c>
      <c r="F14" s="21">
        <v>29267</v>
      </c>
      <c r="G14" s="21">
        <f t="shared" si="0"/>
        <v>351204</v>
      </c>
      <c r="H14" s="21"/>
      <c r="I14" s="21">
        <f t="shared" si="1"/>
        <v>0</v>
      </c>
      <c r="J14" s="21">
        <f t="shared" si="3"/>
        <v>351204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105</v>
      </c>
      <c r="F15" s="21">
        <v>27733</v>
      </c>
      <c r="G15" s="21">
        <f t="shared" si="0"/>
        <v>2911965</v>
      </c>
      <c r="H15" s="21"/>
      <c r="I15" s="21">
        <f t="shared" si="1"/>
        <v>0</v>
      </c>
      <c r="J15" s="21">
        <f t="shared" si="3"/>
        <v>2911965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12</v>
      </c>
      <c r="F16" s="21">
        <v>33118</v>
      </c>
      <c r="G16" s="21">
        <f t="shared" si="0"/>
        <v>397416</v>
      </c>
      <c r="H16" s="21"/>
      <c r="I16" s="21">
        <f t="shared" si="1"/>
        <v>0</v>
      </c>
      <c r="J16" s="21">
        <f t="shared" si="3"/>
        <v>397416</v>
      </c>
    </row>
    <row r="17" spans="1:10" s="17" customFormat="1" ht="40.799999999999997" x14ac:dyDescent="0.3">
      <c r="A17" s="19" t="s">
        <v>45</v>
      </c>
      <c r="B17" s="9" t="s">
        <v>706</v>
      </c>
      <c r="C17" s="10" t="s">
        <v>1250</v>
      </c>
      <c r="D17" s="8" t="s">
        <v>213</v>
      </c>
      <c r="E17" s="22">
        <v>17</v>
      </c>
      <c r="F17" s="21">
        <v>26164</v>
      </c>
      <c r="G17" s="21">
        <f t="shared" si="0"/>
        <v>444788</v>
      </c>
      <c r="H17" s="21"/>
      <c r="I17" s="21">
        <f t="shared" si="1"/>
        <v>0</v>
      </c>
      <c r="J17" s="21">
        <f t="shared" si="3"/>
        <v>444788</v>
      </c>
    </row>
    <row r="18" spans="1:10" s="17" customFormat="1" ht="40.799999999999997" x14ac:dyDescent="0.3">
      <c r="A18" s="19" t="s">
        <v>46</v>
      </c>
      <c r="B18" s="9" t="s">
        <v>706</v>
      </c>
      <c r="C18" s="10" t="s">
        <v>1621</v>
      </c>
      <c r="D18" s="8" t="s">
        <v>213</v>
      </c>
      <c r="E18" s="22">
        <v>1</v>
      </c>
      <c r="F18" s="21">
        <v>38390</v>
      </c>
      <c r="G18" s="21">
        <f t="shared" si="0"/>
        <v>38390</v>
      </c>
      <c r="H18" s="21"/>
      <c r="I18" s="21">
        <f t="shared" si="1"/>
        <v>0</v>
      </c>
      <c r="J18" s="21">
        <f t="shared" si="3"/>
        <v>38390</v>
      </c>
    </row>
    <row r="19" spans="1:10" s="17" customFormat="1" ht="30.6" x14ac:dyDescent="0.3">
      <c r="A19" s="19" t="s">
        <v>563</v>
      </c>
      <c r="B19" s="9" t="s">
        <v>1251</v>
      </c>
      <c r="C19" s="10" t="s">
        <v>1252</v>
      </c>
      <c r="D19" s="8" t="s">
        <v>69</v>
      </c>
      <c r="E19" s="20">
        <v>0.6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4.4" x14ac:dyDescent="0.3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0.799999999999997" x14ac:dyDescent="0.3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30.04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0.799999999999997" x14ac:dyDescent="0.3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28.96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714</v>
      </c>
      <c r="C23" s="44" t="s">
        <v>715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716</v>
      </c>
      <c r="C24" s="44" t="s">
        <v>717</v>
      </c>
      <c r="D24" s="42" t="s">
        <v>18</v>
      </c>
      <c r="E24" s="48">
        <v>0.3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718</v>
      </c>
      <c r="C25" s="44" t="s">
        <v>719</v>
      </c>
      <c r="D25" s="42" t="s">
        <v>18</v>
      </c>
      <c r="E25" s="48">
        <v>0.1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23</v>
      </c>
      <c r="C26" s="44" t="s">
        <v>24</v>
      </c>
      <c r="D26" s="42" t="s">
        <v>18</v>
      </c>
      <c r="E26" s="48">
        <v>2.1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580</v>
      </c>
      <c r="B27" s="43" t="s">
        <v>20</v>
      </c>
      <c r="C27" s="44" t="s">
        <v>21</v>
      </c>
      <c r="D27" s="42" t="s">
        <v>18</v>
      </c>
      <c r="E27" s="50">
        <v>1.1200000000000001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66</v>
      </c>
      <c r="B28" s="43" t="s">
        <v>16</v>
      </c>
      <c r="C28" s="44" t="s">
        <v>17</v>
      </c>
      <c r="D28" s="42" t="s">
        <v>18</v>
      </c>
      <c r="E28" s="50">
        <v>1.84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1622</v>
      </c>
      <c r="D29" s="8" t="s">
        <v>116</v>
      </c>
      <c r="E29" s="20">
        <v>91.8</v>
      </c>
      <c r="F29" s="21">
        <v>5564.94</v>
      </c>
      <c r="G29" s="21">
        <f t="shared" si="0"/>
        <v>510861.49199999997</v>
      </c>
      <c r="H29" s="21"/>
      <c r="I29" s="21">
        <f t="shared" si="1"/>
        <v>0</v>
      </c>
      <c r="J29" s="21">
        <f t="shared" si="3"/>
        <v>510861.49199999997</v>
      </c>
    </row>
    <row r="30" spans="1:10" s="17" customFormat="1" ht="40.799999999999997" x14ac:dyDescent="0.3">
      <c r="A30" s="19" t="s">
        <v>74</v>
      </c>
      <c r="B30" s="9" t="s">
        <v>720</v>
      </c>
      <c r="C30" s="10" t="s">
        <v>1623</v>
      </c>
      <c r="D30" s="8" t="s">
        <v>116</v>
      </c>
      <c r="E30" s="20">
        <v>127.5</v>
      </c>
      <c r="F30" s="21">
        <v>3351.61</v>
      </c>
      <c r="G30" s="21">
        <f t="shared" si="0"/>
        <v>427330.27500000002</v>
      </c>
      <c r="H30" s="21"/>
      <c r="I30" s="21">
        <f t="shared" si="1"/>
        <v>0</v>
      </c>
      <c r="J30" s="21">
        <f t="shared" si="3"/>
        <v>427330.27500000002</v>
      </c>
    </row>
    <row r="31" spans="1:10" s="17" customFormat="1" ht="40.799999999999997" x14ac:dyDescent="0.3">
      <c r="A31" s="19" t="s">
        <v>76</v>
      </c>
      <c r="B31" s="9" t="s">
        <v>720</v>
      </c>
      <c r="C31" s="10" t="s">
        <v>1419</v>
      </c>
      <c r="D31" s="8" t="s">
        <v>116</v>
      </c>
      <c r="E31" s="20">
        <v>25.5</v>
      </c>
      <c r="F31" s="21">
        <v>2436</v>
      </c>
      <c r="G31" s="21">
        <f t="shared" si="0"/>
        <v>62118</v>
      </c>
      <c r="H31" s="21"/>
      <c r="I31" s="21">
        <f t="shared" si="1"/>
        <v>0</v>
      </c>
      <c r="J31" s="21">
        <f t="shared" si="3"/>
        <v>62118</v>
      </c>
    </row>
    <row r="32" spans="1:10" s="17" customFormat="1" ht="40.799999999999997" x14ac:dyDescent="0.3">
      <c r="A32" s="19" t="s">
        <v>79</v>
      </c>
      <c r="B32" s="9" t="s">
        <v>720</v>
      </c>
      <c r="C32" s="10" t="s">
        <v>1624</v>
      </c>
      <c r="D32" s="8" t="s">
        <v>116</v>
      </c>
      <c r="E32" s="22">
        <v>510</v>
      </c>
      <c r="F32" s="21">
        <v>1579.11</v>
      </c>
      <c r="G32" s="21">
        <f t="shared" si="0"/>
        <v>805346.1</v>
      </c>
      <c r="H32" s="21"/>
      <c r="I32" s="21">
        <f t="shared" si="1"/>
        <v>0</v>
      </c>
      <c r="J32" s="21">
        <f t="shared" si="3"/>
        <v>805346.1</v>
      </c>
    </row>
    <row r="33" spans="1:10" s="17" customFormat="1" ht="40.799999999999997" x14ac:dyDescent="0.3">
      <c r="A33" s="19" t="s">
        <v>81</v>
      </c>
      <c r="B33" s="9" t="s">
        <v>1255</v>
      </c>
      <c r="C33" s="10" t="s">
        <v>1421</v>
      </c>
      <c r="D33" s="8" t="s">
        <v>116</v>
      </c>
      <c r="E33" s="20">
        <v>775.2</v>
      </c>
      <c r="F33" s="21">
        <v>1155.51</v>
      </c>
      <c r="G33" s="21">
        <f t="shared" si="0"/>
        <v>895751.35200000007</v>
      </c>
      <c r="H33" s="21"/>
      <c r="I33" s="21">
        <f t="shared" si="1"/>
        <v>0</v>
      </c>
      <c r="J33" s="21">
        <f t="shared" si="3"/>
        <v>895751.35200000007</v>
      </c>
    </row>
    <row r="34" spans="1:10" s="17" customFormat="1" ht="40.799999999999997" x14ac:dyDescent="0.3">
      <c r="A34" s="19" t="s">
        <v>83</v>
      </c>
      <c r="B34" s="9" t="s">
        <v>728</v>
      </c>
      <c r="C34" s="10" t="s">
        <v>1625</v>
      </c>
      <c r="D34" s="8" t="s">
        <v>116</v>
      </c>
      <c r="E34" s="22">
        <v>918</v>
      </c>
      <c r="F34" s="21">
        <v>760.35</v>
      </c>
      <c r="G34" s="21">
        <f t="shared" si="0"/>
        <v>698001.3</v>
      </c>
      <c r="H34" s="21"/>
      <c r="I34" s="21">
        <f t="shared" si="1"/>
        <v>0</v>
      </c>
      <c r="J34" s="21">
        <f t="shared" si="3"/>
        <v>698001.3</v>
      </c>
    </row>
    <row r="35" spans="1:10" s="17" customFormat="1" ht="20.399999999999999" x14ac:dyDescent="0.3">
      <c r="A35" s="19" t="s">
        <v>85</v>
      </c>
      <c r="B35" s="9" t="s">
        <v>1626</v>
      </c>
      <c r="C35" s="10" t="s">
        <v>1627</v>
      </c>
      <c r="D35" s="8" t="s">
        <v>116</v>
      </c>
      <c r="E35" s="22">
        <v>102</v>
      </c>
      <c r="F35" s="21">
        <v>735.28</v>
      </c>
      <c r="G35" s="21">
        <f t="shared" si="0"/>
        <v>74998.559999999998</v>
      </c>
      <c r="H35" s="21"/>
      <c r="I35" s="21">
        <f t="shared" si="1"/>
        <v>0</v>
      </c>
      <c r="J35" s="21">
        <f t="shared" si="3"/>
        <v>74998.559999999998</v>
      </c>
    </row>
    <row r="36" spans="1:10" s="17" customFormat="1" ht="40.799999999999997" x14ac:dyDescent="0.3">
      <c r="A36" s="19" t="s">
        <v>88</v>
      </c>
      <c r="B36" s="9" t="s">
        <v>1258</v>
      </c>
      <c r="C36" s="10" t="s">
        <v>1628</v>
      </c>
      <c r="D36" s="8" t="s">
        <v>116</v>
      </c>
      <c r="E36" s="20">
        <v>571.20000000000005</v>
      </c>
      <c r="F36" s="21">
        <v>495.42</v>
      </c>
      <c r="G36" s="21">
        <f t="shared" si="0"/>
        <v>282983.90400000004</v>
      </c>
      <c r="H36" s="21"/>
      <c r="I36" s="21">
        <f t="shared" si="1"/>
        <v>0</v>
      </c>
      <c r="J36" s="21">
        <f t="shared" si="3"/>
        <v>282983.90400000004</v>
      </c>
    </row>
    <row r="37" spans="1:10" s="17" customFormat="1" ht="40.799999999999997" x14ac:dyDescent="0.3">
      <c r="A37" s="19" t="s">
        <v>90</v>
      </c>
      <c r="B37" s="9" t="s">
        <v>728</v>
      </c>
      <c r="C37" s="10" t="s">
        <v>1629</v>
      </c>
      <c r="D37" s="8" t="s">
        <v>116</v>
      </c>
      <c r="E37" s="22">
        <v>612</v>
      </c>
      <c r="F37" s="21">
        <v>380.34</v>
      </c>
      <c r="G37" s="21">
        <f t="shared" si="0"/>
        <v>232768.08</v>
      </c>
      <c r="H37" s="21"/>
      <c r="I37" s="21">
        <f t="shared" si="1"/>
        <v>0</v>
      </c>
      <c r="J37" s="21">
        <f t="shared" si="3"/>
        <v>232768.08</v>
      </c>
    </row>
    <row r="38" spans="1:10" s="17" customFormat="1" ht="40.799999999999997" x14ac:dyDescent="0.3">
      <c r="A38" s="19" t="s">
        <v>92</v>
      </c>
      <c r="B38" s="9" t="s">
        <v>720</v>
      </c>
      <c r="C38" s="10" t="s">
        <v>1622</v>
      </c>
      <c r="D38" s="8" t="s">
        <v>116</v>
      </c>
      <c r="E38" s="20">
        <v>30.6</v>
      </c>
      <c r="F38" s="21">
        <v>5564.94</v>
      </c>
      <c r="G38" s="21">
        <f t="shared" si="0"/>
        <v>170287.16399999999</v>
      </c>
      <c r="H38" s="21"/>
      <c r="I38" s="21">
        <f t="shared" si="1"/>
        <v>0</v>
      </c>
      <c r="J38" s="21">
        <f t="shared" si="3"/>
        <v>170287.16399999999</v>
      </c>
    </row>
    <row r="39" spans="1:10" s="17" customFormat="1" ht="40.799999999999997" x14ac:dyDescent="0.3">
      <c r="A39" s="19" t="s">
        <v>94</v>
      </c>
      <c r="B39" s="9" t="s">
        <v>720</v>
      </c>
      <c r="C39" s="10" t="s">
        <v>734</v>
      </c>
      <c r="D39" s="8" t="s">
        <v>116</v>
      </c>
      <c r="E39" s="20">
        <v>61.2</v>
      </c>
      <c r="F39" s="21">
        <v>3720.28</v>
      </c>
      <c r="G39" s="21">
        <f t="shared" si="0"/>
        <v>227681.13600000003</v>
      </c>
      <c r="H39" s="21"/>
      <c r="I39" s="21">
        <f t="shared" si="1"/>
        <v>0</v>
      </c>
      <c r="J39" s="21">
        <f t="shared" si="3"/>
        <v>227681.13600000003</v>
      </c>
    </row>
    <row r="40" spans="1:10" s="17" customFormat="1" ht="40.799999999999997" x14ac:dyDescent="0.3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20.399999999999999</v>
      </c>
      <c r="F40" s="21">
        <v>1394.14</v>
      </c>
      <c r="G40" s="21">
        <f t="shared" si="0"/>
        <v>28440.455999999998</v>
      </c>
      <c r="H40" s="21"/>
      <c r="I40" s="21">
        <f t="shared" si="1"/>
        <v>0</v>
      </c>
      <c r="J40" s="21">
        <f t="shared" si="3"/>
        <v>28440.455999999998</v>
      </c>
    </row>
    <row r="41" spans="1:10" s="17" customFormat="1" ht="40.799999999999997" x14ac:dyDescent="0.3">
      <c r="A41" s="19" t="s">
        <v>98</v>
      </c>
      <c r="B41" s="9" t="s">
        <v>1255</v>
      </c>
      <c r="C41" s="10" t="s">
        <v>1427</v>
      </c>
      <c r="D41" s="8" t="s">
        <v>116</v>
      </c>
      <c r="E41" s="22">
        <v>102</v>
      </c>
      <c r="F41" s="21">
        <v>1394.14</v>
      </c>
      <c r="G41" s="21">
        <f t="shared" si="0"/>
        <v>142202.28</v>
      </c>
      <c r="H41" s="21"/>
      <c r="I41" s="21">
        <f t="shared" si="1"/>
        <v>0</v>
      </c>
      <c r="J41" s="21">
        <f t="shared" si="3"/>
        <v>142202.28</v>
      </c>
    </row>
    <row r="42" spans="1:10" s="17" customFormat="1" ht="40.799999999999997" x14ac:dyDescent="0.3">
      <c r="A42" s="19" t="s">
        <v>101</v>
      </c>
      <c r="B42" s="9" t="s">
        <v>733</v>
      </c>
      <c r="C42" s="10" t="s">
        <v>1630</v>
      </c>
      <c r="D42" s="8" t="s">
        <v>116</v>
      </c>
      <c r="E42" s="22">
        <v>51</v>
      </c>
      <c r="F42" s="21">
        <v>908.73</v>
      </c>
      <c r="G42" s="21">
        <f t="shared" si="0"/>
        <v>46345.23</v>
      </c>
      <c r="H42" s="21"/>
      <c r="I42" s="21">
        <f t="shared" si="1"/>
        <v>0</v>
      </c>
      <c r="J42" s="21">
        <f t="shared" si="3"/>
        <v>46345.23</v>
      </c>
    </row>
    <row r="43" spans="1:10" s="17" customFormat="1" ht="40.799999999999997" x14ac:dyDescent="0.3">
      <c r="A43" s="19" t="s">
        <v>103</v>
      </c>
      <c r="B43" s="9" t="s">
        <v>728</v>
      </c>
      <c r="C43" s="10" t="s">
        <v>1631</v>
      </c>
      <c r="D43" s="8" t="s">
        <v>116</v>
      </c>
      <c r="E43" s="22">
        <v>510</v>
      </c>
      <c r="F43" s="21">
        <v>908.73</v>
      </c>
      <c r="G43" s="21">
        <f t="shared" si="0"/>
        <v>463452.3</v>
      </c>
      <c r="H43" s="21"/>
      <c r="I43" s="21">
        <f t="shared" si="1"/>
        <v>0</v>
      </c>
      <c r="J43" s="21">
        <f t="shared" si="3"/>
        <v>463452.3</v>
      </c>
    </row>
    <row r="44" spans="1:10" s="17" customFormat="1" ht="20.399999999999999" x14ac:dyDescent="0.3">
      <c r="A44" s="19" t="s">
        <v>106</v>
      </c>
      <c r="B44" s="9" t="s">
        <v>1626</v>
      </c>
      <c r="C44" s="10" t="s">
        <v>1430</v>
      </c>
      <c r="D44" s="8" t="s">
        <v>116</v>
      </c>
      <c r="E44" s="22">
        <v>867</v>
      </c>
      <c r="F44" s="21">
        <v>586.29</v>
      </c>
      <c r="G44" s="21">
        <f t="shared" si="0"/>
        <v>508313.43</v>
      </c>
      <c r="H44" s="21"/>
      <c r="I44" s="21">
        <f t="shared" si="1"/>
        <v>0</v>
      </c>
      <c r="J44" s="21">
        <f t="shared" si="3"/>
        <v>508313.43</v>
      </c>
    </row>
    <row r="45" spans="1:10" s="17" customFormat="1" ht="40.799999999999997" x14ac:dyDescent="0.3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612</v>
      </c>
      <c r="F45" s="21">
        <v>466.17</v>
      </c>
      <c r="G45" s="21">
        <f t="shared" si="0"/>
        <v>285296.04000000004</v>
      </c>
      <c r="H45" s="21"/>
      <c r="I45" s="21">
        <f t="shared" si="1"/>
        <v>0</v>
      </c>
      <c r="J45" s="21">
        <f t="shared" si="3"/>
        <v>285296.04000000004</v>
      </c>
    </row>
    <row r="46" spans="1:10" s="17" customFormat="1" ht="40.799999999999997" x14ac:dyDescent="0.3">
      <c r="A46" s="19" t="s">
        <v>113</v>
      </c>
      <c r="B46" s="9" t="s">
        <v>1265</v>
      </c>
      <c r="C46" s="10" t="s">
        <v>1432</v>
      </c>
      <c r="D46" s="8" t="s">
        <v>116</v>
      </c>
      <c r="E46" s="20">
        <v>30.6</v>
      </c>
      <c r="F46" s="21">
        <v>517.78</v>
      </c>
      <c r="G46" s="21">
        <f t="shared" si="0"/>
        <v>15844.067999999999</v>
      </c>
      <c r="H46" s="21"/>
      <c r="I46" s="21">
        <f t="shared" si="1"/>
        <v>0</v>
      </c>
      <c r="J46" s="21">
        <f t="shared" si="3"/>
        <v>15844.067999999999</v>
      </c>
    </row>
    <row r="47" spans="1:10" s="38" customFormat="1" ht="30.6" x14ac:dyDescent="0.3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120</v>
      </c>
      <c r="B48" s="9" t="s">
        <v>741</v>
      </c>
      <c r="C48" s="10" t="s">
        <v>1632</v>
      </c>
      <c r="D48" s="8" t="s">
        <v>116</v>
      </c>
      <c r="E48" s="22">
        <v>51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10.199999999999999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40.799999999999997" x14ac:dyDescent="0.3">
      <c r="A50" s="19" t="s">
        <v>127</v>
      </c>
      <c r="B50" s="9" t="s">
        <v>741</v>
      </c>
      <c r="C50" s="10" t="s">
        <v>1269</v>
      </c>
      <c r="D50" s="8" t="s">
        <v>116</v>
      </c>
      <c r="E50" s="22">
        <v>102</v>
      </c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17" customFormat="1" ht="40.799999999999997" x14ac:dyDescent="0.3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51.5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14.4" x14ac:dyDescent="0.3">
      <c r="A52" s="14" t="s">
        <v>988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0.01</v>
      </c>
      <c r="F53" s="26"/>
      <c r="G53" s="26">
        <f t="shared" si="0"/>
        <v>0</v>
      </c>
      <c r="H53" s="26"/>
      <c r="I53" s="26">
        <f t="shared" si="1"/>
        <v>0</v>
      </c>
      <c r="J53" s="26">
        <f t="shared" si="3"/>
        <v>0</v>
      </c>
    </row>
    <row r="54" spans="1:10" s="17" customFormat="1" ht="30.6" x14ac:dyDescent="0.3">
      <c r="A54" s="19" t="s">
        <v>989</v>
      </c>
      <c r="B54" s="9" t="s">
        <v>990</v>
      </c>
      <c r="C54" s="10" t="s">
        <v>1272</v>
      </c>
      <c r="D54" s="8" t="s">
        <v>213</v>
      </c>
      <c r="E54" s="22">
        <v>1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17" customFormat="1" ht="14.4" x14ac:dyDescent="0.3">
      <c r="A55" s="14" t="s">
        <v>1273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5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788</v>
      </c>
      <c r="C60" s="44" t="s">
        <v>789</v>
      </c>
      <c r="D60" s="42" t="s">
        <v>790</v>
      </c>
      <c r="E60" s="50">
        <v>0.24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0" s="17" customFormat="1" ht="40.799999999999997" x14ac:dyDescent="0.3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5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14.4" x14ac:dyDescent="0.3">
      <c r="A62" s="14" t="s">
        <v>1275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14.4" x14ac:dyDescent="0.3">
      <c r="A63" s="47" t="s">
        <v>162</v>
      </c>
      <c r="B63" s="43" t="s">
        <v>313</v>
      </c>
      <c r="C63" s="44" t="s">
        <v>314</v>
      </c>
      <c r="D63" s="42" t="s">
        <v>38</v>
      </c>
      <c r="E63" s="49">
        <v>4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0.399999999999999" x14ac:dyDescent="0.3">
      <c r="A64" s="19" t="s">
        <v>1370</v>
      </c>
      <c r="B64" s="9" t="s">
        <v>994</v>
      </c>
      <c r="C64" s="10" t="s">
        <v>752</v>
      </c>
      <c r="D64" s="8" t="s">
        <v>213</v>
      </c>
      <c r="E64" s="22">
        <v>4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30.6" x14ac:dyDescent="0.3">
      <c r="A65" s="47" t="s">
        <v>169</v>
      </c>
      <c r="B65" s="43" t="s">
        <v>753</v>
      </c>
      <c r="C65" s="44" t="s">
        <v>754</v>
      </c>
      <c r="D65" s="42" t="s">
        <v>38</v>
      </c>
      <c r="E65" s="49">
        <v>19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0.6" x14ac:dyDescent="0.3">
      <c r="A66" s="19" t="s">
        <v>1551</v>
      </c>
      <c r="B66" s="9" t="s">
        <v>996</v>
      </c>
      <c r="C66" s="10" t="s">
        <v>756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30.6" x14ac:dyDescent="0.3">
      <c r="A67" s="19" t="s">
        <v>1633</v>
      </c>
      <c r="B67" s="9" t="s">
        <v>996</v>
      </c>
      <c r="C67" s="10" t="s">
        <v>1583</v>
      </c>
      <c r="D67" s="8" t="s">
        <v>213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30.6" x14ac:dyDescent="0.3">
      <c r="A68" s="47" t="s">
        <v>176</v>
      </c>
      <c r="B68" s="43" t="s">
        <v>758</v>
      </c>
      <c r="C68" s="44" t="s">
        <v>759</v>
      </c>
      <c r="D68" s="42" t="s">
        <v>38</v>
      </c>
      <c r="E68" s="49">
        <v>30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1634</v>
      </c>
      <c r="B69" s="9" t="s">
        <v>996</v>
      </c>
      <c r="C69" s="10" t="s">
        <v>1635</v>
      </c>
      <c r="D69" s="8" t="s">
        <v>213</v>
      </c>
      <c r="E69" s="22">
        <v>30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40.799999999999997" x14ac:dyDescent="0.3">
      <c r="A70" s="47" t="s">
        <v>180</v>
      </c>
      <c r="B70" s="43" t="s">
        <v>770</v>
      </c>
      <c r="C70" s="44" t="s">
        <v>771</v>
      </c>
      <c r="D70" s="42" t="s">
        <v>366</v>
      </c>
      <c r="E70" s="49">
        <v>2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0.799999999999997" x14ac:dyDescent="0.3">
      <c r="A71" s="19" t="s">
        <v>182</v>
      </c>
      <c r="B71" s="9" t="s">
        <v>772</v>
      </c>
      <c r="C71" s="10" t="s">
        <v>773</v>
      </c>
      <c r="D71" s="8" t="s">
        <v>213</v>
      </c>
      <c r="E71" s="22">
        <v>2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38" customFormat="1" ht="20.399999999999999" x14ac:dyDescent="0.3">
      <c r="A72" s="47" t="s">
        <v>184</v>
      </c>
      <c r="B72" s="43" t="s">
        <v>47</v>
      </c>
      <c r="C72" s="44" t="s">
        <v>48</v>
      </c>
      <c r="D72" s="42" t="s">
        <v>38</v>
      </c>
      <c r="E72" s="49">
        <v>11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17" customFormat="1" ht="30.6" x14ac:dyDescent="0.3">
      <c r="A73" s="19" t="s">
        <v>1636</v>
      </c>
      <c r="B73" s="9" t="s">
        <v>1279</v>
      </c>
      <c r="C73" s="10" t="s">
        <v>775</v>
      </c>
      <c r="D73" s="8" t="s">
        <v>213</v>
      </c>
      <c r="E73" s="22">
        <v>3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30.6" x14ac:dyDescent="0.3">
      <c r="A74" s="19" t="s">
        <v>1011</v>
      </c>
      <c r="B74" s="9" t="s">
        <v>1279</v>
      </c>
      <c r="C74" s="10" t="s">
        <v>1280</v>
      </c>
      <c r="D74" s="8" t="s">
        <v>213</v>
      </c>
      <c r="E74" s="22">
        <v>8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20.399999999999999" x14ac:dyDescent="0.3">
      <c r="A75" s="47" t="s">
        <v>190</v>
      </c>
      <c r="B75" s="43" t="s">
        <v>208</v>
      </c>
      <c r="C75" s="44" t="s">
        <v>209</v>
      </c>
      <c r="D75" s="42" t="s">
        <v>38</v>
      </c>
      <c r="E75" s="49">
        <v>141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0.799999999999997" x14ac:dyDescent="0.3">
      <c r="A76" s="19" t="s">
        <v>192</v>
      </c>
      <c r="B76" s="9" t="s">
        <v>764</v>
      </c>
      <c r="C76" s="10" t="s">
        <v>1584</v>
      </c>
      <c r="D76" s="8" t="s">
        <v>213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0.799999999999997" x14ac:dyDescent="0.3">
      <c r="A77" s="19" t="s">
        <v>194</v>
      </c>
      <c r="B77" s="9" t="s">
        <v>764</v>
      </c>
      <c r="C77" s="10" t="s">
        <v>767</v>
      </c>
      <c r="D77" s="8" t="s">
        <v>213</v>
      </c>
      <c r="E77" s="22">
        <v>140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14.4" x14ac:dyDescent="0.3">
      <c r="A78" s="14" t="s">
        <v>1281</v>
      </c>
      <c r="B78" s="16"/>
      <c r="C78" s="16"/>
      <c r="D78" s="16"/>
      <c r="E78" s="15"/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20.399999999999999" x14ac:dyDescent="0.3">
      <c r="A79" s="47" t="s">
        <v>196</v>
      </c>
      <c r="B79" s="43" t="s">
        <v>928</v>
      </c>
      <c r="C79" s="44" t="s">
        <v>929</v>
      </c>
      <c r="D79" s="42" t="s">
        <v>930</v>
      </c>
      <c r="E79" s="51">
        <v>0.64500000000000002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38" customFormat="1" ht="20.399999999999999" x14ac:dyDescent="0.3">
      <c r="A80" s="47" t="s">
        <v>198</v>
      </c>
      <c r="B80" s="43" t="s">
        <v>931</v>
      </c>
      <c r="C80" s="44" t="s">
        <v>932</v>
      </c>
      <c r="D80" s="42" t="s">
        <v>930</v>
      </c>
      <c r="E80" s="51">
        <v>0.64500000000000002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20.399999999999999" x14ac:dyDescent="0.3">
      <c r="A81" s="47" t="s">
        <v>200</v>
      </c>
      <c r="B81" s="43" t="s">
        <v>550</v>
      </c>
      <c r="C81" s="44" t="s">
        <v>934</v>
      </c>
      <c r="D81" s="42" t="s">
        <v>109</v>
      </c>
      <c r="E81" s="50">
        <v>2.58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38" customFormat="1" ht="20.399999999999999" x14ac:dyDescent="0.3">
      <c r="A82" s="47" t="s">
        <v>202</v>
      </c>
      <c r="B82" s="43" t="s">
        <v>464</v>
      </c>
      <c r="C82" s="44" t="s">
        <v>465</v>
      </c>
      <c r="D82" s="42" t="s">
        <v>109</v>
      </c>
      <c r="E82" s="50">
        <v>8.82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0.799999999999997" x14ac:dyDescent="0.3">
      <c r="A83" s="19" t="s">
        <v>205</v>
      </c>
      <c r="B83" s="9" t="s">
        <v>935</v>
      </c>
      <c r="C83" s="10" t="s">
        <v>468</v>
      </c>
      <c r="D83" s="8" t="s">
        <v>116</v>
      </c>
      <c r="E83" s="22">
        <v>1140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20.399999999999999" x14ac:dyDescent="0.3">
      <c r="A84" s="47" t="s">
        <v>207</v>
      </c>
      <c r="B84" s="43" t="s">
        <v>485</v>
      </c>
      <c r="C84" s="44" t="s">
        <v>486</v>
      </c>
      <c r="D84" s="42" t="s">
        <v>278</v>
      </c>
      <c r="E84" s="48">
        <v>1.5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38" customFormat="1" ht="30.6" x14ac:dyDescent="0.3">
      <c r="A85" s="47" t="s">
        <v>210</v>
      </c>
      <c r="B85" s="43" t="s">
        <v>957</v>
      </c>
      <c r="C85" s="44" t="s">
        <v>958</v>
      </c>
      <c r="D85" s="42" t="s">
        <v>959</v>
      </c>
      <c r="E85" s="49">
        <v>15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19" t="s">
        <v>214</v>
      </c>
      <c r="B86" s="9" t="s">
        <v>1282</v>
      </c>
      <c r="C86" s="10" t="s">
        <v>965</v>
      </c>
      <c r="D86" s="8" t="s">
        <v>116</v>
      </c>
      <c r="E86" s="22">
        <v>15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0.799999999999997" x14ac:dyDescent="0.3">
      <c r="A87" s="19" t="s">
        <v>698</v>
      </c>
      <c r="B87" s="9" t="s">
        <v>936</v>
      </c>
      <c r="C87" s="10" t="s">
        <v>470</v>
      </c>
      <c r="D87" s="8" t="s">
        <v>213</v>
      </c>
      <c r="E87" s="22">
        <v>1100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220</v>
      </c>
      <c r="B88" s="9" t="s">
        <v>1283</v>
      </c>
      <c r="C88" s="10" t="s">
        <v>1284</v>
      </c>
      <c r="D88" s="8" t="s">
        <v>213</v>
      </c>
      <c r="E88" s="22">
        <v>1100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798</v>
      </c>
      <c r="B89" s="9" t="s">
        <v>951</v>
      </c>
      <c r="C89" s="10" t="s">
        <v>952</v>
      </c>
      <c r="D89" s="8" t="s">
        <v>213</v>
      </c>
      <c r="E89" s="22">
        <v>3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0.399999999999999" x14ac:dyDescent="0.3">
      <c r="A90" s="47" t="s">
        <v>227</v>
      </c>
      <c r="B90" s="43" t="s">
        <v>967</v>
      </c>
      <c r="C90" s="44" t="s">
        <v>968</v>
      </c>
      <c r="D90" s="42" t="s">
        <v>109</v>
      </c>
      <c r="E90" s="51">
        <v>5.0000000000000001E-3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0.799999999999997" x14ac:dyDescent="0.3">
      <c r="A91" s="19" t="s">
        <v>229</v>
      </c>
      <c r="B91" s="9" t="s">
        <v>1077</v>
      </c>
      <c r="C91" s="10" t="s">
        <v>971</v>
      </c>
      <c r="D91" s="8" t="s">
        <v>1122</v>
      </c>
      <c r="E91" s="22">
        <v>1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14.4" x14ac:dyDescent="0.3">
      <c r="A92" s="14" t="s">
        <v>1285</v>
      </c>
      <c r="B92" s="16"/>
      <c r="C92" s="16"/>
      <c r="D92" s="16"/>
      <c r="E92" s="15"/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38" customFormat="1" ht="20.399999999999999" x14ac:dyDescent="0.3">
      <c r="A93" s="47" t="s">
        <v>231</v>
      </c>
      <c r="B93" s="43" t="s">
        <v>413</v>
      </c>
      <c r="C93" s="44" t="s">
        <v>414</v>
      </c>
      <c r="D93" s="42" t="s">
        <v>415</v>
      </c>
      <c r="E93" s="48">
        <v>1.9</v>
      </c>
      <c r="F93" s="26"/>
      <c r="G93" s="26">
        <f t="shared" si="4"/>
        <v>0</v>
      </c>
      <c r="H93" s="26"/>
      <c r="I93" s="26">
        <f t="shared" si="5"/>
        <v>0</v>
      </c>
      <c r="J93" s="26">
        <f t="shared" si="6"/>
        <v>0</v>
      </c>
    </row>
    <row r="94" spans="1:10" s="17" customFormat="1" ht="40.799999999999997" x14ac:dyDescent="0.3">
      <c r="A94" s="19" t="s">
        <v>234</v>
      </c>
      <c r="B94" s="9" t="s">
        <v>1376</v>
      </c>
      <c r="C94" s="10" t="s">
        <v>1082</v>
      </c>
      <c r="D94" s="8" t="s">
        <v>116</v>
      </c>
      <c r="E94" s="22">
        <v>306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0.799999999999997" x14ac:dyDescent="0.3">
      <c r="A95" s="19" t="s">
        <v>237</v>
      </c>
      <c r="B95" s="9" t="s">
        <v>1101</v>
      </c>
      <c r="C95" s="10" t="s">
        <v>1106</v>
      </c>
      <c r="D95" s="8" t="s">
        <v>213</v>
      </c>
      <c r="E95" s="22">
        <v>6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0.799999999999997" x14ac:dyDescent="0.3">
      <c r="A96" s="19" t="s">
        <v>239</v>
      </c>
      <c r="B96" s="9" t="s">
        <v>1101</v>
      </c>
      <c r="C96" s="10" t="s">
        <v>1112</v>
      </c>
      <c r="D96" s="8" t="s">
        <v>213</v>
      </c>
      <c r="E96" s="22">
        <v>12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0.799999999999997" x14ac:dyDescent="0.3">
      <c r="A97" s="19" t="s">
        <v>241</v>
      </c>
      <c r="B97" s="9" t="s">
        <v>1101</v>
      </c>
      <c r="C97" s="10" t="s">
        <v>1114</v>
      </c>
      <c r="D97" s="8" t="s">
        <v>213</v>
      </c>
      <c r="E97" s="22">
        <v>12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38" customFormat="1" ht="20.399999999999999" x14ac:dyDescent="0.3">
      <c r="A98" s="47" t="s">
        <v>243</v>
      </c>
      <c r="B98" s="43" t="s">
        <v>1164</v>
      </c>
      <c r="C98" s="44" t="s">
        <v>1165</v>
      </c>
      <c r="D98" s="42" t="s">
        <v>415</v>
      </c>
      <c r="E98" s="48">
        <v>1.1000000000000001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0" s="17" customFormat="1" ht="40.799999999999997" x14ac:dyDescent="0.3">
      <c r="A99" s="19" t="s">
        <v>245</v>
      </c>
      <c r="B99" s="9" t="s">
        <v>1167</v>
      </c>
      <c r="C99" s="10" t="s">
        <v>1286</v>
      </c>
      <c r="D99" s="8" t="s">
        <v>116</v>
      </c>
      <c r="E99" s="20">
        <v>112.2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0.799999999999997" x14ac:dyDescent="0.3">
      <c r="A100" s="19" t="s">
        <v>246</v>
      </c>
      <c r="B100" s="9" t="s">
        <v>1170</v>
      </c>
      <c r="C100" s="10" t="s">
        <v>1171</v>
      </c>
      <c r="D100" s="8" t="s">
        <v>213</v>
      </c>
      <c r="E100" s="22">
        <v>10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0.799999999999997" x14ac:dyDescent="0.3">
      <c r="A101" s="19" t="s">
        <v>247</v>
      </c>
      <c r="B101" s="9" t="s">
        <v>1170</v>
      </c>
      <c r="C101" s="10" t="s">
        <v>1173</v>
      </c>
      <c r="D101" s="8" t="s">
        <v>213</v>
      </c>
      <c r="E101" s="22">
        <v>10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0.799999999999997" x14ac:dyDescent="0.3">
      <c r="A102" s="19" t="s">
        <v>249</v>
      </c>
      <c r="B102" s="9" t="s">
        <v>1144</v>
      </c>
      <c r="C102" s="10" t="s">
        <v>1145</v>
      </c>
      <c r="D102" s="8" t="s">
        <v>213</v>
      </c>
      <c r="E102" s="22">
        <v>200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251</v>
      </c>
      <c r="B103" s="9" t="s">
        <v>1144</v>
      </c>
      <c r="C103" s="10" t="s">
        <v>1147</v>
      </c>
      <c r="D103" s="8" t="s">
        <v>213</v>
      </c>
      <c r="E103" s="22">
        <v>30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0.799999999999997" x14ac:dyDescent="0.3">
      <c r="A104" s="19" t="s">
        <v>252</v>
      </c>
      <c r="B104" s="9" t="s">
        <v>1157</v>
      </c>
      <c r="C104" s="10" t="s">
        <v>1158</v>
      </c>
      <c r="D104" s="8" t="s">
        <v>116</v>
      </c>
      <c r="E104" s="22">
        <v>100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0.799999999999997" x14ac:dyDescent="0.3">
      <c r="A105" s="19" t="s">
        <v>253</v>
      </c>
      <c r="B105" s="9" t="s">
        <v>1154</v>
      </c>
      <c r="C105" s="10" t="s">
        <v>1155</v>
      </c>
      <c r="D105" s="8" t="s">
        <v>213</v>
      </c>
      <c r="E105" s="22">
        <v>300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0.399999999999999" x14ac:dyDescent="0.3">
      <c r="A106" s="47" t="s">
        <v>254</v>
      </c>
      <c r="B106" s="43" t="s">
        <v>128</v>
      </c>
      <c r="C106" s="44" t="s">
        <v>129</v>
      </c>
      <c r="D106" s="42" t="s">
        <v>130</v>
      </c>
      <c r="E106" s="49">
        <v>2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0.799999999999997" x14ac:dyDescent="0.3">
      <c r="A107" s="19" t="s">
        <v>255</v>
      </c>
      <c r="B107" s="9" t="s">
        <v>1287</v>
      </c>
      <c r="C107" s="10" t="s">
        <v>1288</v>
      </c>
      <c r="D107" s="8" t="s">
        <v>213</v>
      </c>
      <c r="E107" s="22">
        <v>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38" customFormat="1" ht="20.399999999999999" x14ac:dyDescent="0.3">
      <c r="A108" s="47" t="s">
        <v>257</v>
      </c>
      <c r="B108" s="43" t="s">
        <v>825</v>
      </c>
      <c r="C108" s="44" t="s">
        <v>826</v>
      </c>
      <c r="D108" s="42" t="s">
        <v>109</v>
      </c>
      <c r="E108" s="50">
        <v>0.75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0" s="17" customFormat="1" ht="40.799999999999997" x14ac:dyDescent="0.3">
      <c r="A109" s="19" t="s">
        <v>259</v>
      </c>
      <c r="B109" s="9" t="s">
        <v>1069</v>
      </c>
      <c r="C109" s="10" t="s">
        <v>1289</v>
      </c>
      <c r="D109" s="8" t="s">
        <v>116</v>
      </c>
      <c r="E109" s="23">
        <v>77.25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14.4" x14ac:dyDescent="0.3">
      <c r="A110" s="14" t="s">
        <v>1290</v>
      </c>
      <c r="B110" s="16"/>
      <c r="C110" s="16"/>
      <c r="D110" s="16"/>
      <c r="E110" s="15"/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38" customFormat="1" ht="30.6" x14ac:dyDescent="0.3">
      <c r="A111" s="47" t="s">
        <v>261</v>
      </c>
      <c r="B111" s="43" t="s">
        <v>803</v>
      </c>
      <c r="C111" s="44" t="s">
        <v>804</v>
      </c>
      <c r="D111" s="42" t="s">
        <v>165</v>
      </c>
      <c r="E111" s="53">
        <v>0.40472399999999997</v>
      </c>
      <c r="F111" s="26"/>
      <c r="G111" s="26">
        <f t="shared" si="4"/>
        <v>0</v>
      </c>
      <c r="H111" s="26"/>
      <c r="I111" s="26">
        <f t="shared" si="5"/>
        <v>0</v>
      </c>
      <c r="J111" s="26">
        <f t="shared" si="6"/>
        <v>0</v>
      </c>
    </row>
    <row r="112" spans="1:10" s="17" customFormat="1" ht="40.799999999999997" x14ac:dyDescent="0.3">
      <c r="A112" s="19" t="s">
        <v>263</v>
      </c>
      <c r="B112" s="9" t="s">
        <v>793</v>
      </c>
      <c r="C112" s="10" t="s">
        <v>1291</v>
      </c>
      <c r="D112" s="8" t="s">
        <v>213</v>
      </c>
      <c r="E112" s="22">
        <v>10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265</v>
      </c>
      <c r="B113" s="9" t="s">
        <v>793</v>
      </c>
      <c r="C113" s="10" t="s">
        <v>1292</v>
      </c>
      <c r="D113" s="8" t="s">
        <v>213</v>
      </c>
      <c r="E113" s="22">
        <v>84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267</v>
      </c>
      <c r="B114" s="9" t="s">
        <v>793</v>
      </c>
      <c r="C114" s="10" t="s">
        <v>1293</v>
      </c>
      <c r="D114" s="8" t="s">
        <v>213</v>
      </c>
      <c r="E114" s="22">
        <v>3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269</v>
      </c>
      <c r="B115" s="9" t="s">
        <v>793</v>
      </c>
      <c r="C115" s="10" t="s">
        <v>1294</v>
      </c>
      <c r="D115" s="8" t="s">
        <v>213</v>
      </c>
      <c r="E115" s="22">
        <v>16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0.799999999999997" x14ac:dyDescent="0.3">
      <c r="A116" s="19" t="s">
        <v>270</v>
      </c>
      <c r="B116" s="9" t="s">
        <v>793</v>
      </c>
      <c r="C116" s="10" t="s">
        <v>1295</v>
      </c>
      <c r="D116" s="8" t="s">
        <v>213</v>
      </c>
      <c r="E116" s="22">
        <v>4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0.799999999999997" x14ac:dyDescent="0.3">
      <c r="A117" s="19" t="s">
        <v>273</v>
      </c>
      <c r="B117" s="9" t="s">
        <v>793</v>
      </c>
      <c r="C117" s="10" t="s">
        <v>1637</v>
      </c>
      <c r="D117" s="8" t="s">
        <v>213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275</v>
      </c>
      <c r="B118" s="9" t="s">
        <v>793</v>
      </c>
      <c r="C118" s="10" t="s">
        <v>1444</v>
      </c>
      <c r="D118" s="8" t="s">
        <v>213</v>
      </c>
      <c r="E118" s="22">
        <v>4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279</v>
      </c>
      <c r="B119" s="9" t="s">
        <v>793</v>
      </c>
      <c r="C119" s="10" t="s">
        <v>1296</v>
      </c>
      <c r="D119" s="8" t="s">
        <v>213</v>
      </c>
      <c r="E119" s="22">
        <v>249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847</v>
      </c>
      <c r="B120" s="9" t="s">
        <v>793</v>
      </c>
      <c r="C120" s="10" t="s">
        <v>1297</v>
      </c>
      <c r="D120" s="8" t="s">
        <v>213</v>
      </c>
      <c r="E120" s="22">
        <v>20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38" customFormat="1" ht="20.399999999999999" x14ac:dyDescent="0.3">
      <c r="A121" s="47" t="s">
        <v>282</v>
      </c>
      <c r="B121" s="43" t="s">
        <v>806</v>
      </c>
      <c r="C121" s="44" t="s">
        <v>807</v>
      </c>
      <c r="D121" s="42" t="s">
        <v>69</v>
      </c>
      <c r="E121" s="48">
        <v>0.4</v>
      </c>
      <c r="F121" s="26"/>
      <c r="G121" s="26">
        <f t="shared" si="4"/>
        <v>0</v>
      </c>
      <c r="H121" s="26"/>
      <c r="I121" s="26">
        <f t="shared" si="5"/>
        <v>0</v>
      </c>
      <c r="J121" s="26">
        <f t="shared" si="6"/>
        <v>0</v>
      </c>
    </row>
    <row r="122" spans="1:10" s="17" customFormat="1" ht="40.799999999999997" x14ac:dyDescent="0.3">
      <c r="A122" s="19" t="s">
        <v>284</v>
      </c>
      <c r="B122" s="9" t="s">
        <v>808</v>
      </c>
      <c r="C122" s="10" t="s">
        <v>809</v>
      </c>
      <c r="D122" s="8" t="s">
        <v>213</v>
      </c>
      <c r="E122" s="22">
        <v>40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0.399999999999999" x14ac:dyDescent="0.3">
      <c r="A123" s="47" t="s">
        <v>286</v>
      </c>
      <c r="B123" s="43" t="s">
        <v>806</v>
      </c>
      <c r="C123" s="44" t="s">
        <v>807</v>
      </c>
      <c r="D123" s="42" t="s">
        <v>69</v>
      </c>
      <c r="E123" s="49">
        <v>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0.799999999999997" x14ac:dyDescent="0.3">
      <c r="A124" s="19" t="s">
        <v>289</v>
      </c>
      <c r="B124" s="9" t="s">
        <v>808</v>
      </c>
      <c r="C124" s="10" t="s">
        <v>810</v>
      </c>
      <c r="D124" s="8" t="s">
        <v>213</v>
      </c>
      <c r="E124" s="22">
        <v>100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291</v>
      </c>
      <c r="B125" s="9" t="s">
        <v>811</v>
      </c>
      <c r="C125" s="10" t="s">
        <v>1298</v>
      </c>
      <c r="D125" s="8" t="s">
        <v>213</v>
      </c>
      <c r="E125" s="22">
        <v>280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20.399999999999999" x14ac:dyDescent="0.3">
      <c r="A126" s="47" t="s">
        <v>293</v>
      </c>
      <c r="B126" s="43" t="s">
        <v>287</v>
      </c>
      <c r="C126" s="44" t="s">
        <v>288</v>
      </c>
      <c r="D126" s="42" t="s">
        <v>69</v>
      </c>
      <c r="E126" s="48">
        <v>0.9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40.799999999999997" x14ac:dyDescent="0.3">
      <c r="A127" s="19" t="s">
        <v>296</v>
      </c>
      <c r="B127" s="9" t="s">
        <v>801</v>
      </c>
      <c r="C127" s="10" t="s">
        <v>1519</v>
      </c>
      <c r="D127" s="8" t="s">
        <v>213</v>
      </c>
      <c r="E127" s="22">
        <v>30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0.799999999999997" x14ac:dyDescent="0.3">
      <c r="A128" s="19" t="s">
        <v>298</v>
      </c>
      <c r="B128" s="9" t="s">
        <v>801</v>
      </c>
      <c r="C128" s="10" t="s">
        <v>1299</v>
      </c>
      <c r="D128" s="8" t="s">
        <v>213</v>
      </c>
      <c r="E128" s="22">
        <v>60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0.799999999999997" x14ac:dyDescent="0.3">
      <c r="A129" s="19" t="s">
        <v>300</v>
      </c>
      <c r="B129" s="9" t="s">
        <v>853</v>
      </c>
      <c r="C129" s="10" t="s">
        <v>1449</v>
      </c>
      <c r="D129" s="8" t="s">
        <v>213</v>
      </c>
      <c r="E129" s="22">
        <v>460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303</v>
      </c>
      <c r="B130" s="9" t="s">
        <v>870</v>
      </c>
      <c r="C130" s="10" t="s">
        <v>1301</v>
      </c>
      <c r="D130" s="8" t="s">
        <v>213</v>
      </c>
      <c r="E130" s="22">
        <v>6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305</v>
      </c>
      <c r="B131" s="9" t="s">
        <v>870</v>
      </c>
      <c r="C131" s="10" t="s">
        <v>873</v>
      </c>
      <c r="D131" s="8" t="s">
        <v>213</v>
      </c>
      <c r="E131" s="22">
        <v>12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862</v>
      </c>
      <c r="B132" s="9" t="s">
        <v>870</v>
      </c>
      <c r="C132" s="10" t="s">
        <v>1302</v>
      </c>
      <c r="D132" s="8" t="s">
        <v>213</v>
      </c>
      <c r="E132" s="22">
        <v>10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312</v>
      </c>
      <c r="B133" s="43" t="s">
        <v>806</v>
      </c>
      <c r="C133" s="44" t="s">
        <v>807</v>
      </c>
      <c r="D133" s="42" t="s">
        <v>69</v>
      </c>
      <c r="E133" s="48">
        <v>0.1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0.799999999999997" x14ac:dyDescent="0.3">
      <c r="A134" s="19" t="s">
        <v>866</v>
      </c>
      <c r="B134" s="9" t="s">
        <v>808</v>
      </c>
      <c r="C134" s="10" t="s">
        <v>1303</v>
      </c>
      <c r="D134" s="8" t="s">
        <v>213</v>
      </c>
      <c r="E134" s="22">
        <v>10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318</v>
      </c>
      <c r="B135" s="9" t="s">
        <v>859</v>
      </c>
      <c r="C135" s="10" t="s">
        <v>1304</v>
      </c>
      <c r="D135" s="8" t="s">
        <v>213</v>
      </c>
      <c r="E135" s="22">
        <v>20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869</v>
      </c>
      <c r="B136" s="9" t="s">
        <v>840</v>
      </c>
      <c r="C136" s="10" t="s">
        <v>1063</v>
      </c>
      <c r="D136" s="8" t="s">
        <v>213</v>
      </c>
      <c r="E136" s="22">
        <v>1120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324</v>
      </c>
      <c r="B137" s="9" t="s">
        <v>842</v>
      </c>
      <c r="C137" s="10" t="s">
        <v>1035</v>
      </c>
      <c r="D137" s="8" t="s">
        <v>213</v>
      </c>
      <c r="E137" s="22">
        <v>1120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0.799999999999997" x14ac:dyDescent="0.3">
      <c r="A138" s="19" t="s">
        <v>874</v>
      </c>
      <c r="B138" s="9" t="s">
        <v>1305</v>
      </c>
      <c r="C138" s="10" t="s">
        <v>1306</v>
      </c>
      <c r="D138" s="8" t="s">
        <v>213</v>
      </c>
      <c r="E138" s="22">
        <v>280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0.799999999999997" x14ac:dyDescent="0.3">
      <c r="A139" s="19" t="s">
        <v>330</v>
      </c>
      <c r="B139" s="9" t="s">
        <v>838</v>
      </c>
      <c r="C139" s="10" t="s">
        <v>914</v>
      </c>
      <c r="D139" s="8" t="s">
        <v>213</v>
      </c>
      <c r="E139" s="22">
        <v>20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0.799999999999997" x14ac:dyDescent="0.3">
      <c r="A140" s="19" t="s">
        <v>333</v>
      </c>
      <c r="B140" s="9" t="s">
        <v>840</v>
      </c>
      <c r="C140" s="10" t="s">
        <v>876</v>
      </c>
      <c r="D140" s="8" t="s">
        <v>213</v>
      </c>
      <c r="E140" s="22">
        <v>20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0.799999999999997" x14ac:dyDescent="0.3">
      <c r="A141" s="19" t="s">
        <v>336</v>
      </c>
      <c r="B141" s="9" t="s">
        <v>815</v>
      </c>
      <c r="C141" s="10" t="s">
        <v>816</v>
      </c>
      <c r="D141" s="8" t="s">
        <v>213</v>
      </c>
      <c r="E141" s="22">
        <v>220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0.799999999999997" x14ac:dyDescent="0.3">
      <c r="A142" s="19" t="s">
        <v>339</v>
      </c>
      <c r="B142" s="9" t="s">
        <v>831</v>
      </c>
      <c r="C142" s="10" t="s">
        <v>832</v>
      </c>
      <c r="D142" s="8" t="s">
        <v>213</v>
      </c>
      <c r="E142" s="22">
        <v>80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341</v>
      </c>
      <c r="B143" s="9" t="s">
        <v>838</v>
      </c>
      <c r="C143" s="10" t="s">
        <v>911</v>
      </c>
      <c r="D143" s="8" t="s">
        <v>213</v>
      </c>
      <c r="E143" s="22">
        <v>2630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344</v>
      </c>
      <c r="B144" s="9" t="s">
        <v>840</v>
      </c>
      <c r="C144" s="10" t="s">
        <v>1062</v>
      </c>
      <c r="D144" s="8" t="s">
        <v>213</v>
      </c>
      <c r="E144" s="22">
        <v>2630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347</v>
      </c>
      <c r="B145" s="9" t="s">
        <v>842</v>
      </c>
      <c r="C145" s="10" t="s">
        <v>1307</v>
      </c>
      <c r="D145" s="8" t="s">
        <v>213</v>
      </c>
      <c r="E145" s="22">
        <v>2630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348</v>
      </c>
      <c r="B146" s="9" t="s">
        <v>838</v>
      </c>
      <c r="C146" s="10" t="s">
        <v>1308</v>
      </c>
      <c r="D146" s="8" t="s">
        <v>213</v>
      </c>
      <c r="E146" s="22">
        <v>1000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351</v>
      </c>
      <c r="B147" s="9" t="s">
        <v>840</v>
      </c>
      <c r="C147" s="10" t="s">
        <v>852</v>
      </c>
      <c r="D147" s="8" t="s">
        <v>213</v>
      </c>
      <c r="E147" s="22">
        <v>1000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354</v>
      </c>
      <c r="B148" s="9" t="s">
        <v>829</v>
      </c>
      <c r="C148" s="10" t="s">
        <v>1309</v>
      </c>
      <c r="D148" s="8" t="s">
        <v>213</v>
      </c>
      <c r="E148" s="22">
        <v>115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20.399999999999999" x14ac:dyDescent="0.3">
      <c r="A149" s="47" t="s">
        <v>358</v>
      </c>
      <c r="B149" s="43" t="s">
        <v>825</v>
      </c>
      <c r="C149" s="44" t="s">
        <v>826</v>
      </c>
      <c r="D149" s="42" t="s">
        <v>109</v>
      </c>
      <c r="E149" s="49">
        <v>13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40.799999999999997" x14ac:dyDescent="0.3">
      <c r="A150" s="19" t="s">
        <v>361</v>
      </c>
      <c r="B150" s="9" t="s">
        <v>827</v>
      </c>
      <c r="C150" s="10" t="s">
        <v>1310</v>
      </c>
      <c r="D150" s="8" t="s">
        <v>116</v>
      </c>
      <c r="E150" s="22">
        <v>1339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363</v>
      </c>
      <c r="B151" s="9" t="s">
        <v>835</v>
      </c>
      <c r="C151" s="10" t="s">
        <v>836</v>
      </c>
      <c r="D151" s="8" t="s">
        <v>213</v>
      </c>
      <c r="E151" s="22">
        <v>2200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367</v>
      </c>
      <c r="B152" s="9" t="s">
        <v>833</v>
      </c>
      <c r="C152" s="10" t="s">
        <v>1592</v>
      </c>
      <c r="D152" s="8" t="s">
        <v>213</v>
      </c>
      <c r="E152" s="22">
        <v>2600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0.799999999999997" x14ac:dyDescent="0.3">
      <c r="A153" s="19" t="s">
        <v>369</v>
      </c>
      <c r="B153" s="9" t="s">
        <v>815</v>
      </c>
      <c r="C153" s="10" t="s">
        <v>1036</v>
      </c>
      <c r="D153" s="8" t="s">
        <v>213</v>
      </c>
      <c r="E153" s="22">
        <v>5200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0.799999999999997" x14ac:dyDescent="0.3">
      <c r="A154" s="19" t="s">
        <v>371</v>
      </c>
      <c r="B154" s="9" t="s">
        <v>819</v>
      </c>
      <c r="C154" s="10" t="s">
        <v>820</v>
      </c>
      <c r="D154" s="8" t="s">
        <v>213</v>
      </c>
      <c r="E154" s="22">
        <v>20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38" customFormat="1" ht="30.6" x14ac:dyDescent="0.3">
      <c r="A155" s="47" t="s">
        <v>374</v>
      </c>
      <c r="B155" s="43" t="s">
        <v>498</v>
      </c>
      <c r="C155" s="44" t="s">
        <v>499</v>
      </c>
      <c r="D155" s="42" t="s">
        <v>109</v>
      </c>
      <c r="E155" s="50">
        <v>0.09</v>
      </c>
      <c r="F155" s="26"/>
      <c r="G155" s="26">
        <f t="shared" si="7"/>
        <v>0</v>
      </c>
      <c r="H155" s="26"/>
      <c r="I155" s="26">
        <f t="shared" si="8"/>
        <v>0</v>
      </c>
      <c r="J155" s="26">
        <f t="shared" si="9"/>
        <v>0</v>
      </c>
    </row>
    <row r="156" spans="1:10" s="17" customFormat="1" ht="40.799999999999997" x14ac:dyDescent="0.3">
      <c r="A156" s="19" t="s">
        <v>376</v>
      </c>
      <c r="B156" s="9" t="s">
        <v>823</v>
      </c>
      <c r="C156" s="10" t="s">
        <v>1312</v>
      </c>
      <c r="D156" s="8" t="s">
        <v>116</v>
      </c>
      <c r="E156" s="23">
        <v>9.27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14.4" x14ac:dyDescent="0.3">
      <c r="A157" s="14" t="s">
        <v>1313</v>
      </c>
      <c r="B157" s="16"/>
      <c r="C157" s="16"/>
      <c r="D157" s="16"/>
      <c r="E157" s="15"/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38" customFormat="1" ht="30.6" x14ac:dyDescent="0.3">
      <c r="A158" s="47" t="s">
        <v>379</v>
      </c>
      <c r="B158" s="43" t="s">
        <v>803</v>
      </c>
      <c r="C158" s="44" t="s">
        <v>804</v>
      </c>
      <c r="D158" s="42" t="s">
        <v>165</v>
      </c>
      <c r="E158" s="53">
        <v>1.1190629999999999</v>
      </c>
      <c r="F158" s="26"/>
      <c r="G158" s="26">
        <f t="shared" si="7"/>
        <v>0</v>
      </c>
      <c r="H158" s="26"/>
      <c r="I158" s="26">
        <f t="shared" si="8"/>
        <v>0</v>
      </c>
      <c r="J158" s="26">
        <f t="shared" si="9"/>
        <v>0</v>
      </c>
    </row>
    <row r="159" spans="1:10" s="17" customFormat="1" ht="40.799999999999997" x14ac:dyDescent="0.3">
      <c r="A159" s="19" t="s">
        <v>380</v>
      </c>
      <c r="B159" s="9" t="s">
        <v>793</v>
      </c>
      <c r="C159" s="10" t="s">
        <v>1314</v>
      </c>
      <c r="D159" s="8" t="s">
        <v>213</v>
      </c>
      <c r="E159" s="22">
        <v>67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381</v>
      </c>
      <c r="B160" s="9" t="s">
        <v>793</v>
      </c>
      <c r="C160" s="10" t="s">
        <v>1315</v>
      </c>
      <c r="D160" s="8" t="s">
        <v>213</v>
      </c>
      <c r="E160" s="22">
        <v>36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0.799999999999997" x14ac:dyDescent="0.3">
      <c r="A161" s="19" t="s">
        <v>384</v>
      </c>
      <c r="B161" s="9" t="s">
        <v>793</v>
      </c>
      <c r="C161" s="10" t="s">
        <v>1316</v>
      </c>
      <c r="D161" s="8" t="s">
        <v>213</v>
      </c>
      <c r="E161" s="22">
        <v>69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0.799999999999997" x14ac:dyDescent="0.3">
      <c r="A162" s="19" t="s">
        <v>386</v>
      </c>
      <c r="B162" s="9" t="s">
        <v>793</v>
      </c>
      <c r="C162" s="10" t="s">
        <v>1317</v>
      </c>
      <c r="D162" s="8" t="s">
        <v>213</v>
      </c>
      <c r="E162" s="22">
        <v>16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0.799999999999997" x14ac:dyDescent="0.3">
      <c r="A163" s="19" t="s">
        <v>388</v>
      </c>
      <c r="B163" s="9" t="s">
        <v>793</v>
      </c>
      <c r="C163" s="10" t="s">
        <v>1318</v>
      </c>
      <c r="D163" s="8" t="s">
        <v>213</v>
      </c>
      <c r="E163" s="22">
        <v>2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0.799999999999997" x14ac:dyDescent="0.3">
      <c r="A164" s="19" t="s">
        <v>390</v>
      </c>
      <c r="B164" s="9" t="s">
        <v>793</v>
      </c>
      <c r="C164" s="10" t="s">
        <v>1294</v>
      </c>
      <c r="D164" s="8" t="s">
        <v>213</v>
      </c>
      <c r="E164" s="22">
        <v>16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392</v>
      </c>
      <c r="B165" s="9" t="s">
        <v>793</v>
      </c>
      <c r="C165" s="10" t="s">
        <v>1638</v>
      </c>
      <c r="D165" s="8" t="s">
        <v>213</v>
      </c>
      <c r="E165" s="22">
        <v>2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395</v>
      </c>
      <c r="B166" s="9" t="s">
        <v>793</v>
      </c>
      <c r="C166" s="10" t="s">
        <v>1639</v>
      </c>
      <c r="D166" s="8" t="s">
        <v>213</v>
      </c>
      <c r="E166" s="22">
        <v>5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0.799999999999997" x14ac:dyDescent="0.3">
      <c r="A167" s="19" t="s">
        <v>398</v>
      </c>
      <c r="B167" s="9" t="s">
        <v>793</v>
      </c>
      <c r="C167" s="10" t="s">
        <v>1477</v>
      </c>
      <c r="D167" s="8" t="s">
        <v>213</v>
      </c>
      <c r="E167" s="22">
        <v>1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0.799999999999997" x14ac:dyDescent="0.3">
      <c r="A168" s="19" t="s">
        <v>900</v>
      </c>
      <c r="B168" s="9" t="s">
        <v>793</v>
      </c>
      <c r="C168" s="10" t="s">
        <v>1640</v>
      </c>
      <c r="D168" s="8" t="s">
        <v>213</v>
      </c>
      <c r="E168" s="22">
        <v>4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0.799999999999997" x14ac:dyDescent="0.3">
      <c r="A169" s="19" t="s">
        <v>404</v>
      </c>
      <c r="B169" s="9" t="s">
        <v>793</v>
      </c>
      <c r="C169" s="10" t="s">
        <v>1320</v>
      </c>
      <c r="D169" s="8" t="s">
        <v>213</v>
      </c>
      <c r="E169" s="22">
        <v>446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0.799999999999997" x14ac:dyDescent="0.3">
      <c r="A170" s="19" t="s">
        <v>902</v>
      </c>
      <c r="B170" s="9" t="s">
        <v>793</v>
      </c>
      <c r="C170" s="10" t="s">
        <v>1297</v>
      </c>
      <c r="D170" s="8" t="s">
        <v>213</v>
      </c>
      <c r="E170" s="22">
        <v>100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903</v>
      </c>
      <c r="B171" s="43" t="s">
        <v>203</v>
      </c>
      <c r="C171" s="44" t="s">
        <v>204</v>
      </c>
      <c r="D171" s="42" t="s">
        <v>69</v>
      </c>
      <c r="E171" s="48">
        <v>1.2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412</v>
      </c>
      <c r="B172" s="9" t="s">
        <v>1321</v>
      </c>
      <c r="C172" s="10" t="s">
        <v>1322</v>
      </c>
      <c r="D172" s="8" t="s">
        <v>213</v>
      </c>
      <c r="E172" s="22">
        <v>30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0.799999999999997" x14ac:dyDescent="0.3">
      <c r="A173" s="19" t="s">
        <v>416</v>
      </c>
      <c r="B173" s="9" t="s">
        <v>808</v>
      </c>
      <c r="C173" s="10" t="s">
        <v>1641</v>
      </c>
      <c r="D173" s="8" t="s">
        <v>213</v>
      </c>
      <c r="E173" s="22">
        <v>20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0.799999999999997" x14ac:dyDescent="0.3">
      <c r="A174" s="19" t="s">
        <v>906</v>
      </c>
      <c r="B174" s="9" t="s">
        <v>808</v>
      </c>
      <c r="C174" s="10" t="s">
        <v>810</v>
      </c>
      <c r="D174" s="8" t="s">
        <v>213</v>
      </c>
      <c r="E174" s="22">
        <v>70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0.799999999999997" x14ac:dyDescent="0.3">
      <c r="A175" s="19" t="s">
        <v>422</v>
      </c>
      <c r="B175" s="9" t="s">
        <v>811</v>
      </c>
      <c r="C175" s="10" t="s">
        <v>812</v>
      </c>
      <c r="D175" s="8" t="s">
        <v>213</v>
      </c>
      <c r="E175" s="22">
        <v>340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0.799999999999997" x14ac:dyDescent="0.3">
      <c r="A176" s="19" t="s">
        <v>424</v>
      </c>
      <c r="B176" s="9" t="s">
        <v>898</v>
      </c>
      <c r="C176" s="10" t="s">
        <v>1323</v>
      </c>
      <c r="D176" s="8" t="s">
        <v>213</v>
      </c>
      <c r="E176" s="22">
        <v>15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0.799999999999997" x14ac:dyDescent="0.3">
      <c r="A177" s="19" t="s">
        <v>427</v>
      </c>
      <c r="B177" s="9" t="s">
        <v>898</v>
      </c>
      <c r="C177" s="10" t="s">
        <v>1533</v>
      </c>
      <c r="D177" s="8" t="s">
        <v>213</v>
      </c>
      <c r="E177" s="22">
        <v>10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20.399999999999999" x14ac:dyDescent="0.3">
      <c r="A178" s="47" t="s">
        <v>908</v>
      </c>
      <c r="B178" s="43" t="s">
        <v>287</v>
      </c>
      <c r="C178" s="44" t="s">
        <v>288</v>
      </c>
      <c r="D178" s="42" t="s">
        <v>69</v>
      </c>
      <c r="E178" s="50">
        <v>2.35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40.799999999999997" x14ac:dyDescent="0.3">
      <c r="A179" s="19" t="s">
        <v>432</v>
      </c>
      <c r="B179" s="9" t="s">
        <v>801</v>
      </c>
      <c r="C179" s="10" t="s">
        <v>1519</v>
      </c>
      <c r="D179" s="8" t="s">
        <v>213</v>
      </c>
      <c r="E179" s="22">
        <v>30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435</v>
      </c>
      <c r="B180" s="9" t="s">
        <v>801</v>
      </c>
      <c r="C180" s="10" t="s">
        <v>1324</v>
      </c>
      <c r="D180" s="8" t="s">
        <v>213</v>
      </c>
      <c r="E180" s="22">
        <v>170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438</v>
      </c>
      <c r="B181" s="9" t="s">
        <v>801</v>
      </c>
      <c r="C181" s="10" t="s">
        <v>1299</v>
      </c>
      <c r="D181" s="8" t="s">
        <v>213</v>
      </c>
      <c r="E181" s="22">
        <v>35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442</v>
      </c>
      <c r="B182" s="9" t="s">
        <v>853</v>
      </c>
      <c r="C182" s="10" t="s">
        <v>1449</v>
      </c>
      <c r="D182" s="8" t="s">
        <v>213</v>
      </c>
      <c r="E182" s="22">
        <v>650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445</v>
      </c>
      <c r="B183" s="9" t="s">
        <v>870</v>
      </c>
      <c r="C183" s="10" t="s">
        <v>1301</v>
      </c>
      <c r="D183" s="8" t="s">
        <v>213</v>
      </c>
      <c r="E183" s="22">
        <v>10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448</v>
      </c>
      <c r="B184" s="9" t="s">
        <v>870</v>
      </c>
      <c r="C184" s="10" t="s">
        <v>873</v>
      </c>
      <c r="D184" s="8" t="s">
        <v>213</v>
      </c>
      <c r="E184" s="22">
        <v>20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0.799999999999997" x14ac:dyDescent="0.3">
      <c r="A185" s="19" t="s">
        <v>450</v>
      </c>
      <c r="B185" s="9" t="s">
        <v>870</v>
      </c>
      <c r="C185" s="10" t="s">
        <v>1325</v>
      </c>
      <c r="D185" s="8" t="s">
        <v>213</v>
      </c>
      <c r="E185" s="22">
        <v>15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38" customFormat="1" ht="20.399999999999999" x14ac:dyDescent="0.3">
      <c r="A186" s="47" t="s">
        <v>452</v>
      </c>
      <c r="B186" s="43" t="s">
        <v>806</v>
      </c>
      <c r="C186" s="44" t="s">
        <v>807</v>
      </c>
      <c r="D186" s="42" t="s">
        <v>69</v>
      </c>
      <c r="E186" s="50">
        <v>0.15</v>
      </c>
      <c r="F186" s="26"/>
      <c r="G186" s="26">
        <f t="shared" si="7"/>
        <v>0</v>
      </c>
      <c r="H186" s="26"/>
      <c r="I186" s="26">
        <f t="shared" si="8"/>
        <v>0</v>
      </c>
      <c r="J186" s="26">
        <f t="shared" si="9"/>
        <v>0</v>
      </c>
    </row>
    <row r="187" spans="1:10" s="17" customFormat="1" ht="40.799999999999997" x14ac:dyDescent="0.3">
      <c r="A187" s="19" t="s">
        <v>454</v>
      </c>
      <c r="B187" s="9" t="s">
        <v>808</v>
      </c>
      <c r="C187" s="10" t="s">
        <v>1303</v>
      </c>
      <c r="D187" s="8" t="s">
        <v>213</v>
      </c>
      <c r="E187" s="22">
        <v>15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456</v>
      </c>
      <c r="B188" s="9" t="s">
        <v>859</v>
      </c>
      <c r="C188" s="10" t="s">
        <v>1327</v>
      </c>
      <c r="D188" s="8" t="s">
        <v>213</v>
      </c>
      <c r="E188" s="22">
        <v>30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458</v>
      </c>
      <c r="B189" s="9" t="s">
        <v>840</v>
      </c>
      <c r="C189" s="10" t="s">
        <v>1063</v>
      </c>
      <c r="D189" s="8" t="s">
        <v>213</v>
      </c>
      <c r="E189" s="22">
        <v>1360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459</v>
      </c>
      <c r="B190" s="9" t="s">
        <v>842</v>
      </c>
      <c r="C190" s="10" t="s">
        <v>1035</v>
      </c>
      <c r="D190" s="8" t="s">
        <v>213</v>
      </c>
      <c r="E190" s="22">
        <v>1360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461</v>
      </c>
      <c r="B191" s="9" t="s">
        <v>815</v>
      </c>
      <c r="C191" s="10" t="s">
        <v>1306</v>
      </c>
      <c r="D191" s="8" t="s">
        <v>213</v>
      </c>
      <c r="E191" s="22">
        <v>340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463</v>
      </c>
      <c r="B192" s="9" t="s">
        <v>870</v>
      </c>
      <c r="C192" s="10" t="s">
        <v>914</v>
      </c>
      <c r="D192" s="8" t="s">
        <v>213</v>
      </c>
      <c r="E192" s="22">
        <v>30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466</v>
      </c>
      <c r="B193" s="9" t="s">
        <v>840</v>
      </c>
      <c r="C193" s="10" t="s">
        <v>876</v>
      </c>
      <c r="D193" s="8" t="s">
        <v>213</v>
      </c>
      <c r="E193" s="22">
        <v>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916</v>
      </c>
      <c r="B194" s="9" t="s">
        <v>1031</v>
      </c>
      <c r="C194" s="10" t="s">
        <v>1328</v>
      </c>
      <c r="D194" s="8" t="s">
        <v>213</v>
      </c>
      <c r="E194" s="22">
        <v>130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0.799999999999997" x14ac:dyDescent="0.3">
      <c r="A195" s="19" t="s">
        <v>471</v>
      </c>
      <c r="B195" s="9" t="s">
        <v>815</v>
      </c>
      <c r="C195" s="10" t="s">
        <v>816</v>
      </c>
      <c r="D195" s="8" t="s">
        <v>213</v>
      </c>
      <c r="E195" s="22">
        <v>730</v>
      </c>
      <c r="F195" s="21"/>
      <c r="G195" s="21">
        <f t="shared" ref="G195:G213" si="10">E195*F195</f>
        <v>0</v>
      </c>
      <c r="H195" s="21"/>
      <c r="I195" s="21">
        <f t="shared" ref="I195:I213" si="11">E195*H195</f>
        <v>0</v>
      </c>
      <c r="J195" s="21">
        <f t="shared" si="9"/>
        <v>0</v>
      </c>
    </row>
    <row r="196" spans="1:10" s="17" customFormat="1" ht="40.799999999999997" x14ac:dyDescent="0.3">
      <c r="A196" s="19" t="s">
        <v>473</v>
      </c>
      <c r="B196" s="9" t="s">
        <v>831</v>
      </c>
      <c r="C196" s="10" t="s">
        <v>832</v>
      </c>
      <c r="D196" s="8" t="s">
        <v>213</v>
      </c>
      <c r="E196" s="22">
        <v>80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13" si="12">G196+I196</f>
        <v>0</v>
      </c>
    </row>
    <row r="197" spans="1:10" s="17" customFormat="1" ht="40.799999999999997" x14ac:dyDescent="0.3">
      <c r="A197" s="19" t="s">
        <v>474</v>
      </c>
      <c r="B197" s="9" t="s">
        <v>838</v>
      </c>
      <c r="C197" s="10" t="s">
        <v>911</v>
      </c>
      <c r="D197" s="8" t="s">
        <v>213</v>
      </c>
      <c r="E197" s="22">
        <v>5160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477</v>
      </c>
      <c r="B198" s="9" t="s">
        <v>840</v>
      </c>
      <c r="C198" s="10" t="s">
        <v>912</v>
      </c>
      <c r="D198" s="8" t="s">
        <v>213</v>
      </c>
      <c r="E198" s="22">
        <v>5160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479</v>
      </c>
      <c r="B199" s="9" t="s">
        <v>842</v>
      </c>
      <c r="C199" s="10" t="s">
        <v>913</v>
      </c>
      <c r="D199" s="8" t="s">
        <v>213</v>
      </c>
      <c r="E199" s="22">
        <v>5160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482</v>
      </c>
      <c r="B200" s="9" t="s">
        <v>850</v>
      </c>
      <c r="C200" s="10" t="s">
        <v>851</v>
      </c>
      <c r="D200" s="8" t="s">
        <v>213</v>
      </c>
      <c r="E200" s="22">
        <v>1820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484</v>
      </c>
      <c r="B201" s="9" t="s">
        <v>840</v>
      </c>
      <c r="C201" s="10" t="s">
        <v>852</v>
      </c>
      <c r="D201" s="8" t="s">
        <v>213</v>
      </c>
      <c r="E201" s="22">
        <v>1820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0.399999999999999" x14ac:dyDescent="0.3">
      <c r="A202" s="47" t="s">
        <v>487</v>
      </c>
      <c r="B202" s="43" t="s">
        <v>825</v>
      </c>
      <c r="C202" s="44" t="s">
        <v>826</v>
      </c>
      <c r="D202" s="42" t="s">
        <v>109</v>
      </c>
      <c r="E202" s="49">
        <v>15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0.799999999999997" x14ac:dyDescent="0.3">
      <c r="A203" s="19" t="s">
        <v>490</v>
      </c>
      <c r="B203" s="9" t="s">
        <v>1069</v>
      </c>
      <c r="C203" s="10" t="s">
        <v>1329</v>
      </c>
      <c r="D203" s="8" t="s">
        <v>116</v>
      </c>
      <c r="E203" s="22">
        <v>1545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0.799999999999997" x14ac:dyDescent="0.3">
      <c r="A204" s="19" t="s">
        <v>493</v>
      </c>
      <c r="B204" s="9" t="s">
        <v>1073</v>
      </c>
      <c r="C204" s="10" t="s">
        <v>836</v>
      </c>
      <c r="D204" s="8" t="s">
        <v>213</v>
      </c>
      <c r="E204" s="22">
        <v>3500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0.799999999999997" x14ac:dyDescent="0.3">
      <c r="A205" s="19" t="s">
        <v>497</v>
      </c>
      <c r="B205" s="9" t="s">
        <v>833</v>
      </c>
      <c r="C205" s="10" t="s">
        <v>1311</v>
      </c>
      <c r="D205" s="8" t="s">
        <v>213</v>
      </c>
      <c r="E205" s="22">
        <v>3000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0.799999999999997" x14ac:dyDescent="0.3">
      <c r="A206" s="19" t="s">
        <v>921</v>
      </c>
      <c r="B206" s="9" t="s">
        <v>815</v>
      </c>
      <c r="C206" s="10" t="s">
        <v>846</v>
      </c>
      <c r="D206" s="8" t="s">
        <v>213</v>
      </c>
      <c r="E206" s="22">
        <v>6000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38" customFormat="1" ht="30.6" x14ac:dyDescent="0.3">
      <c r="A207" s="47" t="s">
        <v>501</v>
      </c>
      <c r="B207" s="43" t="s">
        <v>498</v>
      </c>
      <c r="C207" s="44" t="s">
        <v>499</v>
      </c>
      <c r="D207" s="42" t="s">
        <v>109</v>
      </c>
      <c r="E207" s="50">
        <v>0.12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17" customFormat="1" ht="40.799999999999997" x14ac:dyDescent="0.3">
      <c r="A208" s="19" t="s">
        <v>922</v>
      </c>
      <c r="B208" s="9" t="s">
        <v>823</v>
      </c>
      <c r="C208" s="10" t="s">
        <v>1312</v>
      </c>
      <c r="D208" s="8" t="s">
        <v>116</v>
      </c>
      <c r="E208" s="23">
        <v>12.36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0.799999999999997" x14ac:dyDescent="0.3">
      <c r="A209" s="19" t="s">
        <v>507</v>
      </c>
      <c r="B209" s="9" t="s">
        <v>817</v>
      </c>
      <c r="C209" s="10" t="s">
        <v>1333</v>
      </c>
      <c r="D209" s="8" t="s">
        <v>213</v>
      </c>
      <c r="E209" s="22">
        <v>50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40.799999999999997" x14ac:dyDescent="0.3">
      <c r="A210" s="19" t="s">
        <v>510</v>
      </c>
      <c r="B210" s="9" t="s">
        <v>1334</v>
      </c>
      <c r="C210" s="10" t="s">
        <v>1335</v>
      </c>
      <c r="D210" s="8" t="s">
        <v>213</v>
      </c>
      <c r="E210" s="22">
        <v>50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0.799999999999997" x14ac:dyDescent="0.3">
      <c r="A211" s="19" t="s">
        <v>925</v>
      </c>
      <c r="B211" s="9" t="s">
        <v>1334</v>
      </c>
      <c r="C211" s="10" t="s">
        <v>1336</v>
      </c>
      <c r="D211" s="8" t="s">
        <v>213</v>
      </c>
      <c r="E211" s="22">
        <v>100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0.799999999999997" x14ac:dyDescent="0.3">
      <c r="A212" s="19" t="s">
        <v>516</v>
      </c>
      <c r="B212" s="9" t="s">
        <v>1334</v>
      </c>
      <c r="C212" s="10" t="s">
        <v>1337</v>
      </c>
      <c r="D212" s="8" t="s">
        <v>213</v>
      </c>
      <c r="E212" s="22">
        <v>100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0.799999999999997" x14ac:dyDescent="0.3">
      <c r="A213" s="19" t="s">
        <v>927</v>
      </c>
      <c r="B213" s="9" t="s">
        <v>840</v>
      </c>
      <c r="C213" s="10" t="s">
        <v>912</v>
      </c>
      <c r="D213" s="8" t="s">
        <v>213</v>
      </c>
      <c r="E213" s="22">
        <v>150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x14ac:dyDescent="0.3">
      <c r="G214" s="26">
        <f>SUM(G3:G213)</f>
        <v>10021784.166999999</v>
      </c>
      <c r="H214" s="26"/>
      <c r="I214" s="26">
        <f t="shared" ref="I214" si="13">SUM(I3:I213)</f>
        <v>0</v>
      </c>
      <c r="J214" s="26">
        <f>SUM(J3:J213)</f>
        <v>10021784.166999999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8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4.4" x14ac:dyDescent="0.3">
      <c r="A7" s="14" t="s">
        <v>1644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40.799999999999997" x14ac:dyDescent="0.3">
      <c r="A8" s="47" t="s">
        <v>25</v>
      </c>
      <c r="B8" s="43" t="s">
        <v>114</v>
      </c>
      <c r="C8" s="44" t="s">
        <v>115</v>
      </c>
      <c r="D8" s="42" t="s">
        <v>109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0.799999999999997" x14ac:dyDescent="0.3">
      <c r="A9" s="47" t="s">
        <v>28</v>
      </c>
      <c r="B9" s="43" t="s">
        <v>111</v>
      </c>
      <c r="C9" s="44" t="s">
        <v>112</v>
      </c>
      <c r="D9" s="42" t="s">
        <v>109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23</v>
      </c>
      <c r="C10" s="44" t="s">
        <v>24</v>
      </c>
      <c r="D10" s="42" t="s">
        <v>18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20</v>
      </c>
      <c r="C11" s="44" t="s">
        <v>21</v>
      </c>
      <c r="D11" s="42" t="s">
        <v>18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16</v>
      </c>
      <c r="C12" s="44" t="s">
        <v>17</v>
      </c>
      <c r="D12" s="42" t="s">
        <v>18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556</v>
      </c>
      <c r="B13" s="9" t="s">
        <v>720</v>
      </c>
      <c r="C13" s="10" t="s">
        <v>1501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0" s="17" customFormat="1" ht="40.799999999999997" x14ac:dyDescent="0.3">
      <c r="A14" s="19" t="s">
        <v>42</v>
      </c>
      <c r="B14" s="9" t="s">
        <v>1255</v>
      </c>
      <c r="C14" s="10" t="s">
        <v>1502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0" s="17" customFormat="1" ht="40.799999999999997" x14ac:dyDescent="0.3">
      <c r="A15" s="19" t="s">
        <v>558</v>
      </c>
      <c r="B15" s="9" t="s">
        <v>728</v>
      </c>
      <c r="C15" s="10" t="s">
        <v>1503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0" s="17" customFormat="1" ht="40.799999999999997" x14ac:dyDescent="0.3">
      <c r="A16" s="19" t="s">
        <v>45</v>
      </c>
      <c r="B16" s="9" t="s">
        <v>1258</v>
      </c>
      <c r="C16" s="10" t="s">
        <v>1353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1354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1505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1360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1359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1506</v>
      </c>
      <c r="C21" s="10" t="s">
        <v>1361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124</v>
      </c>
      <c r="C22" s="44" t="s">
        <v>125</v>
      </c>
      <c r="D22" s="42" t="s">
        <v>109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4.4" x14ac:dyDescent="0.3">
      <c r="A25" s="14" t="s">
        <v>1645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30.6" x14ac:dyDescent="0.3">
      <c r="A26" s="47" t="s">
        <v>580</v>
      </c>
      <c r="B26" s="43" t="s">
        <v>758</v>
      </c>
      <c r="C26" s="44" t="s">
        <v>759</v>
      </c>
      <c r="D26" s="42" t="s">
        <v>38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1236</v>
      </c>
      <c r="B27" s="9" t="s">
        <v>996</v>
      </c>
      <c r="C27" s="10" t="s">
        <v>1278</v>
      </c>
      <c r="D27" s="8" t="s">
        <v>213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70</v>
      </c>
      <c r="B28" s="43" t="s">
        <v>47</v>
      </c>
      <c r="C28" s="44" t="s">
        <v>48</v>
      </c>
      <c r="D28" s="42" t="s">
        <v>38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1646</v>
      </c>
      <c r="B29" s="9" t="s">
        <v>1647</v>
      </c>
      <c r="C29" s="10" t="s">
        <v>776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208</v>
      </c>
      <c r="C30" s="44" t="s">
        <v>209</v>
      </c>
      <c r="D30" s="42" t="s">
        <v>38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4.4" x14ac:dyDescent="0.3">
      <c r="A32" s="14" t="s">
        <v>1648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20.399999999999999" x14ac:dyDescent="0.3">
      <c r="A33" s="47" t="s">
        <v>83</v>
      </c>
      <c r="B33" s="43" t="s">
        <v>928</v>
      </c>
      <c r="C33" s="44" t="s">
        <v>929</v>
      </c>
      <c r="D33" s="42" t="s">
        <v>930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0.399999999999999" x14ac:dyDescent="0.3">
      <c r="A34" s="47" t="s">
        <v>85</v>
      </c>
      <c r="B34" s="43" t="s">
        <v>931</v>
      </c>
      <c r="C34" s="44" t="s">
        <v>932</v>
      </c>
      <c r="D34" s="42" t="s">
        <v>930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0.399999999999999" x14ac:dyDescent="0.3">
      <c r="A35" s="47" t="s">
        <v>88</v>
      </c>
      <c r="B35" s="43" t="s">
        <v>550</v>
      </c>
      <c r="C35" s="44" t="s">
        <v>934</v>
      </c>
      <c r="D35" s="42" t="s">
        <v>109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90</v>
      </c>
      <c r="B36" s="43" t="s">
        <v>464</v>
      </c>
      <c r="C36" s="44" t="s">
        <v>465</v>
      </c>
      <c r="D36" s="42" t="s">
        <v>109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94</v>
      </c>
      <c r="B38" s="43" t="s">
        <v>485</v>
      </c>
      <c r="C38" s="44" t="s">
        <v>486</v>
      </c>
      <c r="D38" s="42" t="s">
        <v>278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30.6" x14ac:dyDescent="0.3">
      <c r="A39" s="47" t="s">
        <v>96</v>
      </c>
      <c r="B39" s="43" t="s">
        <v>957</v>
      </c>
      <c r="C39" s="44" t="s">
        <v>958</v>
      </c>
      <c r="D39" s="42" t="s">
        <v>959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1649</v>
      </c>
      <c r="D40" s="8" t="s">
        <v>213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110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117</v>
      </c>
      <c r="B47" s="9" t="s">
        <v>1650</v>
      </c>
      <c r="C47" s="10" t="s">
        <v>1016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1651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123</v>
      </c>
      <c r="B50" s="43" t="s">
        <v>413</v>
      </c>
      <c r="C50" s="44" t="s">
        <v>414</v>
      </c>
      <c r="D50" s="42" t="s">
        <v>415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1376</v>
      </c>
      <c r="C51" s="10" t="s">
        <v>1082</v>
      </c>
      <c r="D51" s="8" t="s">
        <v>116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131</v>
      </c>
      <c r="B52" s="9" t="s">
        <v>1101</v>
      </c>
      <c r="C52" s="10" t="s">
        <v>1114</v>
      </c>
      <c r="D52" s="8" t="s">
        <v>213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1164</v>
      </c>
      <c r="C53" s="44" t="s">
        <v>1165</v>
      </c>
      <c r="D53" s="42" t="s">
        <v>415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1167</v>
      </c>
      <c r="C54" s="10" t="s">
        <v>1378</v>
      </c>
      <c r="D54" s="8" t="s">
        <v>116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142</v>
      </c>
      <c r="B55" s="9" t="s">
        <v>1170</v>
      </c>
      <c r="C55" s="10" t="s">
        <v>1171</v>
      </c>
      <c r="D55" s="8" t="s">
        <v>213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146</v>
      </c>
      <c r="B56" s="9" t="s">
        <v>1170</v>
      </c>
      <c r="C56" s="10" t="s">
        <v>1173</v>
      </c>
      <c r="D56" s="8" t="s">
        <v>213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149</v>
      </c>
      <c r="B57" s="9" t="s">
        <v>1144</v>
      </c>
      <c r="C57" s="10" t="s">
        <v>1145</v>
      </c>
      <c r="D57" s="8" t="s">
        <v>213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151</v>
      </c>
      <c r="B58" s="9" t="s">
        <v>1144</v>
      </c>
      <c r="C58" s="10" t="s">
        <v>1147</v>
      </c>
      <c r="D58" s="8" t="s">
        <v>213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155</v>
      </c>
      <c r="B59" s="9" t="s">
        <v>1157</v>
      </c>
      <c r="C59" s="10" t="s">
        <v>1158</v>
      </c>
      <c r="D59" s="8" t="s">
        <v>116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678</v>
      </c>
      <c r="B60" s="9" t="s">
        <v>1154</v>
      </c>
      <c r="C60" s="10" t="s">
        <v>1155</v>
      </c>
      <c r="D60" s="8" t="s">
        <v>213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162</v>
      </c>
      <c r="B61" s="43" t="s">
        <v>128</v>
      </c>
      <c r="C61" s="44" t="s">
        <v>129</v>
      </c>
      <c r="D61" s="42" t="s">
        <v>130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1287</v>
      </c>
      <c r="C62" s="10" t="s">
        <v>1288</v>
      </c>
      <c r="D62" s="8" t="s">
        <v>213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0.6" x14ac:dyDescent="0.3">
      <c r="A64" s="47" t="s">
        <v>169</v>
      </c>
      <c r="B64" s="43" t="s">
        <v>163</v>
      </c>
      <c r="C64" s="44" t="s">
        <v>164</v>
      </c>
      <c r="D64" s="42" t="s">
        <v>165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1652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1653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1654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1655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1656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1657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1450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1482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1452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1453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1454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8" customFormat="1" ht="20.399999999999999" x14ac:dyDescent="0.3">
      <c r="A76" s="47" t="s">
        <v>194</v>
      </c>
      <c r="B76" s="43" t="s">
        <v>806</v>
      </c>
      <c r="C76" s="44" t="s">
        <v>807</v>
      </c>
      <c r="D76" s="42" t="s">
        <v>69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1458</v>
      </c>
      <c r="D77" s="8" t="s">
        <v>213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1460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1461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1462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210</v>
      </c>
      <c r="B83" s="43" t="s">
        <v>825</v>
      </c>
      <c r="C83" s="44" t="s">
        <v>826</v>
      </c>
      <c r="D83" s="42" t="s">
        <v>109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1658</v>
      </c>
      <c r="D84" s="8" t="s">
        <v>116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1311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1659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1467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1468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1660</v>
      </c>
      <c r="C90" s="10" t="s">
        <v>1335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1660</v>
      </c>
      <c r="C91" s="10" t="s">
        <v>1470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1660</v>
      </c>
      <c r="C92" s="10" t="s">
        <v>1471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1661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0.6" x14ac:dyDescent="0.3">
      <c r="A95" s="47" t="s">
        <v>241</v>
      </c>
      <c r="B95" s="43" t="s">
        <v>163</v>
      </c>
      <c r="C95" s="44" t="s">
        <v>164</v>
      </c>
      <c r="D95" s="42" t="s">
        <v>165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1662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1663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1297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1655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1664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1657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1450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1482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1665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8" customFormat="1" ht="20.399999999999999" x14ac:dyDescent="0.3">
      <c r="A105" s="47" t="s">
        <v>255</v>
      </c>
      <c r="B105" s="43" t="s">
        <v>806</v>
      </c>
      <c r="C105" s="44" t="s">
        <v>807</v>
      </c>
      <c r="D105" s="42" t="s">
        <v>69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1666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1489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1490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1404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1458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1460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1461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1462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8" customFormat="1" ht="20.399999999999999" x14ac:dyDescent="0.3">
      <c r="A117" s="47" t="s">
        <v>847</v>
      </c>
      <c r="B117" s="43" t="s">
        <v>825</v>
      </c>
      <c r="C117" s="44" t="s">
        <v>826</v>
      </c>
      <c r="D117" s="42" t="s">
        <v>109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1069</v>
      </c>
      <c r="C118" s="10" t="s">
        <v>1667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1073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1311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1659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1467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1468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1668</v>
      </c>
      <c r="C124" s="10" t="s">
        <v>1335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1668</v>
      </c>
      <c r="C125" s="10" t="s">
        <v>1470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1668</v>
      </c>
      <c r="C126" s="10" t="s">
        <v>1471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8226871.6189999972</v>
      </c>
      <c r="H128" s="26"/>
      <c r="I128" s="26">
        <f t="shared" si="11"/>
        <v>0</v>
      </c>
      <c r="J128" s="26">
        <f>SUM(J3:J127)</f>
        <v>8226871.6189999972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9" activePane="bottomLeft" state="frozen"/>
      <selection pane="bottomLeft" activeCell="A21" sqref="A2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712</v>
      </c>
      <c r="C9" s="44" t="s">
        <v>713</v>
      </c>
      <c r="D9" s="42" t="s">
        <v>18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718</v>
      </c>
      <c r="C10" s="44" t="s">
        <v>719</v>
      </c>
      <c r="D10" s="42" t="s">
        <v>18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23</v>
      </c>
      <c r="C11" s="44" t="s">
        <v>24</v>
      </c>
      <c r="D11" s="42" t="s">
        <v>18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20</v>
      </c>
      <c r="C12" s="44" t="s">
        <v>21</v>
      </c>
      <c r="D12" s="42" t="s">
        <v>18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556</v>
      </c>
      <c r="B13" s="43" t="s">
        <v>16</v>
      </c>
      <c r="C13" s="44" t="s">
        <v>17</v>
      </c>
      <c r="D13" s="42" t="s">
        <v>18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42</v>
      </c>
      <c r="B14" s="9" t="s">
        <v>720</v>
      </c>
      <c r="C14" s="10" t="s">
        <v>1669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0" s="17" customFormat="1" ht="40.799999999999997" x14ac:dyDescent="0.3">
      <c r="A15" s="19" t="s">
        <v>558</v>
      </c>
      <c r="B15" s="9" t="s">
        <v>720</v>
      </c>
      <c r="C15" s="10" t="s">
        <v>1350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0" s="17" customFormat="1" ht="51" x14ac:dyDescent="0.3">
      <c r="A16" s="19" t="s">
        <v>45</v>
      </c>
      <c r="B16" s="9" t="s">
        <v>1670</v>
      </c>
      <c r="C16" s="10" t="s">
        <v>1254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1671</v>
      </c>
      <c r="C17" s="10" t="s">
        <v>1256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1257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1672</v>
      </c>
      <c r="C19" s="10" t="s">
        <v>1259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1356</v>
      </c>
      <c r="C20" s="10" t="s">
        <v>1260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1355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1673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1356</v>
      </c>
      <c r="C23" s="10" t="s">
        <v>1674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1265</v>
      </c>
      <c r="C24" s="10" t="s">
        <v>1361</v>
      </c>
      <c r="D24" s="8" t="s">
        <v>116</v>
      </c>
      <c r="E24" s="22">
        <v>51</v>
      </c>
      <c r="F24" s="68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0.6" x14ac:dyDescent="0.3">
      <c r="A25" s="47" t="s">
        <v>580</v>
      </c>
      <c r="B25" s="43" t="s">
        <v>124</v>
      </c>
      <c r="C25" s="44" t="s">
        <v>125</v>
      </c>
      <c r="D25" s="42" t="s">
        <v>109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1364</v>
      </c>
      <c r="C26" s="10" t="s">
        <v>744</v>
      </c>
      <c r="D26" s="8" t="s">
        <v>116</v>
      </c>
      <c r="E26" s="23">
        <v>15.45</v>
      </c>
      <c r="F26" s="68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70</v>
      </c>
      <c r="B27" s="9" t="s">
        <v>1365</v>
      </c>
      <c r="C27" s="10" t="s">
        <v>746</v>
      </c>
      <c r="D27" s="8" t="s">
        <v>116</v>
      </c>
      <c r="E27" s="22">
        <v>51</v>
      </c>
      <c r="F27" s="68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74</v>
      </c>
      <c r="B28" s="43" t="s">
        <v>758</v>
      </c>
      <c r="C28" s="44" t="s">
        <v>759</v>
      </c>
      <c r="D28" s="42" t="s">
        <v>38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1675</v>
      </c>
      <c r="B29" s="9" t="s">
        <v>1369</v>
      </c>
      <c r="C29" s="10" t="s">
        <v>760</v>
      </c>
      <c r="D29" s="8" t="s">
        <v>213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79</v>
      </c>
      <c r="B30" s="43" t="s">
        <v>47</v>
      </c>
      <c r="C30" s="44" t="s">
        <v>48</v>
      </c>
      <c r="D30" s="42" t="s">
        <v>38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1238</v>
      </c>
      <c r="B31" s="9" t="s">
        <v>1647</v>
      </c>
      <c r="C31" s="10" t="s">
        <v>776</v>
      </c>
      <c r="D31" s="8" t="s">
        <v>213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83</v>
      </c>
      <c r="B32" s="43" t="s">
        <v>208</v>
      </c>
      <c r="C32" s="44" t="s">
        <v>209</v>
      </c>
      <c r="D32" s="42" t="s">
        <v>38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1676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1677</v>
      </c>
      <c r="D34" s="8" t="s">
        <v>213</v>
      </c>
      <c r="E34" s="22">
        <v>1</v>
      </c>
      <c r="F34" s="68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928</v>
      </c>
      <c r="C35" s="44" t="s">
        <v>929</v>
      </c>
      <c r="D35" s="42" t="s">
        <v>930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92</v>
      </c>
      <c r="B36" s="43" t="s">
        <v>931</v>
      </c>
      <c r="C36" s="44" t="s">
        <v>932</v>
      </c>
      <c r="D36" s="42" t="s">
        <v>930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94</v>
      </c>
      <c r="B37" s="43" t="s">
        <v>550</v>
      </c>
      <c r="C37" s="44" t="s">
        <v>934</v>
      </c>
      <c r="D37" s="42" t="s">
        <v>109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464</v>
      </c>
      <c r="C38" s="44" t="s">
        <v>465</v>
      </c>
      <c r="D38" s="42" t="s">
        <v>109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1371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1372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1075</v>
      </c>
      <c r="C41" s="10" t="s">
        <v>952</v>
      </c>
      <c r="D41" s="8" t="s">
        <v>213</v>
      </c>
      <c r="E41" s="22">
        <v>10</v>
      </c>
      <c r="F41" s="68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68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110</v>
      </c>
      <c r="B43" s="43" t="s">
        <v>485</v>
      </c>
      <c r="C43" s="44" t="s">
        <v>486</v>
      </c>
      <c r="D43" s="42" t="s">
        <v>278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30.6" x14ac:dyDescent="0.3">
      <c r="A44" s="47" t="s">
        <v>113</v>
      </c>
      <c r="B44" s="43" t="s">
        <v>957</v>
      </c>
      <c r="C44" s="44" t="s">
        <v>958</v>
      </c>
      <c r="D44" s="42" t="s">
        <v>959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1373</v>
      </c>
      <c r="C45" s="10" t="s">
        <v>965</v>
      </c>
      <c r="D45" s="8" t="s">
        <v>213</v>
      </c>
      <c r="E45" s="22">
        <v>8</v>
      </c>
      <c r="F45" s="68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120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1366</v>
      </c>
      <c r="C47" s="10" t="s">
        <v>783</v>
      </c>
      <c r="D47" s="8" t="s">
        <v>213</v>
      </c>
      <c r="E47" s="22">
        <v>1</v>
      </c>
      <c r="F47" s="68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1367</v>
      </c>
      <c r="C48" s="10" t="s">
        <v>785</v>
      </c>
      <c r="D48" s="8" t="s">
        <v>213</v>
      </c>
      <c r="E48" s="22">
        <v>1</v>
      </c>
      <c r="F48" s="68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1368</v>
      </c>
      <c r="C49" s="10" t="s">
        <v>787</v>
      </c>
      <c r="D49" s="8" t="s">
        <v>213</v>
      </c>
      <c r="E49" s="22">
        <v>1</v>
      </c>
      <c r="F49" s="68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135</v>
      </c>
      <c r="B50" s="43" t="s">
        <v>413</v>
      </c>
      <c r="C50" s="44" t="s">
        <v>414</v>
      </c>
      <c r="D50" s="42" t="s">
        <v>415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1376</v>
      </c>
      <c r="C51" s="10" t="s">
        <v>1082</v>
      </c>
      <c r="D51" s="8" t="s">
        <v>116</v>
      </c>
      <c r="E51" s="23">
        <v>834.36</v>
      </c>
      <c r="F51" s="68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1101</v>
      </c>
      <c r="C52" s="10" t="s">
        <v>1114</v>
      </c>
      <c r="D52" s="8" t="s">
        <v>213</v>
      </c>
      <c r="E52" s="22">
        <v>12</v>
      </c>
      <c r="F52" s="68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146</v>
      </c>
      <c r="B53" s="43" t="s">
        <v>1164</v>
      </c>
      <c r="C53" s="44" t="s">
        <v>1165</v>
      </c>
      <c r="D53" s="42" t="s">
        <v>415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1377</v>
      </c>
      <c r="C54" s="10" t="s">
        <v>1378</v>
      </c>
      <c r="D54" s="8" t="s">
        <v>116</v>
      </c>
      <c r="E54" s="20">
        <v>236.9</v>
      </c>
      <c r="F54" s="68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151</v>
      </c>
      <c r="B55" s="9" t="s">
        <v>1379</v>
      </c>
      <c r="C55" s="10" t="s">
        <v>1171</v>
      </c>
      <c r="D55" s="8" t="s">
        <v>213</v>
      </c>
      <c r="E55" s="22">
        <v>10</v>
      </c>
      <c r="F55" s="68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155</v>
      </c>
      <c r="B56" s="9" t="s">
        <v>1379</v>
      </c>
      <c r="C56" s="10" t="s">
        <v>1173</v>
      </c>
      <c r="D56" s="8" t="s">
        <v>213</v>
      </c>
      <c r="E56" s="22">
        <v>10</v>
      </c>
      <c r="F56" s="68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678</v>
      </c>
      <c r="B57" s="9" t="s">
        <v>1380</v>
      </c>
      <c r="C57" s="10" t="s">
        <v>1145</v>
      </c>
      <c r="D57" s="8" t="s">
        <v>213</v>
      </c>
      <c r="E57" s="22">
        <v>460</v>
      </c>
      <c r="F57" s="68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162</v>
      </c>
      <c r="B58" s="9" t="s">
        <v>1380</v>
      </c>
      <c r="C58" s="10" t="s">
        <v>1147</v>
      </c>
      <c r="D58" s="8" t="s">
        <v>213</v>
      </c>
      <c r="E58" s="22">
        <v>20</v>
      </c>
      <c r="F58" s="68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166</v>
      </c>
      <c r="B59" s="9" t="s">
        <v>1381</v>
      </c>
      <c r="C59" s="10" t="s">
        <v>1158</v>
      </c>
      <c r="D59" s="8" t="s">
        <v>116</v>
      </c>
      <c r="E59" s="22">
        <v>360</v>
      </c>
      <c r="F59" s="68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169</v>
      </c>
      <c r="B60" s="9" t="s">
        <v>1382</v>
      </c>
      <c r="C60" s="10" t="s">
        <v>1155</v>
      </c>
      <c r="D60" s="8" t="s">
        <v>213</v>
      </c>
      <c r="E60" s="22">
        <v>720</v>
      </c>
      <c r="F60" s="68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171</v>
      </c>
      <c r="B61" s="43" t="s">
        <v>128</v>
      </c>
      <c r="C61" s="44" t="s">
        <v>129</v>
      </c>
      <c r="D61" s="42" t="s">
        <v>130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1384</v>
      </c>
      <c r="D62" s="8" t="s">
        <v>213</v>
      </c>
      <c r="E62" s="22">
        <v>5</v>
      </c>
      <c r="F62" s="68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0.6" x14ac:dyDescent="0.3">
      <c r="A63" s="47" t="s">
        <v>176</v>
      </c>
      <c r="B63" s="43" t="s">
        <v>163</v>
      </c>
      <c r="C63" s="44" t="s">
        <v>164</v>
      </c>
      <c r="D63" s="42" t="s">
        <v>165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1386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1386</v>
      </c>
      <c r="C65" s="10" t="s">
        <v>1387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1386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1678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1679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1388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1680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1681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1682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1683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8" customFormat="1" ht="20.399999999999999" x14ac:dyDescent="0.3">
      <c r="A75" s="47" t="s">
        <v>200</v>
      </c>
      <c r="B75" s="43" t="s">
        <v>806</v>
      </c>
      <c r="C75" s="44" t="s">
        <v>807</v>
      </c>
      <c r="D75" s="42" t="s">
        <v>69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1458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1460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1461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1462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8" customFormat="1" ht="20.399999999999999" x14ac:dyDescent="0.3">
      <c r="A82" s="47" t="s">
        <v>220</v>
      </c>
      <c r="B82" s="43" t="s">
        <v>825</v>
      </c>
      <c r="C82" s="44" t="s">
        <v>826</v>
      </c>
      <c r="D82" s="42" t="s">
        <v>109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1658</v>
      </c>
      <c r="D83" s="8" t="s">
        <v>116</v>
      </c>
      <c r="E83" s="23">
        <v>97.85</v>
      </c>
      <c r="F83" s="68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1311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1467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1468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1406</v>
      </c>
      <c r="C89" s="10" t="s">
        <v>1335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1406</v>
      </c>
      <c r="C90" s="10" t="s">
        <v>1407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1406</v>
      </c>
      <c r="C91" s="10" t="s">
        <v>1408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8" customFormat="1" ht="30.6" x14ac:dyDescent="0.3">
      <c r="A93" s="47" t="s">
        <v>246</v>
      </c>
      <c r="B93" s="43" t="s">
        <v>163</v>
      </c>
      <c r="C93" s="44" t="s">
        <v>164</v>
      </c>
      <c r="D93" s="42" t="s">
        <v>165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1386</v>
      </c>
      <c r="C94" s="10" t="s">
        <v>1607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1386</v>
      </c>
      <c r="C95" s="10" t="s">
        <v>1396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1386</v>
      </c>
      <c r="C96" s="10" t="s">
        <v>1684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1678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1590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1388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1680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1681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8" customFormat="1" ht="20.399999999999999" x14ac:dyDescent="0.3">
      <c r="A103" s="47" t="s">
        <v>261</v>
      </c>
      <c r="B103" s="43" t="s">
        <v>806</v>
      </c>
      <c r="C103" s="44" t="s">
        <v>807</v>
      </c>
      <c r="D103" s="42" t="s">
        <v>69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1400</v>
      </c>
      <c r="C104" s="10" t="s">
        <v>1591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1489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1490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1404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8" customFormat="1" ht="20.399999999999999" x14ac:dyDescent="0.3">
      <c r="A110" s="47" t="s">
        <v>275</v>
      </c>
      <c r="B110" s="43" t="s">
        <v>806</v>
      </c>
      <c r="C110" s="44" t="s">
        <v>807</v>
      </c>
      <c r="D110" s="42" t="s">
        <v>69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1400</v>
      </c>
      <c r="C111" s="10" t="s">
        <v>1458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1460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1461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1462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8" customFormat="1" ht="20.399999999999999" x14ac:dyDescent="0.3">
      <c r="A116" s="47" t="s">
        <v>289</v>
      </c>
      <c r="B116" s="43" t="s">
        <v>825</v>
      </c>
      <c r="C116" s="44" t="s">
        <v>826</v>
      </c>
      <c r="D116" s="42" t="s">
        <v>109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1069</v>
      </c>
      <c r="C117" s="10" t="s">
        <v>1667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1311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1467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1468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1406</v>
      </c>
      <c r="C123" s="10" t="s">
        <v>1335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1406</v>
      </c>
      <c r="C124" s="10" t="s">
        <v>1407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1406</v>
      </c>
      <c r="C125" s="10" t="s">
        <v>1408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9455459.9051134586</v>
      </c>
      <c r="H127" s="26"/>
      <c r="I127" s="26">
        <f t="shared" si="11"/>
        <v>0</v>
      </c>
      <c r="J127" s="26">
        <f>SUM(J3:J126)</f>
        <v>9455459.9051134586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1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38" customFormat="1" ht="24" x14ac:dyDescent="0.3">
      <c r="A1" s="37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1670</v>
      </c>
      <c r="C12" s="10" t="s">
        <v>1254</v>
      </c>
      <c r="D12" s="8" t="s">
        <v>116</v>
      </c>
      <c r="E12" s="20">
        <v>550.79999999999995</v>
      </c>
      <c r="F12" s="21">
        <v>1579.11</v>
      </c>
      <c r="G12" s="21">
        <f t="shared" si="0"/>
        <v>869773.78799999983</v>
      </c>
      <c r="H12" s="21"/>
      <c r="I12" s="21">
        <f t="shared" si="1"/>
        <v>0</v>
      </c>
      <c r="J12" s="21">
        <f t="shared" si="3"/>
        <v>869773.78799999983</v>
      </c>
    </row>
    <row r="13" spans="1:10" s="17" customFormat="1" ht="51" x14ac:dyDescent="0.3">
      <c r="A13" s="19" t="s">
        <v>556</v>
      </c>
      <c r="B13" s="9" t="s">
        <v>1671</v>
      </c>
      <c r="C13" s="10" t="s">
        <v>1256</v>
      </c>
      <c r="D13" s="8" t="s">
        <v>116</v>
      </c>
      <c r="E13" s="20">
        <v>147.9</v>
      </c>
      <c r="F13" s="21">
        <v>1155.51</v>
      </c>
      <c r="G13" s="21">
        <f t="shared" si="0"/>
        <v>170899.929</v>
      </c>
      <c r="H13" s="21"/>
      <c r="I13" s="21">
        <f t="shared" si="1"/>
        <v>0</v>
      </c>
      <c r="J13" s="21">
        <f t="shared" si="3"/>
        <v>170899.929</v>
      </c>
    </row>
    <row r="14" spans="1:10" s="17" customFormat="1" ht="51" x14ac:dyDescent="0.3">
      <c r="A14" s="19" t="s">
        <v>42</v>
      </c>
      <c r="B14" s="9" t="s">
        <v>728</v>
      </c>
      <c r="C14" s="10" t="s">
        <v>1257</v>
      </c>
      <c r="D14" s="8" t="s">
        <v>116</v>
      </c>
      <c r="E14" s="20">
        <v>5.0999999999999996</v>
      </c>
      <c r="F14" s="21">
        <v>760.35</v>
      </c>
      <c r="G14" s="21">
        <f t="shared" si="0"/>
        <v>3877.7849999999999</v>
      </c>
      <c r="H14" s="21"/>
      <c r="I14" s="21">
        <f t="shared" si="1"/>
        <v>0</v>
      </c>
      <c r="J14" s="21">
        <f t="shared" si="3"/>
        <v>3877.7849999999999</v>
      </c>
    </row>
    <row r="15" spans="1:10" s="17" customFormat="1" ht="51" x14ac:dyDescent="0.3">
      <c r="A15" s="19" t="s">
        <v>558</v>
      </c>
      <c r="B15" s="9" t="s">
        <v>1672</v>
      </c>
      <c r="C15" s="10" t="s">
        <v>1259</v>
      </c>
      <c r="D15" s="8" t="s">
        <v>116</v>
      </c>
      <c r="E15" s="20">
        <v>40.799999999999997</v>
      </c>
      <c r="F15" s="21">
        <v>495.42</v>
      </c>
      <c r="G15" s="21">
        <f t="shared" si="0"/>
        <v>20213.135999999999</v>
      </c>
      <c r="H15" s="21"/>
      <c r="I15" s="21">
        <f t="shared" si="1"/>
        <v>0</v>
      </c>
      <c r="J15" s="21">
        <f t="shared" si="3"/>
        <v>20213.135999999999</v>
      </c>
    </row>
    <row r="16" spans="1:10" s="17" customFormat="1" ht="51" x14ac:dyDescent="0.3">
      <c r="A16" s="19" t="s">
        <v>45</v>
      </c>
      <c r="B16" s="9" t="s">
        <v>1356</v>
      </c>
      <c r="C16" s="10" t="s">
        <v>1260</v>
      </c>
      <c r="D16" s="8" t="s">
        <v>116</v>
      </c>
      <c r="E16" s="20">
        <v>234.6</v>
      </c>
      <c r="F16" s="21">
        <v>380.34</v>
      </c>
      <c r="G16" s="21">
        <f t="shared" si="0"/>
        <v>89227.763999999996</v>
      </c>
      <c r="H16" s="21"/>
      <c r="I16" s="21">
        <f t="shared" si="1"/>
        <v>0</v>
      </c>
      <c r="J16" s="21">
        <f t="shared" si="3"/>
        <v>89227.763999999996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1505</v>
      </c>
      <c r="D17" s="8" t="s">
        <v>116</v>
      </c>
      <c r="E17" s="22">
        <v>153</v>
      </c>
      <c r="F17" s="21">
        <v>1394.14</v>
      </c>
      <c r="G17" s="21">
        <f t="shared" si="0"/>
        <v>213303.42</v>
      </c>
      <c r="H17" s="21"/>
      <c r="I17" s="21">
        <f t="shared" si="1"/>
        <v>0</v>
      </c>
      <c r="J17" s="21">
        <f t="shared" si="3"/>
        <v>213303.42</v>
      </c>
    </row>
    <row r="18" spans="1:10" s="17" customFormat="1" ht="51" x14ac:dyDescent="0.3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198.9</v>
      </c>
      <c r="F18" s="21">
        <v>466.17</v>
      </c>
      <c r="G18" s="21">
        <f t="shared" si="0"/>
        <v>92721.213000000003</v>
      </c>
      <c r="H18" s="21"/>
      <c r="I18" s="21">
        <f t="shared" si="1"/>
        <v>0</v>
      </c>
      <c r="J18" s="21">
        <f t="shared" si="3"/>
        <v>92721.213000000003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415</v>
      </c>
      <c r="F32" s="21">
        <v>340.49</v>
      </c>
      <c r="G32" s="21">
        <f t="shared" si="0"/>
        <v>141303.35</v>
      </c>
      <c r="H32" s="21"/>
      <c r="I32" s="21">
        <f t="shared" si="1"/>
        <v>0</v>
      </c>
      <c r="J32" s="21">
        <f t="shared" si="3"/>
        <v>141303.35</v>
      </c>
    </row>
    <row r="33" spans="1:10" s="17" customFormat="1" ht="40.799999999999997" x14ac:dyDescent="0.3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593</v>
      </c>
      <c r="F33" s="21">
        <v>463.56</v>
      </c>
      <c r="G33" s="21">
        <f t="shared" si="0"/>
        <v>274891.08</v>
      </c>
      <c r="H33" s="21"/>
      <c r="I33" s="21">
        <f t="shared" si="1"/>
        <v>0</v>
      </c>
      <c r="J33" s="21">
        <f t="shared" si="3"/>
        <v>274891.08</v>
      </c>
    </row>
    <row r="34" spans="1:10" s="17" customFormat="1" ht="40.799999999999997" x14ac:dyDescent="0.3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0.799999999999997" x14ac:dyDescent="0.3">
      <c r="A36" s="19" t="s">
        <v>92</v>
      </c>
      <c r="B36" s="9" t="s">
        <v>1373</v>
      </c>
      <c r="C36" s="10" t="s">
        <v>965</v>
      </c>
      <c r="D36" s="8" t="s">
        <v>213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0.6" x14ac:dyDescent="0.3">
      <c r="A37" s="47" t="s">
        <v>94</v>
      </c>
      <c r="B37" s="43" t="s">
        <v>957</v>
      </c>
      <c r="C37" s="44" t="s">
        <v>958</v>
      </c>
      <c r="D37" s="42" t="s">
        <v>959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1164</v>
      </c>
      <c r="C47" s="44" t="s">
        <v>1165</v>
      </c>
      <c r="D47" s="42" t="s">
        <v>415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1386</v>
      </c>
      <c r="C61" s="10" t="s">
        <v>1387</v>
      </c>
      <c r="D61" s="8" t="s">
        <v>213</v>
      </c>
      <c r="E61" s="22">
        <v>65</v>
      </c>
      <c r="F61" s="21">
        <v>241.32</v>
      </c>
      <c r="G61" s="21">
        <f t="shared" si="4"/>
        <v>15685.8</v>
      </c>
      <c r="H61" s="21"/>
      <c r="I61" s="21">
        <f t="shared" si="5"/>
        <v>0</v>
      </c>
      <c r="J61" s="21">
        <f t="shared" si="3"/>
        <v>15685.8</v>
      </c>
    </row>
    <row r="62" spans="1:10" s="17" customFormat="1" ht="40.799999999999997" x14ac:dyDescent="0.3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9</v>
      </c>
      <c r="F72" s="21">
        <v>3001.62</v>
      </c>
      <c r="G72" s="21">
        <f t="shared" si="6"/>
        <v>27014.579999999998</v>
      </c>
      <c r="H72" s="21"/>
      <c r="I72" s="21">
        <f t="shared" si="7"/>
        <v>0</v>
      </c>
      <c r="J72" s="21">
        <f t="shared" si="8"/>
        <v>27014.579999999998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18</v>
      </c>
      <c r="F73" s="21">
        <v>407.64</v>
      </c>
      <c r="G73" s="21">
        <f t="shared" si="6"/>
        <v>7337.5199999999995</v>
      </c>
      <c r="H73" s="21"/>
      <c r="I73" s="21">
        <f t="shared" si="7"/>
        <v>0</v>
      </c>
      <c r="J73" s="21">
        <f t="shared" si="8"/>
        <v>7337.5199999999995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18</v>
      </c>
      <c r="F74" s="21">
        <v>1123.3499999999999</v>
      </c>
      <c r="G74" s="21">
        <f t="shared" si="6"/>
        <v>20220.3</v>
      </c>
      <c r="H74" s="21"/>
      <c r="I74" s="21">
        <f t="shared" si="7"/>
        <v>0</v>
      </c>
      <c r="J74" s="21">
        <f t="shared" si="8"/>
        <v>20220.3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18</v>
      </c>
      <c r="F75" s="21">
        <v>396.14</v>
      </c>
      <c r="G75" s="21">
        <f t="shared" si="6"/>
        <v>7130.5199999999995</v>
      </c>
      <c r="H75" s="21"/>
      <c r="I75" s="21">
        <f t="shared" si="7"/>
        <v>0</v>
      </c>
      <c r="J75" s="21">
        <f t="shared" si="8"/>
        <v>7130.5199999999995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18</v>
      </c>
      <c r="F76" s="21">
        <v>65.92</v>
      </c>
      <c r="G76" s="21">
        <f t="shared" si="6"/>
        <v>1186.56</v>
      </c>
      <c r="H76" s="21"/>
      <c r="I76" s="21">
        <f t="shared" si="7"/>
        <v>0</v>
      </c>
      <c r="J76" s="21">
        <f t="shared" si="8"/>
        <v>1186.56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1658</v>
      </c>
      <c r="D79" s="8" t="s">
        <v>116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256</v>
      </c>
      <c r="F105" s="21">
        <v>15.72</v>
      </c>
      <c r="G105" s="21">
        <f t="shared" si="9"/>
        <v>4024.32</v>
      </c>
      <c r="H105" s="21"/>
      <c r="I105" s="21">
        <f t="shared" si="10"/>
        <v>0</v>
      </c>
      <c r="J105" s="21">
        <f t="shared" si="8"/>
        <v>4024.32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282</v>
      </c>
      <c r="B113" s="9" t="s">
        <v>1069</v>
      </c>
      <c r="C113" s="10" t="s">
        <v>1667</v>
      </c>
      <c r="D113" s="8" t="s">
        <v>116</v>
      </c>
      <c r="E113" s="22">
        <v>105</v>
      </c>
      <c r="F113" s="21">
        <v>4801.72</v>
      </c>
      <c r="G113" s="21">
        <f t="shared" si="9"/>
        <v>504180.60000000003</v>
      </c>
      <c r="H113" s="21"/>
      <c r="I113" s="21">
        <f t="shared" si="10"/>
        <v>0</v>
      </c>
      <c r="J113" s="21">
        <f t="shared" si="8"/>
        <v>504180.60000000003</v>
      </c>
    </row>
    <row r="114" spans="1:10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0" s="17" customFormat="1" ht="40.799999999999997" x14ac:dyDescent="0.3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0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0" s="17" customFormat="1" ht="40.799999999999997" x14ac:dyDescent="0.3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0" s="17" customFormat="1" ht="40.799999999999997" x14ac:dyDescent="0.3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0" s="17" customFormat="1" ht="40.799999999999997" x14ac:dyDescent="0.3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0" s="17" customFormat="1" ht="40.799999999999997" x14ac:dyDescent="0.3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0" s="17" customFormat="1" ht="40.799999999999997" x14ac:dyDescent="0.3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0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0" s="34" customFormat="1" x14ac:dyDescent="0.3">
      <c r="A123" s="33"/>
      <c r="B123" s="35"/>
      <c r="C123" s="35"/>
      <c r="D123" s="35"/>
      <c r="E123" s="33"/>
      <c r="G123" s="26">
        <f t="shared" ref="G123:I123" si="11">SUM(G3:G122)</f>
        <v>7939055.8751134574</v>
      </c>
      <c r="H123" s="26"/>
      <c r="I123" s="26">
        <f t="shared" si="11"/>
        <v>0</v>
      </c>
      <c r="J123" s="26">
        <f>SUM(J3:J122)</f>
        <v>7939055.8751134574</v>
      </c>
    </row>
    <row r="124" spans="1:10" s="17" customFormat="1" ht="14.4" x14ac:dyDescent="0.3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9" activePane="bottomLeft" state="frozen"/>
      <selection pane="bottomLeft" activeCell="G16" sqref="G16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1671</v>
      </c>
      <c r="C12" s="10" t="s">
        <v>1256</v>
      </c>
      <c r="D12" s="8" t="s">
        <v>116</v>
      </c>
      <c r="E12" s="23">
        <v>338.64</v>
      </c>
      <c r="F12" s="21">
        <v>1155.51</v>
      </c>
      <c r="G12" s="21">
        <f t="shared" si="0"/>
        <v>391301.90639999998</v>
      </c>
      <c r="H12" s="21"/>
      <c r="I12" s="21">
        <f t="shared" si="1"/>
        <v>0</v>
      </c>
      <c r="J12" s="21">
        <f t="shared" si="3"/>
        <v>391301.90639999998</v>
      </c>
    </row>
    <row r="13" spans="1:10" s="17" customFormat="1" ht="51" x14ac:dyDescent="0.3">
      <c r="A13" s="19" t="s">
        <v>556</v>
      </c>
      <c r="B13" s="9" t="s">
        <v>728</v>
      </c>
      <c r="C13" s="10" t="s">
        <v>1257</v>
      </c>
      <c r="D13" s="8" t="s">
        <v>116</v>
      </c>
      <c r="E13" s="20">
        <v>122.4</v>
      </c>
      <c r="F13" s="21">
        <v>760.35</v>
      </c>
      <c r="G13" s="21">
        <f t="shared" si="0"/>
        <v>93066.840000000011</v>
      </c>
      <c r="H13" s="21"/>
      <c r="I13" s="21">
        <f t="shared" si="1"/>
        <v>0</v>
      </c>
      <c r="J13" s="21">
        <f t="shared" si="3"/>
        <v>93066.840000000011</v>
      </c>
    </row>
    <row r="14" spans="1:10" s="17" customFormat="1" ht="51" x14ac:dyDescent="0.3">
      <c r="A14" s="19" t="s">
        <v>42</v>
      </c>
      <c r="B14" s="9" t="s">
        <v>1672</v>
      </c>
      <c r="C14" s="10" t="s">
        <v>1259</v>
      </c>
      <c r="D14" s="8" t="s">
        <v>116</v>
      </c>
      <c r="E14" s="23">
        <v>44.88</v>
      </c>
      <c r="F14" s="21">
        <v>495.42</v>
      </c>
      <c r="G14" s="21">
        <f t="shared" si="0"/>
        <v>22234.449600000004</v>
      </c>
      <c r="H14" s="21"/>
      <c r="I14" s="21">
        <f t="shared" si="1"/>
        <v>0</v>
      </c>
      <c r="J14" s="21">
        <f t="shared" si="3"/>
        <v>22234.449600000004</v>
      </c>
    </row>
    <row r="15" spans="1:10" s="17" customFormat="1" ht="51" x14ac:dyDescent="0.3">
      <c r="A15" s="19" t="s">
        <v>558</v>
      </c>
      <c r="B15" s="9" t="s">
        <v>1356</v>
      </c>
      <c r="C15" s="10" t="s">
        <v>1260</v>
      </c>
      <c r="D15" s="8" t="s">
        <v>116</v>
      </c>
      <c r="E15" s="20">
        <v>229.5</v>
      </c>
      <c r="F15" s="21">
        <v>380.34</v>
      </c>
      <c r="G15" s="21">
        <f t="shared" si="0"/>
        <v>87288.03</v>
      </c>
      <c r="H15" s="21"/>
      <c r="I15" s="21">
        <f t="shared" si="1"/>
        <v>0</v>
      </c>
      <c r="J15" s="21">
        <f t="shared" si="3"/>
        <v>87288.03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1688</v>
      </c>
      <c r="D16" s="8" t="s">
        <v>116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1357</v>
      </c>
      <c r="D17" s="8" t="s">
        <v>116</v>
      </c>
      <c r="E17" s="20">
        <v>127.5</v>
      </c>
      <c r="F17" s="21">
        <v>908.73</v>
      </c>
      <c r="G17" s="21">
        <f t="shared" si="0"/>
        <v>115863.075</v>
      </c>
      <c r="H17" s="21"/>
      <c r="I17" s="21">
        <f t="shared" si="1"/>
        <v>0</v>
      </c>
      <c r="J17" s="21">
        <f t="shared" si="3"/>
        <v>115863.075</v>
      </c>
    </row>
    <row r="18" spans="1:10" s="17" customFormat="1" ht="51" x14ac:dyDescent="0.3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321.3</v>
      </c>
      <c r="F18" s="21">
        <v>466.17</v>
      </c>
      <c r="G18" s="21">
        <f t="shared" si="0"/>
        <v>149780.421</v>
      </c>
      <c r="H18" s="21"/>
      <c r="I18" s="21">
        <f t="shared" si="1"/>
        <v>0</v>
      </c>
      <c r="J18" s="21">
        <f t="shared" si="3"/>
        <v>149780.421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425</v>
      </c>
      <c r="F32" s="21">
        <v>340.49</v>
      </c>
      <c r="G32" s="21">
        <f t="shared" si="0"/>
        <v>144708.25</v>
      </c>
      <c r="H32" s="21"/>
      <c r="I32" s="21">
        <f t="shared" si="1"/>
        <v>0</v>
      </c>
      <c r="J32" s="21">
        <f t="shared" si="3"/>
        <v>144708.25</v>
      </c>
    </row>
    <row r="33" spans="1:10" s="17" customFormat="1" ht="40.799999999999997" x14ac:dyDescent="0.3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608</v>
      </c>
      <c r="F33" s="21">
        <v>463.56</v>
      </c>
      <c r="G33" s="21">
        <f t="shared" si="0"/>
        <v>281844.47999999998</v>
      </c>
      <c r="H33" s="21"/>
      <c r="I33" s="21">
        <f t="shared" si="1"/>
        <v>0</v>
      </c>
      <c r="J33" s="21">
        <f t="shared" si="3"/>
        <v>281844.47999999998</v>
      </c>
    </row>
    <row r="34" spans="1:10" s="17" customFormat="1" ht="40.799999999999997" x14ac:dyDescent="0.3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0.6" x14ac:dyDescent="0.3">
      <c r="A36" s="47" t="s">
        <v>92</v>
      </c>
      <c r="B36" s="43" t="s">
        <v>957</v>
      </c>
      <c r="C36" s="44" t="s">
        <v>958</v>
      </c>
      <c r="D36" s="42" t="s">
        <v>959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94</v>
      </c>
      <c r="B37" s="9" t="s">
        <v>1373</v>
      </c>
      <c r="C37" s="10" t="s">
        <v>965</v>
      </c>
      <c r="D37" s="8" t="s">
        <v>213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1164</v>
      </c>
      <c r="C47" s="44" t="s">
        <v>1165</v>
      </c>
      <c r="D47" s="42" t="s">
        <v>415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1386</v>
      </c>
      <c r="C61" s="10" t="s">
        <v>1689</v>
      </c>
      <c r="D61" s="8" t="s">
        <v>213</v>
      </c>
      <c r="E61" s="22">
        <v>65</v>
      </c>
      <c r="F61" s="21">
        <v>241.2</v>
      </c>
      <c r="G61" s="21">
        <f t="shared" si="4"/>
        <v>15678</v>
      </c>
      <c r="H61" s="21"/>
      <c r="I61" s="21">
        <f t="shared" si="5"/>
        <v>0</v>
      </c>
      <c r="J61" s="21">
        <f t="shared" si="3"/>
        <v>15678</v>
      </c>
    </row>
    <row r="62" spans="1:10" s="17" customFormat="1" ht="40.799999999999997" x14ac:dyDescent="0.3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10</v>
      </c>
      <c r="F72" s="21">
        <v>3001.62</v>
      </c>
      <c r="G72" s="21">
        <f t="shared" si="6"/>
        <v>30016.199999999997</v>
      </c>
      <c r="H72" s="21"/>
      <c r="I72" s="21">
        <f t="shared" si="7"/>
        <v>0</v>
      </c>
      <c r="J72" s="21">
        <f t="shared" si="8"/>
        <v>30016.199999999997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20</v>
      </c>
      <c r="F73" s="21">
        <v>407.64</v>
      </c>
      <c r="G73" s="21">
        <f t="shared" si="6"/>
        <v>8152.7999999999993</v>
      </c>
      <c r="H73" s="21"/>
      <c r="I73" s="21">
        <f t="shared" si="7"/>
        <v>0</v>
      </c>
      <c r="J73" s="21">
        <f t="shared" si="8"/>
        <v>8152.7999999999993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20</v>
      </c>
      <c r="F74" s="21">
        <v>1123.3499999999999</v>
      </c>
      <c r="G74" s="21">
        <f t="shared" si="6"/>
        <v>22467</v>
      </c>
      <c r="H74" s="21"/>
      <c r="I74" s="21">
        <f t="shared" si="7"/>
        <v>0</v>
      </c>
      <c r="J74" s="21">
        <f t="shared" si="8"/>
        <v>22467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20</v>
      </c>
      <c r="F75" s="21">
        <v>396.14</v>
      </c>
      <c r="G75" s="21">
        <f t="shared" si="6"/>
        <v>7922.7999999999993</v>
      </c>
      <c r="H75" s="21"/>
      <c r="I75" s="21">
        <f t="shared" si="7"/>
        <v>0</v>
      </c>
      <c r="J75" s="21">
        <f t="shared" si="8"/>
        <v>7922.7999999999993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20</v>
      </c>
      <c r="F76" s="21">
        <v>65.92</v>
      </c>
      <c r="G76" s="21">
        <f t="shared" si="6"/>
        <v>1318.4</v>
      </c>
      <c r="H76" s="21"/>
      <c r="I76" s="21">
        <f t="shared" si="7"/>
        <v>0</v>
      </c>
      <c r="J76" s="21">
        <f t="shared" si="8"/>
        <v>1318.4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1658</v>
      </c>
      <c r="D79" s="8" t="s">
        <v>116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960</v>
      </c>
      <c r="F105" s="21">
        <v>15.72</v>
      </c>
      <c r="G105" s="21">
        <f t="shared" si="9"/>
        <v>15091.2</v>
      </c>
      <c r="H105" s="21"/>
      <c r="I105" s="21">
        <f t="shared" si="10"/>
        <v>0</v>
      </c>
      <c r="J105" s="21">
        <f t="shared" si="8"/>
        <v>15091.2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0.799999999999997" x14ac:dyDescent="0.3">
      <c r="A113" s="19" t="s">
        <v>282</v>
      </c>
      <c r="B113" s="9" t="s">
        <v>1069</v>
      </c>
      <c r="C113" s="10" t="s">
        <v>1667</v>
      </c>
      <c r="D113" s="8" t="s">
        <v>116</v>
      </c>
      <c r="E113" s="23">
        <v>108.15</v>
      </c>
      <c r="F113" s="21">
        <v>4801.72</v>
      </c>
      <c r="G113" s="21">
        <f t="shared" si="9"/>
        <v>519306.01800000004</v>
      </c>
      <c r="H113" s="21"/>
      <c r="I113" s="21">
        <f t="shared" si="10"/>
        <v>0</v>
      </c>
      <c r="J113" s="21">
        <f t="shared" si="8"/>
        <v>519306.01800000004</v>
      </c>
    </row>
    <row r="114" spans="1:12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2" s="17" customFormat="1" ht="40.799999999999997" x14ac:dyDescent="0.3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2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2" s="17" customFormat="1" ht="40.799999999999997" x14ac:dyDescent="0.3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2" s="17" customFormat="1" ht="40.799999999999997" x14ac:dyDescent="0.3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2" s="17" customFormat="1" ht="40.799999999999997" x14ac:dyDescent="0.3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2" s="17" customFormat="1" ht="40.799999999999997" x14ac:dyDescent="0.3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2" s="17" customFormat="1" ht="40.799999999999997" x14ac:dyDescent="0.3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2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2" x14ac:dyDescent="0.3">
      <c r="G123" s="26">
        <f t="shared" ref="G123:I123" si="11">SUM(G3:G122)</f>
        <v>7382104.0801134612</v>
      </c>
      <c r="H123" s="26"/>
      <c r="I123" s="26">
        <f t="shared" si="11"/>
        <v>0</v>
      </c>
      <c r="J123" s="26">
        <f>SUM(J3:J122)</f>
        <v>7382104.0801134612</v>
      </c>
      <c r="K123" s="31"/>
      <c r="L123" s="31"/>
    </row>
    <row r="124" spans="1:12" x14ac:dyDescent="0.3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3" activePane="bottomLeft" state="frozen"/>
      <selection pane="bottomLeft" activeCell="C33" sqref="C3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222</v>
      </c>
      <c r="F4" s="21">
        <v>38200</v>
      </c>
      <c r="G4" s="21">
        <f t="shared" si="0"/>
        <v>8480400</v>
      </c>
      <c r="H4" s="21"/>
      <c r="I4" s="21">
        <f t="shared" si="1"/>
        <v>0</v>
      </c>
      <c r="J4" s="21">
        <f t="shared" ref="J4:J67" si="3">G4+I4</f>
        <v>8480400</v>
      </c>
    </row>
    <row r="5" spans="1:10" s="17" customFormat="1" ht="30.6" x14ac:dyDescent="0.3">
      <c r="A5" s="19" t="s">
        <v>15</v>
      </c>
      <c r="B5" s="9" t="s">
        <v>1251</v>
      </c>
      <c r="C5" s="10" t="s">
        <v>1252</v>
      </c>
      <c r="D5" s="8" t="s">
        <v>69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4.4" x14ac:dyDescent="0.3">
      <c r="A6" s="14" t="s">
        <v>1644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19</v>
      </c>
      <c r="B7" s="43" t="s">
        <v>114</v>
      </c>
      <c r="C7" s="44" t="s">
        <v>115</v>
      </c>
      <c r="D7" s="42" t="s">
        <v>109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22</v>
      </c>
      <c r="B8" s="43" t="s">
        <v>111</v>
      </c>
      <c r="C8" s="44" t="s">
        <v>112</v>
      </c>
      <c r="D8" s="42" t="s">
        <v>109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25</v>
      </c>
      <c r="B9" s="43" t="s">
        <v>716</v>
      </c>
      <c r="C9" s="44" t="s">
        <v>717</v>
      </c>
      <c r="D9" s="42" t="s">
        <v>18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28</v>
      </c>
      <c r="B10" s="43" t="s">
        <v>718</v>
      </c>
      <c r="C10" s="44" t="s">
        <v>719</v>
      </c>
      <c r="D10" s="42" t="s">
        <v>18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552</v>
      </c>
      <c r="B11" s="43" t="s">
        <v>23</v>
      </c>
      <c r="C11" s="44" t="s">
        <v>24</v>
      </c>
      <c r="D11" s="42" t="s">
        <v>18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34</v>
      </c>
      <c r="B12" s="43" t="s">
        <v>20</v>
      </c>
      <c r="C12" s="44" t="s">
        <v>21</v>
      </c>
      <c r="D12" s="42" t="s">
        <v>18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35</v>
      </c>
      <c r="B13" s="43" t="s">
        <v>16</v>
      </c>
      <c r="C13" s="44" t="s">
        <v>17</v>
      </c>
      <c r="D13" s="42" t="s">
        <v>18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556</v>
      </c>
      <c r="B14" s="9" t="s">
        <v>720</v>
      </c>
      <c r="C14" s="10" t="s">
        <v>1500</v>
      </c>
      <c r="D14" s="8" t="s">
        <v>116</v>
      </c>
      <c r="E14" s="20">
        <v>1509.6</v>
      </c>
      <c r="F14" s="21">
        <v>3351.61</v>
      </c>
      <c r="G14" s="21">
        <f t="shared" si="0"/>
        <v>5059590.4560000002</v>
      </c>
      <c r="H14" s="21"/>
      <c r="I14" s="21">
        <f t="shared" si="1"/>
        <v>0</v>
      </c>
      <c r="J14" s="21">
        <f t="shared" si="3"/>
        <v>5059590.4560000002</v>
      </c>
    </row>
    <row r="15" spans="1:10" s="17" customFormat="1" ht="40.799999999999997" x14ac:dyDescent="0.3">
      <c r="A15" s="19" t="s">
        <v>42</v>
      </c>
      <c r="B15" s="9" t="s">
        <v>720</v>
      </c>
      <c r="C15" s="10" t="s">
        <v>1350</v>
      </c>
      <c r="D15" s="8" t="s">
        <v>116</v>
      </c>
      <c r="E15" s="20">
        <v>1157.7</v>
      </c>
      <c r="F15" s="21">
        <v>2436</v>
      </c>
      <c r="G15" s="21">
        <f t="shared" si="0"/>
        <v>2820157.2</v>
      </c>
      <c r="H15" s="21"/>
      <c r="I15" s="21">
        <f t="shared" si="1"/>
        <v>0</v>
      </c>
      <c r="J15" s="21">
        <f t="shared" si="3"/>
        <v>2820157.2</v>
      </c>
    </row>
    <row r="16" spans="1:10" s="17" customFormat="1" ht="40.799999999999997" x14ac:dyDescent="0.3">
      <c r="A16" s="19" t="s">
        <v>558</v>
      </c>
      <c r="B16" s="9" t="s">
        <v>720</v>
      </c>
      <c r="C16" s="10" t="s">
        <v>1501</v>
      </c>
      <c r="D16" s="8" t="s">
        <v>116</v>
      </c>
      <c r="E16" s="20">
        <v>1366.8</v>
      </c>
      <c r="F16" s="21">
        <v>1579.11</v>
      </c>
      <c r="G16" s="21">
        <f t="shared" si="0"/>
        <v>2158327.548</v>
      </c>
      <c r="H16" s="21"/>
      <c r="I16" s="21">
        <f t="shared" si="1"/>
        <v>0</v>
      </c>
      <c r="J16" s="21">
        <f t="shared" si="3"/>
        <v>2158327.548</v>
      </c>
    </row>
    <row r="17" spans="1:10" s="17" customFormat="1" ht="40.799999999999997" x14ac:dyDescent="0.3">
      <c r="A17" s="19" t="s">
        <v>45</v>
      </c>
      <c r="B17" s="9" t="s">
        <v>1255</v>
      </c>
      <c r="C17" s="10" t="s">
        <v>1502</v>
      </c>
      <c r="D17" s="8" t="s">
        <v>116</v>
      </c>
      <c r="E17" s="20">
        <v>107.1</v>
      </c>
      <c r="F17" s="21">
        <v>1155.51</v>
      </c>
      <c r="G17" s="21">
        <f t="shared" si="0"/>
        <v>123755.121</v>
      </c>
      <c r="H17" s="21"/>
      <c r="I17" s="21">
        <f t="shared" si="1"/>
        <v>0</v>
      </c>
      <c r="J17" s="21">
        <f t="shared" si="3"/>
        <v>123755.121</v>
      </c>
    </row>
    <row r="18" spans="1:10" s="17" customFormat="1" ht="40.799999999999997" x14ac:dyDescent="0.3">
      <c r="A18" s="19" t="s">
        <v>46</v>
      </c>
      <c r="B18" s="9" t="s">
        <v>728</v>
      </c>
      <c r="C18" s="10" t="s">
        <v>1690</v>
      </c>
      <c r="D18" s="8" t="s">
        <v>116</v>
      </c>
      <c r="E18" s="20">
        <v>173.4</v>
      </c>
      <c r="F18" s="21">
        <v>760.35</v>
      </c>
      <c r="G18" s="21">
        <f t="shared" si="0"/>
        <v>131844.69</v>
      </c>
      <c r="H18" s="21"/>
      <c r="I18" s="21">
        <f t="shared" si="1"/>
        <v>0</v>
      </c>
      <c r="J18" s="21">
        <f t="shared" si="3"/>
        <v>131844.69</v>
      </c>
    </row>
    <row r="19" spans="1:10" s="17" customFormat="1" ht="40.799999999999997" x14ac:dyDescent="0.3">
      <c r="A19" s="19" t="s">
        <v>563</v>
      </c>
      <c r="B19" s="9" t="s">
        <v>1258</v>
      </c>
      <c r="C19" s="10" t="s">
        <v>1691</v>
      </c>
      <c r="D19" s="8" t="s">
        <v>116</v>
      </c>
      <c r="E19" s="20">
        <v>683.4</v>
      </c>
      <c r="F19" s="21">
        <v>495.42</v>
      </c>
      <c r="G19" s="21">
        <f t="shared" si="0"/>
        <v>338570.02799999999</v>
      </c>
      <c r="H19" s="21"/>
      <c r="I19" s="21">
        <f t="shared" si="1"/>
        <v>0</v>
      </c>
      <c r="J19" s="21">
        <f t="shared" si="3"/>
        <v>338570.02799999999</v>
      </c>
    </row>
    <row r="20" spans="1:10" s="17" customFormat="1" ht="40.799999999999997" x14ac:dyDescent="0.3">
      <c r="A20" s="19" t="s">
        <v>51</v>
      </c>
      <c r="B20" s="9" t="s">
        <v>728</v>
      </c>
      <c r="C20" s="10" t="s">
        <v>1354</v>
      </c>
      <c r="D20" s="8" t="s">
        <v>116</v>
      </c>
      <c r="E20" s="20">
        <v>1524.9</v>
      </c>
      <c r="F20" s="21">
        <v>380.34</v>
      </c>
      <c r="G20" s="21">
        <f t="shared" si="0"/>
        <v>579980.46600000001</v>
      </c>
      <c r="H20" s="21"/>
      <c r="I20" s="21">
        <f t="shared" si="1"/>
        <v>0</v>
      </c>
      <c r="J20" s="21">
        <f t="shared" si="3"/>
        <v>579980.46600000001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1355</v>
      </c>
      <c r="D21" s="8" t="s">
        <v>116</v>
      </c>
      <c r="E21" s="22">
        <v>867</v>
      </c>
      <c r="F21" s="21">
        <v>1664.59</v>
      </c>
      <c r="G21" s="21">
        <f t="shared" si="0"/>
        <v>1443199.53</v>
      </c>
      <c r="H21" s="21"/>
      <c r="I21" s="21">
        <f t="shared" si="1"/>
        <v>0</v>
      </c>
      <c r="J21" s="21">
        <f t="shared" si="3"/>
        <v>1443199.53</v>
      </c>
    </row>
    <row r="22" spans="1:10" s="17" customFormat="1" ht="40.799999999999997" x14ac:dyDescent="0.3">
      <c r="A22" s="19" t="s">
        <v>567</v>
      </c>
      <c r="B22" s="9" t="s">
        <v>733</v>
      </c>
      <c r="C22" s="10" t="s">
        <v>1360</v>
      </c>
      <c r="D22" s="8" t="s">
        <v>116</v>
      </c>
      <c r="E22" s="20">
        <v>1213.8</v>
      </c>
      <c r="F22" s="21">
        <v>466.17</v>
      </c>
      <c r="G22" s="21">
        <f t="shared" si="0"/>
        <v>565837.14599999995</v>
      </c>
      <c r="H22" s="21"/>
      <c r="I22" s="21">
        <f t="shared" si="1"/>
        <v>0</v>
      </c>
      <c r="J22" s="21">
        <f t="shared" si="3"/>
        <v>565837.14599999995</v>
      </c>
    </row>
    <row r="23" spans="1:10" s="38" customFormat="1" ht="30.6" x14ac:dyDescent="0.3">
      <c r="A23" s="47" t="s">
        <v>56</v>
      </c>
      <c r="B23" s="43" t="s">
        <v>124</v>
      </c>
      <c r="C23" s="44" t="s">
        <v>125</v>
      </c>
      <c r="D23" s="42" t="s">
        <v>109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57</v>
      </c>
      <c r="B24" s="9" t="s">
        <v>741</v>
      </c>
      <c r="C24" s="10" t="s">
        <v>984</v>
      </c>
      <c r="D24" s="8" t="s">
        <v>116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741</v>
      </c>
      <c r="C25" s="10" t="s">
        <v>985</v>
      </c>
      <c r="D25" s="8" t="s">
        <v>116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1265</v>
      </c>
      <c r="C26" s="10" t="s">
        <v>1361</v>
      </c>
      <c r="D26" s="8" t="s">
        <v>116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4.4" x14ac:dyDescent="0.3">
      <c r="A27" s="14" t="s">
        <v>1645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66</v>
      </c>
      <c r="B28" s="43" t="s">
        <v>753</v>
      </c>
      <c r="C28" s="44" t="s">
        <v>754</v>
      </c>
      <c r="D28" s="42" t="s">
        <v>38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1692</v>
      </c>
      <c r="B29" s="9" t="s">
        <v>755</v>
      </c>
      <c r="C29" s="10" t="s">
        <v>1278</v>
      </c>
      <c r="D29" s="8" t="s">
        <v>213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1" x14ac:dyDescent="0.3">
      <c r="A30" s="47" t="s">
        <v>74</v>
      </c>
      <c r="B30" s="43" t="s">
        <v>1693</v>
      </c>
      <c r="C30" s="44" t="s">
        <v>1694</v>
      </c>
      <c r="D30" s="42" t="s">
        <v>366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76</v>
      </c>
      <c r="B31" s="9" t="s">
        <v>1695</v>
      </c>
      <c r="C31" s="10" t="s">
        <v>776</v>
      </c>
      <c r="D31" s="8" t="s">
        <v>213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79</v>
      </c>
      <c r="B32" s="43" t="s">
        <v>761</v>
      </c>
      <c r="C32" s="44" t="s">
        <v>762</v>
      </c>
      <c r="D32" s="42" t="s">
        <v>763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764</v>
      </c>
      <c r="C33" s="10" t="s">
        <v>1001</v>
      </c>
      <c r="D33" s="8" t="s">
        <v>213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1648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83</v>
      </c>
      <c r="B35" s="43" t="s">
        <v>928</v>
      </c>
      <c r="C35" s="44" t="s">
        <v>929</v>
      </c>
      <c r="D35" s="42" t="s">
        <v>930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85</v>
      </c>
      <c r="B36" s="43" t="s">
        <v>931</v>
      </c>
      <c r="C36" s="44" t="s">
        <v>932</v>
      </c>
      <c r="D36" s="42" t="s">
        <v>930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88</v>
      </c>
      <c r="B37" s="43" t="s">
        <v>550</v>
      </c>
      <c r="C37" s="44" t="s">
        <v>934</v>
      </c>
      <c r="D37" s="42" t="s">
        <v>109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90</v>
      </c>
      <c r="B38" s="43" t="s">
        <v>464</v>
      </c>
      <c r="C38" s="44" t="s">
        <v>465</v>
      </c>
      <c r="D38" s="42" t="s">
        <v>109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92</v>
      </c>
      <c r="B39" s="9" t="s">
        <v>935</v>
      </c>
      <c r="C39" s="10" t="s">
        <v>468</v>
      </c>
      <c r="D39" s="8" t="s">
        <v>116</v>
      </c>
      <c r="E39" s="22">
        <v>2200</v>
      </c>
      <c r="F39" s="21">
        <v>340.49</v>
      </c>
      <c r="G39" s="21">
        <f t="shared" si="4"/>
        <v>749078</v>
      </c>
      <c r="H39" s="21"/>
      <c r="I39" s="21">
        <f t="shared" si="5"/>
        <v>0</v>
      </c>
      <c r="J39" s="21">
        <f t="shared" si="3"/>
        <v>749078</v>
      </c>
    </row>
    <row r="40" spans="1:10" s="38" customFormat="1" ht="20.399999999999999" x14ac:dyDescent="0.3">
      <c r="A40" s="47" t="s">
        <v>94</v>
      </c>
      <c r="B40" s="43" t="s">
        <v>485</v>
      </c>
      <c r="C40" s="44" t="s">
        <v>486</v>
      </c>
      <c r="D40" s="42" t="s">
        <v>278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30.6" x14ac:dyDescent="0.3">
      <c r="A41" s="47" t="s">
        <v>96</v>
      </c>
      <c r="B41" s="43" t="s">
        <v>957</v>
      </c>
      <c r="C41" s="44" t="s">
        <v>958</v>
      </c>
      <c r="D41" s="42" t="s">
        <v>959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98</v>
      </c>
      <c r="B42" s="9" t="s">
        <v>964</v>
      </c>
      <c r="C42" s="10" t="s">
        <v>965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101</v>
      </c>
      <c r="B43" s="9" t="s">
        <v>936</v>
      </c>
      <c r="C43" s="10" t="s">
        <v>470</v>
      </c>
      <c r="D43" s="8" t="s">
        <v>213</v>
      </c>
      <c r="E43" s="22">
        <v>2500</v>
      </c>
      <c r="F43" s="21">
        <v>463.56</v>
      </c>
      <c r="G43" s="21">
        <f t="shared" si="4"/>
        <v>1158900</v>
      </c>
      <c r="H43" s="21"/>
      <c r="I43" s="21">
        <f t="shared" si="5"/>
        <v>0</v>
      </c>
      <c r="J43" s="21">
        <f t="shared" si="3"/>
        <v>1158900</v>
      </c>
    </row>
    <row r="44" spans="1:10" s="17" customFormat="1" ht="40.799999999999997" x14ac:dyDescent="0.3">
      <c r="A44" s="19" t="s">
        <v>103</v>
      </c>
      <c r="B44" s="9" t="s">
        <v>951</v>
      </c>
      <c r="C44" s="10" t="s">
        <v>952</v>
      </c>
      <c r="D44" s="8" t="s">
        <v>213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1696</v>
      </c>
      <c r="C45" s="10" t="s">
        <v>849</v>
      </c>
      <c r="D45" s="8" t="s">
        <v>213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1273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110</v>
      </c>
      <c r="B47" s="43" t="s">
        <v>128</v>
      </c>
      <c r="C47" s="44" t="s">
        <v>129</v>
      </c>
      <c r="D47" s="42" t="s">
        <v>130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113</v>
      </c>
      <c r="B48" s="9" t="s">
        <v>782</v>
      </c>
      <c r="C48" s="10" t="s">
        <v>1015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117</v>
      </c>
      <c r="B49" s="9" t="s">
        <v>784</v>
      </c>
      <c r="C49" s="10" t="s">
        <v>1016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786</v>
      </c>
      <c r="C50" s="10" t="s">
        <v>1017</v>
      </c>
      <c r="D50" s="8" t="s">
        <v>213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1651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123</v>
      </c>
      <c r="B52" s="43" t="s">
        <v>413</v>
      </c>
      <c r="C52" s="44" t="s">
        <v>414</v>
      </c>
      <c r="D52" s="42" t="s">
        <v>415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127</v>
      </c>
      <c r="B53" s="9" t="s">
        <v>1376</v>
      </c>
      <c r="C53" s="10" t="s">
        <v>1082</v>
      </c>
      <c r="D53" s="8" t="s">
        <v>116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131</v>
      </c>
      <c r="B54" s="9" t="s">
        <v>1101</v>
      </c>
      <c r="C54" s="10" t="s">
        <v>1114</v>
      </c>
      <c r="D54" s="8" t="s">
        <v>213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135</v>
      </c>
      <c r="B55" s="43" t="s">
        <v>1164</v>
      </c>
      <c r="C55" s="44" t="s">
        <v>1165</v>
      </c>
      <c r="D55" s="42" t="s">
        <v>415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139</v>
      </c>
      <c r="B56" s="9" t="s">
        <v>1167</v>
      </c>
      <c r="C56" s="10" t="s">
        <v>1378</v>
      </c>
      <c r="D56" s="8" t="s">
        <v>116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142</v>
      </c>
      <c r="B57" s="9" t="s">
        <v>1170</v>
      </c>
      <c r="C57" s="10" t="s">
        <v>1171</v>
      </c>
      <c r="D57" s="8" t="s">
        <v>213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146</v>
      </c>
      <c r="B58" s="9" t="s">
        <v>1170</v>
      </c>
      <c r="C58" s="10" t="s">
        <v>1173</v>
      </c>
      <c r="D58" s="8" t="s">
        <v>213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149</v>
      </c>
      <c r="B59" s="9" t="s">
        <v>1144</v>
      </c>
      <c r="C59" s="10" t="s">
        <v>1145</v>
      </c>
      <c r="D59" s="8" t="s">
        <v>213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151</v>
      </c>
      <c r="B60" s="9" t="s">
        <v>1144</v>
      </c>
      <c r="C60" s="10" t="s">
        <v>1147</v>
      </c>
      <c r="D60" s="8" t="s">
        <v>213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155</v>
      </c>
      <c r="B61" s="9" t="s">
        <v>1157</v>
      </c>
      <c r="C61" s="10" t="s">
        <v>1158</v>
      </c>
      <c r="D61" s="8" t="s">
        <v>116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678</v>
      </c>
      <c r="B62" s="9" t="s">
        <v>1154</v>
      </c>
      <c r="C62" s="10" t="s">
        <v>1155</v>
      </c>
      <c r="D62" s="8" t="s">
        <v>213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128</v>
      </c>
      <c r="C63" s="44" t="s">
        <v>129</v>
      </c>
      <c r="D63" s="42" t="s">
        <v>130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166</v>
      </c>
      <c r="B64" s="9" t="s">
        <v>1287</v>
      </c>
      <c r="C64" s="10" t="s">
        <v>1288</v>
      </c>
      <c r="D64" s="8" t="s">
        <v>213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14" t="s">
        <v>1018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163</v>
      </c>
      <c r="C66" s="44" t="s">
        <v>164</v>
      </c>
      <c r="D66" s="42" t="s">
        <v>165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171</v>
      </c>
      <c r="B67" s="9" t="s">
        <v>793</v>
      </c>
      <c r="C67" s="10" t="s">
        <v>1652</v>
      </c>
      <c r="D67" s="8" t="s">
        <v>116</v>
      </c>
      <c r="E67" s="22">
        <v>150</v>
      </c>
      <c r="F67" s="21">
        <v>18192.38</v>
      </c>
      <c r="G67" s="21">
        <f t="shared" ref="G67:G98" si="6">E67*F67</f>
        <v>2728857</v>
      </c>
      <c r="H67" s="21"/>
      <c r="I67" s="21">
        <f t="shared" ref="I67:I98" si="7">E67*H67</f>
        <v>0</v>
      </c>
      <c r="J67" s="21">
        <f t="shared" si="3"/>
        <v>2728857</v>
      </c>
    </row>
    <row r="68" spans="1:10" s="17" customFormat="1" ht="40.799999999999997" x14ac:dyDescent="0.3">
      <c r="A68" s="19" t="s">
        <v>173</v>
      </c>
      <c r="B68" s="9" t="s">
        <v>880</v>
      </c>
      <c r="C68" s="10" t="s">
        <v>1697</v>
      </c>
      <c r="D68" s="8" t="s">
        <v>213</v>
      </c>
      <c r="E68" s="22">
        <v>2</v>
      </c>
      <c r="F68" s="21">
        <v>6207.72</v>
      </c>
      <c r="G68" s="21">
        <f t="shared" si="6"/>
        <v>12415.44</v>
      </c>
      <c r="H68" s="21"/>
      <c r="I68" s="21">
        <f t="shared" si="7"/>
        <v>0</v>
      </c>
      <c r="J68" s="21">
        <f t="shared" ref="J68:J131" si="8">G68+I68</f>
        <v>12415.44</v>
      </c>
    </row>
    <row r="69" spans="1:10" s="17" customFormat="1" ht="40.799999999999997" x14ac:dyDescent="0.3">
      <c r="A69" s="19" t="s">
        <v>176</v>
      </c>
      <c r="B69" s="9" t="s">
        <v>793</v>
      </c>
      <c r="C69" s="10" t="s">
        <v>1653</v>
      </c>
      <c r="D69" s="8" t="s">
        <v>1698</v>
      </c>
      <c r="E69" s="22">
        <v>310</v>
      </c>
      <c r="F69" s="21">
        <v>241.32</v>
      </c>
      <c r="G69" s="21">
        <f t="shared" si="6"/>
        <v>74809.2</v>
      </c>
      <c r="H69" s="21"/>
      <c r="I69" s="21">
        <f t="shared" si="7"/>
        <v>0</v>
      </c>
      <c r="J69" s="21">
        <f t="shared" si="8"/>
        <v>74809.2</v>
      </c>
    </row>
    <row r="70" spans="1:10" s="17" customFormat="1" ht="40.799999999999997" x14ac:dyDescent="0.3">
      <c r="A70" s="19" t="s">
        <v>178</v>
      </c>
      <c r="B70" s="9" t="s">
        <v>793</v>
      </c>
      <c r="C70" s="10" t="s">
        <v>1297</v>
      </c>
      <c r="D70" s="8" t="s">
        <v>213</v>
      </c>
      <c r="E70" s="22">
        <v>20</v>
      </c>
      <c r="F70" s="21">
        <v>3507.84</v>
      </c>
      <c r="G70" s="21">
        <f t="shared" si="6"/>
        <v>70156.800000000003</v>
      </c>
      <c r="H70" s="21"/>
      <c r="I70" s="21">
        <f t="shared" si="7"/>
        <v>0</v>
      </c>
      <c r="J70" s="21">
        <f t="shared" si="8"/>
        <v>70156.800000000003</v>
      </c>
    </row>
    <row r="71" spans="1:10" s="17" customFormat="1" ht="40.799999999999997" x14ac:dyDescent="0.3">
      <c r="A71" s="19" t="s">
        <v>180</v>
      </c>
      <c r="B71" s="9" t="s">
        <v>793</v>
      </c>
      <c r="C71" s="10" t="s">
        <v>1699</v>
      </c>
      <c r="D71" s="8" t="s">
        <v>213</v>
      </c>
      <c r="E71" s="22">
        <v>20</v>
      </c>
      <c r="F71" s="21">
        <v>212.89</v>
      </c>
      <c r="G71" s="21">
        <f t="shared" si="6"/>
        <v>4257.7999999999993</v>
      </c>
      <c r="H71" s="21"/>
      <c r="I71" s="21">
        <f t="shared" si="7"/>
        <v>0</v>
      </c>
      <c r="J71" s="21">
        <f t="shared" si="8"/>
        <v>4257.7999999999993</v>
      </c>
    </row>
    <row r="72" spans="1:10" s="17" customFormat="1" ht="40.799999999999997" x14ac:dyDescent="0.3">
      <c r="A72" s="19" t="s">
        <v>182</v>
      </c>
      <c r="B72" s="9" t="s">
        <v>853</v>
      </c>
      <c r="C72" s="10" t="s">
        <v>1657</v>
      </c>
      <c r="D72" s="8" t="s">
        <v>213</v>
      </c>
      <c r="E72" s="22">
        <v>600</v>
      </c>
      <c r="F72" s="21">
        <v>49.59</v>
      </c>
      <c r="G72" s="21">
        <f t="shared" si="6"/>
        <v>29754.000000000004</v>
      </c>
      <c r="H72" s="21"/>
      <c r="I72" s="21">
        <f t="shared" si="7"/>
        <v>0</v>
      </c>
      <c r="J72" s="21">
        <f t="shared" si="8"/>
        <v>29754.000000000004</v>
      </c>
    </row>
    <row r="73" spans="1:10" s="17" customFormat="1" ht="40.799999999999997" x14ac:dyDescent="0.3">
      <c r="A73" s="19" t="s">
        <v>184</v>
      </c>
      <c r="B73" s="9" t="s">
        <v>838</v>
      </c>
      <c r="C73" s="10" t="s">
        <v>1450</v>
      </c>
      <c r="D73" s="8" t="s">
        <v>213</v>
      </c>
      <c r="E73" s="22">
        <v>4000</v>
      </c>
      <c r="F73" s="21">
        <v>97.98</v>
      </c>
      <c r="G73" s="21">
        <f t="shared" si="6"/>
        <v>391920</v>
      </c>
      <c r="H73" s="21"/>
      <c r="I73" s="21">
        <f t="shared" si="7"/>
        <v>0</v>
      </c>
      <c r="J73" s="21">
        <f t="shared" si="8"/>
        <v>391920</v>
      </c>
    </row>
    <row r="74" spans="1:10" s="17" customFormat="1" ht="40.799999999999997" x14ac:dyDescent="0.3">
      <c r="A74" s="19" t="s">
        <v>186</v>
      </c>
      <c r="B74" s="9" t="s">
        <v>840</v>
      </c>
      <c r="C74" s="10" t="s">
        <v>1482</v>
      </c>
      <c r="D74" s="8" t="s">
        <v>213</v>
      </c>
      <c r="E74" s="22">
        <v>4000</v>
      </c>
      <c r="F74" s="21">
        <v>15.12</v>
      </c>
      <c r="G74" s="21">
        <f t="shared" si="6"/>
        <v>60480</v>
      </c>
      <c r="H74" s="21"/>
      <c r="I74" s="21">
        <f t="shared" si="7"/>
        <v>0</v>
      </c>
      <c r="J74" s="21">
        <f t="shared" si="8"/>
        <v>60480</v>
      </c>
    </row>
    <row r="75" spans="1:10" s="17" customFormat="1" ht="40.799999999999997" x14ac:dyDescent="0.3">
      <c r="A75" s="19" t="s">
        <v>188</v>
      </c>
      <c r="B75" s="9" t="s">
        <v>842</v>
      </c>
      <c r="C75" s="10" t="s">
        <v>1452</v>
      </c>
      <c r="D75" s="8" t="s">
        <v>213</v>
      </c>
      <c r="E75" s="22">
        <v>4000</v>
      </c>
      <c r="F75" s="21">
        <v>12.69</v>
      </c>
      <c r="G75" s="21">
        <f t="shared" si="6"/>
        <v>50760</v>
      </c>
      <c r="H75" s="21"/>
      <c r="I75" s="21">
        <f t="shared" si="7"/>
        <v>0</v>
      </c>
      <c r="J75" s="21">
        <f t="shared" si="8"/>
        <v>50760</v>
      </c>
    </row>
    <row r="76" spans="1:10" s="38" customFormat="1" ht="20.399999999999999" x14ac:dyDescent="0.3">
      <c r="A76" s="47" t="s">
        <v>190</v>
      </c>
      <c r="B76" s="43" t="s">
        <v>203</v>
      </c>
      <c r="C76" s="44" t="s">
        <v>204</v>
      </c>
      <c r="D76" s="42" t="s">
        <v>69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192</v>
      </c>
      <c r="B77" s="9" t="s">
        <v>808</v>
      </c>
      <c r="C77" s="10" t="s">
        <v>1700</v>
      </c>
      <c r="D77" s="8" t="s">
        <v>213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194</v>
      </c>
      <c r="B78" s="9" t="s">
        <v>808</v>
      </c>
      <c r="C78" s="10" t="s">
        <v>1560</v>
      </c>
      <c r="D78" s="8" t="s">
        <v>213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0.399999999999999" x14ac:dyDescent="0.3">
      <c r="A79" s="19" t="s">
        <v>196</v>
      </c>
      <c r="B79" s="9" t="s">
        <v>1701</v>
      </c>
      <c r="C79" s="10" t="s">
        <v>1702</v>
      </c>
      <c r="D79" s="8" t="s">
        <v>213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0.399999999999999" x14ac:dyDescent="0.3">
      <c r="A80" s="19" t="s">
        <v>198</v>
      </c>
      <c r="B80" s="9" t="s">
        <v>1703</v>
      </c>
      <c r="C80" s="10" t="s">
        <v>1460</v>
      </c>
      <c r="D80" s="8" t="s">
        <v>213</v>
      </c>
      <c r="E80" s="22">
        <v>600</v>
      </c>
      <c r="F80" s="21">
        <v>407.64</v>
      </c>
      <c r="G80" s="21">
        <f t="shared" si="6"/>
        <v>244584</v>
      </c>
      <c r="H80" s="21"/>
      <c r="I80" s="21">
        <f t="shared" si="7"/>
        <v>0</v>
      </c>
      <c r="J80" s="21">
        <f t="shared" si="8"/>
        <v>244584</v>
      </c>
    </row>
    <row r="81" spans="1:10" s="17" customFormat="1" ht="40.799999999999997" x14ac:dyDescent="0.3">
      <c r="A81" s="19" t="s">
        <v>200</v>
      </c>
      <c r="B81" s="9" t="s">
        <v>840</v>
      </c>
      <c r="C81" s="10" t="s">
        <v>1461</v>
      </c>
      <c r="D81" s="8" t="s">
        <v>213</v>
      </c>
      <c r="E81" s="22">
        <v>600</v>
      </c>
      <c r="F81" s="21">
        <v>1123.3499999999999</v>
      </c>
      <c r="G81" s="21">
        <f t="shared" si="6"/>
        <v>674010</v>
      </c>
      <c r="H81" s="21"/>
      <c r="I81" s="21">
        <f t="shared" si="7"/>
        <v>0</v>
      </c>
      <c r="J81" s="21">
        <f t="shared" si="8"/>
        <v>674010</v>
      </c>
    </row>
    <row r="82" spans="1:10" s="17" customFormat="1" ht="40.799999999999997" x14ac:dyDescent="0.3">
      <c r="A82" s="19" t="s">
        <v>202</v>
      </c>
      <c r="B82" s="9" t="s">
        <v>859</v>
      </c>
      <c r="C82" s="10" t="s">
        <v>1462</v>
      </c>
      <c r="D82" s="8" t="s">
        <v>213</v>
      </c>
      <c r="E82" s="22">
        <v>600</v>
      </c>
      <c r="F82" s="21">
        <v>396.14</v>
      </c>
      <c r="G82" s="21">
        <f t="shared" si="6"/>
        <v>237684</v>
      </c>
      <c r="H82" s="21"/>
      <c r="I82" s="21">
        <f t="shared" si="7"/>
        <v>0</v>
      </c>
      <c r="J82" s="21">
        <f t="shared" si="8"/>
        <v>237684</v>
      </c>
    </row>
    <row r="83" spans="1:10" s="17" customFormat="1" ht="40.799999999999997" x14ac:dyDescent="0.3">
      <c r="A83" s="19" t="s">
        <v>205</v>
      </c>
      <c r="B83" s="9" t="s">
        <v>840</v>
      </c>
      <c r="C83" s="10" t="s">
        <v>876</v>
      </c>
      <c r="D83" s="8" t="s">
        <v>213</v>
      </c>
      <c r="E83" s="22">
        <v>600</v>
      </c>
      <c r="F83" s="21">
        <v>65.92</v>
      </c>
      <c r="G83" s="21">
        <f t="shared" si="6"/>
        <v>39552</v>
      </c>
      <c r="H83" s="21"/>
      <c r="I83" s="21">
        <f t="shared" si="7"/>
        <v>0</v>
      </c>
      <c r="J83" s="21">
        <f t="shared" si="8"/>
        <v>39552</v>
      </c>
    </row>
    <row r="84" spans="1:10" s="17" customFormat="1" ht="40.799999999999997" x14ac:dyDescent="0.3">
      <c r="A84" s="19" t="s">
        <v>207</v>
      </c>
      <c r="B84" s="9" t="s">
        <v>840</v>
      </c>
      <c r="C84" s="10" t="s">
        <v>1486</v>
      </c>
      <c r="D84" s="8" t="s">
        <v>213</v>
      </c>
      <c r="E84" s="22">
        <v>2400</v>
      </c>
      <c r="F84" s="21">
        <v>7.86</v>
      </c>
      <c r="G84" s="21">
        <f t="shared" si="6"/>
        <v>18864</v>
      </c>
      <c r="H84" s="21"/>
      <c r="I84" s="21">
        <f t="shared" si="7"/>
        <v>0</v>
      </c>
      <c r="J84" s="21">
        <f t="shared" si="8"/>
        <v>18864</v>
      </c>
    </row>
    <row r="85" spans="1:10" s="17" customFormat="1" ht="40.799999999999997" x14ac:dyDescent="0.3">
      <c r="A85" s="19" t="s">
        <v>210</v>
      </c>
      <c r="B85" s="9" t="s">
        <v>842</v>
      </c>
      <c r="C85" s="10" t="s">
        <v>1704</v>
      </c>
      <c r="D85" s="8" t="s">
        <v>213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214</v>
      </c>
      <c r="B86" s="43" t="s">
        <v>203</v>
      </c>
      <c r="C86" s="44" t="s">
        <v>204</v>
      </c>
      <c r="D86" s="42" t="s">
        <v>69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698</v>
      </c>
      <c r="B87" s="9" t="s">
        <v>808</v>
      </c>
      <c r="C87" s="10" t="s">
        <v>1458</v>
      </c>
      <c r="D87" s="8" t="s">
        <v>213</v>
      </c>
      <c r="E87" s="22">
        <v>74</v>
      </c>
      <c r="F87" s="21">
        <v>3377.2</v>
      </c>
      <c r="G87" s="21">
        <f t="shared" si="6"/>
        <v>249912.8</v>
      </c>
      <c r="H87" s="21"/>
      <c r="I87" s="21">
        <f t="shared" si="7"/>
        <v>0</v>
      </c>
      <c r="J87" s="21">
        <f t="shared" si="8"/>
        <v>249912.8</v>
      </c>
    </row>
    <row r="88" spans="1:10" s="17" customFormat="1" ht="20.399999999999999" x14ac:dyDescent="0.3">
      <c r="A88" s="19" t="s">
        <v>220</v>
      </c>
      <c r="B88" s="9" t="s">
        <v>1701</v>
      </c>
      <c r="C88" s="10" t="s">
        <v>1460</v>
      </c>
      <c r="D88" s="8" t="s">
        <v>213</v>
      </c>
      <c r="E88" s="22">
        <v>148</v>
      </c>
      <c r="F88" s="21">
        <v>407.64</v>
      </c>
      <c r="G88" s="21">
        <f t="shared" si="6"/>
        <v>60330.720000000001</v>
      </c>
      <c r="H88" s="21"/>
      <c r="I88" s="21">
        <f t="shared" si="7"/>
        <v>0</v>
      </c>
      <c r="J88" s="21">
        <f t="shared" si="8"/>
        <v>60330.720000000001</v>
      </c>
    </row>
    <row r="89" spans="1:10" s="17" customFormat="1" ht="40.799999999999997" x14ac:dyDescent="0.3">
      <c r="A89" s="19" t="s">
        <v>798</v>
      </c>
      <c r="B89" s="9" t="s">
        <v>840</v>
      </c>
      <c r="C89" s="10" t="s">
        <v>1461</v>
      </c>
      <c r="D89" s="8" t="s">
        <v>213</v>
      </c>
      <c r="E89" s="22">
        <v>148</v>
      </c>
      <c r="F89" s="21">
        <v>1123.3499999999999</v>
      </c>
      <c r="G89" s="21">
        <f t="shared" si="6"/>
        <v>166255.79999999999</v>
      </c>
      <c r="H89" s="21"/>
      <c r="I89" s="21">
        <f t="shared" si="7"/>
        <v>0</v>
      </c>
      <c r="J89" s="21">
        <f t="shared" si="8"/>
        <v>166255.79999999999</v>
      </c>
    </row>
    <row r="90" spans="1:10" s="17" customFormat="1" ht="40.799999999999997" x14ac:dyDescent="0.3">
      <c r="A90" s="19" t="s">
        <v>227</v>
      </c>
      <c r="B90" s="9" t="s">
        <v>859</v>
      </c>
      <c r="C90" s="10" t="s">
        <v>1462</v>
      </c>
      <c r="D90" s="8" t="s">
        <v>213</v>
      </c>
      <c r="E90" s="22">
        <v>148</v>
      </c>
      <c r="F90" s="21">
        <v>396.14</v>
      </c>
      <c r="G90" s="21">
        <f t="shared" si="6"/>
        <v>58628.72</v>
      </c>
      <c r="H90" s="21"/>
      <c r="I90" s="21">
        <f t="shared" si="7"/>
        <v>0</v>
      </c>
      <c r="J90" s="21">
        <f t="shared" si="8"/>
        <v>58628.72</v>
      </c>
    </row>
    <row r="91" spans="1:10" s="17" customFormat="1" ht="40.799999999999997" x14ac:dyDescent="0.3">
      <c r="A91" s="19" t="s">
        <v>229</v>
      </c>
      <c r="B91" s="9" t="s">
        <v>840</v>
      </c>
      <c r="C91" s="10" t="s">
        <v>876</v>
      </c>
      <c r="D91" s="8" t="s">
        <v>213</v>
      </c>
      <c r="E91" s="22">
        <v>148</v>
      </c>
      <c r="F91" s="21">
        <v>65.92</v>
      </c>
      <c r="G91" s="21">
        <f t="shared" si="6"/>
        <v>9756.16</v>
      </c>
      <c r="H91" s="21"/>
      <c r="I91" s="21">
        <f t="shared" si="7"/>
        <v>0</v>
      </c>
      <c r="J91" s="21">
        <f t="shared" si="8"/>
        <v>9756.16</v>
      </c>
    </row>
    <row r="92" spans="1:10" s="17" customFormat="1" ht="40.799999999999997" x14ac:dyDescent="0.3">
      <c r="A92" s="19" t="s">
        <v>231</v>
      </c>
      <c r="B92" s="9" t="s">
        <v>829</v>
      </c>
      <c r="C92" s="10" t="s">
        <v>830</v>
      </c>
      <c r="D92" s="8" t="s">
        <v>213</v>
      </c>
      <c r="E92" s="22">
        <v>84</v>
      </c>
      <c r="F92" s="21">
        <v>7004.58</v>
      </c>
      <c r="G92" s="21">
        <f t="shared" si="6"/>
        <v>588384.72</v>
      </c>
      <c r="H92" s="21"/>
      <c r="I92" s="21">
        <f t="shared" si="7"/>
        <v>0</v>
      </c>
      <c r="J92" s="21">
        <f t="shared" si="8"/>
        <v>588384.72</v>
      </c>
    </row>
    <row r="93" spans="1:10" s="38" customFormat="1" ht="20.399999999999999" x14ac:dyDescent="0.3">
      <c r="A93" s="47" t="s">
        <v>234</v>
      </c>
      <c r="B93" s="43" t="s">
        <v>825</v>
      </c>
      <c r="C93" s="44" t="s">
        <v>826</v>
      </c>
      <c r="D93" s="42" t="s">
        <v>109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237</v>
      </c>
      <c r="B94" s="9" t="s">
        <v>827</v>
      </c>
      <c r="C94" s="10" t="s">
        <v>1658</v>
      </c>
      <c r="D94" s="8" t="s">
        <v>116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239</v>
      </c>
      <c r="B95" s="9" t="s">
        <v>1073</v>
      </c>
      <c r="C95" s="10" t="s">
        <v>836</v>
      </c>
      <c r="D95" s="8" t="s">
        <v>213</v>
      </c>
      <c r="E95" s="22">
        <v>4000</v>
      </c>
      <c r="F95" s="21">
        <v>21.74</v>
      </c>
      <c r="G95" s="21">
        <f t="shared" si="6"/>
        <v>86960</v>
      </c>
      <c r="H95" s="21"/>
      <c r="I95" s="21">
        <f t="shared" si="7"/>
        <v>0</v>
      </c>
      <c r="J95" s="21">
        <f t="shared" si="8"/>
        <v>86960</v>
      </c>
    </row>
    <row r="96" spans="1:10" s="17" customFormat="1" ht="40.799999999999997" x14ac:dyDescent="0.3">
      <c r="A96" s="19" t="s">
        <v>241</v>
      </c>
      <c r="B96" s="9" t="s">
        <v>833</v>
      </c>
      <c r="C96" s="10" t="s">
        <v>1311</v>
      </c>
      <c r="D96" s="8" t="s">
        <v>213</v>
      </c>
      <c r="E96" s="22">
        <v>360</v>
      </c>
      <c r="F96" s="21">
        <v>16.32</v>
      </c>
      <c r="G96" s="21">
        <f t="shared" si="6"/>
        <v>5875.2</v>
      </c>
      <c r="H96" s="21"/>
      <c r="I96" s="21">
        <f t="shared" si="7"/>
        <v>0</v>
      </c>
      <c r="J96" s="21">
        <f t="shared" si="8"/>
        <v>5875.2</v>
      </c>
    </row>
    <row r="97" spans="1:10" s="17" customFormat="1" ht="40.799999999999997" x14ac:dyDescent="0.3">
      <c r="A97" s="19" t="s">
        <v>243</v>
      </c>
      <c r="B97" s="9" t="s">
        <v>815</v>
      </c>
      <c r="C97" s="10" t="s">
        <v>1659</v>
      </c>
      <c r="D97" s="8" t="s">
        <v>213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817</v>
      </c>
      <c r="C98" s="10" t="s">
        <v>1467</v>
      </c>
      <c r="D98" s="8" t="s">
        <v>213</v>
      </c>
      <c r="E98" s="22">
        <v>250</v>
      </c>
      <c r="F98" s="21">
        <v>908.41</v>
      </c>
      <c r="G98" s="21">
        <f t="shared" si="6"/>
        <v>227102.5</v>
      </c>
      <c r="H98" s="21"/>
      <c r="I98" s="21">
        <f t="shared" si="7"/>
        <v>0</v>
      </c>
      <c r="J98" s="21">
        <f t="shared" si="8"/>
        <v>227102.5</v>
      </c>
    </row>
    <row r="99" spans="1:10" s="17" customFormat="1" ht="40.799999999999997" x14ac:dyDescent="0.3">
      <c r="A99" s="19" t="s">
        <v>246</v>
      </c>
      <c r="B99" s="9" t="s">
        <v>811</v>
      </c>
      <c r="C99" s="10" t="s">
        <v>1468</v>
      </c>
      <c r="D99" s="8" t="s">
        <v>213</v>
      </c>
      <c r="E99" s="22">
        <v>250</v>
      </c>
      <c r="F99" s="21">
        <v>2143.41</v>
      </c>
      <c r="G99" s="21">
        <f t="shared" ref="G99:G130" si="9">E99*F99</f>
        <v>535852.5</v>
      </c>
      <c r="H99" s="21"/>
      <c r="I99" s="21">
        <f t="shared" ref="I99:I130" si="10">E99*H99</f>
        <v>0</v>
      </c>
      <c r="J99" s="21">
        <f t="shared" si="8"/>
        <v>535852.5</v>
      </c>
    </row>
    <row r="100" spans="1:10" s="17" customFormat="1" ht="40.799999999999997" x14ac:dyDescent="0.3">
      <c r="A100" s="19" t="s">
        <v>247</v>
      </c>
      <c r="B100" s="9" t="s">
        <v>1535</v>
      </c>
      <c r="C100" s="10" t="s">
        <v>1335</v>
      </c>
      <c r="D100" s="8" t="s">
        <v>213</v>
      </c>
      <c r="E100" s="22">
        <v>250</v>
      </c>
      <c r="F100" s="21">
        <v>637.71</v>
      </c>
      <c r="G100" s="21">
        <f t="shared" si="9"/>
        <v>159427.5</v>
      </c>
      <c r="H100" s="21"/>
      <c r="I100" s="21">
        <f t="shared" si="10"/>
        <v>0</v>
      </c>
      <c r="J100" s="21">
        <f t="shared" si="8"/>
        <v>159427.5</v>
      </c>
    </row>
    <row r="101" spans="1:10" s="17" customFormat="1" ht="40.799999999999997" x14ac:dyDescent="0.3">
      <c r="A101" s="19" t="s">
        <v>249</v>
      </c>
      <c r="B101" s="9" t="s">
        <v>1535</v>
      </c>
      <c r="C101" s="10" t="s">
        <v>1470</v>
      </c>
      <c r="D101" s="8" t="s">
        <v>213</v>
      </c>
      <c r="E101" s="22">
        <v>500</v>
      </c>
      <c r="F101" s="21">
        <v>637.71</v>
      </c>
      <c r="G101" s="21">
        <f t="shared" si="9"/>
        <v>318855</v>
      </c>
      <c r="H101" s="21"/>
      <c r="I101" s="21">
        <f t="shared" si="10"/>
        <v>0</v>
      </c>
      <c r="J101" s="21">
        <f t="shared" si="8"/>
        <v>318855</v>
      </c>
    </row>
    <row r="102" spans="1:10" s="17" customFormat="1" ht="40.799999999999997" x14ac:dyDescent="0.3">
      <c r="A102" s="19" t="s">
        <v>251</v>
      </c>
      <c r="B102" s="9" t="s">
        <v>1535</v>
      </c>
      <c r="C102" s="10" t="s">
        <v>1471</v>
      </c>
      <c r="D102" s="8" t="s">
        <v>213</v>
      </c>
      <c r="E102" s="22">
        <v>50</v>
      </c>
      <c r="F102" s="21">
        <v>103.68</v>
      </c>
      <c r="G102" s="21">
        <f t="shared" si="9"/>
        <v>5184</v>
      </c>
      <c r="H102" s="21"/>
      <c r="I102" s="21">
        <f t="shared" si="10"/>
        <v>0</v>
      </c>
      <c r="J102" s="21">
        <f t="shared" si="8"/>
        <v>5184</v>
      </c>
    </row>
    <row r="103" spans="1:10" s="17" customFormat="1" ht="40.799999999999997" x14ac:dyDescent="0.3">
      <c r="A103" s="19" t="s">
        <v>252</v>
      </c>
      <c r="B103" s="9" t="s">
        <v>840</v>
      </c>
      <c r="C103" s="10" t="s">
        <v>912</v>
      </c>
      <c r="D103" s="8" t="s">
        <v>213</v>
      </c>
      <c r="E103" s="22">
        <v>500</v>
      </c>
      <c r="F103" s="21">
        <v>15.12</v>
      </c>
      <c r="G103" s="21">
        <f t="shared" si="9"/>
        <v>7560</v>
      </c>
      <c r="H103" s="21"/>
      <c r="I103" s="21">
        <f t="shared" si="10"/>
        <v>0</v>
      </c>
      <c r="J103" s="21">
        <f t="shared" si="8"/>
        <v>7560</v>
      </c>
    </row>
    <row r="104" spans="1:10" s="17" customFormat="1" ht="14.4" x14ac:dyDescent="0.3">
      <c r="A104" s="14" t="s">
        <v>1661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0.6" x14ac:dyDescent="0.3">
      <c r="A105" s="47" t="s">
        <v>253</v>
      </c>
      <c r="B105" s="43" t="s">
        <v>803</v>
      </c>
      <c r="C105" s="44" t="s">
        <v>804</v>
      </c>
      <c r="D105" s="42" t="s">
        <v>165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793</v>
      </c>
      <c r="C106" s="10" t="s">
        <v>1662</v>
      </c>
      <c r="D106" s="8" t="s">
        <v>116</v>
      </c>
      <c r="E106" s="22">
        <v>150</v>
      </c>
      <c r="F106" s="21">
        <v>12148</v>
      </c>
      <c r="G106" s="21">
        <f t="shared" si="9"/>
        <v>1822200</v>
      </c>
      <c r="H106" s="21"/>
      <c r="I106" s="21">
        <f t="shared" si="10"/>
        <v>0</v>
      </c>
      <c r="J106" s="21">
        <f t="shared" si="8"/>
        <v>1822200</v>
      </c>
    </row>
    <row r="107" spans="1:10" s="17" customFormat="1" ht="40.799999999999997" x14ac:dyDescent="0.3">
      <c r="A107" s="19" t="s">
        <v>255</v>
      </c>
      <c r="B107" s="9" t="s">
        <v>880</v>
      </c>
      <c r="C107" s="10" t="s">
        <v>1705</v>
      </c>
      <c r="D107" s="8" t="s">
        <v>213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257</v>
      </c>
      <c r="B108" s="9" t="s">
        <v>793</v>
      </c>
      <c r="C108" s="10" t="s">
        <v>1653</v>
      </c>
      <c r="D108" s="8" t="s">
        <v>213</v>
      </c>
      <c r="E108" s="22">
        <v>310</v>
      </c>
      <c r="F108" s="21">
        <v>241.32</v>
      </c>
      <c r="G108" s="21">
        <f t="shared" si="9"/>
        <v>74809.2</v>
      </c>
      <c r="H108" s="21"/>
      <c r="I108" s="21">
        <f t="shared" si="10"/>
        <v>0</v>
      </c>
      <c r="J108" s="21">
        <f t="shared" si="8"/>
        <v>74809.2</v>
      </c>
    </row>
    <row r="109" spans="1:10" s="17" customFormat="1" ht="40.799999999999997" x14ac:dyDescent="0.3">
      <c r="A109" s="19" t="s">
        <v>259</v>
      </c>
      <c r="B109" s="9" t="s">
        <v>793</v>
      </c>
      <c r="C109" s="10" t="s">
        <v>1297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261</v>
      </c>
      <c r="B110" s="9" t="s">
        <v>793</v>
      </c>
      <c r="C110" s="10" t="s">
        <v>1706</v>
      </c>
      <c r="D110" s="8" t="s">
        <v>213</v>
      </c>
      <c r="E110" s="22">
        <v>20</v>
      </c>
      <c r="F110" s="21">
        <v>212.89</v>
      </c>
      <c r="G110" s="21">
        <f t="shared" si="9"/>
        <v>4257.7999999999993</v>
      </c>
      <c r="H110" s="21"/>
      <c r="I110" s="21">
        <f t="shared" si="10"/>
        <v>0</v>
      </c>
      <c r="J110" s="21">
        <f t="shared" si="8"/>
        <v>4257.7999999999993</v>
      </c>
    </row>
    <row r="111" spans="1:10" s="17" customFormat="1" ht="40.799999999999997" x14ac:dyDescent="0.3">
      <c r="A111" s="19" t="s">
        <v>263</v>
      </c>
      <c r="B111" s="9" t="s">
        <v>853</v>
      </c>
      <c r="C111" s="10" t="s">
        <v>1657</v>
      </c>
      <c r="D111" s="8" t="s">
        <v>213</v>
      </c>
      <c r="E111" s="22">
        <v>600</v>
      </c>
      <c r="F111" s="21">
        <v>49.59</v>
      </c>
      <c r="G111" s="21">
        <f t="shared" si="9"/>
        <v>29754.000000000004</v>
      </c>
      <c r="H111" s="21"/>
      <c r="I111" s="21">
        <f t="shared" si="10"/>
        <v>0</v>
      </c>
      <c r="J111" s="21">
        <f t="shared" si="8"/>
        <v>29754.000000000004</v>
      </c>
    </row>
    <row r="112" spans="1:10" s="17" customFormat="1" ht="40.799999999999997" x14ac:dyDescent="0.3">
      <c r="A112" s="19" t="s">
        <v>265</v>
      </c>
      <c r="B112" s="9" t="s">
        <v>838</v>
      </c>
      <c r="C112" s="10" t="s">
        <v>1450</v>
      </c>
      <c r="D112" s="8" t="s">
        <v>213</v>
      </c>
      <c r="E112" s="22">
        <v>4000</v>
      </c>
      <c r="F112" s="21">
        <v>97.98</v>
      </c>
      <c r="G112" s="21">
        <f t="shared" si="9"/>
        <v>391920</v>
      </c>
      <c r="H112" s="21"/>
      <c r="I112" s="21">
        <f t="shared" si="10"/>
        <v>0</v>
      </c>
      <c r="J112" s="21">
        <f t="shared" si="8"/>
        <v>391920</v>
      </c>
    </row>
    <row r="113" spans="1:10" s="17" customFormat="1" ht="40.799999999999997" x14ac:dyDescent="0.3">
      <c r="A113" s="19" t="s">
        <v>267</v>
      </c>
      <c r="B113" s="9" t="s">
        <v>840</v>
      </c>
      <c r="C113" s="10" t="s">
        <v>1482</v>
      </c>
      <c r="D113" s="8" t="s">
        <v>213</v>
      </c>
      <c r="E113" s="22">
        <v>4000</v>
      </c>
      <c r="F113" s="21">
        <v>15.12</v>
      </c>
      <c r="G113" s="21">
        <f t="shared" si="9"/>
        <v>60480</v>
      </c>
      <c r="H113" s="21"/>
      <c r="I113" s="21">
        <f t="shared" si="10"/>
        <v>0</v>
      </c>
      <c r="J113" s="21">
        <f t="shared" si="8"/>
        <v>60480</v>
      </c>
    </row>
    <row r="114" spans="1:10" s="17" customFormat="1" ht="40.799999999999997" x14ac:dyDescent="0.3">
      <c r="A114" s="19" t="s">
        <v>269</v>
      </c>
      <c r="B114" s="9" t="s">
        <v>842</v>
      </c>
      <c r="C114" s="10" t="s">
        <v>1452</v>
      </c>
      <c r="D114" s="8" t="s">
        <v>213</v>
      </c>
      <c r="E114" s="22">
        <v>4000</v>
      </c>
      <c r="F114" s="21">
        <v>12.69</v>
      </c>
      <c r="G114" s="21">
        <f t="shared" si="9"/>
        <v>50760</v>
      </c>
      <c r="H114" s="21"/>
      <c r="I114" s="21">
        <f t="shared" si="10"/>
        <v>0</v>
      </c>
      <c r="J114" s="21">
        <f t="shared" si="8"/>
        <v>50760</v>
      </c>
    </row>
    <row r="115" spans="1:10" s="38" customFormat="1" ht="20.399999999999999" x14ac:dyDescent="0.3">
      <c r="A115" s="47" t="s">
        <v>270</v>
      </c>
      <c r="B115" s="43" t="s">
        <v>806</v>
      </c>
      <c r="C115" s="44" t="s">
        <v>807</v>
      </c>
      <c r="D115" s="42" t="s">
        <v>69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273</v>
      </c>
      <c r="B116" s="9" t="s">
        <v>808</v>
      </c>
      <c r="C116" s="10" t="s">
        <v>1700</v>
      </c>
      <c r="D116" s="8" t="s">
        <v>213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275</v>
      </c>
      <c r="B117" s="9" t="s">
        <v>808</v>
      </c>
      <c r="C117" s="10" t="s">
        <v>1560</v>
      </c>
      <c r="D117" s="8" t="s">
        <v>213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279</v>
      </c>
      <c r="B118" s="9" t="s">
        <v>811</v>
      </c>
      <c r="C118" s="10" t="s">
        <v>1702</v>
      </c>
      <c r="D118" s="8" t="s">
        <v>213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847</v>
      </c>
      <c r="B119" s="9" t="s">
        <v>831</v>
      </c>
      <c r="C119" s="10" t="s">
        <v>1460</v>
      </c>
      <c r="D119" s="8" t="s">
        <v>213</v>
      </c>
      <c r="E119" s="22">
        <v>600</v>
      </c>
      <c r="F119" s="21">
        <v>407.64</v>
      </c>
      <c r="G119" s="21">
        <f t="shared" si="9"/>
        <v>244584</v>
      </c>
      <c r="H119" s="21"/>
      <c r="I119" s="21">
        <f t="shared" si="10"/>
        <v>0</v>
      </c>
      <c r="J119" s="21">
        <f t="shared" si="8"/>
        <v>244584</v>
      </c>
    </row>
    <row r="120" spans="1:10" s="17" customFormat="1" ht="40.799999999999997" x14ac:dyDescent="0.3">
      <c r="A120" s="19" t="s">
        <v>282</v>
      </c>
      <c r="B120" s="9" t="s">
        <v>840</v>
      </c>
      <c r="C120" s="10" t="s">
        <v>1461</v>
      </c>
      <c r="D120" s="8" t="s">
        <v>213</v>
      </c>
      <c r="E120" s="22">
        <v>600</v>
      </c>
      <c r="F120" s="21">
        <v>1123.3499999999999</v>
      </c>
      <c r="G120" s="21">
        <f t="shared" si="9"/>
        <v>674010</v>
      </c>
      <c r="H120" s="21"/>
      <c r="I120" s="21">
        <f t="shared" si="10"/>
        <v>0</v>
      </c>
      <c r="J120" s="21">
        <f t="shared" si="8"/>
        <v>674010</v>
      </c>
    </row>
    <row r="121" spans="1:10" s="17" customFormat="1" ht="40.799999999999997" x14ac:dyDescent="0.3">
      <c r="A121" s="19" t="s">
        <v>284</v>
      </c>
      <c r="B121" s="9" t="s">
        <v>859</v>
      </c>
      <c r="C121" s="10" t="s">
        <v>1462</v>
      </c>
      <c r="D121" s="8" t="s">
        <v>213</v>
      </c>
      <c r="E121" s="22">
        <v>600</v>
      </c>
      <c r="F121" s="21">
        <v>396.14</v>
      </c>
      <c r="G121" s="21">
        <f t="shared" si="9"/>
        <v>237684</v>
      </c>
      <c r="H121" s="21"/>
      <c r="I121" s="21">
        <f t="shared" si="10"/>
        <v>0</v>
      </c>
      <c r="J121" s="21">
        <f t="shared" si="8"/>
        <v>237684</v>
      </c>
    </row>
    <row r="122" spans="1:10" s="17" customFormat="1" ht="40.799999999999997" x14ac:dyDescent="0.3">
      <c r="A122" s="19" t="s">
        <v>286</v>
      </c>
      <c r="B122" s="9" t="s">
        <v>840</v>
      </c>
      <c r="C122" s="10" t="s">
        <v>876</v>
      </c>
      <c r="D122" s="8" t="s">
        <v>213</v>
      </c>
      <c r="E122" s="22">
        <v>600</v>
      </c>
      <c r="F122" s="21">
        <v>65.92</v>
      </c>
      <c r="G122" s="21">
        <f t="shared" si="9"/>
        <v>39552</v>
      </c>
      <c r="H122" s="21"/>
      <c r="I122" s="21">
        <f t="shared" si="10"/>
        <v>0</v>
      </c>
      <c r="J122" s="21">
        <f t="shared" si="8"/>
        <v>39552</v>
      </c>
    </row>
    <row r="123" spans="1:10" s="17" customFormat="1" ht="40.799999999999997" x14ac:dyDescent="0.3">
      <c r="A123" s="19" t="s">
        <v>289</v>
      </c>
      <c r="B123" s="9" t="s">
        <v>840</v>
      </c>
      <c r="C123" s="10" t="s">
        <v>1707</v>
      </c>
      <c r="D123" s="8" t="s">
        <v>213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291</v>
      </c>
      <c r="B124" s="9" t="s">
        <v>842</v>
      </c>
      <c r="C124" s="10" t="s">
        <v>1704</v>
      </c>
      <c r="D124" s="8" t="s">
        <v>213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293</v>
      </c>
      <c r="B125" s="43" t="s">
        <v>806</v>
      </c>
      <c r="C125" s="44" t="s">
        <v>807</v>
      </c>
      <c r="D125" s="42" t="s">
        <v>69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296</v>
      </c>
      <c r="B126" s="9" t="s">
        <v>808</v>
      </c>
      <c r="C126" s="10" t="s">
        <v>1458</v>
      </c>
      <c r="D126" s="8" t="s">
        <v>213</v>
      </c>
      <c r="E126" s="22">
        <v>148</v>
      </c>
      <c r="F126" s="21">
        <v>3377.2</v>
      </c>
      <c r="G126" s="21">
        <f t="shared" si="9"/>
        <v>499825.6</v>
      </c>
      <c r="H126" s="21"/>
      <c r="I126" s="21">
        <f t="shared" si="10"/>
        <v>0</v>
      </c>
      <c r="J126" s="21">
        <f t="shared" si="8"/>
        <v>499825.6</v>
      </c>
    </row>
    <row r="127" spans="1:10" s="17" customFormat="1" ht="40.799999999999997" x14ac:dyDescent="0.3">
      <c r="A127" s="19" t="s">
        <v>298</v>
      </c>
      <c r="B127" s="9" t="s">
        <v>831</v>
      </c>
      <c r="C127" s="10" t="s">
        <v>1460</v>
      </c>
      <c r="D127" s="8" t="s">
        <v>213</v>
      </c>
      <c r="E127" s="22">
        <v>296</v>
      </c>
      <c r="F127" s="21">
        <v>407.64</v>
      </c>
      <c r="G127" s="21">
        <f t="shared" si="9"/>
        <v>120661.44</v>
      </c>
      <c r="H127" s="21"/>
      <c r="I127" s="21">
        <f t="shared" si="10"/>
        <v>0</v>
      </c>
      <c r="J127" s="21">
        <f t="shared" si="8"/>
        <v>120661.44</v>
      </c>
    </row>
    <row r="128" spans="1:10" s="17" customFormat="1" ht="40.799999999999997" x14ac:dyDescent="0.3">
      <c r="A128" s="19" t="s">
        <v>300</v>
      </c>
      <c r="B128" s="9" t="s">
        <v>840</v>
      </c>
      <c r="C128" s="10" t="s">
        <v>1461</v>
      </c>
      <c r="D128" s="8" t="s">
        <v>213</v>
      </c>
      <c r="E128" s="22">
        <v>296</v>
      </c>
      <c r="F128" s="21">
        <v>1123.3499999999999</v>
      </c>
      <c r="G128" s="21">
        <f t="shared" si="9"/>
        <v>332511.59999999998</v>
      </c>
      <c r="H128" s="21"/>
      <c r="I128" s="21">
        <f t="shared" si="10"/>
        <v>0</v>
      </c>
      <c r="J128" s="21">
        <f t="shared" si="8"/>
        <v>332511.59999999998</v>
      </c>
    </row>
    <row r="129" spans="1:10" s="17" customFormat="1" ht="40.799999999999997" x14ac:dyDescent="0.3">
      <c r="A129" s="19" t="s">
        <v>303</v>
      </c>
      <c r="B129" s="9" t="s">
        <v>859</v>
      </c>
      <c r="C129" s="10" t="s">
        <v>1462</v>
      </c>
      <c r="D129" s="8" t="s">
        <v>213</v>
      </c>
      <c r="E129" s="22">
        <v>296</v>
      </c>
      <c r="F129" s="21">
        <v>396.14</v>
      </c>
      <c r="G129" s="21">
        <f t="shared" si="9"/>
        <v>117257.44</v>
      </c>
      <c r="H129" s="21"/>
      <c r="I129" s="21">
        <f t="shared" si="10"/>
        <v>0</v>
      </c>
      <c r="J129" s="21">
        <f t="shared" si="8"/>
        <v>117257.44</v>
      </c>
    </row>
    <row r="130" spans="1:10" s="17" customFormat="1" ht="40.799999999999997" x14ac:dyDescent="0.3">
      <c r="A130" s="19" t="s">
        <v>305</v>
      </c>
      <c r="B130" s="9" t="s">
        <v>840</v>
      </c>
      <c r="C130" s="10" t="s">
        <v>876</v>
      </c>
      <c r="D130" s="8" t="s">
        <v>213</v>
      </c>
      <c r="E130" s="22">
        <v>296</v>
      </c>
      <c r="F130" s="21">
        <v>65.92</v>
      </c>
      <c r="G130" s="21">
        <f t="shared" si="9"/>
        <v>19512.32</v>
      </c>
      <c r="H130" s="21"/>
      <c r="I130" s="21">
        <f t="shared" si="10"/>
        <v>0</v>
      </c>
      <c r="J130" s="21">
        <f t="shared" si="8"/>
        <v>19512.32</v>
      </c>
    </row>
    <row r="131" spans="1:10" s="38" customFormat="1" ht="20.399999999999999" x14ac:dyDescent="0.3">
      <c r="A131" s="47" t="s">
        <v>862</v>
      </c>
      <c r="B131" s="43" t="s">
        <v>825</v>
      </c>
      <c r="C131" s="44" t="s">
        <v>826</v>
      </c>
      <c r="D131" s="42" t="s">
        <v>109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312</v>
      </c>
      <c r="B132" s="9" t="s">
        <v>1069</v>
      </c>
      <c r="C132" s="10" t="s">
        <v>1667</v>
      </c>
      <c r="D132" s="8" t="s">
        <v>116</v>
      </c>
      <c r="E132" s="20">
        <v>1689.2</v>
      </c>
      <c r="F132" s="21">
        <v>4801.72</v>
      </c>
      <c r="G132" s="21">
        <f t="shared" si="11"/>
        <v>8111065.4240000006</v>
      </c>
      <c r="H132" s="21"/>
      <c r="I132" s="21">
        <f t="shared" si="12"/>
        <v>0</v>
      </c>
      <c r="J132" s="21">
        <f t="shared" ref="J132:J141" si="13">G132+I132</f>
        <v>8111065.4240000006</v>
      </c>
    </row>
    <row r="133" spans="1:10" s="17" customFormat="1" ht="40.799999999999997" x14ac:dyDescent="0.3">
      <c r="A133" s="19" t="s">
        <v>866</v>
      </c>
      <c r="B133" s="9" t="s">
        <v>1073</v>
      </c>
      <c r="C133" s="10" t="s">
        <v>1708</v>
      </c>
      <c r="D133" s="8" t="s">
        <v>213</v>
      </c>
      <c r="E133" s="22">
        <v>4000</v>
      </c>
      <c r="F133" s="21">
        <v>21.74</v>
      </c>
      <c r="G133" s="21">
        <f t="shared" si="11"/>
        <v>86960</v>
      </c>
      <c r="H133" s="21"/>
      <c r="I133" s="21">
        <f t="shared" si="12"/>
        <v>0</v>
      </c>
      <c r="J133" s="21">
        <f t="shared" si="13"/>
        <v>86960</v>
      </c>
    </row>
    <row r="134" spans="1:10" s="17" customFormat="1" ht="40.799999999999997" x14ac:dyDescent="0.3">
      <c r="A134" s="19" t="s">
        <v>318</v>
      </c>
      <c r="B134" s="9" t="s">
        <v>833</v>
      </c>
      <c r="C134" s="10" t="s">
        <v>1311</v>
      </c>
      <c r="D134" s="8" t="s">
        <v>213</v>
      </c>
      <c r="E134" s="22">
        <v>1820</v>
      </c>
      <c r="F134" s="21">
        <v>16.32</v>
      </c>
      <c r="G134" s="21">
        <f t="shared" si="11"/>
        <v>29702.400000000001</v>
      </c>
      <c r="H134" s="21"/>
      <c r="I134" s="21">
        <f t="shared" si="12"/>
        <v>0</v>
      </c>
      <c r="J134" s="21">
        <f t="shared" si="13"/>
        <v>29702.400000000001</v>
      </c>
    </row>
    <row r="135" spans="1:10" s="17" customFormat="1" ht="40.799999999999997" x14ac:dyDescent="0.3">
      <c r="A135" s="19" t="s">
        <v>869</v>
      </c>
      <c r="B135" s="9" t="s">
        <v>815</v>
      </c>
      <c r="C135" s="10" t="s">
        <v>1659</v>
      </c>
      <c r="D135" s="8" t="s">
        <v>213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324</v>
      </c>
      <c r="B136" s="9" t="s">
        <v>817</v>
      </c>
      <c r="C136" s="10" t="s">
        <v>1467</v>
      </c>
      <c r="D136" s="8" t="s">
        <v>213</v>
      </c>
      <c r="E136" s="22">
        <v>500</v>
      </c>
      <c r="F136" s="21">
        <v>908.41</v>
      </c>
      <c r="G136" s="21">
        <f t="shared" si="11"/>
        <v>454205</v>
      </c>
      <c r="H136" s="21"/>
      <c r="I136" s="21">
        <f t="shared" si="12"/>
        <v>0</v>
      </c>
      <c r="J136" s="21">
        <f t="shared" si="13"/>
        <v>454205</v>
      </c>
    </row>
    <row r="137" spans="1:10" s="17" customFormat="1" ht="20.399999999999999" x14ac:dyDescent="0.3">
      <c r="A137" s="19" t="s">
        <v>874</v>
      </c>
      <c r="B137" s="9" t="s">
        <v>1701</v>
      </c>
      <c r="C137" s="10" t="s">
        <v>1468</v>
      </c>
      <c r="D137" s="8" t="s">
        <v>213</v>
      </c>
      <c r="E137" s="22">
        <v>500</v>
      </c>
      <c r="F137" s="21">
        <v>2143.41</v>
      </c>
      <c r="G137" s="21">
        <f t="shared" si="11"/>
        <v>1071705</v>
      </c>
      <c r="H137" s="21"/>
      <c r="I137" s="21">
        <f t="shared" si="12"/>
        <v>0</v>
      </c>
      <c r="J137" s="21">
        <f t="shared" si="13"/>
        <v>1071705</v>
      </c>
    </row>
    <row r="138" spans="1:10" s="17" customFormat="1" ht="40.799999999999997" x14ac:dyDescent="0.3">
      <c r="A138" s="19" t="s">
        <v>330</v>
      </c>
      <c r="B138" s="9" t="s">
        <v>1334</v>
      </c>
      <c r="C138" s="10" t="s">
        <v>1335</v>
      </c>
      <c r="D138" s="8" t="s">
        <v>213</v>
      </c>
      <c r="E138" s="22">
        <v>500</v>
      </c>
      <c r="F138" s="21">
        <v>637.71</v>
      </c>
      <c r="G138" s="21">
        <f t="shared" si="11"/>
        <v>318855</v>
      </c>
      <c r="H138" s="21"/>
      <c r="I138" s="21">
        <f t="shared" si="12"/>
        <v>0</v>
      </c>
      <c r="J138" s="21">
        <f t="shared" si="13"/>
        <v>318855</v>
      </c>
    </row>
    <row r="139" spans="1:10" s="17" customFormat="1" ht="40.799999999999997" x14ac:dyDescent="0.3">
      <c r="A139" s="19" t="s">
        <v>333</v>
      </c>
      <c r="B139" s="9" t="s">
        <v>1334</v>
      </c>
      <c r="C139" s="10" t="s">
        <v>1470</v>
      </c>
      <c r="D139" s="8" t="s">
        <v>213</v>
      </c>
      <c r="E139" s="22">
        <v>1000</v>
      </c>
      <c r="F139" s="21">
        <v>637.71</v>
      </c>
      <c r="G139" s="21">
        <f t="shared" si="11"/>
        <v>637710</v>
      </c>
      <c r="H139" s="21"/>
      <c r="I139" s="21">
        <f t="shared" si="12"/>
        <v>0</v>
      </c>
      <c r="J139" s="21">
        <f t="shared" si="13"/>
        <v>637710</v>
      </c>
    </row>
    <row r="140" spans="1:10" s="17" customFormat="1" ht="40.799999999999997" x14ac:dyDescent="0.3">
      <c r="A140" s="19" t="s">
        <v>336</v>
      </c>
      <c r="B140" s="9" t="s">
        <v>1334</v>
      </c>
      <c r="C140" s="10" t="s">
        <v>1471</v>
      </c>
      <c r="D140" s="8" t="s">
        <v>213</v>
      </c>
      <c r="E140" s="22">
        <v>1000</v>
      </c>
      <c r="F140" s="21">
        <v>103.68</v>
      </c>
      <c r="G140" s="21">
        <f t="shared" si="11"/>
        <v>103680</v>
      </c>
      <c r="H140" s="21"/>
      <c r="I140" s="21">
        <f t="shared" si="12"/>
        <v>0</v>
      </c>
      <c r="J140" s="21">
        <f t="shared" si="13"/>
        <v>103680</v>
      </c>
    </row>
    <row r="141" spans="1:10" s="17" customFormat="1" ht="40.799999999999997" x14ac:dyDescent="0.3">
      <c r="A141" s="19" t="s">
        <v>339</v>
      </c>
      <c r="B141" s="9" t="s">
        <v>840</v>
      </c>
      <c r="C141" s="10" t="s">
        <v>912</v>
      </c>
      <c r="D141" s="8" t="s">
        <v>213</v>
      </c>
      <c r="E141" s="22">
        <v>1000</v>
      </c>
      <c r="F141" s="21">
        <v>15.12</v>
      </c>
      <c r="G141" s="21">
        <f t="shared" si="11"/>
        <v>15120</v>
      </c>
      <c r="H141" s="21"/>
      <c r="I141" s="21">
        <f t="shared" si="12"/>
        <v>0</v>
      </c>
      <c r="J141" s="21">
        <f t="shared" si="13"/>
        <v>15120</v>
      </c>
    </row>
    <row r="142" spans="1:10" x14ac:dyDescent="0.3">
      <c r="G142" s="26">
        <f t="shared" ref="G142:I142" si="14">SUM(G3:G141)</f>
        <v>46276612.269000001</v>
      </c>
      <c r="H142" s="26"/>
      <c r="I142" s="26">
        <f t="shared" si="14"/>
        <v>0</v>
      </c>
      <c r="J142" s="26">
        <f>SUM(J3:J141)</f>
        <v>46276612.269000001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17" activePane="bottomLeft" state="frozen"/>
      <selection pane="bottomLeft" activeCell="C101" sqref="C10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1709</v>
      </c>
      <c r="C3" s="44" t="s">
        <v>1710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2119500</v>
      </c>
      <c r="G4" s="21">
        <f t="shared" si="0"/>
        <v>2119500</v>
      </c>
      <c r="H4" s="21"/>
      <c r="I4" s="21">
        <f t="shared" si="1"/>
        <v>0</v>
      </c>
      <c r="J4" s="21">
        <f t="shared" ref="J4:J67" si="3">G4+I4</f>
        <v>2119500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215727</v>
      </c>
      <c r="G6" s="21">
        <f t="shared" si="0"/>
        <v>215727</v>
      </c>
      <c r="H6" s="21"/>
      <c r="I6" s="21">
        <f t="shared" si="1"/>
        <v>0</v>
      </c>
      <c r="J6" s="21">
        <f t="shared" si="3"/>
        <v>215727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223434</v>
      </c>
      <c r="G7" s="21">
        <f t="shared" si="0"/>
        <v>223434</v>
      </c>
      <c r="H7" s="21"/>
      <c r="I7" s="21">
        <f t="shared" si="1"/>
        <v>0</v>
      </c>
      <c r="J7" s="21">
        <f t="shared" si="3"/>
        <v>223434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304727</v>
      </c>
      <c r="G9" s="21">
        <f t="shared" si="0"/>
        <v>304727</v>
      </c>
      <c r="H9" s="21"/>
      <c r="I9" s="21">
        <f t="shared" si="1"/>
        <v>0</v>
      </c>
      <c r="J9" s="21">
        <f t="shared" si="3"/>
        <v>304727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305858</v>
      </c>
      <c r="G10" s="21">
        <f t="shared" si="0"/>
        <v>305858</v>
      </c>
      <c r="H10" s="21"/>
      <c r="I10" s="21">
        <f t="shared" si="1"/>
        <v>0</v>
      </c>
      <c r="J10" s="21">
        <f t="shared" si="3"/>
        <v>305858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1711</v>
      </c>
      <c r="D13" s="8" t="s">
        <v>213</v>
      </c>
      <c r="E13" s="22">
        <v>129</v>
      </c>
      <c r="F13" s="21">
        <v>38200</v>
      </c>
      <c r="G13" s="21">
        <f t="shared" si="0"/>
        <v>4927800</v>
      </c>
      <c r="H13" s="21"/>
      <c r="I13" s="21">
        <f t="shared" si="1"/>
        <v>0</v>
      </c>
      <c r="J13" s="21">
        <f t="shared" si="3"/>
        <v>4927800</v>
      </c>
    </row>
    <row r="14" spans="1:10" s="17" customFormat="1" ht="40.799999999999997" x14ac:dyDescent="0.3">
      <c r="A14" s="19" t="s">
        <v>556</v>
      </c>
      <c r="B14" s="9" t="s">
        <v>978</v>
      </c>
      <c r="C14" s="10" t="s">
        <v>1643</v>
      </c>
      <c r="D14" s="8" t="s">
        <v>213</v>
      </c>
      <c r="E14" s="22">
        <v>2</v>
      </c>
      <c r="F14" s="21">
        <v>76600</v>
      </c>
      <c r="G14" s="21">
        <f t="shared" si="0"/>
        <v>153200</v>
      </c>
      <c r="H14" s="21"/>
      <c r="I14" s="21">
        <f t="shared" si="1"/>
        <v>0</v>
      </c>
      <c r="J14" s="21">
        <f t="shared" si="3"/>
        <v>153200</v>
      </c>
    </row>
    <row r="15" spans="1:10" s="17" customFormat="1" ht="40.799999999999997" x14ac:dyDescent="0.3">
      <c r="A15" s="19" t="s">
        <v>42</v>
      </c>
      <c r="B15" s="9" t="s">
        <v>978</v>
      </c>
      <c r="C15" s="10" t="s">
        <v>1572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0" s="17" customFormat="1" ht="40.799999999999997" x14ac:dyDescent="0.3">
      <c r="A16" s="19" t="s">
        <v>558</v>
      </c>
      <c r="B16" s="9" t="s">
        <v>978</v>
      </c>
      <c r="C16" s="10" t="s">
        <v>1712</v>
      </c>
      <c r="D16" s="8" t="s">
        <v>213</v>
      </c>
      <c r="E16" s="22">
        <v>4</v>
      </c>
      <c r="F16" s="21">
        <v>57200</v>
      </c>
      <c r="G16" s="21">
        <f t="shared" si="0"/>
        <v>228800</v>
      </c>
      <c r="H16" s="21"/>
      <c r="I16" s="21">
        <f t="shared" si="1"/>
        <v>0</v>
      </c>
      <c r="J16" s="21">
        <f t="shared" si="3"/>
        <v>228800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1500</v>
      </c>
      <c r="D21" s="8" t="s">
        <v>116</v>
      </c>
      <c r="E21" s="20">
        <v>40.799999999999997</v>
      </c>
      <c r="F21" s="21">
        <v>3072.31</v>
      </c>
      <c r="G21" s="21">
        <f t="shared" si="0"/>
        <v>125350.24799999999</v>
      </c>
      <c r="H21" s="21"/>
      <c r="I21" s="21">
        <f t="shared" si="1"/>
        <v>0</v>
      </c>
      <c r="J21" s="21">
        <f t="shared" si="3"/>
        <v>125350.24799999999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1350</v>
      </c>
      <c r="D22" s="8" t="s">
        <v>116</v>
      </c>
      <c r="E22" s="20">
        <v>20.399999999999999</v>
      </c>
      <c r="F22" s="21">
        <v>2436.67</v>
      </c>
      <c r="G22" s="21">
        <f t="shared" si="0"/>
        <v>49708.067999999999</v>
      </c>
      <c r="H22" s="21"/>
      <c r="I22" s="21">
        <f t="shared" si="1"/>
        <v>0</v>
      </c>
      <c r="J22" s="21">
        <f t="shared" si="3"/>
        <v>49708.067999999999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1501</v>
      </c>
      <c r="D23" s="8" t="s">
        <v>116</v>
      </c>
      <c r="E23" s="20">
        <v>387.6</v>
      </c>
      <c r="F23" s="21">
        <v>1579.11</v>
      </c>
      <c r="G23" s="21">
        <f t="shared" si="0"/>
        <v>612063.03599999996</v>
      </c>
      <c r="H23" s="21"/>
      <c r="I23" s="21">
        <f t="shared" si="1"/>
        <v>0</v>
      </c>
      <c r="J23" s="21">
        <f t="shared" si="3"/>
        <v>612063.03599999996</v>
      </c>
    </row>
    <row r="24" spans="1:10" s="17" customFormat="1" ht="40.799999999999997" x14ac:dyDescent="0.3">
      <c r="A24" s="19" t="s">
        <v>57</v>
      </c>
      <c r="B24" s="9" t="s">
        <v>1255</v>
      </c>
      <c r="C24" s="10" t="s">
        <v>1502</v>
      </c>
      <c r="D24" s="8" t="s">
        <v>116</v>
      </c>
      <c r="E24" s="20">
        <v>606.9</v>
      </c>
      <c r="F24" s="21">
        <v>1155.51</v>
      </c>
      <c r="G24" s="21">
        <f t="shared" si="0"/>
        <v>701279.01899999997</v>
      </c>
      <c r="H24" s="21"/>
      <c r="I24" s="21">
        <f t="shared" si="1"/>
        <v>0</v>
      </c>
      <c r="J24" s="21">
        <f t="shared" si="3"/>
        <v>701279.01899999997</v>
      </c>
    </row>
    <row r="25" spans="1:10" s="17" customFormat="1" ht="40.799999999999997" x14ac:dyDescent="0.3">
      <c r="A25" s="19" t="s">
        <v>576</v>
      </c>
      <c r="B25" s="9" t="s">
        <v>728</v>
      </c>
      <c r="C25" s="10" t="s">
        <v>1503</v>
      </c>
      <c r="D25" s="8" t="s">
        <v>116</v>
      </c>
      <c r="E25" s="20">
        <v>841.5</v>
      </c>
      <c r="F25" s="21">
        <v>760.35</v>
      </c>
      <c r="G25" s="21">
        <f t="shared" si="0"/>
        <v>639834.52500000002</v>
      </c>
      <c r="H25" s="21"/>
      <c r="I25" s="21">
        <f t="shared" si="1"/>
        <v>0</v>
      </c>
      <c r="J25" s="21">
        <f t="shared" si="3"/>
        <v>639834.52500000002</v>
      </c>
    </row>
    <row r="26" spans="1:10" s="17" customFormat="1" ht="40.799999999999997" x14ac:dyDescent="0.3">
      <c r="A26" s="19" t="s">
        <v>580</v>
      </c>
      <c r="B26" s="9" t="s">
        <v>1626</v>
      </c>
      <c r="C26" s="10" t="s">
        <v>1352</v>
      </c>
      <c r="D26" s="8" t="s">
        <v>116</v>
      </c>
      <c r="E26" s="22">
        <v>51</v>
      </c>
      <c r="F26" s="21">
        <v>735.28</v>
      </c>
      <c r="G26" s="21">
        <f t="shared" si="0"/>
        <v>37499.279999999999</v>
      </c>
      <c r="H26" s="21"/>
      <c r="I26" s="21">
        <f t="shared" si="1"/>
        <v>0</v>
      </c>
      <c r="J26" s="21">
        <f t="shared" si="3"/>
        <v>37499.279999999999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198.9</v>
      </c>
      <c r="F27" s="21">
        <v>495.42</v>
      </c>
      <c r="G27" s="21">
        <f t="shared" si="0"/>
        <v>98539.038</v>
      </c>
      <c r="H27" s="21"/>
      <c r="I27" s="21">
        <f t="shared" si="1"/>
        <v>0</v>
      </c>
      <c r="J27" s="21">
        <f t="shared" si="3"/>
        <v>98539.038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474.3</v>
      </c>
      <c r="F28" s="21">
        <v>380.34</v>
      </c>
      <c r="G28" s="21">
        <f t="shared" si="0"/>
        <v>180395.26199999999</v>
      </c>
      <c r="H28" s="21"/>
      <c r="I28" s="21">
        <f t="shared" si="1"/>
        <v>0</v>
      </c>
      <c r="J28" s="21">
        <f t="shared" si="3"/>
        <v>180395.26199999999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1357</v>
      </c>
      <c r="D29" s="8" t="s">
        <v>116</v>
      </c>
      <c r="E29" s="20">
        <v>596.70000000000005</v>
      </c>
      <c r="F29" s="21">
        <v>908.73</v>
      </c>
      <c r="G29" s="21">
        <f t="shared" si="0"/>
        <v>542239.19100000011</v>
      </c>
      <c r="H29" s="21"/>
      <c r="I29" s="21">
        <f t="shared" si="1"/>
        <v>0</v>
      </c>
      <c r="J29" s="21">
        <f t="shared" si="3"/>
        <v>542239.19100000011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1359</v>
      </c>
      <c r="D30" s="8" t="s">
        <v>116</v>
      </c>
      <c r="E30" s="20">
        <v>346.8</v>
      </c>
      <c r="F30" s="21">
        <v>586.29</v>
      </c>
      <c r="G30" s="21">
        <f t="shared" si="0"/>
        <v>203325.372</v>
      </c>
      <c r="H30" s="21"/>
      <c r="I30" s="21">
        <f t="shared" si="1"/>
        <v>0</v>
      </c>
      <c r="J30" s="21">
        <f t="shared" si="3"/>
        <v>203325.372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1360</v>
      </c>
      <c r="D31" s="8" t="s">
        <v>116</v>
      </c>
      <c r="E31" s="20">
        <v>438.6</v>
      </c>
      <c r="F31" s="21">
        <v>466.17</v>
      </c>
      <c r="G31" s="21">
        <f t="shared" si="0"/>
        <v>204462.16200000001</v>
      </c>
      <c r="H31" s="21"/>
      <c r="I31" s="21">
        <f t="shared" si="1"/>
        <v>0</v>
      </c>
      <c r="J31" s="21">
        <f t="shared" si="3"/>
        <v>204462.16200000001</v>
      </c>
    </row>
    <row r="32" spans="1:10" s="17" customFormat="1" ht="40.799999999999997" x14ac:dyDescent="0.3">
      <c r="A32" s="19" t="s">
        <v>81</v>
      </c>
      <c r="B32" s="9" t="s">
        <v>1713</v>
      </c>
      <c r="C32" s="10" t="s">
        <v>1714</v>
      </c>
      <c r="D32" s="8" t="s">
        <v>116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0.6" x14ac:dyDescent="0.3">
      <c r="A33" s="47" t="s">
        <v>83</v>
      </c>
      <c r="B33" s="43" t="s">
        <v>124</v>
      </c>
      <c r="C33" s="44" t="s">
        <v>125</v>
      </c>
      <c r="D33" s="42" t="s">
        <v>109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0.799999999999997" x14ac:dyDescent="0.3">
      <c r="A34" s="19" t="s">
        <v>85</v>
      </c>
      <c r="B34" s="9" t="s">
        <v>1715</v>
      </c>
      <c r="C34" s="10" t="s">
        <v>1716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0.799999999999997" x14ac:dyDescent="0.3">
      <c r="A35" s="19" t="s">
        <v>88</v>
      </c>
      <c r="B35" s="9" t="s">
        <v>1715</v>
      </c>
      <c r="C35" s="10" t="s">
        <v>743</v>
      </c>
      <c r="D35" s="8" t="s">
        <v>116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0.799999999999997" x14ac:dyDescent="0.3">
      <c r="A36" s="19" t="s">
        <v>90</v>
      </c>
      <c r="B36" s="9" t="s">
        <v>1715</v>
      </c>
      <c r="C36" s="10" t="s">
        <v>984</v>
      </c>
      <c r="D36" s="8" t="s">
        <v>116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0.799999999999997" x14ac:dyDescent="0.3">
      <c r="A37" s="19" t="s">
        <v>92</v>
      </c>
      <c r="B37" s="9" t="s">
        <v>1717</v>
      </c>
      <c r="C37" s="10" t="s">
        <v>985</v>
      </c>
      <c r="D37" s="8" t="s">
        <v>116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4.4" x14ac:dyDescent="0.3">
      <c r="A38" s="14" t="s">
        <v>988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0.399999999999999" x14ac:dyDescent="0.3">
      <c r="A39" s="47" t="s">
        <v>94</v>
      </c>
      <c r="B39" s="43" t="s">
        <v>319</v>
      </c>
      <c r="C39" s="44" t="s">
        <v>320</v>
      </c>
      <c r="D39" s="42" t="s">
        <v>69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2" customFormat="1" ht="40.799999999999997" x14ac:dyDescent="0.3">
      <c r="A40" s="56" t="s">
        <v>96</v>
      </c>
      <c r="B40" s="57" t="s">
        <v>749</v>
      </c>
      <c r="C40" s="58" t="s">
        <v>748</v>
      </c>
      <c r="D40" s="59" t="s">
        <v>213</v>
      </c>
      <c r="E40" s="60">
        <v>1</v>
      </c>
      <c r="F40" s="61"/>
      <c r="G40" s="61">
        <f t="shared" si="4"/>
        <v>0</v>
      </c>
      <c r="H40" s="61"/>
      <c r="I40" s="61">
        <f t="shared" si="5"/>
        <v>0</v>
      </c>
      <c r="J40" s="61">
        <f t="shared" si="3"/>
        <v>0</v>
      </c>
      <c r="K40" s="62" t="s">
        <v>2027</v>
      </c>
    </row>
    <row r="41" spans="1:11" s="17" customFormat="1" ht="14.4" x14ac:dyDescent="0.3">
      <c r="A41" s="14" t="s">
        <v>1273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20.399999999999999" x14ac:dyDescent="0.3">
      <c r="A42" s="47" t="s">
        <v>98</v>
      </c>
      <c r="B42" s="43" t="s">
        <v>128</v>
      </c>
      <c r="C42" s="44" t="s">
        <v>129</v>
      </c>
      <c r="D42" s="42" t="s">
        <v>130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0.799999999999997" x14ac:dyDescent="0.3">
      <c r="A43" s="19" t="s">
        <v>101</v>
      </c>
      <c r="B43" s="9" t="s">
        <v>1718</v>
      </c>
      <c r="C43" s="10" t="s">
        <v>783</v>
      </c>
      <c r="D43" s="8" t="s">
        <v>213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0.799999999999997" x14ac:dyDescent="0.3">
      <c r="A44" s="19" t="s">
        <v>103</v>
      </c>
      <c r="B44" s="9" t="s">
        <v>1719</v>
      </c>
      <c r="C44" s="10" t="s">
        <v>785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0.799999999999997" x14ac:dyDescent="0.3">
      <c r="A45" s="19" t="s">
        <v>106</v>
      </c>
      <c r="B45" s="9" t="s">
        <v>1720</v>
      </c>
      <c r="C45" s="10" t="s">
        <v>787</v>
      </c>
      <c r="D45" s="8" t="s">
        <v>213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4.4" x14ac:dyDescent="0.3">
      <c r="A46" s="14" t="s">
        <v>1275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4.4" x14ac:dyDescent="0.3">
      <c r="A47" s="47" t="s">
        <v>110</v>
      </c>
      <c r="B47" s="43" t="s">
        <v>313</v>
      </c>
      <c r="C47" s="44" t="s">
        <v>314</v>
      </c>
      <c r="D47" s="42" t="s">
        <v>38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0.799999999999997" x14ac:dyDescent="0.3">
      <c r="A48" s="19" t="s">
        <v>1721</v>
      </c>
      <c r="B48" s="9" t="s">
        <v>751</v>
      </c>
      <c r="C48" s="10" t="s">
        <v>752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30.6" x14ac:dyDescent="0.3">
      <c r="A49" s="47" t="s">
        <v>117</v>
      </c>
      <c r="B49" s="43" t="s">
        <v>758</v>
      </c>
      <c r="C49" s="44" t="s">
        <v>759</v>
      </c>
      <c r="D49" s="42" t="s">
        <v>38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1722</v>
      </c>
      <c r="B50" s="9" t="s">
        <v>755</v>
      </c>
      <c r="C50" s="10" t="s">
        <v>997</v>
      </c>
      <c r="D50" s="8" t="s">
        <v>213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30.6" x14ac:dyDescent="0.3">
      <c r="A51" s="47" t="s">
        <v>123</v>
      </c>
      <c r="B51" s="43" t="s">
        <v>758</v>
      </c>
      <c r="C51" s="44" t="s">
        <v>759</v>
      </c>
      <c r="D51" s="42" t="s">
        <v>38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0.799999999999997" x14ac:dyDescent="0.3">
      <c r="A52" s="19" t="s">
        <v>1581</v>
      </c>
      <c r="B52" s="9" t="s">
        <v>1723</v>
      </c>
      <c r="C52" s="10" t="s">
        <v>1278</v>
      </c>
      <c r="D52" s="8" t="s">
        <v>213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131</v>
      </c>
      <c r="B53" s="43" t="s">
        <v>47</v>
      </c>
      <c r="C53" s="44" t="s">
        <v>48</v>
      </c>
      <c r="D53" s="42" t="s">
        <v>38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1724</v>
      </c>
      <c r="B54" s="9" t="s">
        <v>1695</v>
      </c>
      <c r="C54" s="10" t="s">
        <v>1008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989</v>
      </c>
      <c r="B55" s="9" t="s">
        <v>1695</v>
      </c>
      <c r="C55" s="10" t="s">
        <v>776</v>
      </c>
      <c r="D55" s="8" t="s">
        <v>213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208</v>
      </c>
      <c r="C56" s="44" t="s">
        <v>209</v>
      </c>
      <c r="D56" s="42" t="s">
        <v>38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764</v>
      </c>
      <c r="C57" s="10" t="s">
        <v>1001</v>
      </c>
      <c r="D57" s="8" t="s">
        <v>213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4.4" x14ac:dyDescent="0.3">
      <c r="A59" s="14" t="s">
        <v>1281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928</v>
      </c>
      <c r="C60" s="44" t="s">
        <v>929</v>
      </c>
      <c r="D60" s="42" t="s">
        <v>930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0.399999999999999" x14ac:dyDescent="0.3">
      <c r="A61" s="47" t="s">
        <v>678</v>
      </c>
      <c r="B61" s="43" t="s">
        <v>931</v>
      </c>
      <c r="C61" s="44" t="s">
        <v>932</v>
      </c>
      <c r="D61" s="42" t="s">
        <v>930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0.399999999999999" x14ac:dyDescent="0.3">
      <c r="A62" s="47" t="s">
        <v>162</v>
      </c>
      <c r="B62" s="43" t="s">
        <v>550</v>
      </c>
      <c r="C62" s="44" t="s">
        <v>934</v>
      </c>
      <c r="D62" s="42" t="s">
        <v>109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464</v>
      </c>
      <c r="C63" s="44" t="s">
        <v>465</v>
      </c>
      <c r="D63" s="42" t="s">
        <v>109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169</v>
      </c>
      <c r="B64" s="9" t="s">
        <v>1725</v>
      </c>
      <c r="C64" s="10" t="s">
        <v>468</v>
      </c>
      <c r="D64" s="8" t="s">
        <v>116</v>
      </c>
      <c r="E64" s="22">
        <v>1150</v>
      </c>
      <c r="F64" s="21">
        <v>340.49</v>
      </c>
      <c r="G64" s="21">
        <f t="shared" si="4"/>
        <v>391563.5</v>
      </c>
      <c r="H64" s="21"/>
      <c r="I64" s="21">
        <f t="shared" si="5"/>
        <v>0</v>
      </c>
      <c r="J64" s="21">
        <f t="shared" si="3"/>
        <v>391563.5</v>
      </c>
    </row>
    <row r="65" spans="1:10" s="38" customFormat="1" ht="20.399999999999999" x14ac:dyDescent="0.3">
      <c r="A65" s="47" t="s">
        <v>171</v>
      </c>
      <c r="B65" s="43" t="s">
        <v>485</v>
      </c>
      <c r="C65" s="44" t="s">
        <v>486</v>
      </c>
      <c r="D65" s="42" t="s">
        <v>278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1282</v>
      </c>
      <c r="C66" s="10" t="s">
        <v>1649</v>
      </c>
      <c r="D66" s="8" t="s">
        <v>213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0.799999999999997" x14ac:dyDescent="0.3">
      <c r="A67" s="19" t="s">
        <v>176</v>
      </c>
      <c r="B67" s="9" t="s">
        <v>1726</v>
      </c>
      <c r="C67" s="10" t="s">
        <v>470</v>
      </c>
      <c r="D67" s="8" t="s">
        <v>213</v>
      </c>
      <c r="E67" s="22">
        <v>780</v>
      </c>
      <c r="F67" s="21">
        <v>463.56</v>
      </c>
      <c r="G67" s="21">
        <f t="shared" ref="G67:G98" si="6">E67*F67</f>
        <v>361576.8</v>
      </c>
      <c r="H67" s="21"/>
      <c r="I67" s="21">
        <f t="shared" ref="I67:I98" si="7">E67*H67</f>
        <v>0</v>
      </c>
      <c r="J67" s="21">
        <f t="shared" si="3"/>
        <v>361576.8</v>
      </c>
    </row>
    <row r="68" spans="1:10" s="17" customFormat="1" ht="40.799999999999997" x14ac:dyDescent="0.3">
      <c r="A68" s="19" t="s">
        <v>178</v>
      </c>
      <c r="B68" s="9" t="s">
        <v>1727</v>
      </c>
      <c r="C68" s="10" t="s">
        <v>1511</v>
      </c>
      <c r="D68" s="8" t="s">
        <v>213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1728</v>
      </c>
      <c r="C69" s="10" t="s">
        <v>1729</v>
      </c>
      <c r="D69" s="8" t="s">
        <v>213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967</v>
      </c>
      <c r="C70" s="44" t="s">
        <v>968</v>
      </c>
      <c r="D70" s="42" t="s">
        <v>109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1374</v>
      </c>
      <c r="C71" s="10" t="s">
        <v>1730</v>
      </c>
      <c r="D71" s="8" t="s">
        <v>1122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4.4" x14ac:dyDescent="0.3">
      <c r="A72" s="14" t="s">
        <v>1285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0.399999999999999" x14ac:dyDescent="0.3">
      <c r="A73" s="47" t="s">
        <v>186</v>
      </c>
      <c r="B73" s="43" t="s">
        <v>413</v>
      </c>
      <c r="C73" s="44" t="s">
        <v>414</v>
      </c>
      <c r="D73" s="42" t="s">
        <v>415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188</v>
      </c>
      <c r="B74" s="9" t="s">
        <v>1376</v>
      </c>
      <c r="C74" s="10" t="s">
        <v>1082</v>
      </c>
      <c r="D74" s="8" t="s">
        <v>116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190</v>
      </c>
      <c r="B75" s="9" t="s">
        <v>1101</v>
      </c>
      <c r="C75" s="10" t="s">
        <v>1112</v>
      </c>
      <c r="D75" s="8" t="s">
        <v>213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0.399999999999999" x14ac:dyDescent="0.3">
      <c r="A76" s="47" t="s">
        <v>192</v>
      </c>
      <c r="B76" s="43" t="s">
        <v>1164</v>
      </c>
      <c r="C76" s="44" t="s">
        <v>1165</v>
      </c>
      <c r="D76" s="42" t="s">
        <v>415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1378</v>
      </c>
      <c r="D77" s="8" t="s">
        <v>116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1731</v>
      </c>
      <c r="C78" s="10" t="s">
        <v>1171</v>
      </c>
      <c r="D78" s="8" t="s">
        <v>213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1731</v>
      </c>
      <c r="C79" s="10" t="s">
        <v>1173</v>
      </c>
      <c r="D79" s="8" t="s">
        <v>213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1732</v>
      </c>
      <c r="C80" s="10" t="s">
        <v>1145</v>
      </c>
      <c r="D80" s="8" t="s">
        <v>213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1732</v>
      </c>
      <c r="C81" s="10" t="s">
        <v>1147</v>
      </c>
      <c r="D81" s="8" t="s">
        <v>213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1157</v>
      </c>
      <c r="C82" s="10" t="s">
        <v>1158</v>
      </c>
      <c r="D82" s="8" t="s">
        <v>116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207</v>
      </c>
      <c r="B83" s="9" t="s">
        <v>1154</v>
      </c>
      <c r="C83" s="10" t="s">
        <v>1155</v>
      </c>
      <c r="D83" s="8" t="s">
        <v>213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210</v>
      </c>
      <c r="B84" s="43" t="s">
        <v>128</v>
      </c>
      <c r="C84" s="44" t="s">
        <v>129</v>
      </c>
      <c r="D84" s="42" t="s">
        <v>130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214</v>
      </c>
      <c r="B85" s="9" t="s">
        <v>1733</v>
      </c>
      <c r="C85" s="10" t="s">
        <v>1288</v>
      </c>
      <c r="D85" s="8" t="s">
        <v>213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698</v>
      </c>
      <c r="B86" s="43" t="s">
        <v>825</v>
      </c>
      <c r="C86" s="44" t="s">
        <v>826</v>
      </c>
      <c r="D86" s="42" t="s">
        <v>109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220</v>
      </c>
      <c r="B87" s="9" t="s">
        <v>1069</v>
      </c>
      <c r="C87" s="10" t="s">
        <v>1734</v>
      </c>
      <c r="D87" s="8"/>
      <c r="E87" s="23">
        <v>118.45</v>
      </c>
      <c r="F87" s="21">
        <v>319.17</v>
      </c>
      <c r="G87" s="21">
        <f t="shared" si="6"/>
        <v>37805.686500000003</v>
      </c>
      <c r="H87" s="21"/>
      <c r="I87" s="21">
        <f t="shared" si="7"/>
        <v>0</v>
      </c>
      <c r="J87" s="21">
        <f t="shared" si="8"/>
        <v>37805.686500000003</v>
      </c>
    </row>
    <row r="88" spans="1:10" s="17" customFormat="1" ht="14.4" x14ac:dyDescent="0.3">
      <c r="A88" s="14" t="s">
        <v>1290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0.6" x14ac:dyDescent="0.3">
      <c r="A89" s="47" t="s">
        <v>798</v>
      </c>
      <c r="B89" s="43" t="s">
        <v>163</v>
      </c>
      <c r="C89" s="44" t="s">
        <v>164</v>
      </c>
      <c r="D89" s="42" t="s">
        <v>165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1735</v>
      </c>
      <c r="C90" s="10" t="s">
        <v>1652</v>
      </c>
      <c r="D90" s="8" t="s">
        <v>213</v>
      </c>
      <c r="E90" s="29">
        <v>90.666667000000004</v>
      </c>
      <c r="F90" s="21">
        <v>18192.38</v>
      </c>
      <c r="G90" s="21">
        <f t="shared" si="6"/>
        <v>1649442.4593974601</v>
      </c>
      <c r="H90" s="21"/>
      <c r="I90" s="21">
        <f t="shared" si="7"/>
        <v>0</v>
      </c>
      <c r="J90" s="21">
        <f t="shared" si="8"/>
        <v>1649442.4593974601</v>
      </c>
    </row>
    <row r="91" spans="1:10" s="17" customFormat="1" ht="20.399999999999999" x14ac:dyDescent="0.3">
      <c r="A91" s="19" t="s">
        <v>229</v>
      </c>
      <c r="B91" s="9" t="s">
        <v>1736</v>
      </c>
      <c r="C91" s="10" t="s">
        <v>1697</v>
      </c>
      <c r="D91" s="8" t="s">
        <v>213</v>
      </c>
      <c r="E91" s="22">
        <v>7</v>
      </c>
      <c r="F91" s="21">
        <v>6207.72</v>
      </c>
      <c r="G91" s="21">
        <f t="shared" si="6"/>
        <v>43454.04</v>
      </c>
      <c r="H91" s="21"/>
      <c r="I91" s="21">
        <f t="shared" si="7"/>
        <v>0</v>
      </c>
      <c r="J91" s="21">
        <f t="shared" si="8"/>
        <v>43454.04</v>
      </c>
    </row>
    <row r="92" spans="1:10" s="17" customFormat="1" ht="40.799999999999997" x14ac:dyDescent="0.3">
      <c r="A92" s="19" t="s">
        <v>231</v>
      </c>
      <c r="B92" s="9" t="s">
        <v>1735</v>
      </c>
      <c r="C92" s="10" t="s">
        <v>1737</v>
      </c>
      <c r="D92" s="8" t="s">
        <v>213</v>
      </c>
      <c r="E92" s="22">
        <v>1</v>
      </c>
      <c r="F92" s="21">
        <v>1501.16</v>
      </c>
      <c r="G92" s="21">
        <f t="shared" si="6"/>
        <v>1501.16</v>
      </c>
      <c r="H92" s="21"/>
      <c r="I92" s="21">
        <f t="shared" si="7"/>
        <v>0</v>
      </c>
      <c r="J92" s="21">
        <f t="shared" si="8"/>
        <v>1501.16</v>
      </c>
    </row>
    <row r="93" spans="1:10" s="17" customFormat="1" ht="40.799999999999997" x14ac:dyDescent="0.3">
      <c r="A93" s="19" t="s">
        <v>234</v>
      </c>
      <c r="B93" s="9" t="s">
        <v>1735</v>
      </c>
      <c r="C93" s="10" t="s">
        <v>1653</v>
      </c>
      <c r="D93" s="8" t="s">
        <v>213</v>
      </c>
      <c r="E93" s="22">
        <v>200</v>
      </c>
      <c r="F93" s="21">
        <v>241.32</v>
      </c>
      <c r="G93" s="21">
        <f t="shared" si="6"/>
        <v>48264</v>
      </c>
      <c r="H93" s="21"/>
      <c r="I93" s="21">
        <f t="shared" si="7"/>
        <v>0</v>
      </c>
      <c r="J93" s="21">
        <f t="shared" si="8"/>
        <v>48264</v>
      </c>
    </row>
    <row r="94" spans="1:10" s="17" customFormat="1" ht="40.799999999999997" x14ac:dyDescent="0.3">
      <c r="A94" s="19" t="s">
        <v>237</v>
      </c>
      <c r="B94" s="9" t="s">
        <v>1735</v>
      </c>
      <c r="C94" s="10" t="s">
        <v>1446</v>
      </c>
      <c r="D94" s="8" t="s">
        <v>213</v>
      </c>
      <c r="E94" s="22">
        <v>15</v>
      </c>
      <c r="F94" s="21">
        <v>963.44</v>
      </c>
      <c r="G94" s="21">
        <f t="shared" si="6"/>
        <v>14451.6</v>
      </c>
      <c r="H94" s="21"/>
      <c r="I94" s="21">
        <f t="shared" si="7"/>
        <v>0</v>
      </c>
      <c r="J94" s="21">
        <f t="shared" si="8"/>
        <v>14451.6</v>
      </c>
    </row>
    <row r="95" spans="1:10" s="17" customFormat="1" ht="40.799999999999997" x14ac:dyDescent="0.3">
      <c r="A95" s="19" t="s">
        <v>239</v>
      </c>
      <c r="B95" s="9" t="s">
        <v>1735</v>
      </c>
      <c r="C95" s="10" t="s">
        <v>1738</v>
      </c>
      <c r="D95" s="8" t="s">
        <v>213</v>
      </c>
      <c r="E95" s="22">
        <v>15</v>
      </c>
      <c r="F95" s="21">
        <v>212.89</v>
      </c>
      <c r="G95" s="21">
        <f t="shared" si="6"/>
        <v>3193.35</v>
      </c>
      <c r="H95" s="21"/>
      <c r="I95" s="21">
        <f t="shared" si="7"/>
        <v>0</v>
      </c>
      <c r="J95" s="21">
        <f t="shared" si="8"/>
        <v>3193.35</v>
      </c>
    </row>
    <row r="96" spans="1:10" s="17" customFormat="1" ht="40.799999999999997" x14ac:dyDescent="0.3">
      <c r="A96" s="19" t="s">
        <v>241</v>
      </c>
      <c r="B96" s="9" t="s">
        <v>1739</v>
      </c>
      <c r="C96" s="10" t="s">
        <v>1740</v>
      </c>
      <c r="D96" s="8" t="s">
        <v>213</v>
      </c>
      <c r="E96" s="22">
        <v>174</v>
      </c>
      <c r="F96" s="21">
        <v>2196.4</v>
      </c>
      <c r="G96" s="21">
        <f t="shared" si="6"/>
        <v>382173.60000000003</v>
      </c>
      <c r="H96" s="21"/>
      <c r="I96" s="21">
        <f t="shared" si="7"/>
        <v>0</v>
      </c>
      <c r="J96" s="21">
        <f t="shared" si="8"/>
        <v>382173.60000000003</v>
      </c>
    </row>
    <row r="97" spans="1:10" s="17" customFormat="1" ht="40.799999999999997" x14ac:dyDescent="0.3">
      <c r="A97" s="19" t="s">
        <v>243</v>
      </c>
      <c r="B97" s="9" t="s">
        <v>1741</v>
      </c>
      <c r="C97" s="10" t="s">
        <v>1742</v>
      </c>
      <c r="D97" s="8" t="s">
        <v>213</v>
      </c>
      <c r="E97" s="22">
        <v>348</v>
      </c>
      <c r="F97" s="21">
        <v>49.5</v>
      </c>
      <c r="G97" s="21">
        <f t="shared" si="6"/>
        <v>17226</v>
      </c>
      <c r="H97" s="21"/>
      <c r="I97" s="21">
        <f t="shared" si="7"/>
        <v>0</v>
      </c>
      <c r="J97" s="21">
        <f t="shared" si="8"/>
        <v>17226</v>
      </c>
    </row>
    <row r="98" spans="1:10" s="17" customFormat="1" ht="40.799999999999997" x14ac:dyDescent="0.3">
      <c r="A98" s="19" t="s">
        <v>245</v>
      </c>
      <c r="B98" s="9" t="s">
        <v>1743</v>
      </c>
      <c r="C98" s="10" t="s">
        <v>1450</v>
      </c>
      <c r="D98" s="8" t="s">
        <v>213</v>
      </c>
      <c r="E98" s="22">
        <v>2600</v>
      </c>
      <c r="F98" s="21">
        <v>97.98</v>
      </c>
      <c r="G98" s="21">
        <f t="shared" si="6"/>
        <v>254748</v>
      </c>
      <c r="H98" s="21"/>
      <c r="I98" s="21">
        <f t="shared" si="7"/>
        <v>0</v>
      </c>
      <c r="J98" s="21">
        <f t="shared" si="8"/>
        <v>254748</v>
      </c>
    </row>
    <row r="99" spans="1:10" s="17" customFormat="1" ht="40.799999999999997" x14ac:dyDescent="0.3">
      <c r="A99" s="19" t="s">
        <v>246</v>
      </c>
      <c r="B99" s="9" t="s">
        <v>1743</v>
      </c>
      <c r="C99" s="10" t="s">
        <v>1482</v>
      </c>
      <c r="D99" s="8" t="s">
        <v>213</v>
      </c>
      <c r="E99" s="22">
        <v>2600</v>
      </c>
      <c r="F99" s="21">
        <v>15.12</v>
      </c>
      <c r="G99" s="21">
        <f t="shared" ref="G99:G130" si="9">E99*F99</f>
        <v>39312</v>
      </c>
      <c r="H99" s="21"/>
      <c r="I99" s="21">
        <f t="shared" ref="I99:I130" si="10">E99*H99</f>
        <v>0</v>
      </c>
      <c r="J99" s="21">
        <f t="shared" si="8"/>
        <v>39312</v>
      </c>
    </row>
    <row r="100" spans="1:10" s="17" customFormat="1" ht="40.799999999999997" x14ac:dyDescent="0.3">
      <c r="A100" s="19" t="s">
        <v>247</v>
      </c>
      <c r="B100" s="9" t="s">
        <v>1743</v>
      </c>
      <c r="C100" s="10" t="s">
        <v>1744</v>
      </c>
      <c r="D100" s="8" t="s">
        <v>213</v>
      </c>
      <c r="E100" s="22">
        <v>2600</v>
      </c>
      <c r="F100" s="21">
        <v>12.69</v>
      </c>
      <c r="G100" s="21">
        <f t="shared" si="9"/>
        <v>32994</v>
      </c>
      <c r="H100" s="21"/>
      <c r="I100" s="21">
        <f t="shared" si="10"/>
        <v>0</v>
      </c>
      <c r="J100" s="21">
        <f t="shared" si="8"/>
        <v>32994</v>
      </c>
    </row>
    <row r="101" spans="1:10" s="17" customFormat="1" ht="40.799999999999997" x14ac:dyDescent="0.3">
      <c r="A101" s="19" t="s">
        <v>249</v>
      </c>
      <c r="B101" s="9" t="s">
        <v>1743</v>
      </c>
      <c r="C101" s="10" t="s">
        <v>1453</v>
      </c>
      <c r="D101" s="8" t="s">
        <v>213</v>
      </c>
      <c r="E101" s="22">
        <v>308</v>
      </c>
      <c r="F101" s="21">
        <v>3902.77</v>
      </c>
      <c r="G101" s="21">
        <f t="shared" si="9"/>
        <v>1202053.1599999999</v>
      </c>
      <c r="H101" s="21"/>
      <c r="I101" s="21">
        <f t="shared" si="10"/>
        <v>0</v>
      </c>
      <c r="J101" s="21">
        <f t="shared" si="8"/>
        <v>1202053.1599999999</v>
      </c>
    </row>
    <row r="102" spans="1:10" s="17" customFormat="1" ht="40.799999999999997" x14ac:dyDescent="0.3">
      <c r="A102" s="19" t="s">
        <v>251</v>
      </c>
      <c r="B102" s="9" t="s">
        <v>1743</v>
      </c>
      <c r="C102" s="10" t="s">
        <v>1454</v>
      </c>
      <c r="D102" s="8" t="s">
        <v>213</v>
      </c>
      <c r="E102" s="22">
        <v>308</v>
      </c>
      <c r="F102" s="21">
        <v>65.92</v>
      </c>
      <c r="G102" s="21">
        <f t="shared" si="9"/>
        <v>20303.36</v>
      </c>
      <c r="H102" s="21"/>
      <c r="I102" s="21">
        <f t="shared" si="10"/>
        <v>0</v>
      </c>
      <c r="J102" s="21">
        <f t="shared" si="8"/>
        <v>20303.36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1745</v>
      </c>
      <c r="C104" s="10" t="s">
        <v>1458</v>
      </c>
      <c r="D104" s="8" t="s">
        <v>213</v>
      </c>
      <c r="E104" s="22">
        <v>55</v>
      </c>
      <c r="F104" s="21">
        <v>3377.2</v>
      </c>
      <c r="G104" s="21">
        <f t="shared" si="9"/>
        <v>185746</v>
      </c>
      <c r="H104" s="21"/>
      <c r="I104" s="21">
        <f t="shared" si="10"/>
        <v>0</v>
      </c>
      <c r="J104" s="21">
        <f t="shared" si="8"/>
        <v>185746</v>
      </c>
    </row>
    <row r="105" spans="1:10" s="17" customFormat="1" ht="40.799999999999997" x14ac:dyDescent="0.3">
      <c r="A105" s="19" t="s">
        <v>254</v>
      </c>
      <c r="B105" s="9" t="s">
        <v>1735</v>
      </c>
      <c r="C105" s="10" t="s">
        <v>1460</v>
      </c>
      <c r="D105" s="8" t="s">
        <v>213</v>
      </c>
      <c r="E105" s="22">
        <v>110</v>
      </c>
      <c r="F105" s="21">
        <v>407.64</v>
      </c>
      <c r="G105" s="21">
        <f t="shared" si="9"/>
        <v>44840.4</v>
      </c>
      <c r="H105" s="21"/>
      <c r="I105" s="21">
        <f t="shared" si="10"/>
        <v>0</v>
      </c>
      <c r="J105" s="21">
        <f t="shared" si="8"/>
        <v>44840.4</v>
      </c>
    </row>
    <row r="106" spans="1:10" s="17" customFormat="1" ht="40.799999999999997" x14ac:dyDescent="0.3">
      <c r="A106" s="19" t="s">
        <v>255</v>
      </c>
      <c r="B106" s="9" t="s">
        <v>1743</v>
      </c>
      <c r="C106" s="10" t="s">
        <v>1461</v>
      </c>
      <c r="D106" s="8" t="s">
        <v>213</v>
      </c>
      <c r="E106" s="22">
        <v>110</v>
      </c>
      <c r="F106" s="21">
        <v>1123.3499999999999</v>
      </c>
      <c r="G106" s="21">
        <f t="shared" si="9"/>
        <v>123568.49999999999</v>
      </c>
      <c r="H106" s="21"/>
      <c r="I106" s="21">
        <f t="shared" si="10"/>
        <v>0</v>
      </c>
      <c r="J106" s="21">
        <f t="shared" si="8"/>
        <v>123568.49999999999</v>
      </c>
    </row>
    <row r="107" spans="1:10" s="17" customFormat="1" ht="40.799999999999997" x14ac:dyDescent="0.3">
      <c r="A107" s="19" t="s">
        <v>257</v>
      </c>
      <c r="B107" s="9" t="s">
        <v>1743</v>
      </c>
      <c r="C107" s="10" t="s">
        <v>1462</v>
      </c>
      <c r="D107" s="8" t="s">
        <v>213</v>
      </c>
      <c r="E107" s="22">
        <v>110</v>
      </c>
      <c r="F107" s="21">
        <v>396.14</v>
      </c>
      <c r="G107" s="21">
        <f t="shared" si="9"/>
        <v>43575.4</v>
      </c>
      <c r="H107" s="21"/>
      <c r="I107" s="21">
        <f t="shared" si="10"/>
        <v>0</v>
      </c>
      <c r="J107" s="21">
        <f t="shared" si="8"/>
        <v>43575.4</v>
      </c>
    </row>
    <row r="108" spans="1:10" s="17" customFormat="1" ht="40.799999999999997" x14ac:dyDescent="0.3">
      <c r="A108" s="19" t="s">
        <v>259</v>
      </c>
      <c r="B108" s="9" t="s">
        <v>1743</v>
      </c>
      <c r="C108" s="10" t="s">
        <v>876</v>
      </c>
      <c r="D108" s="8" t="s">
        <v>213</v>
      </c>
      <c r="E108" s="22">
        <v>110</v>
      </c>
      <c r="F108" s="21">
        <v>65.92</v>
      </c>
      <c r="G108" s="21">
        <f t="shared" si="9"/>
        <v>7251.2</v>
      </c>
      <c r="H108" s="21"/>
      <c r="I108" s="21">
        <f t="shared" si="10"/>
        <v>0</v>
      </c>
      <c r="J108" s="21">
        <f t="shared" si="8"/>
        <v>7251.2</v>
      </c>
    </row>
    <row r="109" spans="1:10" s="17" customFormat="1" ht="40.799999999999997" x14ac:dyDescent="0.3">
      <c r="A109" s="19" t="s">
        <v>261</v>
      </c>
      <c r="B109" s="9" t="s">
        <v>1746</v>
      </c>
      <c r="C109" s="10" t="s">
        <v>830</v>
      </c>
      <c r="D109" s="8" t="s">
        <v>213</v>
      </c>
      <c r="E109" s="22">
        <v>55</v>
      </c>
      <c r="F109" s="21">
        <v>7004.58</v>
      </c>
      <c r="G109" s="21">
        <f t="shared" si="9"/>
        <v>385251.9</v>
      </c>
      <c r="H109" s="21"/>
      <c r="I109" s="21">
        <f t="shared" si="10"/>
        <v>0</v>
      </c>
      <c r="J109" s="21">
        <f t="shared" si="8"/>
        <v>385251.9</v>
      </c>
    </row>
    <row r="110" spans="1:10" s="38" customFormat="1" ht="20.399999999999999" x14ac:dyDescent="0.3">
      <c r="A110" s="47" t="s">
        <v>263</v>
      </c>
      <c r="B110" s="43" t="s">
        <v>825</v>
      </c>
      <c r="C110" s="44" t="s">
        <v>826</v>
      </c>
      <c r="D110" s="42" t="s">
        <v>109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265</v>
      </c>
      <c r="B111" s="9" t="s">
        <v>827</v>
      </c>
      <c r="C111" s="10" t="s">
        <v>1658</v>
      </c>
      <c r="D111" s="8" t="s">
        <v>116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267</v>
      </c>
      <c r="B112" s="9" t="s">
        <v>835</v>
      </c>
      <c r="C112" s="10" t="s">
        <v>836</v>
      </c>
      <c r="D112" s="8" t="s">
        <v>837</v>
      </c>
      <c r="E112" s="22">
        <v>15</v>
      </c>
      <c r="F112" s="21">
        <v>2100</v>
      </c>
      <c r="G112" s="21">
        <f t="shared" si="9"/>
        <v>31500</v>
      </c>
      <c r="H112" s="21"/>
      <c r="I112" s="21">
        <f t="shared" si="10"/>
        <v>0</v>
      </c>
      <c r="J112" s="21">
        <f t="shared" si="8"/>
        <v>31500</v>
      </c>
    </row>
    <row r="113" spans="1:10" s="17" customFormat="1" ht="40.799999999999997" x14ac:dyDescent="0.3">
      <c r="A113" s="19" t="s">
        <v>269</v>
      </c>
      <c r="B113" s="9" t="s">
        <v>1747</v>
      </c>
      <c r="C113" s="10" t="s">
        <v>1311</v>
      </c>
      <c r="D113" s="8" t="s">
        <v>213</v>
      </c>
      <c r="E113" s="22">
        <v>200</v>
      </c>
      <c r="F113" s="21">
        <v>16.32</v>
      </c>
      <c r="G113" s="21">
        <f t="shared" si="9"/>
        <v>3264</v>
      </c>
      <c r="H113" s="21"/>
      <c r="I113" s="21">
        <f t="shared" si="10"/>
        <v>0</v>
      </c>
      <c r="J113" s="21">
        <f t="shared" si="8"/>
        <v>3264</v>
      </c>
    </row>
    <row r="114" spans="1:10" s="17" customFormat="1" ht="40.799999999999997" x14ac:dyDescent="0.3">
      <c r="A114" s="19" t="s">
        <v>270</v>
      </c>
      <c r="B114" s="9" t="s">
        <v>1727</v>
      </c>
      <c r="C114" s="10" t="s">
        <v>846</v>
      </c>
      <c r="D114" s="8" t="s">
        <v>213</v>
      </c>
      <c r="E114" s="22">
        <v>400</v>
      </c>
      <c r="F114" s="21">
        <v>150</v>
      </c>
      <c r="G114" s="21">
        <f t="shared" si="9"/>
        <v>60000</v>
      </c>
      <c r="H114" s="21"/>
      <c r="I114" s="21">
        <f t="shared" si="10"/>
        <v>0</v>
      </c>
      <c r="J114" s="21">
        <f t="shared" si="8"/>
        <v>60000</v>
      </c>
    </row>
    <row r="115" spans="1:10" s="17" customFormat="1" ht="40.799999999999997" x14ac:dyDescent="0.3">
      <c r="A115" s="19" t="s">
        <v>273</v>
      </c>
      <c r="B115" s="9" t="s">
        <v>1727</v>
      </c>
      <c r="C115" s="10" t="s">
        <v>1467</v>
      </c>
      <c r="D115" s="8" t="s">
        <v>213</v>
      </c>
      <c r="E115" s="22">
        <v>430</v>
      </c>
      <c r="F115" s="21">
        <v>908.41</v>
      </c>
      <c r="G115" s="21">
        <f t="shared" si="9"/>
        <v>390616.3</v>
      </c>
      <c r="H115" s="21"/>
      <c r="I115" s="21">
        <f t="shared" si="10"/>
        <v>0</v>
      </c>
      <c r="J115" s="21">
        <f t="shared" si="8"/>
        <v>390616.3</v>
      </c>
    </row>
    <row r="116" spans="1:10" s="17" customFormat="1" ht="40.799999999999997" x14ac:dyDescent="0.3">
      <c r="A116" s="19" t="s">
        <v>275</v>
      </c>
      <c r="B116" s="9" t="s">
        <v>1556</v>
      </c>
      <c r="C116" s="10" t="s">
        <v>1468</v>
      </c>
      <c r="D116" s="8" t="s">
        <v>213</v>
      </c>
      <c r="E116" s="22">
        <v>430</v>
      </c>
      <c r="F116" s="21">
        <v>2143.41</v>
      </c>
      <c r="G116" s="21">
        <f t="shared" si="9"/>
        <v>921666.29999999993</v>
      </c>
      <c r="H116" s="21"/>
      <c r="I116" s="21">
        <f t="shared" si="10"/>
        <v>0</v>
      </c>
      <c r="J116" s="21">
        <f t="shared" si="8"/>
        <v>921666.29999999993</v>
      </c>
    </row>
    <row r="117" spans="1:10" s="17" customFormat="1" ht="40.799999999999997" x14ac:dyDescent="0.3">
      <c r="A117" s="19" t="s">
        <v>279</v>
      </c>
      <c r="B117" s="9" t="s">
        <v>1748</v>
      </c>
      <c r="C117" s="10" t="s">
        <v>1335</v>
      </c>
      <c r="D117" s="8" t="s">
        <v>213</v>
      </c>
      <c r="E117" s="22">
        <v>430</v>
      </c>
      <c r="F117" s="21">
        <v>637.71</v>
      </c>
      <c r="G117" s="21">
        <f t="shared" si="9"/>
        <v>274215.3</v>
      </c>
      <c r="H117" s="21"/>
      <c r="I117" s="21">
        <f t="shared" si="10"/>
        <v>0</v>
      </c>
      <c r="J117" s="21">
        <f t="shared" si="8"/>
        <v>274215.3</v>
      </c>
    </row>
    <row r="118" spans="1:10" s="17" customFormat="1" ht="40.799999999999997" x14ac:dyDescent="0.3">
      <c r="A118" s="19" t="s">
        <v>847</v>
      </c>
      <c r="B118" s="9" t="s">
        <v>1748</v>
      </c>
      <c r="C118" s="10" t="s">
        <v>1470</v>
      </c>
      <c r="D118" s="8" t="s">
        <v>213</v>
      </c>
      <c r="E118" s="22">
        <v>860</v>
      </c>
      <c r="F118" s="21">
        <v>637.71</v>
      </c>
      <c r="G118" s="21">
        <f t="shared" si="9"/>
        <v>548430.6</v>
      </c>
      <c r="H118" s="21"/>
      <c r="I118" s="21">
        <f t="shared" si="10"/>
        <v>0</v>
      </c>
      <c r="J118" s="21">
        <f t="shared" si="8"/>
        <v>548430.6</v>
      </c>
    </row>
    <row r="119" spans="1:10" s="17" customFormat="1" ht="40.799999999999997" x14ac:dyDescent="0.3">
      <c r="A119" s="19" t="s">
        <v>282</v>
      </c>
      <c r="B119" s="9" t="s">
        <v>1748</v>
      </c>
      <c r="C119" s="10" t="s">
        <v>1471</v>
      </c>
      <c r="D119" s="8" t="s">
        <v>213</v>
      </c>
      <c r="E119" s="22">
        <v>860</v>
      </c>
      <c r="F119" s="21">
        <v>103.68</v>
      </c>
      <c r="G119" s="21">
        <f t="shared" si="9"/>
        <v>89164.800000000003</v>
      </c>
      <c r="H119" s="21"/>
      <c r="I119" s="21">
        <f t="shared" si="10"/>
        <v>0</v>
      </c>
      <c r="J119" s="21">
        <f t="shared" si="8"/>
        <v>89164.800000000003</v>
      </c>
    </row>
    <row r="120" spans="1:10" s="17" customFormat="1" ht="40.799999999999997" x14ac:dyDescent="0.3">
      <c r="A120" s="19" t="s">
        <v>284</v>
      </c>
      <c r="B120" s="9" t="s">
        <v>1743</v>
      </c>
      <c r="C120" s="10" t="s">
        <v>912</v>
      </c>
      <c r="D120" s="8" t="s">
        <v>213</v>
      </c>
      <c r="E120" s="22">
        <v>860</v>
      </c>
      <c r="F120" s="21">
        <v>15.12</v>
      </c>
      <c r="G120" s="21">
        <f t="shared" si="9"/>
        <v>13003.199999999999</v>
      </c>
      <c r="H120" s="21"/>
      <c r="I120" s="21">
        <f t="shared" si="10"/>
        <v>0</v>
      </c>
      <c r="J120" s="21">
        <f t="shared" si="8"/>
        <v>13003.199999999999</v>
      </c>
    </row>
    <row r="121" spans="1:10" s="38" customFormat="1" ht="30.6" x14ac:dyDescent="0.3">
      <c r="A121" s="47" t="s">
        <v>286</v>
      </c>
      <c r="B121" s="43" t="s">
        <v>498</v>
      </c>
      <c r="C121" s="44" t="s">
        <v>499</v>
      </c>
      <c r="D121" s="42" t="s">
        <v>109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0.799999999999997" x14ac:dyDescent="0.3">
      <c r="A122" s="19" t="s">
        <v>289</v>
      </c>
      <c r="B122" s="9" t="s">
        <v>1749</v>
      </c>
      <c r="C122" s="10" t="s">
        <v>1528</v>
      </c>
      <c r="D122" s="8" t="s">
        <v>116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4.4" x14ac:dyDescent="0.3">
      <c r="A123" s="14" t="s">
        <v>1313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0.6" x14ac:dyDescent="0.3">
      <c r="A124" s="47" t="s">
        <v>291</v>
      </c>
      <c r="B124" s="43" t="s">
        <v>803</v>
      </c>
      <c r="C124" s="44" t="s">
        <v>804</v>
      </c>
      <c r="D124" s="42" t="s">
        <v>165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0.799999999999997" x14ac:dyDescent="0.3">
      <c r="A125" s="19" t="s">
        <v>293</v>
      </c>
      <c r="B125" s="9" t="s">
        <v>1735</v>
      </c>
      <c r="C125" s="10" t="s">
        <v>1662</v>
      </c>
      <c r="D125" s="8" t="s">
        <v>213</v>
      </c>
      <c r="E125" s="22">
        <v>77</v>
      </c>
      <c r="F125" s="21">
        <v>12148</v>
      </c>
      <c r="G125" s="21">
        <f t="shared" si="9"/>
        <v>935396</v>
      </c>
      <c r="H125" s="21"/>
      <c r="I125" s="21">
        <f t="shared" si="10"/>
        <v>0</v>
      </c>
      <c r="J125" s="21">
        <f t="shared" si="8"/>
        <v>935396</v>
      </c>
    </row>
    <row r="126" spans="1:10" s="17" customFormat="1" ht="40.799999999999997" x14ac:dyDescent="0.3">
      <c r="A126" s="19" t="s">
        <v>296</v>
      </c>
      <c r="B126" s="9" t="s">
        <v>1735</v>
      </c>
      <c r="C126" s="10" t="s">
        <v>1652</v>
      </c>
      <c r="D126" s="8" t="s">
        <v>213</v>
      </c>
      <c r="E126" s="22">
        <v>44</v>
      </c>
      <c r="F126" s="21">
        <v>18192.38</v>
      </c>
      <c r="G126" s="21">
        <f t="shared" si="9"/>
        <v>800464.72000000009</v>
      </c>
      <c r="H126" s="21"/>
      <c r="I126" s="21">
        <f t="shared" si="10"/>
        <v>0</v>
      </c>
      <c r="J126" s="21">
        <f t="shared" si="8"/>
        <v>800464.72000000009</v>
      </c>
    </row>
    <row r="127" spans="1:10" s="17" customFormat="1" ht="20.399999999999999" x14ac:dyDescent="0.3">
      <c r="A127" s="19" t="s">
        <v>298</v>
      </c>
      <c r="B127" s="9" t="s">
        <v>1736</v>
      </c>
      <c r="C127" s="10" t="s">
        <v>1705</v>
      </c>
      <c r="D127" s="8" t="s">
        <v>213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0.399999999999999" x14ac:dyDescent="0.3">
      <c r="A128" s="19" t="s">
        <v>300</v>
      </c>
      <c r="B128" s="9" t="s">
        <v>1736</v>
      </c>
      <c r="C128" s="10" t="s">
        <v>1697</v>
      </c>
      <c r="D128" s="8" t="s">
        <v>213</v>
      </c>
      <c r="E128" s="22">
        <v>2</v>
      </c>
      <c r="F128" s="21">
        <v>6207.72</v>
      </c>
      <c r="G128" s="21">
        <f t="shared" si="9"/>
        <v>12415.44</v>
      </c>
      <c r="H128" s="21"/>
      <c r="I128" s="21">
        <f t="shared" si="10"/>
        <v>0</v>
      </c>
      <c r="J128" s="21">
        <f t="shared" si="8"/>
        <v>12415.44</v>
      </c>
    </row>
    <row r="129" spans="1:10" s="17" customFormat="1" ht="40.799999999999997" x14ac:dyDescent="0.3">
      <c r="A129" s="19" t="s">
        <v>303</v>
      </c>
      <c r="B129" s="9" t="s">
        <v>1735</v>
      </c>
      <c r="C129" s="10" t="s">
        <v>1750</v>
      </c>
      <c r="D129" s="8" t="s">
        <v>213</v>
      </c>
      <c r="E129" s="22">
        <v>1</v>
      </c>
      <c r="F129" s="21">
        <v>12333.57</v>
      </c>
      <c r="G129" s="21">
        <f t="shared" si="9"/>
        <v>12333.57</v>
      </c>
      <c r="H129" s="21"/>
      <c r="I129" s="21">
        <f t="shared" si="10"/>
        <v>0</v>
      </c>
      <c r="J129" s="21">
        <f t="shared" si="8"/>
        <v>12333.57</v>
      </c>
    </row>
    <row r="130" spans="1:10" s="17" customFormat="1" ht="40.799999999999997" x14ac:dyDescent="0.3">
      <c r="A130" s="19" t="s">
        <v>305</v>
      </c>
      <c r="B130" s="9" t="s">
        <v>1735</v>
      </c>
      <c r="C130" s="10" t="s">
        <v>1751</v>
      </c>
      <c r="D130" s="8" t="s">
        <v>213</v>
      </c>
      <c r="E130" s="22">
        <v>280</v>
      </c>
      <c r="F130" s="21">
        <v>241.32</v>
      </c>
      <c r="G130" s="21">
        <f t="shared" si="9"/>
        <v>67569.599999999991</v>
      </c>
      <c r="H130" s="21"/>
      <c r="I130" s="21">
        <f t="shared" si="10"/>
        <v>0</v>
      </c>
      <c r="J130" s="21">
        <f t="shared" si="8"/>
        <v>67569.599999999991</v>
      </c>
    </row>
    <row r="131" spans="1:10" s="17" customFormat="1" ht="40.799999999999997" x14ac:dyDescent="0.3">
      <c r="A131" s="19" t="s">
        <v>862</v>
      </c>
      <c r="B131" s="9" t="s">
        <v>1735</v>
      </c>
      <c r="C131" s="10" t="s">
        <v>1446</v>
      </c>
      <c r="D131" s="8" t="s">
        <v>213</v>
      </c>
      <c r="E131" s="22">
        <v>15</v>
      </c>
      <c r="F131" s="21">
        <v>963.44</v>
      </c>
      <c r="G131" s="21">
        <f t="shared" ref="G131:G162" si="11">E131*F131</f>
        <v>14451.6</v>
      </c>
      <c r="H131" s="21"/>
      <c r="I131" s="21">
        <f t="shared" ref="I131:I162" si="12">E131*H131</f>
        <v>0</v>
      </c>
      <c r="J131" s="21">
        <f t="shared" si="8"/>
        <v>14451.6</v>
      </c>
    </row>
    <row r="132" spans="1:10" s="17" customFormat="1" ht="40.799999999999997" x14ac:dyDescent="0.3">
      <c r="A132" s="19" t="s">
        <v>312</v>
      </c>
      <c r="B132" s="9" t="s">
        <v>1735</v>
      </c>
      <c r="C132" s="10" t="s">
        <v>1738</v>
      </c>
      <c r="D132" s="8" t="s">
        <v>213</v>
      </c>
      <c r="E132" s="22">
        <v>15</v>
      </c>
      <c r="F132" s="21">
        <v>212.89</v>
      </c>
      <c r="G132" s="21">
        <f t="shared" si="11"/>
        <v>3193.35</v>
      </c>
      <c r="H132" s="21"/>
      <c r="I132" s="21">
        <f t="shared" si="12"/>
        <v>0</v>
      </c>
      <c r="J132" s="21">
        <f t="shared" ref="J132:J177" si="13">G132+I132</f>
        <v>3193.35</v>
      </c>
    </row>
    <row r="133" spans="1:10" s="17" customFormat="1" ht="40.799999999999997" x14ac:dyDescent="0.3">
      <c r="A133" s="19" t="s">
        <v>866</v>
      </c>
      <c r="B133" s="9" t="s">
        <v>1739</v>
      </c>
      <c r="C133" s="10" t="s">
        <v>1664</v>
      </c>
      <c r="D133" s="8" t="s">
        <v>213</v>
      </c>
      <c r="E133" s="22">
        <v>154</v>
      </c>
      <c r="F133" s="21">
        <v>2196.4</v>
      </c>
      <c r="G133" s="21">
        <f t="shared" si="11"/>
        <v>338245.60000000003</v>
      </c>
      <c r="H133" s="21"/>
      <c r="I133" s="21">
        <f t="shared" si="12"/>
        <v>0</v>
      </c>
      <c r="J133" s="21">
        <f t="shared" si="13"/>
        <v>338245.60000000003</v>
      </c>
    </row>
    <row r="134" spans="1:10" s="17" customFormat="1" ht="40.799999999999997" x14ac:dyDescent="0.3">
      <c r="A134" s="19" t="s">
        <v>318</v>
      </c>
      <c r="B134" s="9" t="s">
        <v>1739</v>
      </c>
      <c r="C134" s="10" t="s">
        <v>1448</v>
      </c>
      <c r="D134" s="8" t="s">
        <v>213</v>
      </c>
      <c r="E134" s="22">
        <v>80</v>
      </c>
      <c r="F134" s="21">
        <v>2196.4</v>
      </c>
      <c r="G134" s="21">
        <f t="shared" si="11"/>
        <v>175712</v>
      </c>
      <c r="H134" s="21"/>
      <c r="I134" s="21">
        <f t="shared" si="12"/>
        <v>0</v>
      </c>
      <c r="J134" s="21">
        <f t="shared" si="13"/>
        <v>175712</v>
      </c>
    </row>
    <row r="135" spans="1:10" s="17" customFormat="1" ht="40.799999999999997" x14ac:dyDescent="0.3">
      <c r="A135" s="19" t="s">
        <v>869</v>
      </c>
      <c r="B135" s="9" t="s">
        <v>1741</v>
      </c>
      <c r="C135" s="10" t="s">
        <v>1481</v>
      </c>
      <c r="D135" s="8" t="s">
        <v>213</v>
      </c>
      <c r="E135" s="22">
        <v>468</v>
      </c>
      <c r="F135" s="21">
        <v>49.5</v>
      </c>
      <c r="G135" s="21">
        <f t="shared" si="11"/>
        <v>23166</v>
      </c>
      <c r="H135" s="21"/>
      <c r="I135" s="21">
        <f t="shared" si="12"/>
        <v>0</v>
      </c>
      <c r="J135" s="21">
        <f t="shared" si="13"/>
        <v>23166</v>
      </c>
    </row>
    <row r="136" spans="1:10" s="17" customFormat="1" ht="40.799999999999997" x14ac:dyDescent="0.3">
      <c r="A136" s="19" t="s">
        <v>324</v>
      </c>
      <c r="B136" s="9" t="s">
        <v>1743</v>
      </c>
      <c r="C136" s="10" t="s">
        <v>1450</v>
      </c>
      <c r="D136" s="8" t="s">
        <v>213</v>
      </c>
      <c r="E136" s="22">
        <v>3600</v>
      </c>
      <c r="F136" s="21">
        <v>97.98</v>
      </c>
      <c r="G136" s="21">
        <f t="shared" si="11"/>
        <v>352728</v>
      </c>
      <c r="H136" s="21"/>
      <c r="I136" s="21">
        <f t="shared" si="12"/>
        <v>0</v>
      </c>
      <c r="J136" s="21">
        <f t="shared" si="13"/>
        <v>352728</v>
      </c>
    </row>
    <row r="137" spans="1:10" s="17" customFormat="1" ht="40.799999999999997" x14ac:dyDescent="0.3">
      <c r="A137" s="19" t="s">
        <v>874</v>
      </c>
      <c r="B137" s="9" t="s">
        <v>1743</v>
      </c>
      <c r="C137" s="10" t="s">
        <v>1482</v>
      </c>
      <c r="D137" s="8" t="s">
        <v>213</v>
      </c>
      <c r="E137" s="22">
        <v>3600</v>
      </c>
      <c r="F137" s="21">
        <v>15.12</v>
      </c>
      <c r="G137" s="21">
        <f t="shared" si="11"/>
        <v>54432</v>
      </c>
      <c r="H137" s="21"/>
      <c r="I137" s="21">
        <f t="shared" si="12"/>
        <v>0</v>
      </c>
      <c r="J137" s="21">
        <f t="shared" si="13"/>
        <v>54432</v>
      </c>
    </row>
    <row r="138" spans="1:10" s="17" customFormat="1" ht="40.799999999999997" x14ac:dyDescent="0.3">
      <c r="A138" s="19" t="s">
        <v>330</v>
      </c>
      <c r="B138" s="9" t="s">
        <v>1743</v>
      </c>
      <c r="C138" s="10" t="s">
        <v>1452</v>
      </c>
      <c r="D138" s="8" t="s">
        <v>213</v>
      </c>
      <c r="E138" s="22">
        <v>3600</v>
      </c>
      <c r="F138" s="21">
        <v>12.69</v>
      </c>
      <c r="G138" s="21">
        <f t="shared" si="11"/>
        <v>45684</v>
      </c>
      <c r="H138" s="21"/>
      <c r="I138" s="21">
        <f t="shared" si="12"/>
        <v>0</v>
      </c>
      <c r="J138" s="21">
        <f t="shared" si="13"/>
        <v>45684</v>
      </c>
    </row>
    <row r="139" spans="1:10" s="38" customFormat="1" ht="20.399999999999999" x14ac:dyDescent="0.3">
      <c r="A139" s="47" t="s">
        <v>333</v>
      </c>
      <c r="B139" s="43" t="s">
        <v>806</v>
      </c>
      <c r="C139" s="44" t="s">
        <v>807</v>
      </c>
      <c r="D139" s="42" t="s">
        <v>69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336</v>
      </c>
      <c r="B140" s="9" t="s">
        <v>1745</v>
      </c>
      <c r="C140" s="10" t="s">
        <v>1402</v>
      </c>
      <c r="D140" s="8" t="s">
        <v>213</v>
      </c>
      <c r="E140" s="22">
        <v>154</v>
      </c>
      <c r="F140" s="21">
        <v>8348.0499999999993</v>
      </c>
      <c r="G140" s="21">
        <f t="shared" si="11"/>
        <v>1285599.7</v>
      </c>
      <c r="H140" s="21"/>
      <c r="I140" s="21">
        <f t="shared" si="12"/>
        <v>0</v>
      </c>
      <c r="J140" s="21">
        <f t="shared" si="13"/>
        <v>1285599.7</v>
      </c>
    </row>
    <row r="141" spans="1:10" s="17" customFormat="1" ht="40.799999999999997" x14ac:dyDescent="0.3">
      <c r="A141" s="19" t="s">
        <v>339</v>
      </c>
      <c r="B141" s="9" t="s">
        <v>1752</v>
      </c>
      <c r="C141" s="10" t="s">
        <v>1489</v>
      </c>
      <c r="D141" s="8" t="s">
        <v>213</v>
      </c>
      <c r="E141" s="22">
        <v>308</v>
      </c>
      <c r="F141" s="21">
        <v>919.89</v>
      </c>
      <c r="G141" s="21">
        <f t="shared" si="11"/>
        <v>283326.12</v>
      </c>
      <c r="H141" s="21"/>
      <c r="I141" s="21">
        <f t="shared" si="12"/>
        <v>0</v>
      </c>
      <c r="J141" s="21">
        <f t="shared" si="13"/>
        <v>283326.12</v>
      </c>
    </row>
    <row r="142" spans="1:10" s="17" customFormat="1" ht="40.799999999999997" x14ac:dyDescent="0.3">
      <c r="A142" s="19" t="s">
        <v>341</v>
      </c>
      <c r="B142" s="9" t="s">
        <v>1743</v>
      </c>
      <c r="C142" s="10" t="s">
        <v>914</v>
      </c>
      <c r="D142" s="8" t="s">
        <v>213</v>
      </c>
      <c r="E142" s="22">
        <v>362</v>
      </c>
      <c r="F142" s="21">
        <v>3902.77</v>
      </c>
      <c r="G142" s="21">
        <f t="shared" si="11"/>
        <v>1412802.74</v>
      </c>
      <c r="H142" s="21"/>
      <c r="I142" s="21">
        <f t="shared" si="12"/>
        <v>0</v>
      </c>
      <c r="J142" s="21">
        <f t="shared" si="13"/>
        <v>1412802.74</v>
      </c>
    </row>
    <row r="143" spans="1:10" s="17" customFormat="1" ht="40.799999999999997" x14ac:dyDescent="0.3">
      <c r="A143" s="19" t="s">
        <v>344</v>
      </c>
      <c r="B143" s="9" t="s">
        <v>1753</v>
      </c>
      <c r="C143" s="10" t="s">
        <v>1490</v>
      </c>
      <c r="D143" s="8" t="s">
        <v>213</v>
      </c>
      <c r="E143" s="22">
        <v>616</v>
      </c>
      <c r="F143" s="21">
        <v>330.82</v>
      </c>
      <c r="G143" s="21">
        <f t="shared" si="11"/>
        <v>203785.12</v>
      </c>
      <c r="H143" s="21"/>
      <c r="I143" s="21">
        <f t="shared" si="12"/>
        <v>0</v>
      </c>
      <c r="J143" s="21">
        <f t="shared" si="13"/>
        <v>203785.12</v>
      </c>
    </row>
    <row r="144" spans="1:10" s="17" customFormat="1" ht="40.799999999999997" x14ac:dyDescent="0.3">
      <c r="A144" s="19" t="s">
        <v>347</v>
      </c>
      <c r="B144" s="9" t="s">
        <v>1743</v>
      </c>
      <c r="C144" s="10" t="s">
        <v>876</v>
      </c>
      <c r="D144" s="8" t="s">
        <v>213</v>
      </c>
      <c r="E144" s="22">
        <v>978</v>
      </c>
      <c r="F144" s="21">
        <v>65.92</v>
      </c>
      <c r="G144" s="21">
        <f t="shared" si="11"/>
        <v>64469.760000000002</v>
      </c>
      <c r="H144" s="21"/>
      <c r="I144" s="21">
        <f t="shared" si="12"/>
        <v>0</v>
      </c>
      <c r="J144" s="21">
        <f t="shared" si="13"/>
        <v>64469.760000000002</v>
      </c>
    </row>
    <row r="145" spans="1:10" s="17" customFormat="1" ht="40.799999999999997" x14ac:dyDescent="0.3">
      <c r="A145" s="19" t="s">
        <v>348</v>
      </c>
      <c r="B145" s="9" t="s">
        <v>1743</v>
      </c>
      <c r="C145" s="10" t="s">
        <v>1404</v>
      </c>
      <c r="D145" s="8" t="s">
        <v>213</v>
      </c>
      <c r="E145" s="22">
        <v>616</v>
      </c>
      <c r="F145" s="21">
        <v>15.72</v>
      </c>
      <c r="G145" s="21">
        <f t="shared" si="11"/>
        <v>9683.52</v>
      </c>
      <c r="H145" s="21"/>
      <c r="I145" s="21">
        <f t="shared" si="12"/>
        <v>0</v>
      </c>
      <c r="J145" s="21">
        <f t="shared" si="13"/>
        <v>9683.52</v>
      </c>
    </row>
    <row r="146" spans="1:10" s="17" customFormat="1" ht="20.399999999999999" x14ac:dyDescent="0.3">
      <c r="A146" s="19" t="s">
        <v>351</v>
      </c>
      <c r="B146" s="9" t="s">
        <v>1754</v>
      </c>
      <c r="C146" s="10" t="s">
        <v>1755</v>
      </c>
      <c r="D146" s="8" t="s">
        <v>213</v>
      </c>
      <c r="E146" s="22">
        <v>28</v>
      </c>
      <c r="F146" s="21">
        <v>2254.09</v>
      </c>
      <c r="G146" s="21">
        <f t="shared" si="11"/>
        <v>63114.520000000004</v>
      </c>
      <c r="H146" s="21"/>
      <c r="I146" s="21">
        <f t="shared" si="12"/>
        <v>0</v>
      </c>
      <c r="J146" s="21">
        <f t="shared" si="13"/>
        <v>63114.520000000004</v>
      </c>
    </row>
    <row r="147" spans="1:10" s="17" customFormat="1" ht="40.799999999999997" x14ac:dyDescent="0.3">
      <c r="A147" s="19" t="s">
        <v>354</v>
      </c>
      <c r="B147" s="9" t="s">
        <v>1556</v>
      </c>
      <c r="C147" s="10" t="s">
        <v>1484</v>
      </c>
      <c r="D147" s="8" t="s">
        <v>213</v>
      </c>
      <c r="E147" s="22">
        <v>28</v>
      </c>
      <c r="F147" s="21">
        <v>1275.1199999999999</v>
      </c>
      <c r="G147" s="21">
        <f t="shared" si="11"/>
        <v>35703.360000000001</v>
      </c>
      <c r="H147" s="21"/>
      <c r="I147" s="21">
        <f t="shared" si="12"/>
        <v>0</v>
      </c>
      <c r="J147" s="21">
        <f t="shared" si="13"/>
        <v>35703.360000000001</v>
      </c>
    </row>
    <row r="148" spans="1:10" s="17" customFormat="1" ht="40.799999999999997" x14ac:dyDescent="0.3">
      <c r="A148" s="19" t="s">
        <v>358</v>
      </c>
      <c r="B148" s="9" t="s">
        <v>1756</v>
      </c>
      <c r="C148" s="10" t="s">
        <v>1333</v>
      </c>
      <c r="D148" s="8" t="s">
        <v>213</v>
      </c>
      <c r="E148" s="22">
        <v>28</v>
      </c>
      <c r="F148" s="21">
        <v>210.46</v>
      </c>
      <c r="G148" s="21">
        <f t="shared" si="11"/>
        <v>5892.88</v>
      </c>
      <c r="H148" s="21"/>
      <c r="I148" s="21">
        <f t="shared" si="12"/>
        <v>0</v>
      </c>
      <c r="J148" s="21">
        <f t="shared" si="13"/>
        <v>5892.88</v>
      </c>
    </row>
    <row r="149" spans="1:10" s="17" customFormat="1" ht="40.799999999999997" x14ac:dyDescent="0.3">
      <c r="A149" s="19" t="s">
        <v>361</v>
      </c>
      <c r="B149" s="9" t="s">
        <v>1743</v>
      </c>
      <c r="C149" s="10" t="s">
        <v>1486</v>
      </c>
      <c r="D149" s="8" t="s">
        <v>213</v>
      </c>
      <c r="E149" s="22">
        <v>168</v>
      </c>
      <c r="F149" s="21">
        <v>7.86</v>
      </c>
      <c r="G149" s="21">
        <f t="shared" si="11"/>
        <v>1320.48</v>
      </c>
      <c r="H149" s="21"/>
      <c r="I149" s="21">
        <f t="shared" si="12"/>
        <v>0</v>
      </c>
      <c r="J149" s="21">
        <f t="shared" si="13"/>
        <v>1320.48</v>
      </c>
    </row>
    <row r="150" spans="1:10" s="17" customFormat="1" ht="40.799999999999997" x14ac:dyDescent="0.3">
      <c r="A150" s="19" t="s">
        <v>363</v>
      </c>
      <c r="B150" s="9" t="s">
        <v>1743</v>
      </c>
      <c r="C150" s="10" t="s">
        <v>1487</v>
      </c>
      <c r="D150" s="8" t="s">
        <v>213</v>
      </c>
      <c r="E150" s="22">
        <v>112</v>
      </c>
      <c r="F150" s="21">
        <v>51.4</v>
      </c>
      <c r="G150" s="21">
        <f t="shared" si="11"/>
        <v>5756.8</v>
      </c>
      <c r="H150" s="21"/>
      <c r="I150" s="21">
        <f t="shared" si="12"/>
        <v>0</v>
      </c>
      <c r="J150" s="21">
        <f t="shared" si="13"/>
        <v>5756.8</v>
      </c>
    </row>
    <row r="151" spans="1:10" s="38" customFormat="1" ht="20.399999999999999" x14ac:dyDescent="0.3">
      <c r="A151" s="47" t="s">
        <v>367</v>
      </c>
      <c r="B151" s="43" t="s">
        <v>806</v>
      </c>
      <c r="C151" s="44" t="s">
        <v>807</v>
      </c>
      <c r="D151" s="42" t="s">
        <v>69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369</v>
      </c>
      <c r="B152" s="9" t="s">
        <v>1745</v>
      </c>
      <c r="C152" s="10" t="s">
        <v>1483</v>
      </c>
      <c r="D152" s="8" t="s">
        <v>213</v>
      </c>
      <c r="E152" s="22">
        <v>20</v>
      </c>
      <c r="F152" s="21">
        <v>3302.2</v>
      </c>
      <c r="G152" s="21">
        <f t="shared" si="11"/>
        <v>66044</v>
      </c>
      <c r="H152" s="21"/>
      <c r="I152" s="21">
        <f t="shared" si="12"/>
        <v>0</v>
      </c>
      <c r="J152" s="21">
        <f t="shared" si="13"/>
        <v>66044</v>
      </c>
    </row>
    <row r="153" spans="1:10" s="17" customFormat="1" ht="40.799999999999997" x14ac:dyDescent="0.3">
      <c r="A153" s="19" t="s">
        <v>371</v>
      </c>
      <c r="B153" s="9" t="s">
        <v>1752</v>
      </c>
      <c r="C153" s="10" t="s">
        <v>1489</v>
      </c>
      <c r="D153" s="8" t="s">
        <v>213</v>
      </c>
      <c r="E153" s="22">
        <v>40</v>
      </c>
      <c r="F153" s="21">
        <v>919.89</v>
      </c>
      <c r="G153" s="21">
        <f t="shared" si="11"/>
        <v>36795.599999999999</v>
      </c>
      <c r="H153" s="21"/>
      <c r="I153" s="21">
        <f t="shared" si="12"/>
        <v>0</v>
      </c>
      <c r="J153" s="21">
        <f t="shared" si="13"/>
        <v>36795.599999999999</v>
      </c>
    </row>
    <row r="154" spans="1:10" s="17" customFormat="1" ht="40.799999999999997" x14ac:dyDescent="0.3">
      <c r="A154" s="19" t="s">
        <v>374</v>
      </c>
      <c r="B154" s="9" t="s">
        <v>1753</v>
      </c>
      <c r="C154" s="10" t="s">
        <v>1490</v>
      </c>
      <c r="D154" s="8" t="s">
        <v>213</v>
      </c>
      <c r="E154" s="22">
        <v>80</v>
      </c>
      <c r="F154" s="21">
        <v>330.82</v>
      </c>
      <c r="G154" s="21">
        <f t="shared" si="11"/>
        <v>26465.599999999999</v>
      </c>
      <c r="H154" s="21"/>
      <c r="I154" s="21">
        <f t="shared" si="12"/>
        <v>0</v>
      </c>
      <c r="J154" s="21">
        <f t="shared" si="13"/>
        <v>26465.599999999999</v>
      </c>
    </row>
    <row r="155" spans="1:10" s="17" customFormat="1" ht="40.799999999999997" x14ac:dyDescent="0.3">
      <c r="A155" s="19" t="s">
        <v>376</v>
      </c>
      <c r="B155" s="9" t="s">
        <v>1743</v>
      </c>
      <c r="C155" s="10" t="s">
        <v>876</v>
      </c>
      <c r="D155" s="8" t="s">
        <v>213</v>
      </c>
      <c r="E155" s="22">
        <v>80</v>
      </c>
      <c r="F155" s="21">
        <v>65.92</v>
      </c>
      <c r="G155" s="21">
        <f t="shared" si="11"/>
        <v>5273.6</v>
      </c>
      <c r="H155" s="21"/>
      <c r="I155" s="21">
        <f t="shared" si="12"/>
        <v>0</v>
      </c>
      <c r="J155" s="21">
        <f t="shared" si="13"/>
        <v>5273.6</v>
      </c>
    </row>
    <row r="156" spans="1:10" s="17" customFormat="1" ht="40.799999999999997" x14ac:dyDescent="0.3">
      <c r="A156" s="19" t="s">
        <v>379</v>
      </c>
      <c r="B156" s="9" t="s">
        <v>1743</v>
      </c>
      <c r="C156" s="10" t="s">
        <v>1404</v>
      </c>
      <c r="D156" s="8" t="s">
        <v>213</v>
      </c>
      <c r="E156" s="22">
        <v>80</v>
      </c>
      <c r="F156" s="21">
        <v>15.72</v>
      </c>
      <c r="G156" s="21">
        <f t="shared" si="11"/>
        <v>1257.6000000000001</v>
      </c>
      <c r="H156" s="21"/>
      <c r="I156" s="21">
        <f t="shared" si="12"/>
        <v>0</v>
      </c>
      <c r="J156" s="21">
        <f t="shared" si="13"/>
        <v>1257.6000000000001</v>
      </c>
    </row>
    <row r="157" spans="1:10" s="38" customFormat="1" ht="20.399999999999999" x14ac:dyDescent="0.3">
      <c r="A157" s="47" t="s">
        <v>380</v>
      </c>
      <c r="B157" s="43" t="s">
        <v>806</v>
      </c>
      <c r="C157" s="44" t="s">
        <v>807</v>
      </c>
      <c r="D157" s="42" t="s">
        <v>69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0.799999999999997" x14ac:dyDescent="0.3">
      <c r="A158" s="19" t="s">
        <v>381</v>
      </c>
      <c r="B158" s="9" t="s">
        <v>1745</v>
      </c>
      <c r="C158" s="10" t="s">
        <v>1757</v>
      </c>
      <c r="D158" s="8" t="s">
        <v>213</v>
      </c>
      <c r="E158" s="22">
        <v>85</v>
      </c>
      <c r="F158" s="21">
        <v>3377.2</v>
      </c>
      <c r="G158" s="21">
        <f t="shared" si="11"/>
        <v>287062</v>
      </c>
      <c r="H158" s="21"/>
      <c r="I158" s="21">
        <f t="shared" si="12"/>
        <v>0</v>
      </c>
      <c r="J158" s="21">
        <f t="shared" si="13"/>
        <v>287062</v>
      </c>
    </row>
    <row r="159" spans="1:10" s="17" customFormat="1" ht="40.799999999999997" x14ac:dyDescent="0.3">
      <c r="A159" s="19" t="s">
        <v>384</v>
      </c>
      <c r="B159" s="9" t="s">
        <v>1459</v>
      </c>
      <c r="C159" s="10" t="s">
        <v>1460</v>
      </c>
      <c r="D159" s="8" t="s">
        <v>213</v>
      </c>
      <c r="E159" s="22">
        <v>170</v>
      </c>
      <c r="F159" s="21">
        <v>407.64</v>
      </c>
      <c r="G159" s="21">
        <f t="shared" si="11"/>
        <v>69298.8</v>
      </c>
      <c r="H159" s="21"/>
      <c r="I159" s="21">
        <f t="shared" si="12"/>
        <v>0</v>
      </c>
      <c r="J159" s="21">
        <f t="shared" si="13"/>
        <v>69298.8</v>
      </c>
    </row>
    <row r="160" spans="1:10" s="17" customFormat="1" ht="40.799999999999997" x14ac:dyDescent="0.3">
      <c r="A160" s="19" t="s">
        <v>386</v>
      </c>
      <c r="B160" s="9" t="s">
        <v>1743</v>
      </c>
      <c r="C160" s="10" t="s">
        <v>1461</v>
      </c>
      <c r="D160" s="8" t="s">
        <v>213</v>
      </c>
      <c r="E160" s="22">
        <v>170</v>
      </c>
      <c r="F160" s="21">
        <v>1123.3499999999999</v>
      </c>
      <c r="G160" s="21">
        <f t="shared" si="11"/>
        <v>190969.49999999997</v>
      </c>
      <c r="H160" s="21"/>
      <c r="I160" s="21">
        <f t="shared" si="12"/>
        <v>0</v>
      </c>
      <c r="J160" s="21">
        <f t="shared" si="13"/>
        <v>190969.49999999997</v>
      </c>
    </row>
    <row r="161" spans="1:10" s="17" customFormat="1" ht="40.799999999999997" x14ac:dyDescent="0.3">
      <c r="A161" s="19" t="s">
        <v>388</v>
      </c>
      <c r="B161" s="9" t="s">
        <v>1753</v>
      </c>
      <c r="C161" s="10" t="s">
        <v>1462</v>
      </c>
      <c r="D161" s="8" t="s">
        <v>213</v>
      </c>
      <c r="E161" s="22">
        <v>170</v>
      </c>
      <c r="F161" s="21">
        <v>396.14</v>
      </c>
      <c r="G161" s="21">
        <f t="shared" si="11"/>
        <v>67343.8</v>
      </c>
      <c r="H161" s="21"/>
      <c r="I161" s="21">
        <f t="shared" si="12"/>
        <v>0</v>
      </c>
      <c r="J161" s="21">
        <f t="shared" si="13"/>
        <v>67343.8</v>
      </c>
    </row>
    <row r="162" spans="1:10" s="17" customFormat="1" ht="40.799999999999997" x14ac:dyDescent="0.3">
      <c r="A162" s="19" t="s">
        <v>390</v>
      </c>
      <c r="B162" s="9" t="s">
        <v>1743</v>
      </c>
      <c r="C162" s="10" t="s">
        <v>876</v>
      </c>
      <c r="D162" s="8" t="s">
        <v>213</v>
      </c>
      <c r="E162" s="22">
        <v>170</v>
      </c>
      <c r="F162" s="21">
        <v>65.92</v>
      </c>
      <c r="G162" s="21">
        <f t="shared" si="11"/>
        <v>11206.4</v>
      </c>
      <c r="H162" s="21"/>
      <c r="I162" s="21">
        <f t="shared" si="12"/>
        <v>0</v>
      </c>
      <c r="J162" s="21">
        <f t="shared" si="13"/>
        <v>11206.4</v>
      </c>
    </row>
    <row r="163" spans="1:10" s="38" customFormat="1" ht="20.399999999999999" x14ac:dyDescent="0.3">
      <c r="A163" s="47" t="s">
        <v>392</v>
      </c>
      <c r="B163" s="43" t="s">
        <v>825</v>
      </c>
      <c r="C163" s="44" t="s">
        <v>826</v>
      </c>
      <c r="D163" s="42" t="s">
        <v>109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0.799999999999997" x14ac:dyDescent="0.3">
      <c r="A164" s="19" t="s">
        <v>395</v>
      </c>
      <c r="B164" s="9" t="s">
        <v>1069</v>
      </c>
      <c r="C164" s="10" t="s">
        <v>1667</v>
      </c>
      <c r="D164" s="8" t="s">
        <v>116</v>
      </c>
      <c r="E164" s="23">
        <v>664.35</v>
      </c>
      <c r="F164" s="21">
        <v>4801.72</v>
      </c>
      <c r="G164" s="21">
        <f t="shared" si="14"/>
        <v>3190022.6820000005</v>
      </c>
      <c r="H164" s="21"/>
      <c r="I164" s="21">
        <f t="shared" si="15"/>
        <v>0</v>
      </c>
      <c r="J164" s="21">
        <f t="shared" si="13"/>
        <v>3190022.6820000005</v>
      </c>
    </row>
    <row r="165" spans="1:10" s="38" customFormat="1" ht="20.399999999999999" x14ac:dyDescent="0.3">
      <c r="A165" s="47" t="s">
        <v>398</v>
      </c>
      <c r="B165" s="43" t="s">
        <v>1330</v>
      </c>
      <c r="C165" s="44" t="s">
        <v>1331</v>
      </c>
      <c r="D165" s="42" t="s">
        <v>109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0.799999999999997" x14ac:dyDescent="0.3">
      <c r="A166" s="19" t="s">
        <v>900</v>
      </c>
      <c r="B166" s="9" t="s">
        <v>1069</v>
      </c>
      <c r="C166" s="10" t="s">
        <v>1405</v>
      </c>
      <c r="D166" s="8" t="s">
        <v>116</v>
      </c>
      <c r="E166" s="20">
        <v>51.5</v>
      </c>
      <c r="F166" s="21">
        <v>5502.46</v>
      </c>
      <c r="G166" s="21">
        <f t="shared" si="14"/>
        <v>283376.69</v>
      </c>
      <c r="H166" s="21"/>
      <c r="I166" s="21">
        <f t="shared" si="15"/>
        <v>0</v>
      </c>
      <c r="J166" s="21">
        <f t="shared" si="13"/>
        <v>283376.69</v>
      </c>
    </row>
    <row r="167" spans="1:10" s="17" customFormat="1" ht="40.799999999999997" x14ac:dyDescent="0.3">
      <c r="A167" s="19" t="s">
        <v>404</v>
      </c>
      <c r="B167" s="9" t="s">
        <v>1073</v>
      </c>
      <c r="C167" s="10" t="s">
        <v>836</v>
      </c>
      <c r="D167" s="8" t="s">
        <v>837</v>
      </c>
      <c r="E167" s="22">
        <v>20</v>
      </c>
      <c r="F167" s="21">
        <v>2100</v>
      </c>
      <c r="G167" s="21">
        <f t="shared" si="14"/>
        <v>42000</v>
      </c>
      <c r="H167" s="21"/>
      <c r="I167" s="21">
        <f t="shared" si="15"/>
        <v>0</v>
      </c>
      <c r="J167" s="21">
        <f t="shared" si="13"/>
        <v>42000</v>
      </c>
    </row>
    <row r="168" spans="1:10" s="17" customFormat="1" ht="40.799999999999997" x14ac:dyDescent="0.3">
      <c r="A168" s="19" t="s">
        <v>902</v>
      </c>
      <c r="B168" s="9" t="s">
        <v>1747</v>
      </c>
      <c r="C168" s="10" t="s">
        <v>1311</v>
      </c>
      <c r="D168" s="8" t="s">
        <v>213</v>
      </c>
      <c r="E168" s="22">
        <v>320</v>
      </c>
      <c r="F168" s="21">
        <v>16.32</v>
      </c>
      <c r="G168" s="21">
        <f t="shared" si="14"/>
        <v>5222.3999999999996</v>
      </c>
      <c r="H168" s="21"/>
      <c r="I168" s="21">
        <f t="shared" si="15"/>
        <v>0</v>
      </c>
      <c r="J168" s="21">
        <f t="shared" si="13"/>
        <v>5222.3999999999996</v>
      </c>
    </row>
    <row r="169" spans="1:10" s="17" customFormat="1" ht="40.799999999999997" x14ac:dyDescent="0.3">
      <c r="A169" s="19" t="s">
        <v>903</v>
      </c>
      <c r="B169" s="9" t="s">
        <v>1727</v>
      </c>
      <c r="C169" s="10" t="s">
        <v>1036</v>
      </c>
      <c r="D169" s="8" t="s">
        <v>213</v>
      </c>
      <c r="E169" s="22">
        <v>640</v>
      </c>
      <c r="F169" s="21">
        <v>150</v>
      </c>
      <c r="G169" s="21">
        <f t="shared" si="14"/>
        <v>96000</v>
      </c>
      <c r="H169" s="21"/>
      <c r="I169" s="21">
        <f t="shared" si="15"/>
        <v>0</v>
      </c>
      <c r="J169" s="21">
        <f t="shared" si="13"/>
        <v>96000</v>
      </c>
    </row>
    <row r="170" spans="1:10" s="17" customFormat="1" ht="40.799999999999997" x14ac:dyDescent="0.3">
      <c r="A170" s="19" t="s">
        <v>412</v>
      </c>
      <c r="B170" s="9" t="s">
        <v>1727</v>
      </c>
      <c r="C170" s="10" t="s">
        <v>1467</v>
      </c>
      <c r="D170" s="8" t="s">
        <v>213</v>
      </c>
      <c r="E170" s="22">
        <v>645</v>
      </c>
      <c r="F170" s="21">
        <v>908.41</v>
      </c>
      <c r="G170" s="21">
        <f t="shared" si="14"/>
        <v>585924.44999999995</v>
      </c>
      <c r="H170" s="21"/>
      <c r="I170" s="21">
        <f t="shared" si="15"/>
        <v>0</v>
      </c>
      <c r="J170" s="21">
        <f t="shared" si="13"/>
        <v>585924.44999999995</v>
      </c>
    </row>
    <row r="171" spans="1:10" s="17" customFormat="1" ht="40.799999999999997" x14ac:dyDescent="0.3">
      <c r="A171" s="19" t="s">
        <v>416</v>
      </c>
      <c r="B171" s="9" t="s">
        <v>1556</v>
      </c>
      <c r="C171" s="10" t="s">
        <v>1468</v>
      </c>
      <c r="D171" s="8" t="s">
        <v>213</v>
      </c>
      <c r="E171" s="22">
        <v>645</v>
      </c>
      <c r="F171" s="21">
        <v>2143.41</v>
      </c>
      <c r="G171" s="21">
        <f t="shared" si="14"/>
        <v>1382499.45</v>
      </c>
      <c r="H171" s="21"/>
      <c r="I171" s="21">
        <f t="shared" si="15"/>
        <v>0</v>
      </c>
      <c r="J171" s="21">
        <f t="shared" si="13"/>
        <v>1382499.45</v>
      </c>
    </row>
    <row r="172" spans="1:10" s="17" customFormat="1" ht="40.799999999999997" x14ac:dyDescent="0.3">
      <c r="A172" s="19" t="s">
        <v>906</v>
      </c>
      <c r="B172" s="9" t="s">
        <v>1758</v>
      </c>
      <c r="C172" s="10" t="s">
        <v>1335</v>
      </c>
      <c r="D172" s="8" t="s">
        <v>213</v>
      </c>
      <c r="E172" s="22">
        <v>645</v>
      </c>
      <c r="F172" s="21">
        <v>637.71</v>
      </c>
      <c r="G172" s="21">
        <f t="shared" si="14"/>
        <v>411322.95</v>
      </c>
      <c r="H172" s="21"/>
      <c r="I172" s="21">
        <f t="shared" si="15"/>
        <v>0</v>
      </c>
      <c r="J172" s="21">
        <f t="shared" si="13"/>
        <v>411322.95</v>
      </c>
    </row>
    <row r="173" spans="1:10" s="17" customFormat="1" ht="40.799999999999997" x14ac:dyDescent="0.3">
      <c r="A173" s="19" t="s">
        <v>422</v>
      </c>
      <c r="B173" s="9" t="s">
        <v>1758</v>
      </c>
      <c r="C173" s="10" t="s">
        <v>1470</v>
      </c>
      <c r="D173" s="8" t="s">
        <v>213</v>
      </c>
      <c r="E173" s="22">
        <v>1290</v>
      </c>
      <c r="F173" s="21">
        <v>637.71</v>
      </c>
      <c r="G173" s="21">
        <f t="shared" si="14"/>
        <v>822645.9</v>
      </c>
      <c r="H173" s="21"/>
      <c r="I173" s="21">
        <f t="shared" si="15"/>
        <v>0</v>
      </c>
      <c r="J173" s="21">
        <f t="shared" si="13"/>
        <v>822645.9</v>
      </c>
    </row>
    <row r="174" spans="1:10" s="17" customFormat="1" ht="40.799999999999997" x14ac:dyDescent="0.3">
      <c r="A174" s="19" t="s">
        <v>424</v>
      </c>
      <c r="B174" s="9" t="s">
        <v>1758</v>
      </c>
      <c r="C174" s="10" t="s">
        <v>1471</v>
      </c>
      <c r="D174" s="8" t="s">
        <v>213</v>
      </c>
      <c r="E174" s="22">
        <v>1290</v>
      </c>
      <c r="F174" s="21">
        <v>103.68</v>
      </c>
      <c r="G174" s="21">
        <f t="shared" si="14"/>
        <v>133747.20000000001</v>
      </c>
      <c r="H174" s="21"/>
      <c r="I174" s="21">
        <f t="shared" si="15"/>
        <v>0</v>
      </c>
      <c r="J174" s="21">
        <f t="shared" si="13"/>
        <v>133747.20000000001</v>
      </c>
    </row>
    <row r="175" spans="1:10" s="17" customFormat="1" ht="40.799999999999997" x14ac:dyDescent="0.3">
      <c r="A175" s="19" t="s">
        <v>427</v>
      </c>
      <c r="B175" s="9" t="s">
        <v>1743</v>
      </c>
      <c r="C175" s="10" t="s">
        <v>912</v>
      </c>
      <c r="D175" s="8" t="s">
        <v>213</v>
      </c>
      <c r="E175" s="22">
        <v>1290</v>
      </c>
      <c r="F175" s="21">
        <v>15.12</v>
      </c>
      <c r="G175" s="21">
        <f t="shared" si="14"/>
        <v>19504.8</v>
      </c>
      <c r="H175" s="21"/>
      <c r="I175" s="21">
        <f t="shared" si="15"/>
        <v>0</v>
      </c>
      <c r="J175" s="21">
        <f t="shared" si="13"/>
        <v>19504.8</v>
      </c>
    </row>
    <row r="176" spans="1:10" s="38" customFormat="1" ht="30.6" x14ac:dyDescent="0.3">
      <c r="A176" s="47" t="s">
        <v>908</v>
      </c>
      <c r="B176" s="43" t="s">
        <v>498</v>
      </c>
      <c r="C176" s="44" t="s">
        <v>499</v>
      </c>
      <c r="D176" s="42" t="s">
        <v>109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0.799999999999997" x14ac:dyDescent="0.3">
      <c r="A177" s="19" t="s">
        <v>432</v>
      </c>
      <c r="B177" s="9" t="s">
        <v>823</v>
      </c>
      <c r="C177" s="10" t="s">
        <v>1528</v>
      </c>
      <c r="D177" s="8" t="s">
        <v>116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3">
      <c r="G178" s="26">
        <f t="shared" ref="G178:I178" si="16">SUM(G3:G177)</f>
        <v>33696778.11889746</v>
      </c>
      <c r="H178" s="26"/>
      <c r="I178" s="26">
        <f t="shared" si="16"/>
        <v>0</v>
      </c>
      <c r="J178" s="26">
        <f>SUM(J3:J177)</f>
        <v>33696778.11889746</v>
      </c>
      <c r="K178" s="31"/>
    </row>
    <row r="179" spans="1:11" x14ac:dyDescent="0.3">
      <c r="G179" s="31"/>
      <c r="H179" s="31"/>
      <c r="I179" s="31"/>
      <c r="J179" s="31"/>
      <c r="K179" s="31"/>
    </row>
    <row r="180" spans="1:11" x14ac:dyDescent="0.3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15" activePane="bottomLeft" state="frozen"/>
      <selection activeCell="V30" sqref="V30"/>
      <selection pane="bottomLeft" activeCell="F78" sqref="F7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1711</v>
      </c>
      <c r="D4" s="8" t="s">
        <v>213</v>
      </c>
      <c r="E4" s="22">
        <v>117</v>
      </c>
      <c r="F4" s="21">
        <v>38200</v>
      </c>
      <c r="G4" s="21">
        <f t="shared" si="0"/>
        <v>4469400</v>
      </c>
      <c r="H4" s="21"/>
      <c r="I4" s="21">
        <f t="shared" si="1"/>
        <v>0</v>
      </c>
      <c r="J4" s="21">
        <f t="shared" ref="J4:J67" si="3">G4+I4</f>
        <v>4469400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28</v>
      </c>
      <c r="F5" s="21">
        <v>28850</v>
      </c>
      <c r="G5" s="21">
        <f t="shared" si="0"/>
        <v>807800</v>
      </c>
      <c r="H5" s="21"/>
      <c r="I5" s="21">
        <f t="shared" si="1"/>
        <v>0</v>
      </c>
      <c r="J5" s="21">
        <f t="shared" si="3"/>
        <v>807800</v>
      </c>
    </row>
    <row r="6" spans="1:10" s="17" customFormat="1" ht="40.799999999999997" x14ac:dyDescent="0.3">
      <c r="A6" s="19" t="s">
        <v>19</v>
      </c>
      <c r="B6" s="9" t="s">
        <v>978</v>
      </c>
      <c r="C6" s="10" t="s">
        <v>1712</v>
      </c>
      <c r="D6" s="8" t="s">
        <v>213</v>
      </c>
      <c r="E6" s="22">
        <v>2</v>
      </c>
      <c r="F6" s="21">
        <v>57200</v>
      </c>
      <c r="G6" s="21">
        <f t="shared" si="0"/>
        <v>114400</v>
      </c>
      <c r="H6" s="21"/>
      <c r="I6" s="21">
        <f t="shared" si="1"/>
        <v>0</v>
      </c>
      <c r="J6" s="21">
        <f t="shared" si="3"/>
        <v>114400</v>
      </c>
    </row>
    <row r="7" spans="1:10" s="17" customFormat="1" ht="30.6" x14ac:dyDescent="0.3">
      <c r="A7" s="19" t="s">
        <v>22</v>
      </c>
      <c r="B7" s="9" t="s">
        <v>1251</v>
      </c>
      <c r="C7" s="10" t="s">
        <v>1252</v>
      </c>
      <c r="D7" s="8" t="s">
        <v>69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4.4" x14ac:dyDescent="0.3">
      <c r="A8" s="14" t="s">
        <v>1644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0.799999999999997" x14ac:dyDescent="0.3">
      <c r="A9" s="47" t="s">
        <v>28</v>
      </c>
      <c r="B9" s="43" t="s">
        <v>114</v>
      </c>
      <c r="C9" s="44" t="s">
        <v>115</v>
      </c>
      <c r="D9" s="42" t="s">
        <v>109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0.799999999999997" x14ac:dyDescent="0.3">
      <c r="A10" s="47" t="s">
        <v>552</v>
      </c>
      <c r="B10" s="43" t="s">
        <v>111</v>
      </c>
      <c r="C10" s="44" t="s">
        <v>112</v>
      </c>
      <c r="D10" s="42" t="s">
        <v>109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34</v>
      </c>
      <c r="B11" s="9" t="s">
        <v>720</v>
      </c>
      <c r="C11" s="10" t="s">
        <v>1500</v>
      </c>
      <c r="D11" s="8" t="s">
        <v>116</v>
      </c>
      <c r="E11" s="20">
        <v>86.7</v>
      </c>
      <c r="F11" s="21">
        <v>3351.61</v>
      </c>
      <c r="G11" s="21">
        <f t="shared" si="0"/>
        <v>290584.587</v>
      </c>
      <c r="H11" s="21"/>
      <c r="I11" s="21">
        <f t="shared" si="1"/>
        <v>0</v>
      </c>
      <c r="J11" s="21">
        <f t="shared" si="3"/>
        <v>290584.587</v>
      </c>
    </row>
    <row r="12" spans="1:10" s="17" customFormat="1" ht="40.799999999999997" x14ac:dyDescent="0.3">
      <c r="A12" s="19" t="s">
        <v>35</v>
      </c>
      <c r="B12" s="9" t="s">
        <v>720</v>
      </c>
      <c r="C12" s="10" t="s">
        <v>1501</v>
      </c>
      <c r="D12" s="8" t="s">
        <v>116</v>
      </c>
      <c r="E12" s="20">
        <v>423.3</v>
      </c>
      <c r="F12" s="21">
        <v>1579.11</v>
      </c>
      <c r="G12" s="21">
        <f t="shared" si="0"/>
        <v>668437.26299999992</v>
      </c>
      <c r="H12" s="21"/>
      <c r="I12" s="21">
        <f t="shared" si="1"/>
        <v>0</v>
      </c>
      <c r="J12" s="21">
        <f t="shared" si="3"/>
        <v>668437.26299999992</v>
      </c>
    </row>
    <row r="13" spans="1:10" s="17" customFormat="1" ht="40.799999999999997" x14ac:dyDescent="0.3">
      <c r="A13" s="19" t="s">
        <v>556</v>
      </c>
      <c r="B13" s="9" t="s">
        <v>1255</v>
      </c>
      <c r="C13" s="10" t="s">
        <v>1502</v>
      </c>
      <c r="D13" s="8" t="s">
        <v>116</v>
      </c>
      <c r="E13" s="20">
        <v>1055.7</v>
      </c>
      <c r="F13" s="21">
        <v>1155.51</v>
      </c>
      <c r="G13" s="21">
        <f t="shared" si="0"/>
        <v>1219871.9070000001</v>
      </c>
      <c r="H13" s="21"/>
      <c r="I13" s="21">
        <f t="shared" si="1"/>
        <v>0</v>
      </c>
      <c r="J13" s="21">
        <f t="shared" si="3"/>
        <v>1219871.9070000001</v>
      </c>
    </row>
    <row r="14" spans="1:10" s="17" customFormat="1" ht="40.799999999999997" x14ac:dyDescent="0.3">
      <c r="A14" s="19" t="s">
        <v>42</v>
      </c>
      <c r="B14" s="9" t="s">
        <v>728</v>
      </c>
      <c r="C14" s="10" t="s">
        <v>1503</v>
      </c>
      <c r="D14" s="8" t="s">
        <v>116</v>
      </c>
      <c r="E14" s="20">
        <v>219.3</v>
      </c>
      <c r="F14" s="21">
        <v>760.35</v>
      </c>
      <c r="G14" s="21">
        <f t="shared" si="0"/>
        <v>166744.755</v>
      </c>
      <c r="H14" s="21"/>
      <c r="I14" s="21">
        <f t="shared" si="1"/>
        <v>0</v>
      </c>
      <c r="J14" s="21">
        <f t="shared" si="3"/>
        <v>166744.755</v>
      </c>
    </row>
    <row r="15" spans="1:10" s="17" customFormat="1" ht="40.799999999999997" x14ac:dyDescent="0.3">
      <c r="A15" s="19" t="s">
        <v>558</v>
      </c>
      <c r="B15" s="9" t="s">
        <v>1258</v>
      </c>
      <c r="C15" s="10" t="s">
        <v>1353</v>
      </c>
      <c r="D15" s="8" t="s">
        <v>116</v>
      </c>
      <c r="E15" s="20">
        <v>351.9</v>
      </c>
      <c r="F15" s="21">
        <v>495.42</v>
      </c>
      <c r="G15" s="21">
        <f t="shared" si="0"/>
        <v>174338.29799999998</v>
      </c>
      <c r="H15" s="21"/>
      <c r="I15" s="21">
        <f t="shared" si="1"/>
        <v>0</v>
      </c>
      <c r="J15" s="21">
        <f t="shared" si="3"/>
        <v>174338.29799999998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1354</v>
      </c>
      <c r="D16" s="8" t="s">
        <v>116</v>
      </c>
      <c r="E16" s="20">
        <v>402.9</v>
      </c>
      <c r="F16" s="21">
        <v>380.34</v>
      </c>
      <c r="G16" s="21">
        <f t="shared" si="0"/>
        <v>153238.98599999998</v>
      </c>
      <c r="H16" s="21"/>
      <c r="I16" s="21">
        <f t="shared" si="1"/>
        <v>0</v>
      </c>
      <c r="J16" s="21">
        <f t="shared" si="3"/>
        <v>153238.98599999998</v>
      </c>
    </row>
    <row r="17" spans="1:11" s="17" customFormat="1" ht="40.799999999999997" x14ac:dyDescent="0.3">
      <c r="A17" s="19" t="s">
        <v>46</v>
      </c>
      <c r="B17" s="9" t="s">
        <v>733</v>
      </c>
      <c r="C17" s="10" t="s">
        <v>1505</v>
      </c>
      <c r="D17" s="8" t="s">
        <v>116</v>
      </c>
      <c r="E17" s="20">
        <v>489.6</v>
      </c>
      <c r="F17" s="21">
        <v>1394.14</v>
      </c>
      <c r="G17" s="21">
        <f t="shared" si="0"/>
        <v>682570.94400000013</v>
      </c>
      <c r="H17" s="21"/>
      <c r="I17" s="21">
        <f t="shared" si="1"/>
        <v>0</v>
      </c>
      <c r="J17" s="21">
        <f t="shared" si="3"/>
        <v>682570.94400000013</v>
      </c>
    </row>
    <row r="18" spans="1:11" s="17" customFormat="1" ht="40.799999999999997" x14ac:dyDescent="0.3">
      <c r="A18" s="19" t="s">
        <v>563</v>
      </c>
      <c r="B18" s="9" t="s">
        <v>733</v>
      </c>
      <c r="C18" s="10" t="s">
        <v>1357</v>
      </c>
      <c r="D18" s="8" t="s">
        <v>116</v>
      </c>
      <c r="E18" s="20">
        <v>163.19999999999999</v>
      </c>
      <c r="F18" s="21">
        <v>908.73</v>
      </c>
      <c r="G18" s="21">
        <f t="shared" si="0"/>
        <v>148304.736</v>
      </c>
      <c r="H18" s="21"/>
      <c r="I18" s="21">
        <f t="shared" si="1"/>
        <v>0</v>
      </c>
      <c r="J18" s="21">
        <f t="shared" si="3"/>
        <v>148304.736</v>
      </c>
    </row>
    <row r="19" spans="1:11" s="17" customFormat="1" ht="40.799999999999997" x14ac:dyDescent="0.3">
      <c r="A19" s="19" t="s">
        <v>51</v>
      </c>
      <c r="B19" s="9" t="s">
        <v>733</v>
      </c>
      <c r="C19" s="10" t="s">
        <v>1359</v>
      </c>
      <c r="D19" s="8" t="s">
        <v>116</v>
      </c>
      <c r="E19" s="20">
        <v>520.20000000000005</v>
      </c>
      <c r="F19" s="21">
        <v>586.29</v>
      </c>
      <c r="G19" s="21">
        <f t="shared" si="0"/>
        <v>304988.05800000002</v>
      </c>
      <c r="H19" s="21"/>
      <c r="I19" s="21">
        <f t="shared" si="1"/>
        <v>0</v>
      </c>
      <c r="J19" s="21">
        <f t="shared" si="3"/>
        <v>304988.05800000002</v>
      </c>
    </row>
    <row r="20" spans="1:11" s="17" customFormat="1" ht="40.799999999999997" x14ac:dyDescent="0.3">
      <c r="A20" s="19" t="s">
        <v>565</v>
      </c>
      <c r="B20" s="9" t="s">
        <v>733</v>
      </c>
      <c r="C20" s="10" t="s">
        <v>1360</v>
      </c>
      <c r="D20" s="8" t="s">
        <v>116</v>
      </c>
      <c r="E20" s="20">
        <v>402.9</v>
      </c>
      <c r="F20" s="21">
        <v>466.17</v>
      </c>
      <c r="G20" s="21">
        <f t="shared" si="0"/>
        <v>187819.89299999998</v>
      </c>
      <c r="H20" s="21"/>
      <c r="I20" s="21">
        <f t="shared" si="1"/>
        <v>0</v>
      </c>
      <c r="J20" s="21">
        <f t="shared" si="3"/>
        <v>187819.89299999998</v>
      </c>
    </row>
    <row r="21" spans="1:11" s="38" customFormat="1" ht="30.6" x14ac:dyDescent="0.3">
      <c r="A21" s="47" t="s">
        <v>567</v>
      </c>
      <c r="B21" s="43" t="s">
        <v>124</v>
      </c>
      <c r="C21" s="44" t="s">
        <v>125</v>
      </c>
      <c r="D21" s="42" t="s">
        <v>109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0.799999999999997" x14ac:dyDescent="0.3">
      <c r="A22" s="19" t="s">
        <v>56</v>
      </c>
      <c r="B22" s="9" t="s">
        <v>741</v>
      </c>
      <c r="C22" s="10" t="s">
        <v>984</v>
      </c>
      <c r="D22" s="8" t="s">
        <v>116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0.799999999999997" x14ac:dyDescent="0.3">
      <c r="A23" s="19" t="s">
        <v>57</v>
      </c>
      <c r="B23" s="9" t="s">
        <v>741</v>
      </c>
      <c r="C23" s="10" t="s">
        <v>985</v>
      </c>
      <c r="D23" s="8" t="s">
        <v>116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4.4" x14ac:dyDescent="0.3">
      <c r="A24" s="14" t="s">
        <v>1759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0.399999999999999" x14ac:dyDescent="0.3">
      <c r="A25" s="47" t="s">
        <v>576</v>
      </c>
      <c r="B25" s="43" t="s">
        <v>319</v>
      </c>
      <c r="C25" s="44" t="s">
        <v>320</v>
      </c>
      <c r="D25" s="42" t="s">
        <v>69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2" customFormat="1" ht="40.799999999999997" x14ac:dyDescent="0.3">
      <c r="A26" s="56" t="s">
        <v>63</v>
      </c>
      <c r="B26" s="57" t="s">
        <v>747</v>
      </c>
      <c r="C26" s="58" t="s">
        <v>748</v>
      </c>
      <c r="D26" s="59" t="s">
        <v>213</v>
      </c>
      <c r="E26" s="60">
        <v>1</v>
      </c>
      <c r="F26" s="61"/>
      <c r="G26" s="61">
        <f t="shared" si="0"/>
        <v>0</v>
      </c>
      <c r="H26" s="61"/>
      <c r="I26" s="61">
        <f t="shared" si="1"/>
        <v>0</v>
      </c>
      <c r="J26" s="61">
        <f t="shared" si="3"/>
        <v>0</v>
      </c>
      <c r="K26" s="62" t="s">
        <v>2027</v>
      </c>
    </row>
    <row r="27" spans="1:11" s="17" customFormat="1" ht="14.4" x14ac:dyDescent="0.3">
      <c r="A27" s="14" t="s">
        <v>1760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20.399999999999999" x14ac:dyDescent="0.3">
      <c r="A28" s="47" t="s">
        <v>66</v>
      </c>
      <c r="B28" s="43" t="s">
        <v>128</v>
      </c>
      <c r="C28" s="44" t="s">
        <v>129</v>
      </c>
      <c r="D28" s="42" t="s">
        <v>130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0.799999999999997" x14ac:dyDescent="0.3">
      <c r="A29" s="19" t="s">
        <v>70</v>
      </c>
      <c r="B29" s="9" t="s">
        <v>782</v>
      </c>
      <c r="C29" s="10" t="s">
        <v>1015</v>
      </c>
      <c r="D29" s="8" t="s">
        <v>213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0.799999999999997" x14ac:dyDescent="0.3">
      <c r="A30" s="19" t="s">
        <v>74</v>
      </c>
      <c r="B30" s="9" t="s">
        <v>784</v>
      </c>
      <c r="C30" s="10" t="s">
        <v>1016</v>
      </c>
      <c r="D30" s="8" t="s">
        <v>213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0.799999999999997" x14ac:dyDescent="0.3">
      <c r="A31" s="19" t="s">
        <v>76</v>
      </c>
      <c r="B31" s="9" t="s">
        <v>1274</v>
      </c>
      <c r="C31" s="10" t="s">
        <v>1017</v>
      </c>
      <c r="D31" s="8" t="s">
        <v>213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0.399999999999999" x14ac:dyDescent="0.3">
      <c r="A32" s="47" t="s">
        <v>79</v>
      </c>
      <c r="B32" s="43" t="s">
        <v>788</v>
      </c>
      <c r="C32" s="44" t="s">
        <v>789</v>
      </c>
      <c r="D32" s="42" t="s">
        <v>790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791</v>
      </c>
      <c r="C33" s="10" t="s">
        <v>792</v>
      </c>
      <c r="D33" s="8" t="s">
        <v>213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992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0.6" x14ac:dyDescent="0.3">
      <c r="A35" s="47" t="s">
        <v>83</v>
      </c>
      <c r="B35" s="43" t="s">
        <v>758</v>
      </c>
      <c r="C35" s="44" t="s">
        <v>759</v>
      </c>
      <c r="D35" s="42" t="s">
        <v>38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0.6" x14ac:dyDescent="0.3">
      <c r="A36" s="19" t="s">
        <v>1761</v>
      </c>
      <c r="B36" s="9" t="s">
        <v>996</v>
      </c>
      <c r="C36" s="10" t="s">
        <v>1278</v>
      </c>
      <c r="D36" s="8" t="s">
        <v>213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88</v>
      </c>
      <c r="B37" s="43" t="s">
        <v>47</v>
      </c>
      <c r="C37" s="44" t="s">
        <v>48</v>
      </c>
      <c r="D37" s="42" t="s">
        <v>38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0.399999999999999" x14ac:dyDescent="0.3">
      <c r="A38" s="19" t="s">
        <v>600</v>
      </c>
      <c r="B38" s="9" t="s">
        <v>1647</v>
      </c>
      <c r="C38" s="10" t="s">
        <v>1008</v>
      </c>
      <c r="D38" s="8" t="s">
        <v>213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1762</v>
      </c>
      <c r="B39" s="9" t="s">
        <v>1647</v>
      </c>
      <c r="C39" s="10" t="s">
        <v>776</v>
      </c>
      <c r="D39" s="8" t="s">
        <v>213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94</v>
      </c>
      <c r="B40" s="43" t="s">
        <v>208</v>
      </c>
      <c r="C40" s="44" t="s">
        <v>209</v>
      </c>
      <c r="D40" s="42" t="s">
        <v>38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0.799999999999997" x14ac:dyDescent="0.3">
      <c r="A41" s="19" t="s">
        <v>96</v>
      </c>
      <c r="B41" s="9" t="s">
        <v>764</v>
      </c>
      <c r="C41" s="10" t="s">
        <v>1001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98</v>
      </c>
      <c r="B42" s="9" t="s">
        <v>764</v>
      </c>
      <c r="C42" s="10" t="s">
        <v>1002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4.4" x14ac:dyDescent="0.3">
      <c r="A43" s="14" t="s">
        <v>1763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103</v>
      </c>
      <c r="B44" s="43" t="s">
        <v>928</v>
      </c>
      <c r="C44" s="44" t="s">
        <v>929</v>
      </c>
      <c r="D44" s="42" t="s">
        <v>930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0.399999999999999" x14ac:dyDescent="0.3">
      <c r="A45" s="47" t="s">
        <v>106</v>
      </c>
      <c r="B45" s="43" t="s">
        <v>931</v>
      </c>
      <c r="C45" s="44" t="s">
        <v>932</v>
      </c>
      <c r="D45" s="42" t="s">
        <v>930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0.399999999999999" x14ac:dyDescent="0.3">
      <c r="A46" s="47" t="s">
        <v>110</v>
      </c>
      <c r="B46" s="43" t="s">
        <v>550</v>
      </c>
      <c r="C46" s="44" t="s">
        <v>934</v>
      </c>
      <c r="D46" s="42" t="s">
        <v>109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20.399999999999999" x14ac:dyDescent="0.3">
      <c r="A47" s="47" t="s">
        <v>113</v>
      </c>
      <c r="B47" s="43" t="s">
        <v>464</v>
      </c>
      <c r="C47" s="44" t="s">
        <v>465</v>
      </c>
      <c r="D47" s="42" t="s">
        <v>109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935</v>
      </c>
      <c r="C48" s="10" t="s">
        <v>468</v>
      </c>
      <c r="D48" s="8" t="s">
        <v>116</v>
      </c>
      <c r="E48" s="22">
        <v>900</v>
      </c>
      <c r="F48" s="21">
        <v>340.49</v>
      </c>
      <c r="G48" s="21">
        <f t="shared" si="4"/>
        <v>306441</v>
      </c>
      <c r="H48" s="21"/>
      <c r="I48" s="21">
        <f t="shared" si="5"/>
        <v>0</v>
      </c>
      <c r="J48" s="21">
        <f t="shared" si="3"/>
        <v>306441</v>
      </c>
    </row>
    <row r="49" spans="1:10" s="38" customFormat="1" ht="20.399999999999999" x14ac:dyDescent="0.3">
      <c r="A49" s="47" t="s">
        <v>120</v>
      </c>
      <c r="B49" s="43" t="s">
        <v>485</v>
      </c>
      <c r="C49" s="44" t="s">
        <v>486</v>
      </c>
      <c r="D49" s="42" t="s">
        <v>278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1282</v>
      </c>
      <c r="C50" s="10" t="s">
        <v>1649</v>
      </c>
      <c r="D50" s="8" t="s">
        <v>213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127</v>
      </c>
      <c r="B51" s="9" t="s">
        <v>936</v>
      </c>
      <c r="C51" s="10" t="s">
        <v>470</v>
      </c>
      <c r="D51" s="8" t="s">
        <v>213</v>
      </c>
      <c r="E51" s="22">
        <v>660</v>
      </c>
      <c r="F51" s="21">
        <v>463.56</v>
      </c>
      <c r="G51" s="21">
        <f t="shared" si="4"/>
        <v>305949.59999999998</v>
      </c>
      <c r="H51" s="21"/>
      <c r="I51" s="21">
        <f t="shared" si="5"/>
        <v>0</v>
      </c>
      <c r="J51" s="21">
        <f t="shared" si="3"/>
        <v>305949.59999999998</v>
      </c>
    </row>
    <row r="52" spans="1:10" s="17" customFormat="1" ht="40.799999999999997" x14ac:dyDescent="0.3">
      <c r="A52" s="19" t="s">
        <v>131</v>
      </c>
      <c r="B52" s="9" t="s">
        <v>1283</v>
      </c>
      <c r="C52" s="10" t="s">
        <v>1511</v>
      </c>
      <c r="D52" s="8" t="s">
        <v>213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135</v>
      </c>
      <c r="B53" s="9" t="s">
        <v>951</v>
      </c>
      <c r="C53" s="10" t="s">
        <v>1729</v>
      </c>
      <c r="D53" s="8" t="s">
        <v>213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1764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139</v>
      </c>
      <c r="B55" s="43" t="s">
        <v>413</v>
      </c>
      <c r="C55" s="44" t="s">
        <v>414</v>
      </c>
      <c r="D55" s="42" t="s">
        <v>415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142</v>
      </c>
      <c r="B56" s="9" t="s">
        <v>1376</v>
      </c>
      <c r="C56" s="10" t="s">
        <v>1082</v>
      </c>
      <c r="D56" s="8" t="s">
        <v>116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146</v>
      </c>
      <c r="B57" s="9" t="s">
        <v>1101</v>
      </c>
      <c r="C57" s="10" t="s">
        <v>1114</v>
      </c>
      <c r="D57" s="8" t="s">
        <v>213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149</v>
      </c>
      <c r="B58" s="43" t="s">
        <v>1164</v>
      </c>
      <c r="C58" s="44" t="s">
        <v>1165</v>
      </c>
      <c r="D58" s="42" t="s">
        <v>415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151</v>
      </c>
      <c r="B59" s="9" t="s">
        <v>1167</v>
      </c>
      <c r="C59" s="10" t="s">
        <v>1378</v>
      </c>
      <c r="D59" s="8" t="s">
        <v>116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155</v>
      </c>
      <c r="B60" s="9" t="s">
        <v>1170</v>
      </c>
      <c r="C60" s="10" t="s">
        <v>1171</v>
      </c>
      <c r="D60" s="8" t="s">
        <v>213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678</v>
      </c>
      <c r="B61" s="9" t="s">
        <v>1170</v>
      </c>
      <c r="C61" s="10" t="s">
        <v>1173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162</v>
      </c>
      <c r="B62" s="9" t="s">
        <v>1144</v>
      </c>
      <c r="C62" s="10" t="s">
        <v>1145</v>
      </c>
      <c r="D62" s="8" t="s">
        <v>213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166</v>
      </c>
      <c r="B63" s="9" t="s">
        <v>1144</v>
      </c>
      <c r="C63" s="10" t="s">
        <v>1147</v>
      </c>
      <c r="D63" s="8" t="s">
        <v>213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169</v>
      </c>
      <c r="B64" s="9" t="s">
        <v>1157</v>
      </c>
      <c r="C64" s="10" t="s">
        <v>1158</v>
      </c>
      <c r="D64" s="8" t="s">
        <v>116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171</v>
      </c>
      <c r="B65" s="9" t="s">
        <v>1154</v>
      </c>
      <c r="C65" s="10" t="s">
        <v>1155</v>
      </c>
      <c r="D65" s="8" t="s">
        <v>213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20.399999999999999" x14ac:dyDescent="0.3">
      <c r="A66" s="47" t="s">
        <v>173</v>
      </c>
      <c r="B66" s="43" t="s">
        <v>128</v>
      </c>
      <c r="C66" s="44" t="s">
        <v>129</v>
      </c>
      <c r="D66" s="42" t="s">
        <v>130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176</v>
      </c>
      <c r="B67" s="9" t="s">
        <v>1287</v>
      </c>
      <c r="C67" s="10" t="s">
        <v>1288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178</v>
      </c>
      <c r="B68" s="43" t="s">
        <v>825</v>
      </c>
      <c r="C68" s="44" t="s">
        <v>826</v>
      </c>
      <c r="D68" s="42" t="s">
        <v>109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1069</v>
      </c>
      <c r="C69" s="10" t="s">
        <v>1385</v>
      </c>
      <c r="D69" s="8" t="s">
        <v>116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4" t="s">
        <v>1765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0.6" x14ac:dyDescent="0.3">
      <c r="A71" s="47" t="s">
        <v>182</v>
      </c>
      <c r="B71" s="43" t="s">
        <v>163</v>
      </c>
      <c r="C71" s="44" t="s">
        <v>164</v>
      </c>
      <c r="D71" s="42" t="s">
        <v>165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184</v>
      </c>
      <c r="B72" s="9" t="s">
        <v>793</v>
      </c>
      <c r="C72" s="10" t="s">
        <v>1652</v>
      </c>
      <c r="D72" s="8" t="s">
        <v>213</v>
      </c>
      <c r="E72" s="29">
        <v>76.666667000000004</v>
      </c>
      <c r="F72" s="21">
        <v>18192.38</v>
      </c>
      <c r="G72" s="21">
        <f t="shared" si="6"/>
        <v>1394749.13939746</v>
      </c>
      <c r="H72" s="21"/>
      <c r="I72" s="21">
        <f t="shared" si="7"/>
        <v>0</v>
      </c>
      <c r="J72" s="21">
        <f t="shared" si="8"/>
        <v>1394749.13939746</v>
      </c>
    </row>
    <row r="73" spans="1:10" s="17" customFormat="1" ht="40.799999999999997" x14ac:dyDescent="0.3">
      <c r="A73" s="19" t="s">
        <v>186</v>
      </c>
      <c r="B73" s="9" t="s">
        <v>880</v>
      </c>
      <c r="C73" s="10" t="s">
        <v>1697</v>
      </c>
      <c r="D73" s="8" t="s">
        <v>213</v>
      </c>
      <c r="E73" s="22">
        <v>5</v>
      </c>
      <c r="F73" s="21">
        <v>6207.72</v>
      </c>
      <c r="G73" s="21">
        <f t="shared" si="6"/>
        <v>31038.600000000002</v>
      </c>
      <c r="H73" s="21"/>
      <c r="I73" s="21">
        <f t="shared" si="7"/>
        <v>0</v>
      </c>
      <c r="J73" s="21">
        <f t="shared" si="8"/>
        <v>31038.600000000002</v>
      </c>
    </row>
    <row r="74" spans="1:10" s="17" customFormat="1" ht="40.799999999999997" x14ac:dyDescent="0.3">
      <c r="A74" s="19" t="s">
        <v>188</v>
      </c>
      <c r="B74" s="9" t="s">
        <v>793</v>
      </c>
      <c r="C74" s="10" t="s">
        <v>1737</v>
      </c>
      <c r="D74" s="8" t="s">
        <v>213</v>
      </c>
      <c r="E74" s="22">
        <v>1</v>
      </c>
      <c r="F74" s="21">
        <v>1501.16</v>
      </c>
      <c r="G74" s="21">
        <f t="shared" si="6"/>
        <v>1501.16</v>
      </c>
      <c r="H74" s="21"/>
      <c r="I74" s="21">
        <f t="shared" si="7"/>
        <v>0</v>
      </c>
      <c r="J74" s="21">
        <f t="shared" si="8"/>
        <v>1501.16</v>
      </c>
    </row>
    <row r="75" spans="1:10" s="17" customFormat="1" ht="40.799999999999997" x14ac:dyDescent="0.3">
      <c r="A75" s="19" t="s">
        <v>190</v>
      </c>
      <c r="B75" s="9" t="s">
        <v>793</v>
      </c>
      <c r="C75" s="10" t="s">
        <v>1766</v>
      </c>
      <c r="D75" s="8" t="s">
        <v>213</v>
      </c>
      <c r="E75" s="22">
        <v>180</v>
      </c>
      <c r="F75" s="21">
        <v>241.32</v>
      </c>
      <c r="G75" s="21">
        <f t="shared" si="6"/>
        <v>43437.599999999999</v>
      </c>
      <c r="H75" s="21"/>
      <c r="I75" s="21">
        <f t="shared" si="7"/>
        <v>0</v>
      </c>
      <c r="J75" s="21">
        <f t="shared" si="8"/>
        <v>43437.599999999999</v>
      </c>
    </row>
    <row r="76" spans="1:10" s="17" customFormat="1" ht="40.799999999999997" x14ac:dyDescent="0.3">
      <c r="A76" s="19" t="s">
        <v>192</v>
      </c>
      <c r="B76" s="9" t="s">
        <v>793</v>
      </c>
      <c r="C76" s="10" t="s">
        <v>1297</v>
      </c>
      <c r="D76" s="8" t="s">
        <v>213</v>
      </c>
      <c r="E76" s="22">
        <v>10</v>
      </c>
      <c r="F76" s="21">
        <v>3507.84</v>
      </c>
      <c r="G76" s="21">
        <f t="shared" si="6"/>
        <v>35078.400000000001</v>
      </c>
      <c r="H76" s="21"/>
      <c r="I76" s="21">
        <f t="shared" si="7"/>
        <v>0</v>
      </c>
      <c r="J76" s="21">
        <f t="shared" si="8"/>
        <v>35078.400000000001</v>
      </c>
    </row>
    <row r="77" spans="1:10" s="17" customFormat="1" ht="40.799999999999997" x14ac:dyDescent="0.3">
      <c r="A77" s="19" t="s">
        <v>194</v>
      </c>
      <c r="B77" s="9" t="s">
        <v>793</v>
      </c>
      <c r="C77" s="10" t="s">
        <v>1738</v>
      </c>
      <c r="D77" s="8" t="s">
        <v>213</v>
      </c>
      <c r="E77" s="22">
        <v>10</v>
      </c>
      <c r="F77" s="21">
        <v>212.89</v>
      </c>
      <c r="G77" s="21">
        <f t="shared" si="6"/>
        <v>2128.8999999999996</v>
      </c>
      <c r="H77" s="21"/>
      <c r="I77" s="21">
        <f t="shared" si="7"/>
        <v>0</v>
      </c>
      <c r="J77" s="21">
        <f t="shared" si="8"/>
        <v>2128.8999999999996</v>
      </c>
    </row>
    <row r="78" spans="1:10" s="17" customFormat="1" ht="40.799999999999997" x14ac:dyDescent="0.3">
      <c r="A78" s="19" t="s">
        <v>196</v>
      </c>
      <c r="B78" s="9" t="s">
        <v>801</v>
      </c>
      <c r="C78" s="10" t="s">
        <v>1767</v>
      </c>
      <c r="D78" s="8" t="s">
        <v>213</v>
      </c>
      <c r="E78" s="22">
        <v>154</v>
      </c>
      <c r="F78" s="21">
        <v>2196.4</v>
      </c>
      <c r="G78" s="21">
        <f t="shared" si="6"/>
        <v>338245.60000000003</v>
      </c>
      <c r="H78" s="21"/>
      <c r="I78" s="21">
        <f t="shared" si="7"/>
        <v>0</v>
      </c>
      <c r="J78" s="21">
        <f t="shared" si="8"/>
        <v>338245.60000000003</v>
      </c>
    </row>
    <row r="79" spans="1:10" s="17" customFormat="1" ht="40.799999999999997" x14ac:dyDescent="0.3">
      <c r="A79" s="19" t="s">
        <v>198</v>
      </c>
      <c r="B79" s="9" t="s">
        <v>853</v>
      </c>
      <c r="C79" s="10" t="s">
        <v>1768</v>
      </c>
      <c r="D79" s="8" t="s">
        <v>213</v>
      </c>
      <c r="E79" s="22">
        <v>308</v>
      </c>
      <c r="F79" s="21">
        <v>49.5</v>
      </c>
      <c r="G79" s="21">
        <f t="shared" si="6"/>
        <v>15246</v>
      </c>
      <c r="H79" s="21"/>
      <c r="I79" s="21">
        <f t="shared" si="7"/>
        <v>0</v>
      </c>
      <c r="J79" s="21">
        <f t="shared" si="8"/>
        <v>15246</v>
      </c>
    </row>
    <row r="80" spans="1:10" s="17" customFormat="1" ht="40.799999999999997" x14ac:dyDescent="0.3">
      <c r="A80" s="19" t="s">
        <v>200</v>
      </c>
      <c r="B80" s="9" t="s">
        <v>1743</v>
      </c>
      <c r="C80" s="10" t="s">
        <v>1450</v>
      </c>
      <c r="D80" s="8" t="s">
        <v>213</v>
      </c>
      <c r="E80" s="22">
        <v>2400</v>
      </c>
      <c r="F80" s="21">
        <v>97.98</v>
      </c>
      <c r="G80" s="21">
        <f t="shared" si="6"/>
        <v>235152</v>
      </c>
      <c r="H80" s="21"/>
      <c r="I80" s="21">
        <f t="shared" si="7"/>
        <v>0</v>
      </c>
      <c r="J80" s="21">
        <f t="shared" si="8"/>
        <v>235152</v>
      </c>
    </row>
    <row r="81" spans="1:10" s="17" customFormat="1" ht="40.799999999999997" x14ac:dyDescent="0.3">
      <c r="A81" s="19" t="s">
        <v>202</v>
      </c>
      <c r="B81" s="9" t="s">
        <v>1743</v>
      </c>
      <c r="C81" s="10" t="s">
        <v>1769</v>
      </c>
      <c r="D81" s="8" t="s">
        <v>213</v>
      </c>
      <c r="E81" s="22">
        <v>2400</v>
      </c>
      <c r="F81" s="21">
        <v>15.12</v>
      </c>
      <c r="G81" s="21">
        <f t="shared" si="6"/>
        <v>36288</v>
      </c>
      <c r="H81" s="21"/>
      <c r="I81" s="21">
        <f t="shared" si="7"/>
        <v>0</v>
      </c>
      <c r="J81" s="21">
        <f t="shared" si="8"/>
        <v>36288</v>
      </c>
    </row>
    <row r="82" spans="1:10" s="17" customFormat="1" ht="40.799999999999997" x14ac:dyDescent="0.3">
      <c r="A82" s="19" t="s">
        <v>205</v>
      </c>
      <c r="B82" s="9" t="s">
        <v>1743</v>
      </c>
      <c r="C82" s="10" t="s">
        <v>1452</v>
      </c>
      <c r="D82" s="8" t="s">
        <v>213</v>
      </c>
      <c r="E82" s="22">
        <v>2400</v>
      </c>
      <c r="F82" s="21">
        <v>12.69</v>
      </c>
      <c r="G82" s="21">
        <f t="shared" si="6"/>
        <v>30456</v>
      </c>
      <c r="H82" s="21"/>
      <c r="I82" s="21">
        <f t="shared" si="7"/>
        <v>0</v>
      </c>
      <c r="J82" s="21">
        <f t="shared" si="8"/>
        <v>30456</v>
      </c>
    </row>
    <row r="83" spans="1:10" s="17" customFormat="1" ht="40.799999999999997" x14ac:dyDescent="0.3">
      <c r="A83" s="19" t="s">
        <v>207</v>
      </c>
      <c r="B83" s="9" t="s">
        <v>1743</v>
      </c>
      <c r="C83" s="10" t="s">
        <v>1770</v>
      </c>
      <c r="D83" s="8" t="s">
        <v>213</v>
      </c>
      <c r="E83" s="22">
        <v>214</v>
      </c>
      <c r="F83" s="21">
        <v>3902.77</v>
      </c>
      <c r="G83" s="21">
        <f t="shared" si="6"/>
        <v>835192.78</v>
      </c>
      <c r="H83" s="21"/>
      <c r="I83" s="21">
        <f t="shared" si="7"/>
        <v>0</v>
      </c>
      <c r="J83" s="21">
        <f t="shared" si="8"/>
        <v>835192.78</v>
      </c>
    </row>
    <row r="84" spans="1:10" s="17" customFormat="1" ht="40.799999999999997" x14ac:dyDescent="0.3">
      <c r="A84" s="19" t="s">
        <v>210</v>
      </c>
      <c r="B84" s="9" t="s">
        <v>840</v>
      </c>
      <c r="C84" s="10" t="s">
        <v>1454</v>
      </c>
      <c r="D84" s="8" t="s">
        <v>213</v>
      </c>
      <c r="E84" s="22">
        <v>214</v>
      </c>
      <c r="F84" s="21">
        <v>65.92</v>
      </c>
      <c r="G84" s="21">
        <f t="shared" si="6"/>
        <v>14106.880000000001</v>
      </c>
      <c r="H84" s="21"/>
      <c r="I84" s="21">
        <f t="shared" si="7"/>
        <v>0</v>
      </c>
      <c r="J84" s="21">
        <f t="shared" si="8"/>
        <v>14106.880000000001</v>
      </c>
    </row>
    <row r="85" spans="1:10" s="38" customFormat="1" ht="20.399999999999999" x14ac:dyDescent="0.3">
      <c r="A85" s="47" t="s">
        <v>214</v>
      </c>
      <c r="B85" s="43" t="s">
        <v>806</v>
      </c>
      <c r="C85" s="44" t="s">
        <v>807</v>
      </c>
      <c r="D85" s="42" t="s">
        <v>69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1745</v>
      </c>
      <c r="C86" s="10" t="s">
        <v>1771</v>
      </c>
      <c r="D86" s="8" t="s">
        <v>213</v>
      </c>
      <c r="E86" s="22">
        <v>48</v>
      </c>
      <c r="F86" s="21">
        <v>3377.2</v>
      </c>
      <c r="G86" s="21">
        <f t="shared" si="6"/>
        <v>162105.59999999998</v>
      </c>
      <c r="H86" s="21"/>
      <c r="I86" s="21">
        <f t="shared" si="7"/>
        <v>0</v>
      </c>
      <c r="J86" s="21">
        <f t="shared" si="8"/>
        <v>162105.59999999998</v>
      </c>
    </row>
    <row r="87" spans="1:10" s="17" customFormat="1" ht="40.799999999999997" x14ac:dyDescent="0.3">
      <c r="A87" s="19" t="s">
        <v>220</v>
      </c>
      <c r="B87" s="9" t="s">
        <v>1735</v>
      </c>
      <c r="C87" s="10" t="s">
        <v>1460</v>
      </c>
      <c r="D87" s="8" t="s">
        <v>213</v>
      </c>
      <c r="E87" s="22">
        <v>96</v>
      </c>
      <c r="F87" s="21">
        <v>407.64</v>
      </c>
      <c r="G87" s="21">
        <f t="shared" si="6"/>
        <v>39133.440000000002</v>
      </c>
      <c r="H87" s="21"/>
      <c r="I87" s="21">
        <f t="shared" si="7"/>
        <v>0</v>
      </c>
      <c r="J87" s="21">
        <f t="shared" si="8"/>
        <v>39133.440000000002</v>
      </c>
    </row>
    <row r="88" spans="1:10" s="17" customFormat="1" ht="40.799999999999997" x14ac:dyDescent="0.3">
      <c r="A88" s="19" t="s">
        <v>798</v>
      </c>
      <c r="B88" s="9" t="s">
        <v>1743</v>
      </c>
      <c r="C88" s="10" t="s">
        <v>1461</v>
      </c>
      <c r="D88" s="8" t="s">
        <v>213</v>
      </c>
      <c r="E88" s="22">
        <v>96</v>
      </c>
      <c r="F88" s="21">
        <v>1123.3499999999999</v>
      </c>
      <c r="G88" s="21">
        <f t="shared" si="6"/>
        <v>107841.59999999999</v>
      </c>
      <c r="H88" s="21"/>
      <c r="I88" s="21">
        <f t="shared" si="7"/>
        <v>0</v>
      </c>
      <c r="J88" s="21">
        <f t="shared" si="8"/>
        <v>107841.59999999999</v>
      </c>
    </row>
    <row r="89" spans="1:10" s="17" customFormat="1" ht="40.799999999999997" x14ac:dyDescent="0.3">
      <c r="A89" s="19" t="s">
        <v>227</v>
      </c>
      <c r="B89" s="9" t="s">
        <v>1743</v>
      </c>
      <c r="C89" s="10" t="s">
        <v>1772</v>
      </c>
      <c r="D89" s="8" t="s">
        <v>213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1743</v>
      </c>
      <c r="C90" s="10" t="s">
        <v>876</v>
      </c>
      <c r="D90" s="8" t="s">
        <v>213</v>
      </c>
      <c r="E90" s="22">
        <v>96</v>
      </c>
      <c r="F90" s="21">
        <v>65.92</v>
      </c>
      <c r="G90" s="21">
        <f t="shared" si="6"/>
        <v>6328.32</v>
      </c>
      <c r="H90" s="21"/>
      <c r="I90" s="21">
        <f t="shared" si="7"/>
        <v>0</v>
      </c>
      <c r="J90" s="21">
        <f t="shared" si="8"/>
        <v>6328.32</v>
      </c>
    </row>
    <row r="91" spans="1:10" s="17" customFormat="1" ht="40.799999999999997" x14ac:dyDescent="0.3">
      <c r="A91" s="19" t="s">
        <v>231</v>
      </c>
      <c r="B91" s="9" t="s">
        <v>829</v>
      </c>
      <c r="C91" s="10" t="s">
        <v>830</v>
      </c>
      <c r="D91" s="8" t="s">
        <v>213</v>
      </c>
      <c r="E91" s="22">
        <v>60</v>
      </c>
      <c r="F91" s="21">
        <v>7004.58</v>
      </c>
      <c r="G91" s="21">
        <f t="shared" si="6"/>
        <v>420274.8</v>
      </c>
      <c r="H91" s="21"/>
      <c r="I91" s="21">
        <f t="shared" si="7"/>
        <v>0</v>
      </c>
      <c r="J91" s="21">
        <f t="shared" si="8"/>
        <v>420274.8</v>
      </c>
    </row>
    <row r="92" spans="1:10" s="38" customFormat="1" ht="20.399999999999999" x14ac:dyDescent="0.3">
      <c r="A92" s="47" t="s">
        <v>234</v>
      </c>
      <c r="B92" s="43" t="s">
        <v>825</v>
      </c>
      <c r="C92" s="44" t="s">
        <v>826</v>
      </c>
      <c r="D92" s="42" t="s">
        <v>109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237</v>
      </c>
      <c r="B93" s="9" t="s">
        <v>1069</v>
      </c>
      <c r="C93" s="10" t="s">
        <v>1658</v>
      </c>
      <c r="D93" s="8" t="s">
        <v>116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239</v>
      </c>
      <c r="B94" s="9" t="s">
        <v>1069</v>
      </c>
      <c r="C94" s="10" t="s">
        <v>828</v>
      </c>
      <c r="D94" s="8" t="s">
        <v>116</v>
      </c>
      <c r="E94" s="20">
        <v>51.5</v>
      </c>
      <c r="F94" s="21">
        <v>159.66999999999999</v>
      </c>
      <c r="G94" s="21">
        <f t="shared" si="6"/>
        <v>8223.0049999999992</v>
      </c>
      <c r="H94" s="21"/>
      <c r="I94" s="21">
        <f t="shared" si="7"/>
        <v>0</v>
      </c>
      <c r="J94" s="21">
        <f t="shared" si="8"/>
        <v>8223.0049999999992</v>
      </c>
    </row>
    <row r="95" spans="1:10" s="17" customFormat="1" ht="40.799999999999997" x14ac:dyDescent="0.3">
      <c r="A95" s="19" t="s">
        <v>241</v>
      </c>
      <c r="B95" s="9" t="s">
        <v>1073</v>
      </c>
      <c r="C95" s="10" t="s">
        <v>836</v>
      </c>
      <c r="D95" s="8" t="s">
        <v>213</v>
      </c>
      <c r="E95" s="22">
        <v>15</v>
      </c>
      <c r="F95" s="21">
        <v>2100</v>
      </c>
      <c r="G95" s="21">
        <f t="shared" si="6"/>
        <v>31500</v>
      </c>
      <c r="H95" s="21"/>
      <c r="I95" s="21">
        <f t="shared" si="7"/>
        <v>0</v>
      </c>
      <c r="J95" s="21">
        <f t="shared" si="8"/>
        <v>31500</v>
      </c>
    </row>
    <row r="96" spans="1:10" s="17" customFormat="1" ht="40.799999999999997" x14ac:dyDescent="0.3">
      <c r="A96" s="19" t="s">
        <v>243</v>
      </c>
      <c r="B96" s="9" t="s">
        <v>924</v>
      </c>
      <c r="C96" s="10" t="s">
        <v>1311</v>
      </c>
      <c r="D96" s="8" t="s">
        <v>213</v>
      </c>
      <c r="E96" s="22">
        <v>200</v>
      </c>
      <c r="F96" s="21">
        <v>16.32</v>
      </c>
      <c r="G96" s="21">
        <f t="shared" si="6"/>
        <v>3264</v>
      </c>
      <c r="H96" s="21"/>
      <c r="I96" s="21">
        <f t="shared" si="7"/>
        <v>0</v>
      </c>
      <c r="J96" s="21">
        <f t="shared" si="8"/>
        <v>3264</v>
      </c>
    </row>
    <row r="97" spans="1:10" s="17" customFormat="1" ht="40.799999999999997" x14ac:dyDescent="0.3">
      <c r="A97" s="19" t="s">
        <v>245</v>
      </c>
      <c r="B97" s="9" t="s">
        <v>1283</v>
      </c>
      <c r="C97" s="10" t="s">
        <v>846</v>
      </c>
      <c r="D97" s="8" t="s">
        <v>213</v>
      </c>
      <c r="E97" s="22">
        <v>400</v>
      </c>
      <c r="F97" s="21">
        <v>150</v>
      </c>
      <c r="G97" s="21">
        <f t="shared" si="6"/>
        <v>60000</v>
      </c>
      <c r="H97" s="21"/>
      <c r="I97" s="21">
        <f t="shared" si="7"/>
        <v>0</v>
      </c>
      <c r="J97" s="21">
        <f t="shared" si="8"/>
        <v>60000</v>
      </c>
    </row>
    <row r="98" spans="1:10" s="17" customFormat="1" ht="40.799999999999997" x14ac:dyDescent="0.3">
      <c r="A98" s="19" t="s">
        <v>246</v>
      </c>
      <c r="B98" s="9" t="s">
        <v>1283</v>
      </c>
      <c r="C98" s="10" t="s">
        <v>1467</v>
      </c>
      <c r="D98" s="8" t="s">
        <v>213</v>
      </c>
      <c r="E98" s="22">
        <v>435</v>
      </c>
      <c r="F98" s="21">
        <v>908.41</v>
      </c>
      <c r="G98" s="21">
        <f t="shared" si="6"/>
        <v>395158.35</v>
      </c>
      <c r="H98" s="21"/>
      <c r="I98" s="21">
        <f t="shared" si="7"/>
        <v>0</v>
      </c>
      <c r="J98" s="21">
        <f t="shared" si="8"/>
        <v>395158.35</v>
      </c>
    </row>
    <row r="99" spans="1:10" s="17" customFormat="1" ht="40.799999999999997" x14ac:dyDescent="0.3">
      <c r="A99" s="19" t="s">
        <v>247</v>
      </c>
      <c r="B99" s="9" t="s">
        <v>1773</v>
      </c>
      <c r="C99" s="10" t="s">
        <v>1468</v>
      </c>
      <c r="D99" s="8" t="s">
        <v>213</v>
      </c>
      <c r="E99" s="22">
        <v>435</v>
      </c>
      <c r="F99" s="21">
        <v>2143.41</v>
      </c>
      <c r="G99" s="21">
        <f t="shared" ref="G99:G130" si="9">E99*F99</f>
        <v>932383.35</v>
      </c>
      <c r="H99" s="21"/>
      <c r="I99" s="21">
        <f t="shared" ref="I99:I130" si="10">E99*H99</f>
        <v>0</v>
      </c>
      <c r="J99" s="21">
        <f t="shared" si="8"/>
        <v>932383.35</v>
      </c>
    </row>
    <row r="100" spans="1:10" s="17" customFormat="1" ht="40.799999999999997" x14ac:dyDescent="0.3">
      <c r="A100" s="19" t="s">
        <v>249</v>
      </c>
      <c r="B100" s="9" t="s">
        <v>1334</v>
      </c>
      <c r="C100" s="10" t="s">
        <v>1335</v>
      </c>
      <c r="D100" s="8" t="s">
        <v>213</v>
      </c>
      <c r="E100" s="22">
        <v>435</v>
      </c>
      <c r="F100" s="21">
        <v>637.71</v>
      </c>
      <c r="G100" s="21">
        <f t="shared" si="9"/>
        <v>277403.85000000003</v>
      </c>
      <c r="H100" s="21"/>
      <c r="I100" s="21">
        <f t="shared" si="10"/>
        <v>0</v>
      </c>
      <c r="J100" s="21">
        <f t="shared" si="8"/>
        <v>277403.85000000003</v>
      </c>
    </row>
    <row r="101" spans="1:10" s="17" customFormat="1" ht="40.799999999999997" x14ac:dyDescent="0.3">
      <c r="A101" s="19" t="s">
        <v>251</v>
      </c>
      <c r="B101" s="9" t="s">
        <v>1334</v>
      </c>
      <c r="C101" s="10" t="s">
        <v>1470</v>
      </c>
      <c r="D101" s="8" t="s">
        <v>213</v>
      </c>
      <c r="E101" s="22">
        <v>870</v>
      </c>
      <c r="F101" s="21">
        <v>637.71</v>
      </c>
      <c r="G101" s="21">
        <f t="shared" si="9"/>
        <v>554807.70000000007</v>
      </c>
      <c r="H101" s="21"/>
      <c r="I101" s="21">
        <f t="shared" si="10"/>
        <v>0</v>
      </c>
      <c r="J101" s="21">
        <f t="shared" si="8"/>
        <v>554807.70000000007</v>
      </c>
    </row>
    <row r="102" spans="1:10" s="17" customFormat="1" ht="40.799999999999997" x14ac:dyDescent="0.3">
      <c r="A102" s="19" t="s">
        <v>252</v>
      </c>
      <c r="B102" s="9" t="s">
        <v>1334</v>
      </c>
      <c r="C102" s="10" t="s">
        <v>1471</v>
      </c>
      <c r="D102" s="8" t="s">
        <v>213</v>
      </c>
      <c r="E102" s="22">
        <v>870</v>
      </c>
      <c r="F102" s="21">
        <v>103.68</v>
      </c>
      <c r="G102" s="21">
        <f t="shared" si="9"/>
        <v>90201.600000000006</v>
      </c>
      <c r="H102" s="21"/>
      <c r="I102" s="21">
        <f t="shared" si="10"/>
        <v>0</v>
      </c>
      <c r="J102" s="21">
        <f t="shared" si="8"/>
        <v>90201.600000000006</v>
      </c>
    </row>
    <row r="103" spans="1:10" s="17" customFormat="1" ht="40.799999999999997" x14ac:dyDescent="0.3">
      <c r="A103" s="19" t="s">
        <v>253</v>
      </c>
      <c r="B103" s="9" t="s">
        <v>1524</v>
      </c>
      <c r="C103" s="10" t="s">
        <v>912</v>
      </c>
      <c r="D103" s="8" t="s">
        <v>213</v>
      </c>
      <c r="E103" s="22">
        <v>870</v>
      </c>
      <c r="F103" s="21">
        <v>15.12</v>
      </c>
      <c r="G103" s="21">
        <f t="shared" si="9"/>
        <v>13154.4</v>
      </c>
      <c r="H103" s="21"/>
      <c r="I103" s="21">
        <f t="shared" si="10"/>
        <v>0</v>
      </c>
      <c r="J103" s="21">
        <f t="shared" si="8"/>
        <v>13154.4</v>
      </c>
    </row>
    <row r="104" spans="1:10" s="38" customFormat="1" ht="30.6" x14ac:dyDescent="0.3">
      <c r="A104" s="47" t="s">
        <v>254</v>
      </c>
      <c r="B104" s="43" t="s">
        <v>498</v>
      </c>
      <c r="C104" s="44" t="s">
        <v>499</v>
      </c>
      <c r="D104" s="42" t="s">
        <v>109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255</v>
      </c>
      <c r="B105" s="9" t="s">
        <v>1033</v>
      </c>
      <c r="C105" s="10" t="s">
        <v>1528</v>
      </c>
      <c r="D105" s="8" t="s">
        <v>116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4.4" x14ac:dyDescent="0.3">
      <c r="A106" s="14" t="s">
        <v>1774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0.6" x14ac:dyDescent="0.3">
      <c r="A107" s="47" t="s">
        <v>257</v>
      </c>
      <c r="B107" s="43" t="s">
        <v>803</v>
      </c>
      <c r="C107" s="44" t="s">
        <v>804</v>
      </c>
      <c r="D107" s="42" t="s">
        <v>165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0.799999999999997" x14ac:dyDescent="0.3">
      <c r="A108" s="19" t="s">
        <v>259</v>
      </c>
      <c r="B108" s="9" t="s">
        <v>793</v>
      </c>
      <c r="C108" s="10" t="s">
        <v>1775</v>
      </c>
      <c r="D108" s="8" t="s">
        <v>213</v>
      </c>
      <c r="E108" s="22">
        <v>90</v>
      </c>
      <c r="F108" s="21">
        <v>12148</v>
      </c>
      <c r="G108" s="21">
        <f t="shared" si="9"/>
        <v>1093320</v>
      </c>
      <c r="H108" s="21"/>
      <c r="I108" s="21">
        <f t="shared" si="10"/>
        <v>0</v>
      </c>
      <c r="J108" s="21">
        <f t="shared" si="8"/>
        <v>1093320</v>
      </c>
    </row>
    <row r="109" spans="1:10" s="17" customFormat="1" ht="40.799999999999997" x14ac:dyDescent="0.3">
      <c r="A109" s="19" t="s">
        <v>261</v>
      </c>
      <c r="B109" s="9" t="s">
        <v>880</v>
      </c>
      <c r="C109" s="10" t="s">
        <v>1475</v>
      </c>
      <c r="D109" s="8" t="s">
        <v>213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793</v>
      </c>
      <c r="C110" s="10" t="s">
        <v>1750</v>
      </c>
      <c r="D110" s="8" t="s">
        <v>213</v>
      </c>
      <c r="E110" s="22">
        <v>1</v>
      </c>
      <c r="F110" s="21">
        <v>12333.57</v>
      </c>
      <c r="G110" s="21">
        <f t="shared" si="9"/>
        <v>12333.57</v>
      </c>
      <c r="H110" s="21"/>
      <c r="I110" s="21">
        <f t="shared" si="10"/>
        <v>0</v>
      </c>
      <c r="J110" s="21">
        <f t="shared" si="8"/>
        <v>12333.57</v>
      </c>
    </row>
    <row r="111" spans="1:10" s="17" customFormat="1" ht="40.799999999999997" x14ac:dyDescent="0.3">
      <c r="A111" s="19" t="s">
        <v>265</v>
      </c>
      <c r="B111" s="9" t="s">
        <v>793</v>
      </c>
      <c r="C111" s="10" t="s">
        <v>1776</v>
      </c>
      <c r="D111" s="8" t="s">
        <v>213</v>
      </c>
      <c r="E111" s="22">
        <v>210</v>
      </c>
      <c r="F111" s="21">
        <v>241.32</v>
      </c>
      <c r="G111" s="21">
        <f t="shared" si="9"/>
        <v>50677.2</v>
      </c>
      <c r="H111" s="21"/>
      <c r="I111" s="21">
        <f t="shared" si="10"/>
        <v>0</v>
      </c>
      <c r="J111" s="21">
        <f t="shared" si="8"/>
        <v>50677.2</v>
      </c>
    </row>
    <row r="112" spans="1:10" s="17" customFormat="1" ht="40.799999999999997" x14ac:dyDescent="0.3">
      <c r="A112" s="19" t="s">
        <v>267</v>
      </c>
      <c r="B112" s="9" t="s">
        <v>793</v>
      </c>
      <c r="C112" s="10" t="s">
        <v>1446</v>
      </c>
      <c r="D112" s="8" t="s">
        <v>213</v>
      </c>
      <c r="E112" s="22">
        <v>15</v>
      </c>
      <c r="F112" s="21">
        <v>963.44</v>
      </c>
      <c r="G112" s="21">
        <f t="shared" si="9"/>
        <v>14451.6</v>
      </c>
      <c r="H112" s="21"/>
      <c r="I112" s="21">
        <f t="shared" si="10"/>
        <v>0</v>
      </c>
      <c r="J112" s="21">
        <f t="shared" si="8"/>
        <v>14451.6</v>
      </c>
    </row>
    <row r="113" spans="1:10" s="17" customFormat="1" ht="40.799999999999997" x14ac:dyDescent="0.3">
      <c r="A113" s="19" t="s">
        <v>269</v>
      </c>
      <c r="B113" s="9" t="s">
        <v>793</v>
      </c>
      <c r="C113" s="10" t="s">
        <v>1738</v>
      </c>
      <c r="D113" s="8" t="s">
        <v>213</v>
      </c>
      <c r="E113" s="22">
        <v>15</v>
      </c>
      <c r="F113" s="21">
        <v>212.89</v>
      </c>
      <c r="G113" s="21">
        <f t="shared" si="9"/>
        <v>3193.35</v>
      </c>
      <c r="H113" s="21"/>
      <c r="I113" s="21">
        <f t="shared" si="10"/>
        <v>0</v>
      </c>
      <c r="J113" s="21">
        <f t="shared" si="8"/>
        <v>3193.35</v>
      </c>
    </row>
    <row r="114" spans="1:10" s="17" customFormat="1" ht="40.799999999999997" x14ac:dyDescent="0.3">
      <c r="A114" s="19" t="s">
        <v>270</v>
      </c>
      <c r="B114" s="9" t="s">
        <v>801</v>
      </c>
      <c r="C114" s="10" t="s">
        <v>1664</v>
      </c>
      <c r="D114" s="8" t="s">
        <v>213</v>
      </c>
      <c r="E114" s="22">
        <v>180</v>
      </c>
      <c r="F114" s="21">
        <v>2196.4</v>
      </c>
      <c r="G114" s="21">
        <f t="shared" si="9"/>
        <v>395352</v>
      </c>
      <c r="H114" s="21"/>
      <c r="I114" s="21">
        <f t="shared" si="10"/>
        <v>0</v>
      </c>
      <c r="J114" s="21">
        <f t="shared" si="8"/>
        <v>395352</v>
      </c>
    </row>
    <row r="115" spans="1:10" s="17" customFormat="1" ht="40.799999999999997" x14ac:dyDescent="0.3">
      <c r="A115" s="19" t="s">
        <v>273</v>
      </c>
      <c r="B115" s="9" t="s">
        <v>853</v>
      </c>
      <c r="C115" s="10" t="s">
        <v>1768</v>
      </c>
      <c r="D115" s="8" t="s">
        <v>213</v>
      </c>
      <c r="E115" s="22">
        <v>360</v>
      </c>
      <c r="F115" s="21">
        <v>49.5</v>
      </c>
      <c r="G115" s="21">
        <f t="shared" si="9"/>
        <v>17820</v>
      </c>
      <c r="H115" s="21"/>
      <c r="I115" s="21">
        <f t="shared" si="10"/>
        <v>0</v>
      </c>
      <c r="J115" s="21">
        <f t="shared" si="8"/>
        <v>17820</v>
      </c>
    </row>
    <row r="116" spans="1:10" s="17" customFormat="1" ht="40.799999999999997" x14ac:dyDescent="0.3">
      <c r="A116" s="19" t="s">
        <v>275</v>
      </c>
      <c r="B116" s="9" t="s">
        <v>838</v>
      </c>
      <c r="C116" s="10" t="s">
        <v>1450</v>
      </c>
      <c r="D116" s="8" t="s">
        <v>213</v>
      </c>
      <c r="E116" s="22">
        <v>2800</v>
      </c>
      <c r="F116" s="21">
        <v>97.98</v>
      </c>
      <c r="G116" s="21">
        <f t="shared" si="9"/>
        <v>274344</v>
      </c>
      <c r="H116" s="21"/>
      <c r="I116" s="21">
        <f t="shared" si="10"/>
        <v>0</v>
      </c>
      <c r="J116" s="21">
        <f t="shared" si="8"/>
        <v>274344</v>
      </c>
    </row>
    <row r="117" spans="1:10" s="17" customFormat="1" ht="40.799999999999997" x14ac:dyDescent="0.3">
      <c r="A117" s="19" t="s">
        <v>279</v>
      </c>
      <c r="B117" s="9" t="s">
        <v>840</v>
      </c>
      <c r="C117" s="10" t="s">
        <v>1482</v>
      </c>
      <c r="D117" s="8" t="s">
        <v>213</v>
      </c>
      <c r="E117" s="22">
        <v>2800</v>
      </c>
      <c r="F117" s="21">
        <v>15.12</v>
      </c>
      <c r="G117" s="21">
        <f t="shared" si="9"/>
        <v>42336</v>
      </c>
      <c r="H117" s="21"/>
      <c r="I117" s="21">
        <f t="shared" si="10"/>
        <v>0</v>
      </c>
      <c r="J117" s="21">
        <f t="shared" si="8"/>
        <v>42336</v>
      </c>
    </row>
    <row r="118" spans="1:10" s="17" customFormat="1" ht="40.799999999999997" x14ac:dyDescent="0.3">
      <c r="A118" s="19" t="s">
        <v>847</v>
      </c>
      <c r="B118" s="9" t="s">
        <v>842</v>
      </c>
      <c r="C118" s="10" t="s">
        <v>1452</v>
      </c>
      <c r="D118" s="8" t="s">
        <v>213</v>
      </c>
      <c r="E118" s="22">
        <v>2800</v>
      </c>
      <c r="F118" s="21">
        <v>12.69</v>
      </c>
      <c r="G118" s="21">
        <f t="shared" si="9"/>
        <v>35532</v>
      </c>
      <c r="H118" s="21"/>
      <c r="I118" s="21">
        <f t="shared" si="10"/>
        <v>0</v>
      </c>
      <c r="J118" s="21">
        <f t="shared" si="8"/>
        <v>35532</v>
      </c>
    </row>
    <row r="119" spans="1:10" s="38" customFormat="1" ht="20.399999999999999" x14ac:dyDescent="0.3">
      <c r="A119" s="47" t="s">
        <v>282</v>
      </c>
      <c r="B119" s="43" t="s">
        <v>806</v>
      </c>
      <c r="C119" s="44" t="s">
        <v>807</v>
      </c>
      <c r="D119" s="42" t="s">
        <v>69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0.799999999999997" x14ac:dyDescent="0.3">
      <c r="A120" s="19" t="s">
        <v>284</v>
      </c>
      <c r="B120" s="9" t="s">
        <v>1457</v>
      </c>
      <c r="C120" s="10" t="s">
        <v>1483</v>
      </c>
      <c r="D120" s="8" t="s">
        <v>213</v>
      </c>
      <c r="E120" s="22">
        <v>40</v>
      </c>
      <c r="F120" s="21">
        <v>3302.2</v>
      </c>
      <c r="G120" s="21">
        <f t="shared" si="9"/>
        <v>132088</v>
      </c>
      <c r="H120" s="21"/>
      <c r="I120" s="21">
        <f t="shared" si="10"/>
        <v>0</v>
      </c>
      <c r="J120" s="21">
        <f t="shared" si="8"/>
        <v>132088</v>
      </c>
    </row>
    <row r="121" spans="1:10" s="17" customFormat="1" ht="40.799999999999997" x14ac:dyDescent="0.3">
      <c r="A121" s="19" t="s">
        <v>286</v>
      </c>
      <c r="B121" s="9" t="s">
        <v>811</v>
      </c>
      <c r="C121" s="10" t="s">
        <v>1484</v>
      </c>
      <c r="D121" s="8" t="s">
        <v>213</v>
      </c>
      <c r="E121" s="22">
        <v>80</v>
      </c>
      <c r="F121" s="21">
        <v>1275.1199999999999</v>
      </c>
      <c r="G121" s="21">
        <f t="shared" si="9"/>
        <v>102009.59999999999</v>
      </c>
      <c r="H121" s="21"/>
      <c r="I121" s="21">
        <f t="shared" si="10"/>
        <v>0</v>
      </c>
      <c r="J121" s="21">
        <f t="shared" si="8"/>
        <v>102009.59999999999</v>
      </c>
    </row>
    <row r="122" spans="1:10" s="17" customFormat="1" ht="40.799999999999997" x14ac:dyDescent="0.3">
      <c r="A122" s="19" t="s">
        <v>289</v>
      </c>
      <c r="B122" s="9" t="s">
        <v>817</v>
      </c>
      <c r="C122" s="10" t="s">
        <v>1333</v>
      </c>
      <c r="D122" s="8" t="s">
        <v>213</v>
      </c>
      <c r="E122" s="22">
        <v>80</v>
      </c>
      <c r="F122" s="21">
        <v>210.46</v>
      </c>
      <c r="G122" s="21">
        <f t="shared" si="9"/>
        <v>16836.8</v>
      </c>
      <c r="H122" s="21"/>
      <c r="I122" s="21">
        <f t="shared" si="10"/>
        <v>0</v>
      </c>
      <c r="J122" s="21">
        <f t="shared" si="8"/>
        <v>16836.8</v>
      </c>
    </row>
    <row r="123" spans="1:10" s="17" customFormat="1" ht="40.799999999999997" x14ac:dyDescent="0.3">
      <c r="A123" s="19" t="s">
        <v>291</v>
      </c>
      <c r="B123" s="9" t="s">
        <v>840</v>
      </c>
      <c r="C123" s="10" t="s">
        <v>1486</v>
      </c>
      <c r="D123" s="8" t="s">
        <v>213</v>
      </c>
      <c r="E123" s="22">
        <v>320</v>
      </c>
      <c r="F123" s="21">
        <v>7.86</v>
      </c>
      <c r="G123" s="21">
        <f t="shared" si="9"/>
        <v>2515.2000000000003</v>
      </c>
      <c r="H123" s="21"/>
      <c r="I123" s="21">
        <f t="shared" si="10"/>
        <v>0</v>
      </c>
      <c r="J123" s="21">
        <f t="shared" si="8"/>
        <v>2515.2000000000003</v>
      </c>
    </row>
    <row r="124" spans="1:10" s="17" customFormat="1" ht="40.799999999999997" x14ac:dyDescent="0.3">
      <c r="A124" s="19" t="s">
        <v>293</v>
      </c>
      <c r="B124" s="9" t="s">
        <v>842</v>
      </c>
      <c r="C124" s="10" t="s">
        <v>1487</v>
      </c>
      <c r="D124" s="8" t="s">
        <v>213</v>
      </c>
      <c r="E124" s="22">
        <v>160</v>
      </c>
      <c r="F124" s="21">
        <v>51.4</v>
      </c>
      <c r="G124" s="21">
        <f t="shared" si="9"/>
        <v>8224</v>
      </c>
      <c r="H124" s="21"/>
      <c r="I124" s="21">
        <f t="shared" si="10"/>
        <v>0</v>
      </c>
      <c r="J124" s="21">
        <f t="shared" si="8"/>
        <v>8224</v>
      </c>
    </row>
    <row r="125" spans="1:10" s="38" customFormat="1" ht="20.399999999999999" x14ac:dyDescent="0.3">
      <c r="A125" s="47" t="s">
        <v>296</v>
      </c>
      <c r="B125" s="43" t="s">
        <v>203</v>
      </c>
      <c r="C125" s="44" t="s">
        <v>204</v>
      </c>
      <c r="D125" s="42" t="s">
        <v>69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298</v>
      </c>
      <c r="B126" s="9" t="s">
        <v>1457</v>
      </c>
      <c r="C126" s="10" t="s">
        <v>1402</v>
      </c>
      <c r="D126" s="8" t="s">
        <v>213</v>
      </c>
      <c r="E126" s="22">
        <v>107</v>
      </c>
      <c r="F126" s="21">
        <v>8348.0499999999993</v>
      </c>
      <c r="G126" s="21">
        <f t="shared" si="9"/>
        <v>893241.35</v>
      </c>
      <c r="H126" s="21"/>
      <c r="I126" s="21">
        <f t="shared" si="10"/>
        <v>0</v>
      </c>
      <c r="J126" s="21">
        <f t="shared" si="8"/>
        <v>893241.35</v>
      </c>
    </row>
    <row r="127" spans="1:10" s="17" customFormat="1" ht="40.799999999999997" x14ac:dyDescent="0.3">
      <c r="A127" s="19" t="s">
        <v>300</v>
      </c>
      <c r="B127" s="9" t="s">
        <v>870</v>
      </c>
      <c r="C127" s="10" t="s">
        <v>1489</v>
      </c>
      <c r="D127" s="8" t="s">
        <v>213</v>
      </c>
      <c r="E127" s="22">
        <v>214</v>
      </c>
      <c r="F127" s="21">
        <v>919.89</v>
      </c>
      <c r="G127" s="21">
        <f t="shared" si="9"/>
        <v>196856.46</v>
      </c>
      <c r="H127" s="21"/>
      <c r="I127" s="21">
        <f t="shared" si="10"/>
        <v>0</v>
      </c>
      <c r="J127" s="21">
        <f t="shared" si="8"/>
        <v>196856.46</v>
      </c>
    </row>
    <row r="128" spans="1:10" s="17" customFormat="1" ht="40.799999999999997" x14ac:dyDescent="0.3">
      <c r="A128" s="19" t="s">
        <v>303</v>
      </c>
      <c r="B128" s="9" t="s">
        <v>838</v>
      </c>
      <c r="C128" s="10" t="s">
        <v>914</v>
      </c>
      <c r="D128" s="8" t="s">
        <v>213</v>
      </c>
      <c r="E128" s="22">
        <v>294</v>
      </c>
      <c r="F128" s="21">
        <v>3902.77</v>
      </c>
      <c r="G128" s="21">
        <f t="shared" si="9"/>
        <v>1147414.3799999999</v>
      </c>
      <c r="H128" s="21"/>
      <c r="I128" s="21">
        <f t="shared" si="10"/>
        <v>0</v>
      </c>
      <c r="J128" s="21">
        <f t="shared" si="8"/>
        <v>1147414.3799999999</v>
      </c>
    </row>
    <row r="129" spans="1:10" s="17" customFormat="1" ht="40.799999999999997" x14ac:dyDescent="0.3">
      <c r="A129" s="19" t="s">
        <v>305</v>
      </c>
      <c r="B129" s="9" t="s">
        <v>859</v>
      </c>
      <c r="C129" s="10" t="s">
        <v>1490</v>
      </c>
      <c r="D129" s="8" t="s">
        <v>213</v>
      </c>
      <c r="E129" s="22">
        <v>428</v>
      </c>
      <c r="F129" s="21">
        <v>330.82</v>
      </c>
      <c r="G129" s="21">
        <f t="shared" si="9"/>
        <v>141590.96</v>
      </c>
      <c r="H129" s="21"/>
      <c r="I129" s="21">
        <f t="shared" si="10"/>
        <v>0</v>
      </c>
      <c r="J129" s="21">
        <f t="shared" si="8"/>
        <v>141590.96</v>
      </c>
    </row>
    <row r="130" spans="1:10" s="17" customFormat="1" ht="40.799999999999997" x14ac:dyDescent="0.3">
      <c r="A130" s="19" t="s">
        <v>862</v>
      </c>
      <c r="B130" s="9" t="s">
        <v>840</v>
      </c>
      <c r="C130" s="10" t="s">
        <v>876</v>
      </c>
      <c r="D130" s="8" t="s">
        <v>213</v>
      </c>
      <c r="E130" s="22">
        <v>722</v>
      </c>
      <c r="F130" s="21">
        <v>65.92</v>
      </c>
      <c r="G130" s="21">
        <f t="shared" si="9"/>
        <v>47594.239999999998</v>
      </c>
      <c r="H130" s="21"/>
      <c r="I130" s="21">
        <f t="shared" si="10"/>
        <v>0</v>
      </c>
      <c r="J130" s="21">
        <f t="shared" si="8"/>
        <v>47594.239999999998</v>
      </c>
    </row>
    <row r="131" spans="1:10" s="17" customFormat="1" ht="40.799999999999997" x14ac:dyDescent="0.3">
      <c r="A131" s="19" t="s">
        <v>312</v>
      </c>
      <c r="B131" s="9" t="s">
        <v>842</v>
      </c>
      <c r="C131" s="10" t="s">
        <v>1404</v>
      </c>
      <c r="D131" s="8" t="s">
        <v>213</v>
      </c>
      <c r="E131" s="22">
        <v>428</v>
      </c>
      <c r="F131" s="21">
        <v>15.72</v>
      </c>
      <c r="G131" s="21">
        <f t="shared" ref="G131:G161" si="11">E131*F131</f>
        <v>6728.16</v>
      </c>
      <c r="H131" s="21"/>
      <c r="I131" s="21">
        <f t="shared" ref="I131:I161" si="12">E131*H131</f>
        <v>0</v>
      </c>
      <c r="J131" s="21">
        <f t="shared" si="8"/>
        <v>6728.16</v>
      </c>
    </row>
    <row r="132" spans="1:10" s="38" customFormat="1" ht="20.399999999999999" x14ac:dyDescent="0.3">
      <c r="A132" s="47" t="s">
        <v>866</v>
      </c>
      <c r="B132" s="43" t="s">
        <v>203</v>
      </c>
      <c r="C132" s="44" t="s">
        <v>204</v>
      </c>
      <c r="D132" s="42" t="s">
        <v>69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0.799999999999997" x14ac:dyDescent="0.3">
      <c r="A133" s="19" t="s">
        <v>318</v>
      </c>
      <c r="B133" s="9" t="s">
        <v>1457</v>
      </c>
      <c r="C133" s="10" t="s">
        <v>1483</v>
      </c>
      <c r="D133" s="8" t="s">
        <v>213</v>
      </c>
      <c r="E133" s="22">
        <v>20</v>
      </c>
      <c r="F133" s="21">
        <v>3302.2</v>
      </c>
      <c r="G133" s="21">
        <f t="shared" si="11"/>
        <v>66044</v>
      </c>
      <c r="H133" s="21"/>
      <c r="I133" s="21">
        <f t="shared" si="12"/>
        <v>0</v>
      </c>
      <c r="J133" s="21">
        <f t="shared" si="13"/>
        <v>66044</v>
      </c>
    </row>
    <row r="134" spans="1:10" s="17" customFormat="1" ht="40.799999999999997" x14ac:dyDescent="0.3">
      <c r="A134" s="19" t="s">
        <v>869</v>
      </c>
      <c r="B134" s="9" t="s">
        <v>1752</v>
      </c>
      <c r="C134" s="10" t="s">
        <v>1489</v>
      </c>
      <c r="D134" s="8" t="s">
        <v>213</v>
      </c>
      <c r="E134" s="22">
        <v>40</v>
      </c>
      <c r="F134" s="21">
        <v>919.89</v>
      </c>
      <c r="G134" s="21">
        <f t="shared" si="11"/>
        <v>36795.599999999999</v>
      </c>
      <c r="H134" s="21"/>
      <c r="I134" s="21">
        <f t="shared" si="12"/>
        <v>0</v>
      </c>
      <c r="J134" s="21">
        <f t="shared" si="13"/>
        <v>36795.599999999999</v>
      </c>
    </row>
    <row r="135" spans="1:10" s="17" customFormat="1" ht="40.799999999999997" x14ac:dyDescent="0.3">
      <c r="A135" s="19" t="s">
        <v>324</v>
      </c>
      <c r="B135" s="9" t="s">
        <v>859</v>
      </c>
      <c r="C135" s="10" t="s">
        <v>1490</v>
      </c>
      <c r="D135" s="8" t="s">
        <v>213</v>
      </c>
      <c r="E135" s="22">
        <v>80</v>
      </c>
      <c r="F135" s="21">
        <v>330.82</v>
      </c>
      <c r="G135" s="21">
        <f t="shared" si="11"/>
        <v>26465.599999999999</v>
      </c>
      <c r="H135" s="21"/>
      <c r="I135" s="21">
        <f t="shared" si="12"/>
        <v>0</v>
      </c>
      <c r="J135" s="21">
        <f t="shared" si="13"/>
        <v>26465.599999999999</v>
      </c>
    </row>
    <row r="136" spans="1:10" s="17" customFormat="1" ht="40.799999999999997" x14ac:dyDescent="0.3">
      <c r="A136" s="19" t="s">
        <v>874</v>
      </c>
      <c r="B136" s="9" t="s">
        <v>840</v>
      </c>
      <c r="C136" s="10" t="s">
        <v>876</v>
      </c>
      <c r="D136" s="8" t="s">
        <v>213</v>
      </c>
      <c r="E136" s="22">
        <v>80</v>
      </c>
      <c r="F136" s="21">
        <v>65.92</v>
      </c>
      <c r="G136" s="21">
        <f t="shared" si="11"/>
        <v>5273.6</v>
      </c>
      <c r="H136" s="21"/>
      <c r="I136" s="21">
        <f t="shared" si="12"/>
        <v>0</v>
      </c>
      <c r="J136" s="21">
        <f t="shared" si="13"/>
        <v>5273.6</v>
      </c>
    </row>
    <row r="137" spans="1:10" s="17" customFormat="1" ht="40.799999999999997" x14ac:dyDescent="0.3">
      <c r="A137" s="19" t="s">
        <v>330</v>
      </c>
      <c r="B137" s="9" t="s">
        <v>842</v>
      </c>
      <c r="C137" s="10" t="s">
        <v>1404</v>
      </c>
      <c r="D137" s="8" t="s">
        <v>213</v>
      </c>
      <c r="E137" s="22">
        <v>80</v>
      </c>
      <c r="F137" s="21">
        <v>15.72</v>
      </c>
      <c r="G137" s="21">
        <f t="shared" si="11"/>
        <v>1257.6000000000001</v>
      </c>
      <c r="H137" s="21"/>
      <c r="I137" s="21">
        <f t="shared" si="12"/>
        <v>0</v>
      </c>
      <c r="J137" s="21">
        <f t="shared" si="13"/>
        <v>1257.6000000000001</v>
      </c>
    </row>
    <row r="138" spans="1:10" s="38" customFormat="1" ht="20.399999999999999" x14ac:dyDescent="0.3">
      <c r="A138" s="47" t="s">
        <v>333</v>
      </c>
      <c r="B138" s="43" t="s">
        <v>203</v>
      </c>
      <c r="C138" s="44" t="s">
        <v>204</v>
      </c>
      <c r="D138" s="42" t="s">
        <v>69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336</v>
      </c>
      <c r="B139" s="9" t="s">
        <v>808</v>
      </c>
      <c r="C139" s="10" t="s">
        <v>1458</v>
      </c>
      <c r="D139" s="8" t="s">
        <v>213</v>
      </c>
      <c r="E139" s="22">
        <v>71</v>
      </c>
      <c r="F139" s="21">
        <v>3377.2</v>
      </c>
      <c r="G139" s="21">
        <f t="shared" si="11"/>
        <v>239781.19999999998</v>
      </c>
      <c r="H139" s="21"/>
      <c r="I139" s="21">
        <f t="shared" si="12"/>
        <v>0</v>
      </c>
      <c r="J139" s="21">
        <f t="shared" si="13"/>
        <v>239781.19999999998</v>
      </c>
    </row>
    <row r="140" spans="1:10" s="17" customFormat="1" ht="40.799999999999997" x14ac:dyDescent="0.3">
      <c r="A140" s="19" t="s">
        <v>339</v>
      </c>
      <c r="B140" s="9" t="s">
        <v>831</v>
      </c>
      <c r="C140" s="10" t="s">
        <v>1460</v>
      </c>
      <c r="D140" s="8" t="s">
        <v>213</v>
      </c>
      <c r="E140" s="22">
        <v>142</v>
      </c>
      <c r="F140" s="21">
        <v>407.64</v>
      </c>
      <c r="G140" s="21">
        <f t="shared" si="11"/>
        <v>57884.88</v>
      </c>
      <c r="H140" s="21"/>
      <c r="I140" s="21">
        <f t="shared" si="12"/>
        <v>0</v>
      </c>
      <c r="J140" s="21">
        <f t="shared" si="13"/>
        <v>57884.88</v>
      </c>
    </row>
    <row r="141" spans="1:10" s="17" customFormat="1" ht="40.799999999999997" x14ac:dyDescent="0.3">
      <c r="A141" s="19" t="s">
        <v>341</v>
      </c>
      <c r="B141" s="9" t="s">
        <v>840</v>
      </c>
      <c r="C141" s="10" t="s">
        <v>1461</v>
      </c>
      <c r="D141" s="8" t="s">
        <v>213</v>
      </c>
      <c r="E141" s="22">
        <v>142</v>
      </c>
      <c r="F141" s="21">
        <v>1123.3499999999999</v>
      </c>
      <c r="G141" s="21">
        <f t="shared" si="11"/>
        <v>159515.69999999998</v>
      </c>
      <c r="H141" s="21"/>
      <c r="I141" s="21">
        <f t="shared" si="12"/>
        <v>0</v>
      </c>
      <c r="J141" s="21">
        <f t="shared" si="13"/>
        <v>159515.69999999998</v>
      </c>
    </row>
    <row r="142" spans="1:10" s="17" customFormat="1" ht="40.799999999999997" x14ac:dyDescent="0.3">
      <c r="A142" s="19" t="s">
        <v>344</v>
      </c>
      <c r="B142" s="9" t="s">
        <v>859</v>
      </c>
      <c r="C142" s="10" t="s">
        <v>1462</v>
      </c>
      <c r="D142" s="8" t="s">
        <v>213</v>
      </c>
      <c r="E142" s="22">
        <v>142</v>
      </c>
      <c r="F142" s="21">
        <v>396.14</v>
      </c>
      <c r="G142" s="21">
        <f t="shared" si="11"/>
        <v>56251.88</v>
      </c>
      <c r="H142" s="21"/>
      <c r="I142" s="21">
        <f t="shared" si="12"/>
        <v>0</v>
      </c>
      <c r="J142" s="21">
        <f t="shared" si="13"/>
        <v>56251.88</v>
      </c>
    </row>
    <row r="143" spans="1:10" s="17" customFormat="1" ht="40.799999999999997" x14ac:dyDescent="0.3">
      <c r="A143" s="19" t="s">
        <v>347</v>
      </c>
      <c r="B143" s="9" t="s">
        <v>840</v>
      </c>
      <c r="C143" s="10" t="s">
        <v>876</v>
      </c>
      <c r="D143" s="8" t="s">
        <v>213</v>
      </c>
      <c r="E143" s="22">
        <v>142</v>
      </c>
      <c r="F143" s="21">
        <v>65.92</v>
      </c>
      <c r="G143" s="21">
        <f t="shared" si="11"/>
        <v>9360.64</v>
      </c>
      <c r="H143" s="21"/>
      <c r="I143" s="21">
        <f t="shared" si="12"/>
        <v>0</v>
      </c>
      <c r="J143" s="21">
        <f t="shared" si="13"/>
        <v>9360.64</v>
      </c>
    </row>
    <row r="144" spans="1:10" s="38" customFormat="1" ht="20.399999999999999" x14ac:dyDescent="0.3">
      <c r="A144" s="47" t="s">
        <v>348</v>
      </c>
      <c r="B144" s="43" t="s">
        <v>825</v>
      </c>
      <c r="C144" s="44" t="s">
        <v>826</v>
      </c>
      <c r="D144" s="42" t="s">
        <v>109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0.799999999999997" x14ac:dyDescent="0.3">
      <c r="A145" s="19" t="s">
        <v>351</v>
      </c>
      <c r="B145" s="9" t="s">
        <v>1069</v>
      </c>
      <c r="C145" s="10" t="s">
        <v>1667</v>
      </c>
      <c r="D145" s="8" t="s">
        <v>116</v>
      </c>
      <c r="E145" s="22">
        <v>412</v>
      </c>
      <c r="F145" s="21">
        <v>4801.72</v>
      </c>
      <c r="G145" s="21">
        <f t="shared" si="11"/>
        <v>1978308.6400000001</v>
      </c>
      <c r="H145" s="21"/>
      <c r="I145" s="21">
        <f t="shared" si="12"/>
        <v>0</v>
      </c>
      <c r="J145" s="21">
        <f t="shared" si="13"/>
        <v>1978308.6400000001</v>
      </c>
    </row>
    <row r="146" spans="1:10" s="17" customFormat="1" ht="40.799999999999997" x14ac:dyDescent="0.3">
      <c r="A146" s="19" t="s">
        <v>354</v>
      </c>
      <c r="B146" s="9" t="s">
        <v>1069</v>
      </c>
      <c r="C146" s="10" t="s">
        <v>1777</v>
      </c>
      <c r="D146" s="8" t="s">
        <v>116</v>
      </c>
      <c r="E146" s="20">
        <v>226.6</v>
      </c>
      <c r="F146" s="21">
        <v>2983.42</v>
      </c>
      <c r="G146" s="21">
        <f t="shared" si="11"/>
        <v>676042.97199999995</v>
      </c>
      <c r="H146" s="21"/>
      <c r="I146" s="21">
        <f t="shared" si="12"/>
        <v>0</v>
      </c>
      <c r="J146" s="21">
        <f t="shared" si="13"/>
        <v>676042.97199999995</v>
      </c>
    </row>
    <row r="147" spans="1:10" s="38" customFormat="1" ht="20.399999999999999" x14ac:dyDescent="0.3">
      <c r="A147" s="47" t="s">
        <v>358</v>
      </c>
      <c r="B147" s="43" t="s">
        <v>1330</v>
      </c>
      <c r="C147" s="44" t="s">
        <v>1331</v>
      </c>
      <c r="D147" s="42" t="s">
        <v>109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0.799999999999997" x14ac:dyDescent="0.3">
      <c r="A148" s="19" t="s">
        <v>361</v>
      </c>
      <c r="B148" s="9" t="s">
        <v>1069</v>
      </c>
      <c r="C148" s="10" t="s">
        <v>1405</v>
      </c>
      <c r="D148" s="8" t="s">
        <v>116</v>
      </c>
      <c r="E148" s="20">
        <v>10.3</v>
      </c>
      <c r="F148" s="21">
        <v>4801.72</v>
      </c>
      <c r="G148" s="21">
        <f t="shared" si="11"/>
        <v>49457.716000000008</v>
      </c>
      <c r="H148" s="21"/>
      <c r="I148" s="21">
        <f t="shared" si="12"/>
        <v>0</v>
      </c>
      <c r="J148" s="21">
        <f t="shared" si="13"/>
        <v>49457.716000000008</v>
      </c>
    </row>
    <row r="149" spans="1:10" s="17" customFormat="1" ht="40.799999999999997" x14ac:dyDescent="0.3">
      <c r="A149" s="19" t="s">
        <v>363</v>
      </c>
      <c r="B149" s="9" t="s">
        <v>1073</v>
      </c>
      <c r="C149" s="10" t="s">
        <v>836</v>
      </c>
      <c r="D149" s="8" t="s">
        <v>213</v>
      </c>
      <c r="E149" s="22">
        <v>20</v>
      </c>
      <c r="F149" s="21">
        <v>21.74</v>
      </c>
      <c r="G149" s="21">
        <f t="shared" si="11"/>
        <v>434.79999999999995</v>
      </c>
      <c r="H149" s="21"/>
      <c r="I149" s="21">
        <f t="shared" si="12"/>
        <v>0</v>
      </c>
      <c r="J149" s="21">
        <f t="shared" si="13"/>
        <v>434.79999999999995</v>
      </c>
    </row>
    <row r="150" spans="1:10" s="17" customFormat="1" ht="40.799999999999997" x14ac:dyDescent="0.3">
      <c r="A150" s="19" t="s">
        <v>367</v>
      </c>
      <c r="B150" s="9" t="s">
        <v>833</v>
      </c>
      <c r="C150" s="10" t="s">
        <v>1311</v>
      </c>
      <c r="D150" s="8" t="s">
        <v>213</v>
      </c>
      <c r="E150" s="22">
        <v>100</v>
      </c>
      <c r="F150" s="21">
        <v>16.32</v>
      </c>
      <c r="G150" s="21">
        <f t="shared" si="11"/>
        <v>1632</v>
      </c>
      <c r="H150" s="21"/>
      <c r="I150" s="21">
        <f t="shared" si="12"/>
        <v>0</v>
      </c>
      <c r="J150" s="21">
        <f t="shared" si="13"/>
        <v>1632</v>
      </c>
    </row>
    <row r="151" spans="1:10" s="17" customFormat="1" ht="40.799999999999997" x14ac:dyDescent="0.3">
      <c r="A151" s="19" t="s">
        <v>369</v>
      </c>
      <c r="B151" s="9" t="s">
        <v>924</v>
      </c>
      <c r="C151" s="10" t="s">
        <v>1493</v>
      </c>
      <c r="D151" s="8" t="s">
        <v>213</v>
      </c>
      <c r="E151" s="22">
        <v>140</v>
      </c>
      <c r="F151" s="21">
        <v>35.56</v>
      </c>
      <c r="G151" s="21">
        <f t="shared" si="11"/>
        <v>4978.4000000000005</v>
      </c>
      <c r="H151" s="21"/>
      <c r="I151" s="21">
        <f t="shared" si="12"/>
        <v>0</v>
      </c>
      <c r="J151" s="21">
        <f t="shared" si="13"/>
        <v>4978.4000000000005</v>
      </c>
    </row>
    <row r="152" spans="1:10" s="17" customFormat="1" ht="40.799999999999997" x14ac:dyDescent="0.3">
      <c r="A152" s="19" t="s">
        <v>371</v>
      </c>
      <c r="B152" s="9" t="s">
        <v>924</v>
      </c>
      <c r="C152" s="10" t="s">
        <v>1494</v>
      </c>
      <c r="D152" s="8" t="s">
        <v>213</v>
      </c>
      <c r="E152" s="22">
        <v>20</v>
      </c>
      <c r="F152" s="21">
        <v>38.909999999999997</v>
      </c>
      <c r="G152" s="21">
        <f t="shared" si="11"/>
        <v>778.19999999999993</v>
      </c>
      <c r="H152" s="21"/>
      <c r="I152" s="21">
        <f t="shared" si="12"/>
        <v>0</v>
      </c>
      <c r="J152" s="21">
        <f t="shared" si="13"/>
        <v>778.19999999999993</v>
      </c>
    </row>
    <row r="153" spans="1:10" s="17" customFormat="1" ht="40.799999999999997" x14ac:dyDescent="0.3">
      <c r="A153" s="19" t="s">
        <v>374</v>
      </c>
      <c r="B153" s="9" t="s">
        <v>815</v>
      </c>
      <c r="C153" s="10" t="s">
        <v>846</v>
      </c>
      <c r="D153" s="8" t="s">
        <v>213</v>
      </c>
      <c r="E153" s="22">
        <v>520</v>
      </c>
      <c r="F153" s="21">
        <v>150</v>
      </c>
      <c r="G153" s="21">
        <f t="shared" si="11"/>
        <v>78000</v>
      </c>
      <c r="H153" s="21"/>
      <c r="I153" s="21">
        <f t="shared" si="12"/>
        <v>0</v>
      </c>
      <c r="J153" s="21">
        <f t="shared" si="13"/>
        <v>78000</v>
      </c>
    </row>
    <row r="154" spans="1:10" s="17" customFormat="1" ht="40.799999999999997" x14ac:dyDescent="0.3">
      <c r="A154" s="19" t="s">
        <v>376</v>
      </c>
      <c r="B154" s="9" t="s">
        <v>817</v>
      </c>
      <c r="C154" s="10" t="s">
        <v>1467</v>
      </c>
      <c r="D154" s="8" t="s">
        <v>213</v>
      </c>
      <c r="E154" s="22">
        <v>550</v>
      </c>
      <c r="F154" s="21">
        <v>908.41</v>
      </c>
      <c r="G154" s="21">
        <f t="shared" si="11"/>
        <v>499625.5</v>
      </c>
      <c r="H154" s="21"/>
      <c r="I154" s="21">
        <f t="shared" si="12"/>
        <v>0</v>
      </c>
      <c r="J154" s="21">
        <f t="shared" si="13"/>
        <v>499625.5</v>
      </c>
    </row>
    <row r="155" spans="1:10" s="17" customFormat="1" ht="40.799999999999997" x14ac:dyDescent="0.3">
      <c r="A155" s="19" t="s">
        <v>379</v>
      </c>
      <c r="B155" s="9" t="s">
        <v>811</v>
      </c>
      <c r="C155" s="10" t="s">
        <v>1468</v>
      </c>
      <c r="D155" s="8" t="s">
        <v>213</v>
      </c>
      <c r="E155" s="22">
        <v>550</v>
      </c>
      <c r="F155" s="21">
        <v>2143.41</v>
      </c>
      <c r="G155" s="21">
        <f t="shared" si="11"/>
        <v>1178875.5</v>
      </c>
      <c r="H155" s="21"/>
      <c r="I155" s="21">
        <f t="shared" si="12"/>
        <v>0</v>
      </c>
      <c r="J155" s="21">
        <f t="shared" si="13"/>
        <v>1178875.5</v>
      </c>
    </row>
    <row r="156" spans="1:10" s="17" customFormat="1" ht="40.799999999999997" x14ac:dyDescent="0.3">
      <c r="A156" s="19" t="s">
        <v>380</v>
      </c>
      <c r="B156" s="9" t="s">
        <v>1668</v>
      </c>
      <c r="C156" s="10" t="s">
        <v>1335</v>
      </c>
      <c r="D156" s="8" t="s">
        <v>213</v>
      </c>
      <c r="E156" s="22">
        <v>550</v>
      </c>
      <c r="F156" s="21">
        <v>637.71</v>
      </c>
      <c r="G156" s="21">
        <f t="shared" si="11"/>
        <v>350740.5</v>
      </c>
      <c r="H156" s="21"/>
      <c r="I156" s="21">
        <f t="shared" si="12"/>
        <v>0</v>
      </c>
      <c r="J156" s="21">
        <f t="shared" si="13"/>
        <v>350740.5</v>
      </c>
    </row>
    <row r="157" spans="1:10" s="17" customFormat="1" ht="40.799999999999997" x14ac:dyDescent="0.3">
      <c r="A157" s="19" t="s">
        <v>381</v>
      </c>
      <c r="B157" s="9" t="s">
        <v>1334</v>
      </c>
      <c r="C157" s="10" t="s">
        <v>1470</v>
      </c>
      <c r="D157" s="8" t="s">
        <v>213</v>
      </c>
      <c r="E157" s="22">
        <v>1100</v>
      </c>
      <c r="F157" s="21">
        <v>637.71</v>
      </c>
      <c r="G157" s="21">
        <f t="shared" si="11"/>
        <v>701481</v>
      </c>
      <c r="H157" s="21"/>
      <c r="I157" s="21">
        <f t="shared" si="12"/>
        <v>0</v>
      </c>
      <c r="J157" s="21">
        <f t="shared" si="13"/>
        <v>701481</v>
      </c>
    </row>
    <row r="158" spans="1:10" s="17" customFormat="1" ht="40.799999999999997" x14ac:dyDescent="0.3">
      <c r="A158" s="19" t="s">
        <v>384</v>
      </c>
      <c r="B158" s="9" t="s">
        <v>1334</v>
      </c>
      <c r="C158" s="10" t="s">
        <v>1471</v>
      </c>
      <c r="D158" s="8" t="s">
        <v>213</v>
      </c>
      <c r="E158" s="22">
        <v>1100</v>
      </c>
      <c r="F158" s="21">
        <v>103.68</v>
      </c>
      <c r="G158" s="21">
        <f t="shared" si="11"/>
        <v>114048.00000000001</v>
      </c>
      <c r="H158" s="21"/>
      <c r="I158" s="21">
        <f t="shared" si="12"/>
        <v>0</v>
      </c>
      <c r="J158" s="21">
        <f t="shared" si="13"/>
        <v>114048.00000000001</v>
      </c>
    </row>
    <row r="159" spans="1:10" s="17" customFormat="1" ht="40.799999999999997" x14ac:dyDescent="0.3">
      <c r="A159" s="19" t="s">
        <v>386</v>
      </c>
      <c r="B159" s="9" t="s">
        <v>840</v>
      </c>
      <c r="C159" s="10" t="s">
        <v>912</v>
      </c>
      <c r="D159" s="8" t="s">
        <v>213</v>
      </c>
      <c r="E159" s="22">
        <v>1100</v>
      </c>
      <c r="F159" s="21">
        <v>15.12</v>
      </c>
      <c r="G159" s="21">
        <f t="shared" si="11"/>
        <v>16632</v>
      </c>
      <c r="H159" s="21"/>
      <c r="I159" s="21">
        <f t="shared" si="12"/>
        <v>0</v>
      </c>
      <c r="J159" s="21">
        <f t="shared" si="13"/>
        <v>16632</v>
      </c>
    </row>
    <row r="160" spans="1:10" s="38" customFormat="1" ht="30.6" x14ac:dyDescent="0.3">
      <c r="A160" s="47" t="s">
        <v>388</v>
      </c>
      <c r="B160" s="43" t="s">
        <v>498</v>
      </c>
      <c r="C160" s="44" t="s">
        <v>499</v>
      </c>
      <c r="D160" s="42" t="s">
        <v>109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0.799999999999997" x14ac:dyDescent="0.3">
      <c r="A161" s="19" t="s">
        <v>390</v>
      </c>
      <c r="B161" s="9" t="s">
        <v>823</v>
      </c>
      <c r="C161" s="10" t="s">
        <v>1528</v>
      </c>
      <c r="D161" s="8" t="s">
        <v>116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3">
      <c r="A162" s="33"/>
      <c r="B162" s="35"/>
      <c r="C162" s="35"/>
      <c r="D162" s="35"/>
      <c r="E162" s="33"/>
      <c r="G162" s="26">
        <f t="shared" ref="G162:I162" si="14">SUM(G3:G161)</f>
        <v>27059415.899397463</v>
      </c>
      <c r="H162" s="26"/>
      <c r="I162" s="26">
        <f t="shared" si="14"/>
        <v>0</v>
      </c>
      <c r="J162" s="26">
        <f>SUM(J3:J161)</f>
        <v>27059415.899397463</v>
      </c>
    </row>
    <row r="163" spans="1:10" s="17" customFormat="1" ht="14.4" x14ac:dyDescent="0.3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9" activePane="bottomLeft" state="frozen"/>
      <selection pane="bottomLeft" activeCell="D25" sqref="D2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617</v>
      </c>
      <c r="D3" s="42" t="s">
        <v>10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29</v>
      </c>
      <c r="C4" s="44" t="s">
        <v>618</v>
      </c>
      <c r="D4" s="42" t="s">
        <v>116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0" s="17" customFormat="1" ht="14.4" x14ac:dyDescent="0.3">
      <c r="A6" s="40" t="s">
        <v>65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622</v>
      </c>
      <c r="C7" s="44" t="s">
        <v>623</v>
      </c>
      <c r="D7" s="42" t="s">
        <v>69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4.4" x14ac:dyDescent="0.3">
      <c r="A9" s="47" t="s">
        <v>25</v>
      </c>
      <c r="B9" s="43" t="s">
        <v>77</v>
      </c>
      <c r="C9" s="44" t="s">
        <v>78</v>
      </c>
      <c r="D9" s="42" t="s">
        <v>69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0.6" x14ac:dyDescent="0.3">
      <c r="A11" s="47" t="s">
        <v>552</v>
      </c>
      <c r="B11" s="43" t="s">
        <v>86</v>
      </c>
      <c r="C11" s="44" t="s">
        <v>87</v>
      </c>
      <c r="D11" s="42" t="s">
        <v>69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4.4" x14ac:dyDescent="0.3">
      <c r="A13" s="40" t="s">
        <v>105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0.799999999999997" x14ac:dyDescent="0.3">
      <c r="A14" s="47" t="s">
        <v>35</v>
      </c>
      <c r="B14" s="43" t="s">
        <v>107</v>
      </c>
      <c r="C14" s="44" t="s">
        <v>108</v>
      </c>
      <c r="D14" s="42" t="s">
        <v>109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556</v>
      </c>
      <c r="B15" s="43" t="s">
        <v>111</v>
      </c>
      <c r="C15" s="44" t="s">
        <v>112</v>
      </c>
      <c r="D15" s="42" t="s">
        <v>109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8" customFormat="1" ht="40.799999999999997" x14ac:dyDescent="0.3">
      <c r="A22" s="47" t="s">
        <v>565</v>
      </c>
      <c r="B22" s="43" t="s">
        <v>636</v>
      </c>
      <c r="C22" s="44" t="s">
        <v>637</v>
      </c>
      <c r="D22" s="42" t="s">
        <v>109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0.799999999999997" x14ac:dyDescent="0.3">
      <c r="A24" s="47" t="s">
        <v>56</v>
      </c>
      <c r="B24" s="43" t="s">
        <v>107</v>
      </c>
      <c r="C24" s="44" t="s">
        <v>108</v>
      </c>
      <c r="D24" s="42" t="s">
        <v>109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641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0.399999999999999" x14ac:dyDescent="0.3">
      <c r="A27" s="47" t="s">
        <v>576</v>
      </c>
      <c r="B27" s="43" t="s">
        <v>208</v>
      </c>
      <c r="C27" s="44" t="s">
        <v>209</v>
      </c>
      <c r="D27" s="42" t="s">
        <v>38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30.6" x14ac:dyDescent="0.3">
      <c r="A29" s="47" t="s">
        <v>66</v>
      </c>
      <c r="B29" s="43" t="s">
        <v>643</v>
      </c>
      <c r="C29" s="44" t="s">
        <v>644</v>
      </c>
      <c r="D29" s="42" t="s">
        <v>109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30.6" x14ac:dyDescent="0.3">
      <c r="A31" s="47" t="s">
        <v>74</v>
      </c>
      <c r="B31" s="43" t="s">
        <v>221</v>
      </c>
      <c r="C31" s="44" t="s">
        <v>222</v>
      </c>
      <c r="D31" s="42" t="s">
        <v>109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40" t="s">
        <v>662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98</v>
      </c>
      <c r="B43" s="43" t="s">
        <v>663</v>
      </c>
      <c r="C43" s="44" t="s">
        <v>664</v>
      </c>
      <c r="D43" s="42" t="s">
        <v>165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0.6" x14ac:dyDescent="0.3">
      <c r="A45" s="47" t="s">
        <v>103</v>
      </c>
      <c r="B45" s="43" t="s">
        <v>221</v>
      </c>
      <c r="C45" s="44" t="s">
        <v>222</v>
      </c>
      <c r="D45" s="42" t="s">
        <v>109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4.4" x14ac:dyDescent="0.3">
      <c r="A60" s="40" t="s">
        <v>677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464</v>
      </c>
      <c r="C61" s="44" t="s">
        <v>465</v>
      </c>
      <c r="D61" s="42" t="s">
        <v>109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485</v>
      </c>
      <c r="C63" s="44" t="s">
        <v>486</v>
      </c>
      <c r="D63" s="42" t="s">
        <v>278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40" t="s">
        <v>680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681</v>
      </c>
      <c r="C66" s="44" t="s">
        <v>682</v>
      </c>
      <c r="D66" s="42" t="s">
        <v>69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173</v>
      </c>
      <c r="B68" s="43" t="s">
        <v>319</v>
      </c>
      <c r="C68" s="44" t="s">
        <v>320</v>
      </c>
      <c r="D68" s="42" t="s">
        <v>69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180</v>
      </c>
      <c r="B71" s="43" t="s">
        <v>685</v>
      </c>
      <c r="C71" s="44" t="s">
        <v>686</v>
      </c>
      <c r="D71" s="42" t="s">
        <v>69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186</v>
      </c>
      <c r="B74" s="43" t="s">
        <v>685</v>
      </c>
      <c r="C74" s="44" t="s">
        <v>686</v>
      </c>
      <c r="D74" s="42" t="s">
        <v>69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40" t="s">
        <v>690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192</v>
      </c>
      <c r="B78" s="43" t="s">
        <v>128</v>
      </c>
      <c r="C78" s="44" t="s">
        <v>129</v>
      </c>
      <c r="D78" s="42" t="s">
        <v>130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0.799999999999997" x14ac:dyDescent="0.3">
      <c r="A80" s="47" t="s">
        <v>196</v>
      </c>
      <c r="B80" s="43" t="s">
        <v>143</v>
      </c>
      <c r="C80" s="44" t="s">
        <v>144</v>
      </c>
      <c r="D80" s="42" t="s">
        <v>145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4.4" x14ac:dyDescent="0.3">
      <c r="A82" s="40" t="s">
        <v>695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200</v>
      </c>
      <c r="B83" s="43" t="s">
        <v>413</v>
      </c>
      <c r="C83" s="44" t="s">
        <v>414</v>
      </c>
      <c r="D83" s="42" t="s">
        <v>415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3">
      <c r="G90" s="26">
        <f t="shared" ref="G90:I90" si="9">SUM(G3:G89)</f>
        <v>926894.65000000014</v>
      </c>
      <c r="H90" s="26"/>
      <c r="I90" s="26">
        <f t="shared" si="9"/>
        <v>0</v>
      </c>
      <c r="J90" s="26">
        <f>SUM(J3:J89)</f>
        <v>926894.65000000014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23" activePane="bottomLeft" state="frozen"/>
      <selection activeCell="V30" sqref="V30"/>
      <selection pane="bottomLeft" activeCell="F29" sqref="F2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1495</v>
      </c>
      <c r="B2" s="16"/>
      <c r="C2" s="16"/>
      <c r="D2" s="16"/>
      <c r="E2" s="15"/>
    </row>
    <row r="3" spans="1:10" s="38" customFormat="1" ht="20.399999999999999" x14ac:dyDescent="0.3">
      <c r="A3" s="47" t="s">
        <v>7</v>
      </c>
      <c r="B3" s="43" t="s">
        <v>974</v>
      </c>
      <c r="C3" s="44" t="s">
        <v>975</v>
      </c>
      <c r="D3" s="42" t="s">
        <v>38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1341</v>
      </c>
      <c r="C4" s="10" t="s">
        <v>1343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0" s="17" customFormat="1" ht="20.399999999999999" x14ac:dyDescent="0.3">
      <c r="A5" s="19" t="s">
        <v>619</v>
      </c>
      <c r="B5" s="9" t="s">
        <v>1341</v>
      </c>
      <c r="C5" s="10" t="s">
        <v>1342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0" s="38" customFormat="1" ht="20.399999999999999" x14ac:dyDescent="0.3">
      <c r="A6" s="47" t="s">
        <v>19</v>
      </c>
      <c r="B6" s="43" t="s">
        <v>47</v>
      </c>
      <c r="C6" s="44" t="s">
        <v>48</v>
      </c>
      <c r="D6" s="42" t="s">
        <v>38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1244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0" s="17" customFormat="1" ht="14.4" x14ac:dyDescent="0.3">
      <c r="A8" s="14" t="s">
        <v>1778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25</v>
      </c>
      <c r="B9" s="43" t="s">
        <v>86</v>
      </c>
      <c r="C9" s="44" t="s">
        <v>87</v>
      </c>
      <c r="D9" s="42" t="s">
        <v>69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28</v>
      </c>
      <c r="B10" s="9" t="s">
        <v>978</v>
      </c>
      <c r="C10" s="10" t="s">
        <v>1711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0" s="17" customFormat="1" ht="40.799999999999997" x14ac:dyDescent="0.3">
      <c r="A11" s="19" t="s">
        <v>552</v>
      </c>
      <c r="B11" s="9" t="s">
        <v>978</v>
      </c>
      <c r="C11" s="10" t="s">
        <v>1643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0" s="17" customFormat="1" ht="40.799999999999997" x14ac:dyDescent="0.3">
      <c r="A12" s="19" t="s">
        <v>34</v>
      </c>
      <c r="B12" s="9" t="s">
        <v>978</v>
      </c>
      <c r="C12" s="10" t="s">
        <v>1572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1712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0" s="17" customFormat="1" ht="30.6" x14ac:dyDescent="0.3">
      <c r="A14" s="19" t="s">
        <v>556</v>
      </c>
      <c r="B14" s="9" t="s">
        <v>1251</v>
      </c>
      <c r="C14" s="10" t="s">
        <v>1252</v>
      </c>
      <c r="D14" s="8" t="s">
        <v>69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40.799999999999997" x14ac:dyDescent="0.3">
      <c r="A16" s="47" t="s">
        <v>558</v>
      </c>
      <c r="B16" s="43" t="s">
        <v>114</v>
      </c>
      <c r="C16" s="44" t="s">
        <v>115</v>
      </c>
      <c r="D16" s="42" t="s">
        <v>109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0.799999999999997" x14ac:dyDescent="0.3">
      <c r="A17" s="47" t="s">
        <v>45</v>
      </c>
      <c r="B17" s="43" t="s">
        <v>111</v>
      </c>
      <c r="C17" s="44" t="s">
        <v>112</v>
      </c>
      <c r="D17" s="42" t="s">
        <v>109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1499</v>
      </c>
      <c r="D18" s="8" t="s">
        <v>116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1500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1350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1501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1255</v>
      </c>
      <c r="C22" s="10" t="s">
        <v>1502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1503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1351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1688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1352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1355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1505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1357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1358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1359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1360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96</v>
      </c>
      <c r="B40" s="43" t="s">
        <v>319</v>
      </c>
      <c r="C40" s="44" t="s">
        <v>320</v>
      </c>
      <c r="D40" s="42" t="s">
        <v>69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1779</v>
      </c>
      <c r="B41" s="9" t="s">
        <v>990</v>
      </c>
      <c r="C41" s="10" t="s">
        <v>748</v>
      </c>
      <c r="D41" s="8" t="s">
        <v>213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14" t="s">
        <v>1273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101</v>
      </c>
      <c r="B43" s="43" t="s">
        <v>128</v>
      </c>
      <c r="C43" s="44" t="s">
        <v>129</v>
      </c>
      <c r="D43" s="42" t="s">
        <v>130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110</v>
      </c>
      <c r="B46" s="9" t="s">
        <v>1274</v>
      </c>
      <c r="C46" s="10" t="s">
        <v>1017</v>
      </c>
      <c r="D46" s="8" t="s">
        <v>213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788</v>
      </c>
      <c r="C47" s="44" t="s">
        <v>789</v>
      </c>
      <c r="D47" s="42" t="s">
        <v>790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1275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0.6" x14ac:dyDescent="0.3">
      <c r="A50" s="47" t="s">
        <v>120</v>
      </c>
      <c r="B50" s="43" t="s">
        <v>758</v>
      </c>
      <c r="C50" s="44" t="s">
        <v>759</v>
      </c>
      <c r="D50" s="42" t="s">
        <v>38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1780</v>
      </c>
      <c r="B51" s="9" t="s">
        <v>996</v>
      </c>
      <c r="C51" s="10" t="s">
        <v>997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30.6" x14ac:dyDescent="0.3">
      <c r="A52" s="47" t="s">
        <v>127</v>
      </c>
      <c r="B52" s="43" t="s">
        <v>758</v>
      </c>
      <c r="C52" s="44" t="s">
        <v>759</v>
      </c>
      <c r="D52" s="42" t="s">
        <v>38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1508</v>
      </c>
      <c r="B53" s="9" t="s">
        <v>996</v>
      </c>
      <c r="C53" s="10" t="s">
        <v>1278</v>
      </c>
      <c r="D53" s="8" t="s">
        <v>213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47</v>
      </c>
      <c r="C54" s="44" t="s">
        <v>48</v>
      </c>
      <c r="D54" s="42" t="s">
        <v>38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1647</v>
      </c>
      <c r="C55" s="10" t="s">
        <v>1008</v>
      </c>
      <c r="D55" s="8" t="s">
        <v>213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0.399999999999999" x14ac:dyDescent="0.3">
      <c r="A56" s="19" t="s">
        <v>991</v>
      </c>
      <c r="B56" s="9" t="s">
        <v>1647</v>
      </c>
      <c r="C56" s="10" t="s">
        <v>776</v>
      </c>
      <c r="D56" s="8" t="s">
        <v>213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146</v>
      </c>
      <c r="B57" s="43" t="s">
        <v>208</v>
      </c>
      <c r="C57" s="44" t="s">
        <v>209</v>
      </c>
      <c r="D57" s="42" t="s">
        <v>38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4.4" x14ac:dyDescent="0.3">
      <c r="A59" s="47" t="s">
        <v>151</v>
      </c>
      <c r="B59" s="43" t="s">
        <v>313</v>
      </c>
      <c r="C59" s="44" t="s">
        <v>314</v>
      </c>
      <c r="D59" s="42" t="s">
        <v>38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4.4" x14ac:dyDescent="0.3">
      <c r="A61" s="14" t="s">
        <v>1781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928</v>
      </c>
      <c r="C62" s="44" t="s">
        <v>929</v>
      </c>
      <c r="D62" s="42" t="s">
        <v>930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931</v>
      </c>
      <c r="C63" s="44" t="s">
        <v>932</v>
      </c>
      <c r="D63" s="42" t="s">
        <v>930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169</v>
      </c>
      <c r="B64" s="43" t="s">
        <v>550</v>
      </c>
      <c r="C64" s="44" t="s">
        <v>934</v>
      </c>
      <c r="D64" s="42" t="s">
        <v>109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171</v>
      </c>
      <c r="B65" s="43" t="s">
        <v>464</v>
      </c>
      <c r="C65" s="44" t="s">
        <v>465</v>
      </c>
      <c r="D65" s="42" t="s">
        <v>109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4.4" x14ac:dyDescent="0.3">
      <c r="A69" s="14" t="s">
        <v>1285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180</v>
      </c>
      <c r="B70" s="43" t="s">
        <v>413</v>
      </c>
      <c r="C70" s="44" t="s">
        <v>414</v>
      </c>
      <c r="D70" s="42" t="s">
        <v>415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1376</v>
      </c>
      <c r="C71" s="10" t="s">
        <v>1082</v>
      </c>
      <c r="D71" s="8" t="s">
        <v>116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184</v>
      </c>
      <c r="B72" s="9" t="s">
        <v>1101</v>
      </c>
      <c r="C72" s="10" t="s">
        <v>1106</v>
      </c>
      <c r="D72" s="8" t="s">
        <v>213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186</v>
      </c>
      <c r="B73" s="9" t="s">
        <v>1101</v>
      </c>
      <c r="C73" s="10" t="s">
        <v>1112</v>
      </c>
      <c r="D73" s="8" t="s">
        <v>213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188</v>
      </c>
      <c r="B74" s="9" t="s">
        <v>1101</v>
      </c>
      <c r="C74" s="10" t="s">
        <v>1114</v>
      </c>
      <c r="D74" s="8" t="s">
        <v>213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190</v>
      </c>
      <c r="B75" s="43" t="s">
        <v>1164</v>
      </c>
      <c r="C75" s="44" t="s">
        <v>1165</v>
      </c>
      <c r="D75" s="42" t="s">
        <v>415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1167</v>
      </c>
      <c r="C76" s="10" t="s">
        <v>1378</v>
      </c>
      <c r="D76" s="8" t="s">
        <v>116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194</v>
      </c>
      <c r="B77" s="9" t="s">
        <v>1170</v>
      </c>
      <c r="C77" s="10" t="s">
        <v>1171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1170</v>
      </c>
      <c r="C78" s="10" t="s">
        <v>1173</v>
      </c>
      <c r="D78" s="8" t="s">
        <v>213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1144</v>
      </c>
      <c r="C79" s="10" t="s">
        <v>1145</v>
      </c>
      <c r="D79" s="8" t="s">
        <v>213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1144</v>
      </c>
      <c r="C80" s="10" t="s">
        <v>1147</v>
      </c>
      <c r="D80" s="8" t="s">
        <v>213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1157</v>
      </c>
      <c r="C81" s="10" t="s">
        <v>1158</v>
      </c>
      <c r="D81" s="8" t="s">
        <v>116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1154</v>
      </c>
      <c r="C82" s="10" t="s">
        <v>1155</v>
      </c>
      <c r="D82" s="8" t="s">
        <v>213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128</v>
      </c>
      <c r="C83" s="44" t="s">
        <v>129</v>
      </c>
      <c r="D83" s="42" t="s">
        <v>130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1287</v>
      </c>
      <c r="C84" s="10" t="s">
        <v>1288</v>
      </c>
      <c r="D84" s="8" t="s">
        <v>213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0.399999999999999" x14ac:dyDescent="0.3">
      <c r="A85" s="47" t="s">
        <v>214</v>
      </c>
      <c r="B85" s="43" t="s">
        <v>825</v>
      </c>
      <c r="C85" s="44" t="s">
        <v>826</v>
      </c>
      <c r="D85" s="42" t="s">
        <v>109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1069</v>
      </c>
      <c r="C86" s="10" t="s">
        <v>1385</v>
      </c>
      <c r="D86" s="8" t="s">
        <v>116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4.4" x14ac:dyDescent="0.3">
      <c r="A87" s="14" t="s">
        <v>1290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0.6" x14ac:dyDescent="0.3">
      <c r="A88" s="47" t="s">
        <v>220</v>
      </c>
      <c r="B88" s="43" t="s">
        <v>163</v>
      </c>
      <c r="C88" s="44" t="s">
        <v>164</v>
      </c>
      <c r="D88" s="42" t="s">
        <v>165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1652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1697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1737</v>
      </c>
      <c r="D91" s="8" t="s">
        <v>213</v>
      </c>
      <c r="E91" s="22">
        <v>6</v>
      </c>
      <c r="F91" s="21">
        <v>1501.16</v>
      </c>
      <c r="G91" s="21">
        <f t="shared" si="6"/>
        <v>9006.9600000000009</v>
      </c>
      <c r="H91" s="21"/>
      <c r="I91" s="21">
        <f t="shared" si="7"/>
        <v>0</v>
      </c>
      <c r="J91" s="21">
        <f t="shared" si="8"/>
        <v>9006.9600000000009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1782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1297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1738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8" customFormat="1" ht="20.399999999999999" x14ac:dyDescent="0.3">
      <c r="A95" s="47" t="s">
        <v>239</v>
      </c>
      <c r="B95" s="43" t="s">
        <v>806</v>
      </c>
      <c r="C95" s="44" t="s">
        <v>807</v>
      </c>
      <c r="D95" s="42" t="s">
        <v>69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1321</v>
      </c>
      <c r="C96" s="10" t="s">
        <v>810</v>
      </c>
      <c r="D96" s="8" t="s">
        <v>213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243</v>
      </c>
      <c r="B97" s="9" t="s">
        <v>1783</v>
      </c>
      <c r="C97" s="10" t="s">
        <v>1298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1784</v>
      </c>
      <c r="C98" s="10" t="s">
        <v>1299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1520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1785</v>
      </c>
      <c r="C100" s="10" t="s">
        <v>871</v>
      </c>
      <c r="D100" s="8" t="s">
        <v>213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1521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1521</v>
      </c>
      <c r="C102" s="10" t="s">
        <v>1325</v>
      </c>
      <c r="D102" s="8" t="s">
        <v>213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1321</v>
      </c>
      <c r="C104" s="10" t="s">
        <v>1757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1460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1461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1462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8" customFormat="1" ht="20.399999999999999" x14ac:dyDescent="0.3">
      <c r="A111" s="47" t="s">
        <v>265</v>
      </c>
      <c r="B111" s="43" t="s">
        <v>825</v>
      </c>
      <c r="C111" s="44" t="s">
        <v>826</v>
      </c>
      <c r="D111" s="42" t="s">
        <v>109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1527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1311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1786</v>
      </c>
      <c r="C115" s="10" t="s">
        <v>1328</v>
      </c>
      <c r="D115" s="8" t="s">
        <v>213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1334</v>
      </c>
      <c r="C116" s="10" t="s">
        <v>1335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1334</v>
      </c>
      <c r="C117" s="10" t="s">
        <v>1470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1334</v>
      </c>
      <c r="C118" s="10" t="s">
        <v>1471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1524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8" customFormat="1" ht="30.6" x14ac:dyDescent="0.3">
      <c r="A120" s="47" t="s">
        <v>284</v>
      </c>
      <c r="B120" s="43" t="s">
        <v>498</v>
      </c>
      <c r="C120" s="44" t="s">
        <v>499</v>
      </c>
      <c r="D120" s="42" t="s">
        <v>109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1528</v>
      </c>
      <c r="D121" s="8" t="s">
        <v>116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4.4" x14ac:dyDescent="0.3">
      <c r="A122" s="14" t="s">
        <v>1313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0.6" x14ac:dyDescent="0.3">
      <c r="A123" s="47" t="s">
        <v>289</v>
      </c>
      <c r="B123" s="43" t="s">
        <v>803</v>
      </c>
      <c r="C123" s="44" t="s">
        <v>804</v>
      </c>
      <c r="D123" s="42" t="s">
        <v>165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1775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1652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1475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1697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1750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1663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1446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1655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1664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1740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1481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1450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1482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1452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8" customFormat="1" ht="20.399999999999999" x14ac:dyDescent="0.3">
      <c r="A138" s="47" t="s">
        <v>330</v>
      </c>
      <c r="B138" s="43" t="s">
        <v>806</v>
      </c>
      <c r="C138" s="44" t="s">
        <v>807</v>
      </c>
      <c r="D138" s="42" t="s">
        <v>69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1402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1489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1490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1404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1561</v>
      </c>
      <c r="C145" s="10" t="s">
        <v>1755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1484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1333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1486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1487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8" customFormat="1" ht="20.399999999999999" x14ac:dyDescent="0.3">
      <c r="A150" s="47" t="s">
        <v>363</v>
      </c>
      <c r="B150" s="43" t="s">
        <v>806</v>
      </c>
      <c r="C150" s="44" t="s">
        <v>807</v>
      </c>
      <c r="D150" s="42" t="s">
        <v>69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1483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1489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1490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1404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8" customFormat="1" ht="20.399999999999999" x14ac:dyDescent="0.3">
      <c r="A156" s="47" t="s">
        <v>379</v>
      </c>
      <c r="B156" s="43" t="s">
        <v>806</v>
      </c>
      <c r="C156" s="44" t="s">
        <v>807</v>
      </c>
      <c r="D156" s="42" t="s">
        <v>69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1458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1460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1461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1462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1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1" s="38" customFormat="1" ht="20.399999999999999" x14ac:dyDescent="0.3">
      <c r="A162" s="47" t="s">
        <v>390</v>
      </c>
      <c r="B162" s="43" t="s">
        <v>825</v>
      </c>
      <c r="C162" s="44" t="s">
        <v>826</v>
      </c>
      <c r="D162" s="42" t="s">
        <v>109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1" s="17" customFormat="1" ht="40.799999999999997" x14ac:dyDescent="0.3">
      <c r="A163" s="19" t="s">
        <v>392</v>
      </c>
      <c r="B163" s="9" t="s">
        <v>1069</v>
      </c>
      <c r="C163" s="10" t="s">
        <v>1667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1" s="38" customFormat="1" ht="20.399999999999999" x14ac:dyDescent="0.3">
      <c r="A164" s="47" t="s">
        <v>395</v>
      </c>
      <c r="B164" s="43" t="s">
        <v>1330</v>
      </c>
      <c r="C164" s="44" t="s">
        <v>1331</v>
      </c>
      <c r="D164" s="42" t="s">
        <v>109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1" s="17" customFormat="1" ht="40.799999999999997" x14ac:dyDescent="0.3">
      <c r="A165" s="19" t="s">
        <v>398</v>
      </c>
      <c r="B165" s="9" t="s">
        <v>1069</v>
      </c>
      <c r="C165" s="10" t="s">
        <v>1405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1" s="17" customFormat="1" ht="40.799999999999997" x14ac:dyDescent="0.3">
      <c r="A166" s="19" t="s">
        <v>900</v>
      </c>
      <c r="B166" s="9" t="s">
        <v>1073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1" s="17" customFormat="1" ht="40.799999999999997" x14ac:dyDescent="0.3">
      <c r="A167" s="19" t="s">
        <v>404</v>
      </c>
      <c r="B167" s="9" t="s">
        <v>833</v>
      </c>
      <c r="C167" s="10" t="s">
        <v>1311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1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1" s="17" customFormat="1" ht="40.799999999999997" x14ac:dyDescent="0.3">
      <c r="A169" s="19" t="s">
        <v>903</v>
      </c>
      <c r="B169" s="9" t="s">
        <v>817</v>
      </c>
      <c r="C169" s="10" t="s">
        <v>1467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1" s="17" customFormat="1" ht="40.799999999999997" x14ac:dyDescent="0.3">
      <c r="A170" s="19" t="s">
        <v>412</v>
      </c>
      <c r="B170" s="9" t="s">
        <v>811</v>
      </c>
      <c r="C170" s="10" t="s">
        <v>1468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1" s="17" customFormat="1" ht="40.799999999999997" x14ac:dyDescent="0.3">
      <c r="A171" s="19" t="s">
        <v>416</v>
      </c>
      <c r="B171" s="9" t="s">
        <v>1668</v>
      </c>
      <c r="C171" s="10" t="s">
        <v>1335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2039</v>
      </c>
    </row>
    <row r="172" spans="1:11" s="17" customFormat="1" ht="40.799999999999997" x14ac:dyDescent="0.3">
      <c r="A172" s="19" t="s">
        <v>906</v>
      </c>
      <c r="B172" s="9" t="s">
        <v>1334</v>
      </c>
      <c r="C172" s="10" t="s">
        <v>1470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1" s="17" customFormat="1" ht="40.799999999999997" x14ac:dyDescent="0.3">
      <c r="A173" s="19" t="s">
        <v>422</v>
      </c>
      <c r="B173" s="9" t="s">
        <v>1334</v>
      </c>
      <c r="C173" s="10" t="s">
        <v>1471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1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1" s="38" customFormat="1" ht="30.6" x14ac:dyDescent="0.3">
      <c r="A175" s="47" t="s">
        <v>427</v>
      </c>
      <c r="B175" s="43" t="s">
        <v>498</v>
      </c>
      <c r="C175" s="44" t="s">
        <v>499</v>
      </c>
      <c r="D175" s="42" t="s">
        <v>109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1" s="17" customFormat="1" ht="40.799999999999997" x14ac:dyDescent="0.3">
      <c r="A176" s="19" t="s">
        <v>908</v>
      </c>
      <c r="B176" s="9" t="s">
        <v>823</v>
      </c>
      <c r="C176" s="10" t="s">
        <v>1528</v>
      </c>
      <c r="D176" s="8" t="s">
        <v>116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3">
      <c r="G177" s="26">
        <f t="shared" ref="G177:I177" si="16">SUM(G3:G176)</f>
        <v>38063849.383000024</v>
      </c>
      <c r="H177" s="26"/>
      <c r="I177" s="26">
        <f t="shared" si="16"/>
        <v>0</v>
      </c>
      <c r="J177" s="26">
        <f>SUM(J3:J176)</f>
        <v>38063849.383000024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11" activePane="bottomLeft" state="frozen"/>
      <selection activeCell="V30" sqref="V30"/>
      <selection pane="bottomLeft" activeCell="H15" sqref="H1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1787</v>
      </c>
      <c r="C4" s="10" t="s">
        <v>1347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0" s="17" customFormat="1" ht="40.799999999999997" x14ac:dyDescent="0.3">
      <c r="A5" s="19" t="s">
        <v>15</v>
      </c>
      <c r="B5" s="9" t="s">
        <v>1787</v>
      </c>
      <c r="C5" s="10" t="s">
        <v>1497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25</v>
      </c>
      <c r="B7" s="43" t="s">
        <v>114</v>
      </c>
      <c r="C7" s="44" t="s">
        <v>115</v>
      </c>
      <c r="D7" s="42" t="s">
        <v>109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28</v>
      </c>
      <c r="B8" s="43" t="s">
        <v>111</v>
      </c>
      <c r="C8" s="44" t="s">
        <v>112</v>
      </c>
      <c r="D8" s="42" t="s">
        <v>109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1" x14ac:dyDescent="0.3">
      <c r="A9" s="19" t="s">
        <v>552</v>
      </c>
      <c r="B9" s="9" t="s">
        <v>1670</v>
      </c>
      <c r="C9" s="10" t="s">
        <v>1254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0" s="17" customFormat="1" ht="51" x14ac:dyDescent="0.3">
      <c r="A10" s="19" t="s">
        <v>34</v>
      </c>
      <c r="B10" s="9" t="s">
        <v>1671</v>
      </c>
      <c r="C10" s="10" t="s">
        <v>1256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0" s="17" customFormat="1" ht="51" x14ac:dyDescent="0.3">
      <c r="A11" s="19" t="s">
        <v>35</v>
      </c>
      <c r="B11" s="9" t="s">
        <v>1788</v>
      </c>
      <c r="C11" s="10" t="s">
        <v>1257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0" s="17" customFormat="1" ht="51" x14ac:dyDescent="0.3">
      <c r="A12" s="19" t="s">
        <v>556</v>
      </c>
      <c r="B12" s="9" t="s">
        <v>1672</v>
      </c>
      <c r="C12" s="10" t="s">
        <v>1259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0" s="17" customFormat="1" ht="51" x14ac:dyDescent="0.3">
      <c r="A13" s="19" t="s">
        <v>42</v>
      </c>
      <c r="B13" s="9" t="s">
        <v>1356</v>
      </c>
      <c r="C13" s="10" t="s">
        <v>1260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0" s="17" customFormat="1" ht="51" x14ac:dyDescent="0.3">
      <c r="A14" s="19" t="s">
        <v>558</v>
      </c>
      <c r="B14" s="9" t="s">
        <v>1670</v>
      </c>
      <c r="C14" s="10" t="s">
        <v>1789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0" s="17" customFormat="1" ht="51" x14ac:dyDescent="0.3">
      <c r="A15" s="19" t="s">
        <v>45</v>
      </c>
      <c r="B15" s="9" t="s">
        <v>1790</v>
      </c>
      <c r="C15" s="10" t="s">
        <v>1791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0" s="17" customFormat="1" ht="51" x14ac:dyDescent="0.3">
      <c r="A16" s="19" t="s">
        <v>46</v>
      </c>
      <c r="B16" s="9" t="s">
        <v>1356</v>
      </c>
      <c r="C16" s="10" t="s">
        <v>1674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1713</v>
      </c>
      <c r="C17" s="10" t="s">
        <v>1714</v>
      </c>
      <c r="D17" s="8" t="s">
        <v>116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51</v>
      </c>
      <c r="B18" s="43" t="s">
        <v>124</v>
      </c>
      <c r="C18" s="44" t="s">
        <v>125</v>
      </c>
      <c r="D18" s="42" t="s">
        <v>109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1364</v>
      </c>
      <c r="C19" s="10" t="s">
        <v>744</v>
      </c>
      <c r="D19" s="8" t="s">
        <v>116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1365</v>
      </c>
      <c r="C20" s="10" t="s">
        <v>746</v>
      </c>
      <c r="D20" s="8" t="s">
        <v>116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30.6" x14ac:dyDescent="0.3">
      <c r="A21" s="47" t="s">
        <v>56</v>
      </c>
      <c r="B21" s="43" t="s">
        <v>758</v>
      </c>
      <c r="C21" s="44" t="s">
        <v>759</v>
      </c>
      <c r="D21" s="42" t="s">
        <v>38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1685</v>
      </c>
      <c r="B22" s="9" t="s">
        <v>1792</v>
      </c>
      <c r="C22" s="10" t="s">
        <v>760</v>
      </c>
      <c r="D22" s="8" t="s">
        <v>213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0.399999999999999" x14ac:dyDescent="0.3">
      <c r="A23" s="47" t="s">
        <v>576</v>
      </c>
      <c r="B23" s="43" t="s">
        <v>47</v>
      </c>
      <c r="C23" s="44" t="s">
        <v>48</v>
      </c>
      <c r="D23" s="42" t="s">
        <v>38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1793</v>
      </c>
      <c r="C24" s="10" t="s">
        <v>1794</v>
      </c>
      <c r="D24" s="8" t="s">
        <v>213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0.399999999999999" x14ac:dyDescent="0.3">
      <c r="A25" s="47" t="s">
        <v>66</v>
      </c>
      <c r="B25" s="43" t="s">
        <v>208</v>
      </c>
      <c r="C25" s="44" t="s">
        <v>209</v>
      </c>
      <c r="D25" s="42" t="s">
        <v>38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1686</v>
      </c>
      <c r="C26" s="10" t="s">
        <v>1795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8" customFormat="1" ht="20.399999999999999" x14ac:dyDescent="0.3">
      <c r="A27" s="47" t="s">
        <v>76</v>
      </c>
      <c r="B27" s="43" t="s">
        <v>928</v>
      </c>
      <c r="C27" s="44" t="s">
        <v>929</v>
      </c>
      <c r="D27" s="42" t="s">
        <v>930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79</v>
      </c>
      <c r="B28" s="43" t="s">
        <v>931</v>
      </c>
      <c r="C28" s="44" t="s">
        <v>932</v>
      </c>
      <c r="D28" s="42" t="s">
        <v>930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81</v>
      </c>
      <c r="B29" s="43" t="s">
        <v>550</v>
      </c>
      <c r="C29" s="44" t="s">
        <v>934</v>
      </c>
      <c r="D29" s="42" t="s">
        <v>109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83</v>
      </c>
      <c r="B30" s="43" t="s">
        <v>464</v>
      </c>
      <c r="C30" s="44" t="s">
        <v>465</v>
      </c>
      <c r="D30" s="42" t="s">
        <v>109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1371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8" customFormat="1" ht="20.399999999999999" x14ac:dyDescent="0.3">
      <c r="A32" s="47" t="s">
        <v>88</v>
      </c>
      <c r="B32" s="43" t="s">
        <v>485</v>
      </c>
      <c r="C32" s="44" t="s">
        <v>486</v>
      </c>
      <c r="D32" s="42" t="s">
        <v>278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1373</v>
      </c>
      <c r="C33" s="10" t="s">
        <v>965</v>
      </c>
      <c r="D33" s="8" t="s">
        <v>213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92</v>
      </c>
      <c r="B34" s="9" t="s">
        <v>1372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1075</v>
      </c>
      <c r="C35" s="10" t="s">
        <v>952</v>
      </c>
      <c r="D35" s="8" t="s">
        <v>213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96</v>
      </c>
      <c r="B36" s="9" t="s">
        <v>1796</v>
      </c>
      <c r="C36" s="10" t="s">
        <v>849</v>
      </c>
      <c r="D36" s="8" t="s">
        <v>213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98</v>
      </c>
      <c r="B37" s="43" t="s">
        <v>128</v>
      </c>
      <c r="C37" s="44" t="s">
        <v>129</v>
      </c>
      <c r="D37" s="42" t="s">
        <v>130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1366</v>
      </c>
      <c r="C38" s="10" t="s">
        <v>783</v>
      </c>
      <c r="D38" s="8" t="s">
        <v>213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103</v>
      </c>
      <c r="B39" s="9" t="s">
        <v>1367</v>
      </c>
      <c r="C39" s="10" t="s">
        <v>785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106</v>
      </c>
      <c r="B40" s="9" t="s">
        <v>1368</v>
      </c>
      <c r="C40" s="10" t="s">
        <v>787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0.399999999999999" x14ac:dyDescent="0.3">
      <c r="A41" s="47" t="s">
        <v>110</v>
      </c>
      <c r="B41" s="43" t="s">
        <v>413</v>
      </c>
      <c r="C41" s="44" t="s">
        <v>414</v>
      </c>
      <c r="D41" s="42" t="s">
        <v>415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1376</v>
      </c>
      <c r="C42" s="10" t="s">
        <v>1082</v>
      </c>
      <c r="D42" s="8" t="s">
        <v>116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0.399999999999999" x14ac:dyDescent="0.3">
      <c r="A43" s="19" t="s">
        <v>117</v>
      </c>
      <c r="B43" s="9" t="s">
        <v>1797</v>
      </c>
      <c r="C43" s="10" t="s">
        <v>1106</v>
      </c>
      <c r="D43" s="8" t="s">
        <v>213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0.399999999999999" x14ac:dyDescent="0.3">
      <c r="A44" s="19" t="s">
        <v>120</v>
      </c>
      <c r="B44" s="9" t="s">
        <v>1797</v>
      </c>
      <c r="C44" s="10" t="s">
        <v>1112</v>
      </c>
      <c r="D44" s="8" t="s">
        <v>213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0.399999999999999" x14ac:dyDescent="0.3">
      <c r="A45" s="19" t="s">
        <v>123</v>
      </c>
      <c r="B45" s="9" t="s">
        <v>1797</v>
      </c>
      <c r="C45" s="10" t="s">
        <v>1114</v>
      </c>
      <c r="D45" s="8" t="s">
        <v>213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127</v>
      </c>
      <c r="B46" s="43" t="s">
        <v>1164</v>
      </c>
      <c r="C46" s="44" t="s">
        <v>1165</v>
      </c>
      <c r="D46" s="42" t="s">
        <v>415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1377</v>
      </c>
      <c r="C47" s="10" t="s">
        <v>1378</v>
      </c>
      <c r="D47" s="8" t="s">
        <v>116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135</v>
      </c>
      <c r="B48" s="9" t="s">
        <v>1379</v>
      </c>
      <c r="C48" s="10" t="s">
        <v>1171</v>
      </c>
      <c r="D48" s="8" t="s">
        <v>213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139</v>
      </c>
      <c r="B49" s="9" t="s">
        <v>1379</v>
      </c>
      <c r="C49" s="10" t="s">
        <v>1173</v>
      </c>
      <c r="D49" s="8" t="s">
        <v>213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142</v>
      </c>
      <c r="B50" s="9" t="s">
        <v>1380</v>
      </c>
      <c r="C50" s="10" t="s">
        <v>1145</v>
      </c>
      <c r="D50" s="8" t="s">
        <v>213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146</v>
      </c>
      <c r="B51" s="9" t="s">
        <v>1380</v>
      </c>
      <c r="C51" s="10" t="s">
        <v>1147</v>
      </c>
      <c r="D51" s="8" t="s">
        <v>213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149</v>
      </c>
      <c r="B52" s="9" t="s">
        <v>1381</v>
      </c>
      <c r="C52" s="10" t="s">
        <v>1158</v>
      </c>
      <c r="D52" s="8" t="s">
        <v>116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151</v>
      </c>
      <c r="B53" s="9" t="s">
        <v>1382</v>
      </c>
      <c r="C53" s="10" t="s">
        <v>1155</v>
      </c>
      <c r="D53" s="8" t="s">
        <v>213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155</v>
      </c>
      <c r="B54" s="43" t="s">
        <v>128</v>
      </c>
      <c r="C54" s="44" t="s">
        <v>129</v>
      </c>
      <c r="D54" s="42" t="s">
        <v>130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1383</v>
      </c>
      <c r="C55" s="10" t="s">
        <v>1384</v>
      </c>
      <c r="D55" s="8" t="s">
        <v>213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162</v>
      </c>
      <c r="B56" s="43" t="s">
        <v>163</v>
      </c>
      <c r="C56" s="44" t="s">
        <v>164</v>
      </c>
      <c r="D56" s="42" t="s">
        <v>165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1386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1386</v>
      </c>
      <c r="C58" s="10" t="s">
        <v>1689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1386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1798</v>
      </c>
      <c r="C60" s="10" t="s">
        <v>1799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1800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1800</v>
      </c>
      <c r="C62" s="10" t="s">
        <v>1801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1800</v>
      </c>
      <c r="C63" s="10" t="s">
        <v>1802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8" customFormat="1" ht="20.399999999999999" x14ac:dyDescent="0.3">
      <c r="A64" s="47" t="s">
        <v>182</v>
      </c>
      <c r="B64" s="43" t="s">
        <v>806</v>
      </c>
      <c r="C64" s="44" t="s">
        <v>807</v>
      </c>
      <c r="D64" s="42" t="s">
        <v>69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1400</v>
      </c>
      <c r="C65" s="10" t="s">
        <v>1687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1400</v>
      </c>
      <c r="C66" s="10" t="s">
        <v>1803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1804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1804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1804</v>
      </c>
      <c r="C69" s="10" t="s">
        <v>1805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1804</v>
      </c>
      <c r="C70" s="10" t="s">
        <v>1806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1804</v>
      </c>
      <c r="C71" s="10" t="s">
        <v>1807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1804</v>
      </c>
      <c r="C72" s="10" t="s">
        <v>1808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1804</v>
      </c>
      <c r="C73" s="10" t="s">
        <v>1809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1369</v>
      </c>
      <c r="C74" s="10" t="s">
        <v>1309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8" customFormat="1" ht="20.399999999999999" x14ac:dyDescent="0.3">
      <c r="A75" s="47" t="s">
        <v>205</v>
      </c>
      <c r="B75" s="43" t="s">
        <v>825</v>
      </c>
      <c r="C75" s="44" t="s">
        <v>826</v>
      </c>
      <c r="D75" s="42" t="s">
        <v>109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1810</v>
      </c>
      <c r="C76" s="10" t="s">
        <v>1310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1811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1812</v>
      </c>
      <c r="C78" s="10" t="s">
        <v>1311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1812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1812</v>
      </c>
      <c r="C80" s="10" t="s">
        <v>1467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1813</v>
      </c>
      <c r="C81" s="10" t="s">
        <v>1814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1812</v>
      </c>
      <c r="C82" s="10" t="s">
        <v>1815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1812</v>
      </c>
      <c r="C83" s="10" t="s">
        <v>1407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1812</v>
      </c>
      <c r="C84" s="10" t="s">
        <v>1408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1804</v>
      </c>
      <c r="C85" s="10" t="s">
        <v>1806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8" customFormat="1" ht="30.6" x14ac:dyDescent="0.3">
      <c r="A86" s="47" t="s">
        <v>237</v>
      </c>
      <c r="B86" s="43" t="s">
        <v>163</v>
      </c>
      <c r="C86" s="44" t="s">
        <v>164</v>
      </c>
      <c r="D86" s="42" t="s">
        <v>165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1386</v>
      </c>
      <c r="C87" s="10" t="s">
        <v>1607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1800</v>
      </c>
      <c r="C88" s="10" t="s">
        <v>1396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1800</v>
      </c>
      <c r="C89" s="10" t="s">
        <v>1684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1813</v>
      </c>
      <c r="C90" s="10" t="s">
        <v>1816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1800</v>
      </c>
      <c r="C91" s="10" t="s">
        <v>1817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1800</v>
      </c>
      <c r="C92" s="10" t="s">
        <v>1818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1800</v>
      </c>
      <c r="C93" s="10" t="s">
        <v>1819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8" customFormat="1" ht="20.399999999999999" x14ac:dyDescent="0.3">
      <c r="A94" s="47" t="s">
        <v>251</v>
      </c>
      <c r="B94" s="43" t="s">
        <v>806</v>
      </c>
      <c r="C94" s="44" t="s">
        <v>807</v>
      </c>
      <c r="D94" s="42" t="s">
        <v>69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1400</v>
      </c>
      <c r="C95" s="10" t="s">
        <v>1820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1400</v>
      </c>
      <c r="C96" s="10" t="s">
        <v>1821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1804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1804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1804</v>
      </c>
      <c r="C99" s="10" t="s">
        <v>1805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1804</v>
      </c>
      <c r="C100" s="10" t="s">
        <v>1806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1804</v>
      </c>
      <c r="C101" s="10" t="s">
        <v>1807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1804</v>
      </c>
      <c r="C102" s="10" t="s">
        <v>1808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1804</v>
      </c>
      <c r="C103" s="10" t="s">
        <v>1809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8" customFormat="1" ht="20.399999999999999" x14ac:dyDescent="0.3">
      <c r="A104" s="47" t="s">
        <v>267</v>
      </c>
      <c r="B104" s="43" t="s">
        <v>825</v>
      </c>
      <c r="C104" s="44" t="s">
        <v>826</v>
      </c>
      <c r="D104" s="42" t="s">
        <v>109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1810</v>
      </c>
      <c r="C105" s="10" t="s">
        <v>1310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2038</v>
      </c>
    </row>
    <row r="106" spans="1:11" s="17" customFormat="1" ht="20.399999999999999" x14ac:dyDescent="0.3">
      <c r="A106" s="19" t="s">
        <v>270</v>
      </c>
      <c r="B106" s="9" t="s">
        <v>1811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1812</v>
      </c>
      <c r="C107" s="10" t="s">
        <v>1822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1812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1800</v>
      </c>
      <c r="C109" s="10" t="s">
        <v>1823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1824</v>
      </c>
      <c r="C110" s="10" t="s">
        <v>1825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1812</v>
      </c>
      <c r="C111" s="10" t="s">
        <v>1815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1812</v>
      </c>
      <c r="C112" s="10" t="s">
        <v>1407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1812</v>
      </c>
      <c r="C113" s="10" t="s">
        <v>1408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1812</v>
      </c>
      <c r="C114" s="10" t="s">
        <v>1806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10160227.924000001</v>
      </c>
      <c r="H115" s="26"/>
      <c r="I115" s="26">
        <f t="shared" si="11"/>
        <v>0</v>
      </c>
      <c r="J115" s="26">
        <f>SUM(J3:J114)</f>
        <v>10160227.924000001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37" activePane="bottomLeft" state="frozen"/>
      <selection pane="bottomLeft" activeCell="F55" sqref="F5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1826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618</v>
      </c>
      <c r="D3" s="42" t="s">
        <v>10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0.399999999999999" x14ac:dyDescent="0.3">
      <c r="A4" s="19" t="s">
        <v>11</v>
      </c>
      <c r="B4" s="9" t="s">
        <v>1827</v>
      </c>
      <c r="C4" s="10" t="s">
        <v>1828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0" s="17" customFormat="1" ht="20.399999999999999" x14ac:dyDescent="0.3">
      <c r="A8" s="19" t="s">
        <v>977</v>
      </c>
      <c r="B8" s="9" t="s">
        <v>1341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1342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0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0.399999999999999" x14ac:dyDescent="0.3">
      <c r="A11" s="19" t="s">
        <v>1243</v>
      </c>
      <c r="B11" s="9" t="s">
        <v>1829</v>
      </c>
      <c r="C11" s="10" t="s">
        <v>1830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0" s="17" customFormat="1" ht="20.399999999999999" x14ac:dyDescent="0.3">
      <c r="A12" s="19" t="s">
        <v>1831</v>
      </c>
      <c r="B12" s="9" t="s">
        <v>1832</v>
      </c>
      <c r="C12" s="10" t="s">
        <v>1833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0" s="17" customFormat="1" ht="20.399999999999999" x14ac:dyDescent="0.3">
      <c r="A13" s="19" t="s">
        <v>39</v>
      </c>
      <c r="B13" s="9" t="s">
        <v>1834</v>
      </c>
      <c r="C13" s="10" t="s">
        <v>1835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0" s="17" customFormat="1" ht="20.399999999999999" x14ac:dyDescent="0.3">
      <c r="A14" s="19" t="s">
        <v>1836</v>
      </c>
      <c r="B14" s="9" t="s">
        <v>1829</v>
      </c>
      <c r="C14" s="10" t="s">
        <v>1837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0" s="17" customFormat="1" ht="20.399999999999999" x14ac:dyDescent="0.3">
      <c r="A15" s="19" t="s">
        <v>43</v>
      </c>
      <c r="B15" s="9" t="s">
        <v>1829</v>
      </c>
      <c r="C15" s="10" t="s">
        <v>1838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0" s="17" customFormat="1" ht="20.399999999999999" x14ac:dyDescent="0.3">
      <c r="A16" s="19" t="s">
        <v>1839</v>
      </c>
      <c r="B16" s="9" t="s">
        <v>1840</v>
      </c>
      <c r="C16" s="10" t="s">
        <v>1841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8" customFormat="1" ht="20.399999999999999" x14ac:dyDescent="0.3">
      <c r="A17" s="47" t="s">
        <v>46</v>
      </c>
      <c r="B17" s="43" t="s">
        <v>58</v>
      </c>
      <c r="C17" s="44" t="s">
        <v>59</v>
      </c>
      <c r="D17" s="42" t="s">
        <v>38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1842</v>
      </c>
      <c r="C18" s="10" t="s">
        <v>1843</v>
      </c>
      <c r="D18" s="8" t="s">
        <v>14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4.4" x14ac:dyDescent="0.3">
      <c r="A19" s="14" t="s">
        <v>1844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30.6" x14ac:dyDescent="0.3">
      <c r="A20" s="47" t="s">
        <v>51</v>
      </c>
      <c r="B20" s="43" t="s">
        <v>86</v>
      </c>
      <c r="C20" s="44" t="s">
        <v>87</v>
      </c>
      <c r="D20" s="42" t="s">
        <v>69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1845</v>
      </c>
      <c r="C21" s="10" t="s">
        <v>1572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1845</v>
      </c>
      <c r="C22" s="10" t="s">
        <v>1846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1847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1848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1845</v>
      </c>
      <c r="C25" s="10" t="s">
        <v>1849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1845</v>
      </c>
      <c r="C26" s="10" t="s">
        <v>1850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1845</v>
      </c>
      <c r="C27" s="10" t="s">
        <v>1643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1845</v>
      </c>
      <c r="C28" s="10" t="s">
        <v>1851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1251</v>
      </c>
      <c r="C29" s="10" t="s">
        <v>1252</v>
      </c>
      <c r="D29" s="8" t="s">
        <v>69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4.4" x14ac:dyDescent="0.3">
      <c r="A30" s="14" t="s">
        <v>1852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40.799999999999997" x14ac:dyDescent="0.3">
      <c r="A31" s="47" t="s">
        <v>76</v>
      </c>
      <c r="B31" s="43" t="s">
        <v>114</v>
      </c>
      <c r="C31" s="44" t="s">
        <v>115</v>
      </c>
      <c r="D31" s="42" t="s">
        <v>109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0.799999999999997" x14ac:dyDescent="0.3">
      <c r="A32" s="47" t="s">
        <v>79</v>
      </c>
      <c r="B32" s="43" t="s">
        <v>111</v>
      </c>
      <c r="C32" s="44" t="s">
        <v>112</v>
      </c>
      <c r="D32" s="42" t="s">
        <v>109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1853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8" customFormat="1" ht="20.399999999999999" x14ac:dyDescent="0.3">
      <c r="A34" s="47" t="s">
        <v>83</v>
      </c>
      <c r="B34" s="43" t="s">
        <v>714</v>
      </c>
      <c r="C34" s="44" t="s">
        <v>715</v>
      </c>
      <c r="D34" s="42" t="s">
        <v>18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0.399999999999999" x14ac:dyDescent="0.3">
      <c r="A35" s="47" t="s">
        <v>85</v>
      </c>
      <c r="B35" s="43" t="s">
        <v>26</v>
      </c>
      <c r="C35" s="44" t="s">
        <v>27</v>
      </c>
      <c r="D35" s="42" t="s">
        <v>18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0.399999999999999" x14ac:dyDescent="0.3">
      <c r="A36" s="47" t="s">
        <v>88</v>
      </c>
      <c r="B36" s="43" t="s">
        <v>716</v>
      </c>
      <c r="C36" s="44" t="s">
        <v>717</v>
      </c>
      <c r="D36" s="42" t="s">
        <v>18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0.399999999999999" x14ac:dyDescent="0.3">
      <c r="A37" s="47" t="s">
        <v>90</v>
      </c>
      <c r="B37" s="43" t="s">
        <v>718</v>
      </c>
      <c r="C37" s="44" t="s">
        <v>719</v>
      </c>
      <c r="D37" s="42" t="s">
        <v>18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0.399999999999999" x14ac:dyDescent="0.3">
      <c r="A38" s="47" t="s">
        <v>92</v>
      </c>
      <c r="B38" s="43" t="s">
        <v>23</v>
      </c>
      <c r="C38" s="44" t="s">
        <v>24</v>
      </c>
      <c r="D38" s="42" t="s">
        <v>18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0.399999999999999" x14ac:dyDescent="0.3">
      <c r="A39" s="47" t="s">
        <v>94</v>
      </c>
      <c r="B39" s="43" t="s">
        <v>20</v>
      </c>
      <c r="C39" s="44" t="s">
        <v>21</v>
      </c>
      <c r="D39" s="42" t="s">
        <v>18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0.399999999999999" x14ac:dyDescent="0.3">
      <c r="A40" s="47" t="s">
        <v>96</v>
      </c>
      <c r="B40" s="43" t="s">
        <v>16</v>
      </c>
      <c r="C40" s="44" t="s">
        <v>17</v>
      </c>
      <c r="D40" s="42" t="s">
        <v>18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1854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1855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1856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1419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1857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1255</v>
      </c>
      <c r="C46" s="10" t="s">
        <v>1858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1422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1539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1859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1860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1628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1424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1861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1862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1426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1863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1864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1429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1865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1431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1506</v>
      </c>
      <c r="C61" s="10" t="s">
        <v>1361</v>
      </c>
      <c r="D61" s="8" t="s">
        <v>116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0.6" x14ac:dyDescent="0.3">
      <c r="A62" s="47" t="s">
        <v>169</v>
      </c>
      <c r="B62" s="43" t="s">
        <v>124</v>
      </c>
      <c r="C62" s="44" t="s">
        <v>125</v>
      </c>
      <c r="D62" s="42" t="s">
        <v>109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1866</v>
      </c>
      <c r="C63" s="10" t="s">
        <v>1580</v>
      </c>
      <c r="D63" s="8" t="s">
        <v>116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0.799999999999997" x14ac:dyDescent="0.3">
      <c r="A64" s="19" t="s">
        <v>173</v>
      </c>
      <c r="B64" s="9" t="s">
        <v>1866</v>
      </c>
      <c r="C64" s="10" t="s">
        <v>1867</v>
      </c>
      <c r="D64" s="8" t="s">
        <v>116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0.799999999999997" x14ac:dyDescent="0.3">
      <c r="A65" s="19" t="s">
        <v>176</v>
      </c>
      <c r="B65" s="9" t="s">
        <v>1866</v>
      </c>
      <c r="C65" s="10" t="s">
        <v>1868</v>
      </c>
      <c r="D65" s="8" t="s">
        <v>116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0.799999999999997" x14ac:dyDescent="0.3">
      <c r="A66" s="19" t="s">
        <v>178</v>
      </c>
      <c r="B66" s="9" t="s">
        <v>1869</v>
      </c>
      <c r="C66" s="10" t="s">
        <v>1870</v>
      </c>
      <c r="D66" s="8" t="s">
        <v>116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4.4" x14ac:dyDescent="0.3">
      <c r="A67" s="14" t="s">
        <v>1871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0.399999999999999" x14ac:dyDescent="0.3">
      <c r="A68" s="47" t="s">
        <v>180</v>
      </c>
      <c r="B68" s="43" t="s">
        <v>319</v>
      </c>
      <c r="C68" s="44" t="s">
        <v>320</v>
      </c>
      <c r="D68" s="42" t="s">
        <v>69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1555</v>
      </c>
      <c r="B69" s="9" t="s">
        <v>747</v>
      </c>
      <c r="C69" s="10" t="s">
        <v>1872</v>
      </c>
      <c r="D69" s="8" t="s">
        <v>213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0.799999999999997" x14ac:dyDescent="0.3">
      <c r="A71" s="19" t="s">
        <v>1636</v>
      </c>
      <c r="B71" s="9" t="s">
        <v>747</v>
      </c>
      <c r="C71" s="10" t="s">
        <v>1873</v>
      </c>
      <c r="D71" s="8" t="s">
        <v>213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4.4" x14ac:dyDescent="0.3">
      <c r="A72" s="14" t="s">
        <v>1874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4.4" x14ac:dyDescent="0.3">
      <c r="A73" s="47" t="s">
        <v>188</v>
      </c>
      <c r="B73" s="43" t="s">
        <v>313</v>
      </c>
      <c r="C73" s="44" t="s">
        <v>314</v>
      </c>
      <c r="D73" s="42" t="s">
        <v>38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0.6" x14ac:dyDescent="0.3">
      <c r="A75" s="47" t="s">
        <v>192</v>
      </c>
      <c r="B75" s="43" t="s">
        <v>753</v>
      </c>
      <c r="C75" s="44" t="s">
        <v>754</v>
      </c>
      <c r="D75" s="42" t="s">
        <v>38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1875</v>
      </c>
      <c r="C76" s="10" t="s">
        <v>997</v>
      </c>
      <c r="D76" s="8" t="s">
        <v>213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0.799999999999997" x14ac:dyDescent="0.3">
      <c r="A77" s="19" t="s">
        <v>1876</v>
      </c>
      <c r="B77" s="9" t="s">
        <v>1875</v>
      </c>
      <c r="C77" s="10" t="s">
        <v>1877</v>
      </c>
      <c r="D77" s="8" t="s">
        <v>213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30.6" x14ac:dyDescent="0.3">
      <c r="A78" s="47" t="s">
        <v>198</v>
      </c>
      <c r="B78" s="43" t="s">
        <v>758</v>
      </c>
      <c r="C78" s="44" t="s">
        <v>759</v>
      </c>
      <c r="D78" s="42" t="s">
        <v>38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1878</v>
      </c>
      <c r="B79" s="9" t="s">
        <v>1875</v>
      </c>
      <c r="C79" s="10" t="s">
        <v>1278</v>
      </c>
      <c r="D79" s="8" t="s">
        <v>213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0.399999999999999" x14ac:dyDescent="0.3">
      <c r="A80" s="47" t="s">
        <v>202</v>
      </c>
      <c r="B80" s="43" t="s">
        <v>331</v>
      </c>
      <c r="C80" s="44" t="s">
        <v>332</v>
      </c>
      <c r="D80" s="42" t="s">
        <v>69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1879</v>
      </c>
      <c r="C81" s="10" t="s">
        <v>1880</v>
      </c>
      <c r="D81" s="8" t="s">
        <v>213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0.399999999999999" x14ac:dyDescent="0.3">
      <c r="A82" s="19" t="s">
        <v>207</v>
      </c>
      <c r="B82" s="9" t="s">
        <v>1879</v>
      </c>
      <c r="C82" s="10" t="s">
        <v>1881</v>
      </c>
      <c r="D82" s="8" t="s">
        <v>213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0.799999999999997" x14ac:dyDescent="0.3">
      <c r="A83" s="19" t="s">
        <v>210</v>
      </c>
      <c r="B83" s="9" t="s">
        <v>1882</v>
      </c>
      <c r="C83" s="10" t="s">
        <v>1883</v>
      </c>
      <c r="D83" s="8" t="s">
        <v>213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0.799999999999997" x14ac:dyDescent="0.3">
      <c r="A84" s="19" t="s">
        <v>214</v>
      </c>
      <c r="B84" s="9" t="s">
        <v>1884</v>
      </c>
      <c r="C84" s="10" t="s">
        <v>1885</v>
      </c>
      <c r="D84" s="8" t="s">
        <v>213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4.4" x14ac:dyDescent="0.3">
      <c r="A85" s="47" t="s">
        <v>698</v>
      </c>
      <c r="B85" s="43" t="s">
        <v>779</v>
      </c>
      <c r="C85" s="44" t="s">
        <v>780</v>
      </c>
      <c r="D85" s="42" t="s">
        <v>69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1886</v>
      </c>
      <c r="D86" s="8" t="s">
        <v>213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0.799999999999997" x14ac:dyDescent="0.3">
      <c r="A87" s="47" t="s">
        <v>798</v>
      </c>
      <c r="B87" s="43" t="s">
        <v>770</v>
      </c>
      <c r="C87" s="44" t="s">
        <v>771</v>
      </c>
      <c r="D87" s="42" t="s">
        <v>366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0.799999999999997" x14ac:dyDescent="0.3">
      <c r="A89" s="47" t="s">
        <v>229</v>
      </c>
      <c r="B89" s="43" t="s">
        <v>1005</v>
      </c>
      <c r="C89" s="44" t="s">
        <v>1006</v>
      </c>
      <c r="D89" s="42" t="s">
        <v>366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1887</v>
      </c>
      <c r="B90" s="9" t="s">
        <v>774</v>
      </c>
      <c r="C90" s="10" t="s">
        <v>1008</v>
      </c>
      <c r="D90" s="8" t="s">
        <v>213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1" x14ac:dyDescent="0.3">
      <c r="A91" s="47" t="s">
        <v>234</v>
      </c>
      <c r="B91" s="43" t="s">
        <v>1009</v>
      </c>
      <c r="C91" s="44" t="s">
        <v>1010</v>
      </c>
      <c r="D91" s="42" t="s">
        <v>366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1888</v>
      </c>
      <c r="B92" s="9" t="s">
        <v>774</v>
      </c>
      <c r="C92" s="10" t="s">
        <v>776</v>
      </c>
      <c r="D92" s="8" t="s">
        <v>213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0.399999999999999" x14ac:dyDescent="0.3">
      <c r="A93" s="47" t="s">
        <v>239</v>
      </c>
      <c r="B93" s="43" t="s">
        <v>761</v>
      </c>
      <c r="C93" s="44" t="s">
        <v>762</v>
      </c>
      <c r="D93" s="42" t="s">
        <v>763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1889</v>
      </c>
      <c r="C94" s="10" t="s">
        <v>765</v>
      </c>
      <c r="D94" s="8" t="s">
        <v>213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0.799999999999997" x14ac:dyDescent="0.3">
      <c r="A95" s="19" t="s">
        <v>243</v>
      </c>
      <c r="B95" s="9" t="s">
        <v>1889</v>
      </c>
      <c r="C95" s="10" t="s">
        <v>1002</v>
      </c>
      <c r="D95" s="8" t="s">
        <v>213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4.4" x14ac:dyDescent="0.3">
      <c r="A96" s="47" t="s">
        <v>245</v>
      </c>
      <c r="B96" s="43" t="s">
        <v>779</v>
      </c>
      <c r="C96" s="44" t="s">
        <v>780</v>
      </c>
      <c r="D96" s="42" t="s">
        <v>69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4.4" x14ac:dyDescent="0.3">
      <c r="A98" s="14" t="s">
        <v>1890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0.6" x14ac:dyDescent="0.3">
      <c r="A99" s="47" t="s">
        <v>247</v>
      </c>
      <c r="B99" s="43" t="s">
        <v>821</v>
      </c>
      <c r="C99" s="44" t="s">
        <v>822</v>
      </c>
      <c r="D99" s="42" t="s">
        <v>109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0.399999999999999" x14ac:dyDescent="0.3">
      <c r="A101" s="47" t="s">
        <v>251</v>
      </c>
      <c r="B101" s="43" t="s">
        <v>825</v>
      </c>
      <c r="C101" s="44" t="s">
        <v>826</v>
      </c>
      <c r="D101" s="42" t="s">
        <v>109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1069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1069</v>
      </c>
      <c r="C103" s="10" t="s">
        <v>1527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1463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1459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1618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1311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1073</v>
      </c>
      <c r="C108" s="10" t="s">
        <v>1891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1892</v>
      </c>
      <c r="C110" s="10" t="s">
        <v>849</v>
      </c>
      <c r="D110" s="8" t="s">
        <v>213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1893</v>
      </c>
      <c r="D111" s="8" t="s">
        <v>213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1814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1334</v>
      </c>
      <c r="C113" s="10" t="s">
        <v>1894</v>
      </c>
      <c r="D113" s="8" t="s">
        <v>213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1895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1459</v>
      </c>
      <c r="C116" s="10" t="s">
        <v>832</v>
      </c>
      <c r="D116" s="8" t="s">
        <v>213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0.399999999999999" x14ac:dyDescent="0.3">
      <c r="A117" s="19" t="s">
        <v>279</v>
      </c>
      <c r="B117" s="9" t="s">
        <v>1896</v>
      </c>
      <c r="C117" s="10" t="s">
        <v>1897</v>
      </c>
      <c r="D117" s="8" t="s">
        <v>213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0.399999999999999" x14ac:dyDescent="0.3">
      <c r="A118" s="47" t="s">
        <v>847</v>
      </c>
      <c r="B118" s="43" t="s">
        <v>825</v>
      </c>
      <c r="C118" s="44" t="s">
        <v>826</v>
      </c>
      <c r="D118" s="42" t="s">
        <v>109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1069</v>
      </c>
      <c r="C119" s="10" t="s">
        <v>1898</v>
      </c>
      <c r="D119" s="8" t="s">
        <v>116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0.799999999999997" x14ac:dyDescent="0.3">
      <c r="A120" s="19" t="s">
        <v>284</v>
      </c>
      <c r="B120" s="9" t="s">
        <v>1069</v>
      </c>
      <c r="C120" s="10" t="s">
        <v>1899</v>
      </c>
      <c r="D120" s="8" t="s">
        <v>116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0.6" x14ac:dyDescent="0.3">
      <c r="A121" s="47" t="s">
        <v>286</v>
      </c>
      <c r="B121" s="43" t="s">
        <v>1900</v>
      </c>
      <c r="C121" s="44" t="s">
        <v>1901</v>
      </c>
      <c r="D121" s="42" t="s">
        <v>109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1902</v>
      </c>
      <c r="D122" s="8" t="s">
        <v>116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0.6" x14ac:dyDescent="0.3">
      <c r="A123" s="47" t="s">
        <v>291</v>
      </c>
      <c r="B123" s="43" t="s">
        <v>821</v>
      </c>
      <c r="C123" s="44" t="s">
        <v>822</v>
      </c>
      <c r="D123" s="42" t="s">
        <v>109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1618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1311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1283</v>
      </c>
      <c r="C127" s="10" t="s">
        <v>1071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1892</v>
      </c>
      <c r="C128" s="10" t="s">
        <v>849</v>
      </c>
      <c r="D128" s="8" t="s">
        <v>213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0.799999999999997" x14ac:dyDescent="0.3">
      <c r="A129" s="19" t="s">
        <v>305</v>
      </c>
      <c r="B129" s="9" t="s">
        <v>1073</v>
      </c>
      <c r="C129" s="10" t="s">
        <v>1891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1903</v>
      </c>
      <c r="C130" s="10" t="s">
        <v>1904</v>
      </c>
      <c r="D130" s="8" t="s">
        <v>213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1814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1334</v>
      </c>
      <c r="C132" s="10" t="s">
        <v>1905</v>
      </c>
      <c r="D132" s="8" t="s">
        <v>213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0.799999999999997" x14ac:dyDescent="0.3">
      <c r="A133" s="19" t="s">
        <v>318</v>
      </c>
      <c r="B133" s="9" t="s">
        <v>1524</v>
      </c>
      <c r="C133" s="10" t="s">
        <v>256</v>
      </c>
      <c r="D133" s="8" t="s">
        <v>213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4.4" x14ac:dyDescent="0.3">
      <c r="A134" s="14" t="s">
        <v>1906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20.399999999999999" x14ac:dyDescent="0.3">
      <c r="A135" s="47" t="s">
        <v>869</v>
      </c>
      <c r="B135" s="43" t="s">
        <v>928</v>
      </c>
      <c r="C135" s="44" t="s">
        <v>929</v>
      </c>
      <c r="D135" s="42" t="s">
        <v>930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0.399999999999999" x14ac:dyDescent="0.3">
      <c r="A136" s="47" t="s">
        <v>324</v>
      </c>
      <c r="B136" s="43" t="s">
        <v>931</v>
      </c>
      <c r="C136" s="44" t="s">
        <v>932</v>
      </c>
      <c r="D136" s="42" t="s">
        <v>930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0.399999999999999" x14ac:dyDescent="0.3">
      <c r="A137" s="47" t="s">
        <v>874</v>
      </c>
      <c r="B137" s="43" t="s">
        <v>550</v>
      </c>
      <c r="C137" s="44" t="s">
        <v>934</v>
      </c>
      <c r="D137" s="42" t="s">
        <v>109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20.399999999999999" x14ac:dyDescent="0.3">
      <c r="A138" s="47" t="s">
        <v>330</v>
      </c>
      <c r="B138" s="43" t="s">
        <v>464</v>
      </c>
      <c r="C138" s="44" t="s">
        <v>465</v>
      </c>
      <c r="D138" s="42" t="s">
        <v>109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30.6" x14ac:dyDescent="0.3">
      <c r="A140" s="47" t="s">
        <v>336</v>
      </c>
      <c r="B140" s="43" t="s">
        <v>957</v>
      </c>
      <c r="C140" s="44" t="s">
        <v>958</v>
      </c>
      <c r="D140" s="42" t="s">
        <v>959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0.399999999999999" x14ac:dyDescent="0.3">
      <c r="A141" s="47" t="s">
        <v>339</v>
      </c>
      <c r="B141" s="43" t="s">
        <v>485</v>
      </c>
      <c r="C141" s="44" t="s">
        <v>486</v>
      </c>
      <c r="D141" s="42" t="s">
        <v>278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0.399999999999999" x14ac:dyDescent="0.3">
      <c r="A145" s="47" t="s">
        <v>348</v>
      </c>
      <c r="B145" s="43" t="s">
        <v>967</v>
      </c>
      <c r="C145" s="44" t="s">
        <v>1907</v>
      </c>
      <c r="D145" s="42" t="s">
        <v>109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1908</v>
      </c>
      <c r="C146" s="10" t="s">
        <v>1909</v>
      </c>
      <c r="D146" s="8" t="s">
        <v>213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0.799999999999997" x14ac:dyDescent="0.3">
      <c r="A147" s="19" t="s">
        <v>354</v>
      </c>
      <c r="B147" s="9" t="s">
        <v>1374</v>
      </c>
      <c r="C147" s="10" t="s">
        <v>1375</v>
      </c>
      <c r="D147" s="8" t="s">
        <v>213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4.4" x14ac:dyDescent="0.3">
      <c r="A148" s="14" t="s">
        <v>1910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20.399999999999999" x14ac:dyDescent="0.3">
      <c r="A149" s="47" t="s">
        <v>358</v>
      </c>
      <c r="B149" s="43" t="s">
        <v>1911</v>
      </c>
      <c r="C149" s="44" t="s">
        <v>1912</v>
      </c>
      <c r="D149" s="42" t="s">
        <v>69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20.399999999999999" x14ac:dyDescent="0.3">
      <c r="A150" s="47" t="s">
        <v>363</v>
      </c>
      <c r="B150" s="43" t="s">
        <v>128</v>
      </c>
      <c r="C150" s="44" t="s">
        <v>129</v>
      </c>
      <c r="D150" s="42" t="s">
        <v>130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1913</v>
      </c>
      <c r="C151" s="10" t="s">
        <v>1015</v>
      </c>
      <c r="D151" s="8" t="s">
        <v>213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0.799999999999997" x14ac:dyDescent="0.3">
      <c r="A152" s="19" t="s">
        <v>369</v>
      </c>
      <c r="B152" s="9" t="s">
        <v>1914</v>
      </c>
      <c r="C152" s="10" t="s">
        <v>1016</v>
      </c>
      <c r="D152" s="8" t="s">
        <v>213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0.799999999999997" x14ac:dyDescent="0.3">
      <c r="A153" s="19" t="s">
        <v>371</v>
      </c>
      <c r="B153" s="9" t="s">
        <v>1915</v>
      </c>
      <c r="C153" s="10" t="s">
        <v>1017</v>
      </c>
      <c r="D153" s="8" t="s">
        <v>213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4.4" x14ac:dyDescent="0.3">
      <c r="A154" s="14" t="s">
        <v>1916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0.399999999999999" x14ac:dyDescent="0.3">
      <c r="A155" s="47" t="s">
        <v>374</v>
      </c>
      <c r="B155" s="43" t="s">
        <v>413</v>
      </c>
      <c r="C155" s="44" t="s">
        <v>414</v>
      </c>
      <c r="D155" s="42" t="s">
        <v>415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1376</v>
      </c>
      <c r="C156" s="10" t="s">
        <v>1082</v>
      </c>
      <c r="D156" s="8" t="s">
        <v>116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0.799999999999997" x14ac:dyDescent="0.3">
      <c r="A157" s="19" t="s">
        <v>379</v>
      </c>
      <c r="B157" s="9" t="s">
        <v>1081</v>
      </c>
      <c r="C157" s="10" t="s">
        <v>1917</v>
      </c>
      <c r="D157" s="8" t="s">
        <v>116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0.6" x14ac:dyDescent="0.3">
      <c r="A158" s="19" t="s">
        <v>380</v>
      </c>
      <c r="B158" s="9" t="s">
        <v>1918</v>
      </c>
      <c r="C158" s="10" t="s">
        <v>1919</v>
      </c>
      <c r="D158" s="8" t="s">
        <v>213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0.799999999999997" x14ac:dyDescent="0.3">
      <c r="A159" s="19" t="s">
        <v>381</v>
      </c>
      <c r="B159" s="9" t="s">
        <v>1463</v>
      </c>
      <c r="C159" s="10" t="s">
        <v>1106</v>
      </c>
      <c r="D159" s="8" t="s">
        <v>213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0.799999999999997" x14ac:dyDescent="0.3">
      <c r="A160" s="19" t="s">
        <v>384</v>
      </c>
      <c r="B160" s="9" t="s">
        <v>1111</v>
      </c>
      <c r="C160" s="10" t="s">
        <v>1112</v>
      </c>
      <c r="D160" s="8" t="s">
        <v>213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0.799999999999997" x14ac:dyDescent="0.3">
      <c r="A161" s="19" t="s">
        <v>386</v>
      </c>
      <c r="B161" s="9" t="s">
        <v>1111</v>
      </c>
      <c r="C161" s="10" t="s">
        <v>1114</v>
      </c>
      <c r="D161" s="8" t="s">
        <v>213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0.399999999999999" x14ac:dyDescent="0.3">
      <c r="A162" s="47" t="s">
        <v>388</v>
      </c>
      <c r="B162" s="43" t="s">
        <v>1164</v>
      </c>
      <c r="C162" s="44" t="s">
        <v>1165</v>
      </c>
      <c r="D162" s="42" t="s">
        <v>415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1167</v>
      </c>
      <c r="C163" s="10" t="s">
        <v>1378</v>
      </c>
      <c r="D163" s="8" t="s">
        <v>116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0.799999999999997" x14ac:dyDescent="0.3">
      <c r="A164" s="19" t="s">
        <v>392</v>
      </c>
      <c r="B164" s="9" t="s">
        <v>1170</v>
      </c>
      <c r="C164" s="10" t="s">
        <v>1171</v>
      </c>
      <c r="D164" s="8" t="s">
        <v>213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0.799999999999997" x14ac:dyDescent="0.3">
      <c r="A165" s="19" t="s">
        <v>395</v>
      </c>
      <c r="B165" s="9" t="s">
        <v>1170</v>
      </c>
      <c r="C165" s="10" t="s">
        <v>1173</v>
      </c>
      <c r="D165" s="8" t="s">
        <v>213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0.799999999999997" x14ac:dyDescent="0.3">
      <c r="A166" s="19" t="s">
        <v>398</v>
      </c>
      <c r="B166" s="9" t="s">
        <v>1920</v>
      </c>
      <c r="C166" s="10" t="s">
        <v>1145</v>
      </c>
      <c r="D166" s="8" t="s">
        <v>213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0.799999999999997" x14ac:dyDescent="0.3">
      <c r="A167" s="19" t="s">
        <v>900</v>
      </c>
      <c r="B167" s="9" t="s">
        <v>1920</v>
      </c>
      <c r="C167" s="10" t="s">
        <v>1147</v>
      </c>
      <c r="D167" s="8" t="s">
        <v>213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0.799999999999997" x14ac:dyDescent="0.3">
      <c r="A168" s="19" t="s">
        <v>404</v>
      </c>
      <c r="B168" s="9" t="s">
        <v>1157</v>
      </c>
      <c r="C168" s="10" t="s">
        <v>1158</v>
      </c>
      <c r="D168" s="8" t="s">
        <v>116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0.799999999999997" x14ac:dyDescent="0.3">
      <c r="A169" s="19" t="s">
        <v>902</v>
      </c>
      <c r="B169" s="9" t="s">
        <v>1154</v>
      </c>
      <c r="C169" s="10" t="s">
        <v>1921</v>
      </c>
      <c r="D169" s="8" t="s">
        <v>213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0.399999999999999" x14ac:dyDescent="0.3">
      <c r="A170" s="19" t="s">
        <v>903</v>
      </c>
      <c r="B170" s="9" t="s">
        <v>1922</v>
      </c>
      <c r="C170" s="10" t="s">
        <v>1923</v>
      </c>
      <c r="D170" s="8" t="s">
        <v>213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0.799999999999997" x14ac:dyDescent="0.3">
      <c r="A171" s="19" t="s">
        <v>412</v>
      </c>
      <c r="B171" s="9" t="s">
        <v>1924</v>
      </c>
      <c r="C171" s="10" t="s">
        <v>1925</v>
      </c>
      <c r="D171" s="8" t="s">
        <v>116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3">
      <c r="G172" s="26">
        <f t="shared" ref="G172:I172" si="15">SUM(G3:G171)</f>
        <v>80483438.025999993</v>
      </c>
      <c r="H172" s="26"/>
      <c r="I172" s="26">
        <f t="shared" si="15"/>
        <v>0</v>
      </c>
      <c r="J172" s="26">
        <f>SUM(J3:J171)</f>
        <v>80483438.025999993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FF00"/>
    <pageSetUpPr fitToPage="1"/>
  </sheetPr>
  <dimension ref="A1:K57"/>
  <sheetViews>
    <sheetView workbookViewId="0">
      <pane ySplit="1" topLeftCell="A2" activePane="bottomLeft" state="frozen"/>
      <selection pane="bottomLeft" activeCell="N6" sqref="N6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6384" width="9.109375" style="1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20.399999999999999" x14ac:dyDescent="0.3">
      <c r="A3" s="42" t="s">
        <v>7</v>
      </c>
      <c r="B3" s="43" t="s">
        <v>36</v>
      </c>
      <c r="C3" s="44" t="s">
        <v>37</v>
      </c>
      <c r="D3" s="42" t="s">
        <v>38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0.6" x14ac:dyDescent="0.3">
      <c r="A4" s="8" t="s">
        <v>539</v>
      </c>
      <c r="B4" s="9" t="s">
        <v>1926</v>
      </c>
      <c r="C4" s="10" t="s">
        <v>1927</v>
      </c>
      <c r="D4" s="8" t="s">
        <v>213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0.6" x14ac:dyDescent="0.3">
      <c r="A5" s="42" t="s">
        <v>15</v>
      </c>
      <c r="B5" s="43" t="s">
        <v>1928</v>
      </c>
      <c r="C5" s="44" t="s">
        <v>1929</v>
      </c>
      <c r="D5" s="42" t="s">
        <v>38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0.399999999999999" x14ac:dyDescent="0.3">
      <c r="A6" s="8" t="s">
        <v>1340</v>
      </c>
      <c r="B6" s="9" t="s">
        <v>1930</v>
      </c>
      <c r="C6" s="10" t="s">
        <v>1931</v>
      </c>
      <c r="D6" s="8" t="s">
        <v>213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0.399999999999999" x14ac:dyDescent="0.3">
      <c r="A7" s="8" t="s">
        <v>976</v>
      </c>
      <c r="B7" s="9" t="s">
        <v>1932</v>
      </c>
      <c r="C7" s="10" t="s">
        <v>1933</v>
      </c>
      <c r="D7" s="8" t="s">
        <v>213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0.399999999999999" x14ac:dyDescent="0.3">
      <c r="A8" s="8" t="s">
        <v>977</v>
      </c>
      <c r="B8" s="9" t="s">
        <v>1934</v>
      </c>
      <c r="C8" s="10" t="s">
        <v>1935</v>
      </c>
      <c r="D8" s="8" t="s">
        <v>213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0.399999999999999" x14ac:dyDescent="0.3">
      <c r="A9" s="8" t="s">
        <v>1344</v>
      </c>
      <c r="B9" s="9" t="s">
        <v>1936</v>
      </c>
      <c r="C9" s="10" t="s">
        <v>1937</v>
      </c>
      <c r="D9" s="8" t="s">
        <v>213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0.399999999999999" x14ac:dyDescent="0.3">
      <c r="A10" s="8" t="s">
        <v>31</v>
      </c>
      <c r="B10" s="9" t="s">
        <v>1938</v>
      </c>
      <c r="C10" s="10" t="s">
        <v>1939</v>
      </c>
      <c r="D10" s="8" t="s">
        <v>213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0.399999999999999" x14ac:dyDescent="0.3">
      <c r="A11" s="8" t="s">
        <v>1243</v>
      </c>
      <c r="B11" s="9" t="s">
        <v>1940</v>
      </c>
      <c r="C11" s="10" t="s">
        <v>1941</v>
      </c>
      <c r="D11" s="8" t="s">
        <v>213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0.399999999999999" x14ac:dyDescent="0.3">
      <c r="A12" s="8" t="s">
        <v>1831</v>
      </c>
      <c r="B12" s="9" t="s">
        <v>1942</v>
      </c>
      <c r="C12" s="10" t="s">
        <v>1943</v>
      </c>
      <c r="D12" s="8" t="s">
        <v>213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0.399999999999999" x14ac:dyDescent="0.3">
      <c r="A13" s="8" t="s">
        <v>39</v>
      </c>
      <c r="B13" s="9" t="s">
        <v>1944</v>
      </c>
      <c r="C13" s="10" t="s">
        <v>1945</v>
      </c>
      <c r="D13" s="8" t="s">
        <v>213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0.399999999999999" x14ac:dyDescent="0.3">
      <c r="A14" s="42" t="s">
        <v>42</v>
      </c>
      <c r="B14" s="43" t="s">
        <v>1946</v>
      </c>
      <c r="C14" s="44" t="s">
        <v>1947</v>
      </c>
      <c r="D14" s="42" t="s">
        <v>38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0.6" x14ac:dyDescent="0.3">
      <c r="A15" s="8" t="s">
        <v>558</v>
      </c>
      <c r="B15" s="9" t="s">
        <v>1948</v>
      </c>
      <c r="C15" s="10" t="s">
        <v>1949</v>
      </c>
      <c r="D15" s="8" t="s">
        <v>213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30.6" x14ac:dyDescent="0.3">
      <c r="A16" s="8" t="s">
        <v>45</v>
      </c>
      <c r="B16" s="9" t="s">
        <v>1950</v>
      </c>
      <c r="C16" s="10" t="s">
        <v>1951</v>
      </c>
      <c r="D16" s="8" t="s">
        <v>213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30.6" x14ac:dyDescent="0.3">
      <c r="A17" s="8" t="s">
        <v>46</v>
      </c>
      <c r="B17" s="9" t="s">
        <v>1952</v>
      </c>
      <c r="C17" s="10" t="s">
        <v>1953</v>
      </c>
      <c r="D17" s="8" t="s">
        <v>213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20.399999999999999" x14ac:dyDescent="0.3">
      <c r="A18" s="8" t="s">
        <v>563</v>
      </c>
      <c r="B18" s="9" t="s">
        <v>1954</v>
      </c>
      <c r="C18" s="10" t="s">
        <v>1955</v>
      </c>
      <c r="D18" s="8" t="s">
        <v>213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0.399999999999999" x14ac:dyDescent="0.3">
      <c r="A19" s="42" t="s">
        <v>51</v>
      </c>
      <c r="B19" s="43" t="s">
        <v>47</v>
      </c>
      <c r="C19" s="44" t="s">
        <v>48</v>
      </c>
      <c r="D19" s="42" t="s">
        <v>38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1956</v>
      </c>
      <c r="C20" s="10" t="s">
        <v>1957</v>
      </c>
      <c r="D20" s="8" t="s">
        <v>213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0.399999999999999" x14ac:dyDescent="0.3">
      <c r="A21" s="42" t="s">
        <v>567</v>
      </c>
      <c r="B21" s="43" t="s">
        <v>1958</v>
      </c>
      <c r="C21" s="44" t="s">
        <v>1959</v>
      </c>
      <c r="D21" s="42" t="s">
        <v>38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1960</v>
      </c>
      <c r="C22" s="10" t="s">
        <v>1961</v>
      </c>
      <c r="D22" s="8" t="s">
        <v>213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0.399999999999999" x14ac:dyDescent="0.3">
      <c r="A23" s="42" t="s">
        <v>57</v>
      </c>
      <c r="B23" s="43" t="s">
        <v>1962</v>
      </c>
      <c r="C23" s="44" t="s">
        <v>1963</v>
      </c>
      <c r="D23" s="42" t="s">
        <v>38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1964</v>
      </c>
      <c r="C24" s="10" t="s">
        <v>1965</v>
      </c>
      <c r="D24" s="8" t="s">
        <v>213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4.4" x14ac:dyDescent="0.3">
      <c r="A25" s="42" t="s">
        <v>580</v>
      </c>
      <c r="B25" s="43" t="s">
        <v>1966</v>
      </c>
      <c r="C25" s="44" t="s">
        <v>1967</v>
      </c>
      <c r="D25" s="42" t="s">
        <v>109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1968</v>
      </c>
      <c r="C26" s="10" t="s">
        <v>1969</v>
      </c>
      <c r="D26" s="8" t="s">
        <v>116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20.399999999999999" x14ac:dyDescent="0.3">
      <c r="A27" s="8" t="s">
        <v>70</v>
      </c>
      <c r="B27" s="9" t="s">
        <v>1970</v>
      </c>
      <c r="C27" s="10" t="s">
        <v>1971</v>
      </c>
      <c r="D27" s="8" t="s">
        <v>213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0.399999999999999" x14ac:dyDescent="0.3">
      <c r="A28" s="8" t="s">
        <v>74</v>
      </c>
      <c r="B28" s="9" t="s">
        <v>1972</v>
      </c>
      <c r="C28" s="10" t="s">
        <v>1973</v>
      </c>
      <c r="D28" s="8" t="s">
        <v>213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0.399999999999999" x14ac:dyDescent="0.3">
      <c r="A29" s="8" t="s">
        <v>76</v>
      </c>
      <c r="B29" s="9" t="s">
        <v>1974</v>
      </c>
      <c r="C29" s="10" t="s">
        <v>1975</v>
      </c>
      <c r="D29" s="8" t="s">
        <v>213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20.399999999999999" x14ac:dyDescent="0.3">
      <c r="A30" s="42" t="s">
        <v>79</v>
      </c>
      <c r="B30" s="43" t="s">
        <v>235</v>
      </c>
      <c r="C30" s="44" t="s">
        <v>236</v>
      </c>
      <c r="D30" s="42" t="s">
        <v>109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1976</v>
      </c>
      <c r="C31" s="10" t="s">
        <v>1977</v>
      </c>
      <c r="D31" s="8" t="s">
        <v>116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0.799999999999997" x14ac:dyDescent="0.3">
      <c r="A32" s="8" t="s">
        <v>83</v>
      </c>
      <c r="B32" s="9" t="s">
        <v>1978</v>
      </c>
      <c r="C32" s="10" t="s">
        <v>1979</v>
      </c>
      <c r="D32" s="8" t="s">
        <v>1980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0.799999999999997" x14ac:dyDescent="0.3">
      <c r="A33" s="8" t="s">
        <v>85</v>
      </c>
      <c r="B33" s="9" t="s">
        <v>1981</v>
      </c>
      <c r="C33" s="10" t="s">
        <v>1982</v>
      </c>
      <c r="D33" s="8" t="s">
        <v>1980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0.6" x14ac:dyDescent="0.3">
      <c r="A34" s="8" t="s">
        <v>88</v>
      </c>
      <c r="B34" s="9" t="s">
        <v>1983</v>
      </c>
      <c r="C34" s="10" t="s">
        <v>1984</v>
      </c>
      <c r="D34" s="8" t="s">
        <v>213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0.6" x14ac:dyDescent="0.3">
      <c r="A35" s="8" t="s">
        <v>90</v>
      </c>
      <c r="B35" s="9" t="s">
        <v>1985</v>
      </c>
      <c r="C35" s="10" t="s">
        <v>1986</v>
      </c>
      <c r="D35" s="8" t="s">
        <v>213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0.6" x14ac:dyDescent="0.3">
      <c r="A36" s="8" t="s">
        <v>92</v>
      </c>
      <c r="B36" s="9" t="s">
        <v>1987</v>
      </c>
      <c r="C36" s="10" t="s">
        <v>1988</v>
      </c>
      <c r="D36" s="8" t="s">
        <v>213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0.399999999999999" x14ac:dyDescent="0.3">
      <c r="A37" s="8" t="s">
        <v>94</v>
      </c>
      <c r="B37" s="9" t="s">
        <v>1989</v>
      </c>
      <c r="C37" s="10" t="s">
        <v>1990</v>
      </c>
      <c r="D37" s="8" t="s">
        <v>213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0.399999999999999" x14ac:dyDescent="0.3">
      <c r="A38" s="42" t="s">
        <v>96</v>
      </c>
      <c r="B38" s="43" t="s">
        <v>1991</v>
      </c>
      <c r="C38" s="44" t="s">
        <v>1992</v>
      </c>
      <c r="D38" s="42" t="s">
        <v>1993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1994</v>
      </c>
      <c r="C39" s="10" t="s">
        <v>1995</v>
      </c>
      <c r="D39" s="8" t="s">
        <v>213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0.399999999999999" x14ac:dyDescent="0.3">
      <c r="A40" s="42" t="s">
        <v>101</v>
      </c>
      <c r="B40" s="43" t="s">
        <v>1996</v>
      </c>
      <c r="C40" s="44" t="s">
        <v>1997</v>
      </c>
      <c r="D40" s="42" t="s">
        <v>69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1998</v>
      </c>
      <c r="C41" s="10" t="s">
        <v>1999</v>
      </c>
      <c r="D41" s="8" t="s">
        <v>213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20.399999999999999" x14ac:dyDescent="0.3">
      <c r="A42" s="42" t="s">
        <v>106</v>
      </c>
      <c r="B42" s="43" t="s">
        <v>301</v>
      </c>
      <c r="C42" s="44" t="s">
        <v>302</v>
      </c>
      <c r="D42" s="42" t="s">
        <v>69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2000</v>
      </c>
      <c r="C43" s="10" t="s">
        <v>2001</v>
      </c>
      <c r="D43" s="8" t="s">
        <v>116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20.399999999999999" x14ac:dyDescent="0.3">
      <c r="A44" s="42" t="s">
        <v>113</v>
      </c>
      <c r="B44" s="43" t="s">
        <v>128</v>
      </c>
      <c r="C44" s="44" t="s">
        <v>129</v>
      </c>
      <c r="D44" s="42" t="s">
        <v>130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2002</v>
      </c>
      <c r="C45" s="10" t="s">
        <v>2003</v>
      </c>
      <c r="D45" s="8" t="s">
        <v>213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0.399999999999999" x14ac:dyDescent="0.3">
      <c r="A46" s="42" t="s">
        <v>120</v>
      </c>
      <c r="B46" s="43" t="s">
        <v>508</v>
      </c>
      <c r="C46" s="44" t="s">
        <v>509</v>
      </c>
      <c r="D46" s="42" t="s">
        <v>109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2004</v>
      </c>
      <c r="C47" s="10" t="s">
        <v>2005</v>
      </c>
      <c r="D47" s="8" t="s">
        <v>116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0.799999999999997" x14ac:dyDescent="0.3">
      <c r="A48" s="8" t="s">
        <v>127</v>
      </c>
      <c r="B48" s="9" t="s">
        <v>2006</v>
      </c>
      <c r="C48" s="10" t="s">
        <v>2007</v>
      </c>
      <c r="D48" s="8" t="s">
        <v>1980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0.399999999999999" x14ac:dyDescent="0.3">
      <c r="A49" s="42" t="s">
        <v>131</v>
      </c>
      <c r="B49" s="43" t="s">
        <v>413</v>
      </c>
      <c r="C49" s="44" t="s">
        <v>414</v>
      </c>
      <c r="D49" s="42" t="s">
        <v>415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2008</v>
      </c>
      <c r="C50" s="10" t="s">
        <v>2009</v>
      </c>
      <c r="D50" s="8" t="s">
        <v>116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0.399999999999999" x14ac:dyDescent="0.3">
      <c r="A51" s="8" t="s">
        <v>139</v>
      </c>
      <c r="B51" s="9" t="s">
        <v>2010</v>
      </c>
      <c r="C51" s="10" t="s">
        <v>2011</v>
      </c>
      <c r="D51" s="8" t="s">
        <v>116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0.399999999999999" x14ac:dyDescent="0.3">
      <c r="A52" s="8" t="s">
        <v>142</v>
      </c>
      <c r="B52" s="9" t="s">
        <v>2012</v>
      </c>
      <c r="C52" s="10" t="s">
        <v>2013</v>
      </c>
      <c r="D52" s="8" t="s">
        <v>116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0.399999999999999" x14ac:dyDescent="0.3">
      <c r="A53" s="8" t="s">
        <v>146</v>
      </c>
      <c r="B53" s="9" t="s">
        <v>2014</v>
      </c>
      <c r="C53" s="10" t="s">
        <v>2015</v>
      </c>
      <c r="D53" s="8" t="s">
        <v>116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0.399999999999999" x14ac:dyDescent="0.3">
      <c r="A54" s="8" t="s">
        <v>149</v>
      </c>
      <c r="B54" s="9" t="s">
        <v>2016</v>
      </c>
      <c r="C54" s="10" t="s">
        <v>2017</v>
      </c>
      <c r="D54" s="8" t="s">
        <v>116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0.399999999999999" x14ac:dyDescent="0.3">
      <c r="A55" s="8" t="s">
        <v>151</v>
      </c>
      <c r="B55" s="9" t="s">
        <v>2018</v>
      </c>
      <c r="C55" s="10" t="s">
        <v>2019</v>
      </c>
      <c r="D55" s="8" t="s">
        <v>116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0.399999999999999" x14ac:dyDescent="0.3">
      <c r="A56" s="8" t="s">
        <v>155</v>
      </c>
      <c r="B56" s="9" t="s">
        <v>2020</v>
      </c>
      <c r="C56" s="10" t="s">
        <v>2021</v>
      </c>
      <c r="D56" s="8" t="s">
        <v>116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3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92D050"/>
    <pageSetUpPr fitToPage="1"/>
  </sheetPr>
  <dimension ref="A1:L226"/>
  <sheetViews>
    <sheetView workbookViewId="0">
      <pane ySplit="1" topLeftCell="A132" activePane="bottomLeft" state="frozen"/>
      <selection pane="bottomLeft" activeCell="O138" sqref="O13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86</v>
      </c>
      <c r="C7" s="44" t="s">
        <v>87</v>
      </c>
      <c r="D7" s="42" t="s">
        <v>69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8" customFormat="1" ht="40.799999999999997" x14ac:dyDescent="0.3">
      <c r="A14" s="47" t="s">
        <v>556</v>
      </c>
      <c r="B14" s="43" t="s">
        <v>114</v>
      </c>
      <c r="C14" s="44" t="s">
        <v>115</v>
      </c>
      <c r="D14" s="42" t="s">
        <v>109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42</v>
      </c>
      <c r="B15" s="43" t="s">
        <v>111</v>
      </c>
      <c r="C15" s="44" t="s">
        <v>112</v>
      </c>
      <c r="D15" s="42" t="s">
        <v>109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0.399999999999999" x14ac:dyDescent="0.3">
      <c r="A16" s="47" t="s">
        <v>558</v>
      </c>
      <c r="B16" s="43" t="s">
        <v>712</v>
      </c>
      <c r="C16" s="44" t="s">
        <v>713</v>
      </c>
      <c r="D16" s="42" t="s">
        <v>18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8" customFormat="1" ht="20.399999999999999" x14ac:dyDescent="0.3">
      <c r="A17" s="47" t="s">
        <v>45</v>
      </c>
      <c r="B17" s="43" t="s">
        <v>714</v>
      </c>
      <c r="C17" s="44" t="s">
        <v>715</v>
      </c>
      <c r="D17" s="42" t="s">
        <v>18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8" customFormat="1" ht="20.399999999999999" x14ac:dyDescent="0.3">
      <c r="A18" s="47" t="s">
        <v>46</v>
      </c>
      <c r="B18" s="43" t="s">
        <v>26</v>
      </c>
      <c r="C18" s="44" t="s">
        <v>27</v>
      </c>
      <c r="D18" s="42" t="s">
        <v>18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71">
        <v>4819.55</v>
      </c>
      <c r="L24" s="71">
        <f>F24/K24</f>
        <v>2.7906920770611361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10635.3</v>
      </c>
      <c r="G25" s="21">
        <f t="shared" si="0"/>
        <v>10305605.699999999</v>
      </c>
      <c r="H25" s="21"/>
      <c r="I25" s="21">
        <f t="shared" si="1"/>
        <v>0</v>
      </c>
      <c r="J25" s="21">
        <f t="shared" si="3"/>
        <v>10305605.699999999</v>
      </c>
      <c r="K25" s="71">
        <v>3297</v>
      </c>
      <c r="L25" s="71">
        <f t="shared" ref="L25:L29" si="4">F25/K25</f>
        <v>3.2257506824385804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71">
        <v>1810</v>
      </c>
      <c r="L26" s="71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71">
        <v>1661</v>
      </c>
      <c r="L27" s="71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71">
        <v>1319</v>
      </c>
      <c r="L28" s="71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71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0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0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0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0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0.6" x14ac:dyDescent="0.3">
      <c r="A44" s="47" t="s">
        <v>110</v>
      </c>
      <c r="B44" s="43" t="s">
        <v>124</v>
      </c>
      <c r="C44" s="44" t="s">
        <v>125</v>
      </c>
      <c r="D44" s="42" t="s">
        <v>109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40.799999999999997" x14ac:dyDescent="0.3">
      <c r="A47" s="47" t="s">
        <v>120</v>
      </c>
      <c r="B47" s="43" t="s">
        <v>399</v>
      </c>
      <c r="C47" s="44" t="s">
        <v>400</v>
      </c>
      <c r="D47" s="42" t="s">
        <v>38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4.4" x14ac:dyDescent="0.3">
      <c r="A50" s="47" t="s">
        <v>131</v>
      </c>
      <c r="B50" s="43" t="s">
        <v>313</v>
      </c>
      <c r="C50" s="44" t="s">
        <v>314</v>
      </c>
      <c r="D50" s="42" t="s">
        <v>38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0.6" x14ac:dyDescent="0.3">
      <c r="A52" s="47" t="s">
        <v>139</v>
      </c>
      <c r="B52" s="43" t="s">
        <v>753</v>
      </c>
      <c r="C52" s="44" t="s">
        <v>754</v>
      </c>
      <c r="D52" s="42" t="s">
        <v>38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30.6" x14ac:dyDescent="0.3">
      <c r="A55" s="47" t="s">
        <v>149</v>
      </c>
      <c r="B55" s="43" t="s">
        <v>758</v>
      </c>
      <c r="C55" s="44" t="s">
        <v>759</v>
      </c>
      <c r="D55" s="42" t="s">
        <v>38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0.399999999999999" x14ac:dyDescent="0.3">
      <c r="A57" s="47" t="s">
        <v>155</v>
      </c>
      <c r="B57" s="43" t="s">
        <v>761</v>
      </c>
      <c r="C57" s="44" t="s">
        <v>762</v>
      </c>
      <c r="D57" s="42" t="s">
        <v>763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1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21"/>
      <c r="G67" s="21">
        <f t="shared" ref="G67:G130" si="5">E67*F67</f>
        <v>0</v>
      </c>
      <c r="H67" s="21"/>
      <c r="I67" s="21">
        <f t="shared" ref="I67:I130" si="6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21"/>
      <c r="G68" s="21">
        <f t="shared" si="5"/>
        <v>0</v>
      </c>
      <c r="H68" s="21"/>
      <c r="I68" s="21">
        <f t="shared" si="6"/>
        <v>0</v>
      </c>
      <c r="J68" s="21">
        <f t="shared" ref="J68:J131" si="7">G68+I68</f>
        <v>0</v>
      </c>
    </row>
    <row r="69" spans="1:10" s="38" customFormat="1" ht="20.399999999999999" x14ac:dyDescent="0.3">
      <c r="A69" s="47" t="s">
        <v>186</v>
      </c>
      <c r="B69" s="43" t="s">
        <v>319</v>
      </c>
      <c r="C69" s="44" t="s">
        <v>320</v>
      </c>
      <c r="D69" s="42" t="s">
        <v>69</v>
      </c>
      <c r="E69" s="50">
        <v>0.03</v>
      </c>
      <c r="F69" s="26"/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</row>
    <row r="70" spans="1:1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38" customFormat="1" ht="14.4" x14ac:dyDescent="0.3">
      <c r="A71" s="47" t="s">
        <v>190</v>
      </c>
      <c r="B71" s="43" t="s">
        <v>779</v>
      </c>
      <c r="C71" s="44" t="s">
        <v>780</v>
      </c>
      <c r="D71" s="42" t="s">
        <v>69</v>
      </c>
      <c r="E71" s="50">
        <v>0.03</v>
      </c>
      <c r="F71" s="26"/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</row>
    <row r="72" spans="1:1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20.399999999999999" x14ac:dyDescent="0.3">
      <c r="A73" s="47" t="s">
        <v>194</v>
      </c>
      <c r="B73" s="43" t="s">
        <v>128</v>
      </c>
      <c r="C73" s="44" t="s">
        <v>129</v>
      </c>
      <c r="D73" s="42" t="s">
        <v>130</v>
      </c>
      <c r="E73" s="49">
        <v>10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21"/>
      <c r="G75" s="21">
        <f t="shared" si="5"/>
        <v>0</v>
      </c>
      <c r="H75" s="21"/>
      <c r="I75" s="21">
        <f t="shared" si="6"/>
        <v>0</v>
      </c>
      <c r="J75" s="21">
        <f t="shared" si="7"/>
        <v>0</v>
      </c>
    </row>
    <row r="76" spans="1:1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38" customFormat="1" ht="20.399999999999999" x14ac:dyDescent="0.3">
      <c r="A77" s="47" t="s">
        <v>202</v>
      </c>
      <c r="B77" s="43" t="s">
        <v>788</v>
      </c>
      <c r="C77" s="44" t="s">
        <v>789</v>
      </c>
      <c r="D77" s="42" t="s">
        <v>790</v>
      </c>
      <c r="E77" s="50">
        <v>0.24</v>
      </c>
      <c r="F77" s="26"/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</row>
    <row r="78" spans="1:1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21"/>
      <c r="G78" s="21">
        <f t="shared" si="5"/>
        <v>0</v>
      </c>
      <c r="H78" s="21"/>
      <c r="I78" s="21">
        <f t="shared" si="6"/>
        <v>0</v>
      </c>
      <c r="J78" s="21">
        <f t="shared" si="7"/>
        <v>0</v>
      </c>
    </row>
    <row r="79" spans="1:10" s="38" customFormat="1" ht="30.6" x14ac:dyDescent="0.3">
      <c r="A79" s="47" t="s">
        <v>207</v>
      </c>
      <c r="B79" s="43" t="s">
        <v>163</v>
      </c>
      <c r="C79" s="44" t="s">
        <v>164</v>
      </c>
      <c r="D79" s="42" t="s">
        <v>165</v>
      </c>
      <c r="E79" s="52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</row>
    <row r="80" spans="1:10" s="17" customFormat="1" ht="40.799999999999997" x14ac:dyDescent="0.3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8" customFormat="1" ht="20.399999999999999" x14ac:dyDescent="0.3">
      <c r="A86" s="47" t="s">
        <v>229</v>
      </c>
      <c r="B86" s="43" t="s">
        <v>294</v>
      </c>
      <c r="C86" s="44" t="s">
        <v>295</v>
      </c>
      <c r="D86" s="42" t="s">
        <v>69</v>
      </c>
      <c r="E86" s="50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8" customFormat="1" ht="30.6" x14ac:dyDescent="0.3">
      <c r="A88" s="47" t="s">
        <v>234</v>
      </c>
      <c r="B88" s="43" t="s">
        <v>803</v>
      </c>
      <c r="C88" s="44" t="s">
        <v>804</v>
      </c>
      <c r="D88" s="42" t="s">
        <v>165</v>
      </c>
      <c r="E88" s="54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8" customFormat="1" ht="20.399999999999999" x14ac:dyDescent="0.3">
      <c r="A91" s="47" t="s">
        <v>241</v>
      </c>
      <c r="B91" s="43" t="s">
        <v>806</v>
      </c>
      <c r="C91" s="44" t="s">
        <v>807</v>
      </c>
      <c r="D91" s="42" t="s">
        <v>69</v>
      </c>
      <c r="E91" s="48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8" customFormat="1" ht="30.6" x14ac:dyDescent="0.3">
      <c r="A99" s="47" t="s">
        <v>253</v>
      </c>
      <c r="B99" s="43" t="s">
        <v>821</v>
      </c>
      <c r="C99" s="44" t="s">
        <v>822</v>
      </c>
      <c r="D99" s="42" t="s">
        <v>109</v>
      </c>
      <c r="E99" s="48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8" customFormat="1" ht="20.399999999999999" x14ac:dyDescent="0.3">
      <c r="A101" s="47" t="s">
        <v>255</v>
      </c>
      <c r="B101" s="43" t="s">
        <v>825</v>
      </c>
      <c r="C101" s="44" t="s">
        <v>826</v>
      </c>
      <c r="D101" s="42" t="s">
        <v>109</v>
      </c>
      <c r="E101" s="48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65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68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2028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2030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8" customFormat="1" ht="20.399999999999999" x14ac:dyDescent="0.3">
      <c r="A117" s="47" t="s">
        <v>289</v>
      </c>
      <c r="B117" s="43" t="s">
        <v>287</v>
      </c>
      <c r="C117" s="44" t="s">
        <v>288</v>
      </c>
      <c r="D117" s="42" t="s">
        <v>69</v>
      </c>
      <c r="E117" s="48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8" customFormat="1" ht="20.399999999999999" x14ac:dyDescent="0.3">
      <c r="A123" s="47" t="s">
        <v>303</v>
      </c>
      <c r="B123" s="43" t="s">
        <v>203</v>
      </c>
      <c r="C123" s="44" t="s">
        <v>204</v>
      </c>
      <c r="D123" s="42" t="s">
        <v>69</v>
      </c>
      <c r="E123" s="50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65" t="s">
        <v>874</v>
      </c>
      <c r="B131" s="66" t="s">
        <v>838</v>
      </c>
      <c r="C131" s="63" t="s">
        <v>875</v>
      </c>
      <c r="D131" s="67" t="s">
        <v>73</v>
      </c>
      <c r="E131" s="64">
        <v>700</v>
      </c>
      <c r="F131" s="68">
        <v>1107</v>
      </c>
      <c r="G131" s="68">
        <f t="shared" ref="G131:G194" si="8">E131*F131</f>
        <v>774900</v>
      </c>
      <c r="H131" s="68"/>
      <c r="I131" s="68">
        <f t="shared" ref="I131:I194" si="9">E131*H131</f>
        <v>0</v>
      </c>
      <c r="J131" s="68">
        <f t="shared" si="7"/>
        <v>774900</v>
      </c>
      <c r="K131" s="17" t="s">
        <v>2031</v>
      </c>
    </row>
    <row r="132" spans="1:11" s="17" customFormat="1" ht="40.799999999999997" x14ac:dyDescent="0.3">
      <c r="A132" s="65" t="s">
        <v>330</v>
      </c>
      <c r="B132" s="66" t="s">
        <v>840</v>
      </c>
      <c r="C132" s="63" t="s">
        <v>876</v>
      </c>
      <c r="D132" s="67" t="s">
        <v>73</v>
      </c>
      <c r="E132" s="64">
        <v>700</v>
      </c>
      <c r="F132" s="68">
        <v>20</v>
      </c>
      <c r="G132" s="68">
        <f t="shared" si="8"/>
        <v>14000</v>
      </c>
      <c r="H132" s="68"/>
      <c r="I132" s="68">
        <f t="shared" si="9"/>
        <v>0</v>
      </c>
      <c r="J132" s="68">
        <f t="shared" ref="J132:J195" si="10">G132+I132</f>
        <v>14000</v>
      </c>
      <c r="K132" s="17" t="s">
        <v>2032</v>
      </c>
    </row>
    <row r="133" spans="1:11" s="38" customFormat="1" ht="30.6" x14ac:dyDescent="0.3">
      <c r="A133" s="47" t="s">
        <v>333</v>
      </c>
      <c r="B133" s="43" t="s">
        <v>803</v>
      </c>
      <c r="C133" s="44" t="s">
        <v>804</v>
      </c>
      <c r="D133" s="42" t="s">
        <v>165</v>
      </c>
      <c r="E133" s="54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8" customFormat="1" ht="20.399999999999999" x14ac:dyDescent="0.3">
      <c r="A141" s="47" t="s">
        <v>354</v>
      </c>
      <c r="B141" s="43" t="s">
        <v>287</v>
      </c>
      <c r="C141" s="44" t="s">
        <v>288</v>
      </c>
      <c r="D141" s="42" t="s">
        <v>69</v>
      </c>
      <c r="E141" s="50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8" customFormat="1" ht="30.6" x14ac:dyDescent="0.3">
      <c r="A145" s="47" t="s">
        <v>367</v>
      </c>
      <c r="B145" s="43" t="s">
        <v>163</v>
      </c>
      <c r="C145" s="44" t="s">
        <v>164</v>
      </c>
      <c r="D145" s="42" t="s">
        <v>165</v>
      </c>
      <c r="E145" s="54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8" customFormat="1" ht="20.399999999999999" x14ac:dyDescent="0.3">
      <c r="A156" s="47" t="s">
        <v>390</v>
      </c>
      <c r="B156" s="43" t="s">
        <v>287</v>
      </c>
      <c r="C156" s="44" t="s">
        <v>288</v>
      </c>
      <c r="D156" s="42" t="s">
        <v>69</v>
      </c>
      <c r="E156" s="50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8" customFormat="1" ht="20.399999999999999" x14ac:dyDescent="0.3">
      <c r="A159" s="47" t="s">
        <v>398</v>
      </c>
      <c r="B159" s="43" t="s">
        <v>203</v>
      </c>
      <c r="C159" s="44" t="s">
        <v>204</v>
      </c>
      <c r="D159" s="42" t="s">
        <v>69</v>
      </c>
      <c r="E159" s="48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8" customFormat="1" ht="20.399999999999999" x14ac:dyDescent="0.3">
      <c r="A181" s="47" t="s">
        <v>458</v>
      </c>
      <c r="B181" s="43" t="s">
        <v>287</v>
      </c>
      <c r="C181" s="44" t="s">
        <v>288</v>
      </c>
      <c r="D181" s="42" t="s">
        <v>69</v>
      </c>
      <c r="E181" s="50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8" customFormat="1" ht="20.399999999999999" x14ac:dyDescent="0.3">
      <c r="A191" s="47" t="s">
        <v>479</v>
      </c>
      <c r="B191" s="43" t="s">
        <v>203</v>
      </c>
      <c r="C191" s="44" t="s">
        <v>204</v>
      </c>
      <c r="D191" s="42" t="s">
        <v>69</v>
      </c>
      <c r="E191" s="48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8" customFormat="1" ht="30.6" x14ac:dyDescent="0.3">
      <c r="A198" s="47" t="s">
        <v>921</v>
      </c>
      <c r="B198" s="43" t="s">
        <v>821</v>
      </c>
      <c r="C198" s="44" t="s">
        <v>822</v>
      </c>
      <c r="D198" s="42" t="s">
        <v>109</v>
      </c>
      <c r="E198" s="48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8" customFormat="1" ht="20.399999999999999" x14ac:dyDescent="0.3">
      <c r="A200" s="47" t="s">
        <v>922</v>
      </c>
      <c r="B200" s="43" t="s">
        <v>825</v>
      </c>
      <c r="C200" s="44" t="s">
        <v>826</v>
      </c>
      <c r="D200" s="42" t="s">
        <v>109</v>
      </c>
      <c r="E200" s="48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2033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72" t="s">
        <v>2037</v>
      </c>
    </row>
    <row r="206" spans="1:11" s="38" customFormat="1" ht="20.399999999999999" x14ac:dyDescent="0.3">
      <c r="A206" s="47" t="s">
        <v>522</v>
      </c>
      <c r="B206" s="43" t="s">
        <v>928</v>
      </c>
      <c r="C206" s="44" t="s">
        <v>929</v>
      </c>
      <c r="D206" s="42" t="s">
        <v>930</v>
      </c>
      <c r="E206" s="50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8" customFormat="1" ht="20.399999999999999" x14ac:dyDescent="0.3">
      <c r="A207" s="47" t="s">
        <v>523</v>
      </c>
      <c r="B207" s="43" t="s">
        <v>931</v>
      </c>
      <c r="C207" s="44" t="s">
        <v>932</v>
      </c>
      <c r="D207" s="42" t="s">
        <v>930</v>
      </c>
      <c r="E207" s="50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8" customFormat="1" ht="20.399999999999999" x14ac:dyDescent="0.3">
      <c r="A208" s="47" t="s">
        <v>933</v>
      </c>
      <c r="B208" s="43" t="s">
        <v>550</v>
      </c>
      <c r="C208" s="44" t="s">
        <v>934</v>
      </c>
      <c r="D208" s="42" t="s">
        <v>109</v>
      </c>
      <c r="E208" s="50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8" customFormat="1" ht="20.399999999999999" x14ac:dyDescent="0.3">
      <c r="A209" s="47" t="s">
        <v>529</v>
      </c>
      <c r="B209" s="43" t="s">
        <v>464</v>
      </c>
      <c r="C209" s="44" t="s">
        <v>465</v>
      </c>
      <c r="D209" s="42" t="s">
        <v>109</v>
      </c>
      <c r="E209" s="50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2034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2035</v>
      </c>
    </row>
    <row r="212" spans="1:11" s="38" customFormat="1" ht="20.399999999999999" x14ac:dyDescent="0.3">
      <c r="A212" s="47" t="s">
        <v>535</v>
      </c>
      <c r="B212" s="43" t="s">
        <v>443</v>
      </c>
      <c r="C212" s="44" t="s">
        <v>444</v>
      </c>
      <c r="D212" s="42" t="s">
        <v>109</v>
      </c>
      <c r="E212" s="49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2036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8" customFormat="1" ht="20.399999999999999" x14ac:dyDescent="0.3">
      <c r="A220" s="47" t="s">
        <v>955</v>
      </c>
      <c r="B220" s="43" t="s">
        <v>485</v>
      </c>
      <c r="C220" s="44" t="s">
        <v>486</v>
      </c>
      <c r="D220" s="42" t="s">
        <v>278</v>
      </c>
      <c r="E220" s="49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8" customFormat="1" ht="30.6" x14ac:dyDescent="0.3">
      <c r="A221" s="47" t="s">
        <v>956</v>
      </c>
      <c r="B221" s="43" t="s">
        <v>957</v>
      </c>
      <c r="C221" s="44" t="s">
        <v>958</v>
      </c>
      <c r="D221" s="42" t="s">
        <v>959</v>
      </c>
      <c r="E221" s="49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8" customFormat="1" ht="30.6" x14ac:dyDescent="0.3">
      <c r="A222" s="47" t="s">
        <v>960</v>
      </c>
      <c r="B222" s="43" t="s">
        <v>961</v>
      </c>
      <c r="C222" s="44" t="s">
        <v>962</v>
      </c>
      <c r="D222" s="42" t="s">
        <v>959</v>
      </c>
      <c r="E222" s="49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8" customFormat="1" ht="20.399999999999999" x14ac:dyDescent="0.3">
      <c r="A224" s="47" t="s">
        <v>966</v>
      </c>
      <c r="B224" s="43" t="s">
        <v>967</v>
      </c>
      <c r="C224" s="44" t="s">
        <v>968</v>
      </c>
      <c r="D224" s="42" t="s">
        <v>109</v>
      </c>
      <c r="E224" s="51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182614805.43500003</v>
      </c>
      <c r="H226" s="26"/>
      <c r="I226" s="26">
        <f t="shared" si="14"/>
        <v>0</v>
      </c>
      <c r="J226" s="26">
        <f>SUM(J3:J225)</f>
        <v>182614805.43500003</v>
      </c>
    </row>
  </sheetData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pageSetUpPr fitToPage="1"/>
  </sheetPr>
  <dimension ref="A1:K296"/>
  <sheetViews>
    <sheetView tabSelected="1" workbookViewId="0">
      <pane ySplit="1" topLeftCell="A85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615</v>
      </c>
      <c r="B2" s="77"/>
      <c r="C2" s="77"/>
      <c r="D2" s="77"/>
      <c r="E2" s="78"/>
    </row>
    <row r="3" spans="1:10" s="79" customFormat="1" ht="30.6" x14ac:dyDescent="0.3">
      <c r="A3" s="80" t="s">
        <v>7</v>
      </c>
      <c r="B3" s="81" t="s">
        <v>972</v>
      </c>
      <c r="C3" s="82" t="s">
        <v>973</v>
      </c>
      <c r="D3" s="83" t="s">
        <v>213</v>
      </c>
      <c r="E3" s="84">
        <v>1</v>
      </c>
      <c r="F3" s="85"/>
      <c r="G3" s="85">
        <f t="shared" ref="G3:G66" si="0">E3*F3</f>
        <v>0</v>
      </c>
      <c r="H3" s="85"/>
      <c r="I3" s="85">
        <f t="shared" ref="I3:I66" si="1">E3*H3</f>
        <v>0</v>
      </c>
      <c r="J3" s="85">
        <f t="shared" ref="J3:J66" si="2">G3+I3</f>
        <v>0</v>
      </c>
    </row>
    <row r="4" spans="1:10" s="79" customFormat="1" ht="20.399999999999999" x14ac:dyDescent="0.3">
      <c r="A4" s="80" t="s">
        <v>11</v>
      </c>
      <c r="B4" s="81" t="s">
        <v>700</v>
      </c>
      <c r="C4" s="82" t="s">
        <v>701</v>
      </c>
      <c r="D4" s="83" t="s">
        <v>14</v>
      </c>
      <c r="E4" s="84">
        <v>1</v>
      </c>
      <c r="F4" s="85">
        <v>3581400</v>
      </c>
      <c r="G4" s="85">
        <f t="shared" si="0"/>
        <v>3581400</v>
      </c>
      <c r="H4" s="85"/>
      <c r="I4" s="85">
        <f t="shared" si="1"/>
        <v>0</v>
      </c>
      <c r="J4" s="85">
        <f t="shared" si="2"/>
        <v>3581400</v>
      </c>
    </row>
    <row r="5" spans="1:10" s="92" customFormat="1" ht="20.399999999999999" x14ac:dyDescent="0.3">
      <c r="A5" s="86" t="s">
        <v>19</v>
      </c>
      <c r="B5" s="87" t="s">
        <v>974</v>
      </c>
      <c r="C5" s="88" t="s">
        <v>975</v>
      </c>
      <c r="D5" s="89" t="s">
        <v>38</v>
      </c>
      <c r="E5" s="90">
        <v>8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79" customFormat="1" ht="20.399999999999999" x14ac:dyDescent="0.3">
      <c r="A6" s="80" t="s">
        <v>976</v>
      </c>
      <c r="B6" s="81" t="s">
        <v>702</v>
      </c>
      <c r="C6" s="82" t="s">
        <v>703</v>
      </c>
      <c r="D6" s="83" t="s">
        <v>14</v>
      </c>
      <c r="E6" s="84">
        <v>4</v>
      </c>
      <c r="F6" s="85">
        <v>152000</v>
      </c>
      <c r="G6" s="85">
        <f t="shared" si="0"/>
        <v>608000</v>
      </c>
      <c r="H6" s="85"/>
      <c r="I6" s="85">
        <f t="shared" si="1"/>
        <v>0</v>
      </c>
      <c r="J6" s="85">
        <f t="shared" si="2"/>
        <v>608000</v>
      </c>
    </row>
    <row r="7" spans="1:10" s="79" customFormat="1" ht="20.399999999999999" x14ac:dyDescent="0.3">
      <c r="A7" s="80" t="s">
        <v>977</v>
      </c>
      <c r="B7" s="81" t="s">
        <v>702</v>
      </c>
      <c r="C7" s="82" t="s">
        <v>704</v>
      </c>
      <c r="D7" s="83" t="s">
        <v>14</v>
      </c>
      <c r="E7" s="84">
        <v>4</v>
      </c>
      <c r="F7" s="85">
        <v>150000</v>
      </c>
      <c r="G7" s="85">
        <f t="shared" si="0"/>
        <v>600000</v>
      </c>
      <c r="H7" s="85"/>
      <c r="I7" s="85">
        <f t="shared" si="1"/>
        <v>0</v>
      </c>
      <c r="J7" s="85">
        <f t="shared" si="2"/>
        <v>600000</v>
      </c>
    </row>
    <row r="8" spans="1:10" s="79" customFormat="1" ht="14.4" x14ac:dyDescent="0.3">
      <c r="A8" s="76" t="s">
        <v>705</v>
      </c>
      <c r="B8" s="77"/>
      <c r="C8" s="77"/>
      <c r="D8" s="77"/>
      <c r="E8" s="78"/>
      <c r="F8" s="85"/>
      <c r="G8" s="85">
        <f t="shared" si="0"/>
        <v>0</v>
      </c>
      <c r="H8" s="85"/>
      <c r="I8" s="85">
        <f t="shared" si="1"/>
        <v>0</v>
      </c>
      <c r="J8" s="85">
        <f t="shared" si="2"/>
        <v>0</v>
      </c>
    </row>
    <row r="9" spans="1:10" s="92" customFormat="1" ht="30.6" x14ac:dyDescent="0.3">
      <c r="A9" s="86" t="s">
        <v>28</v>
      </c>
      <c r="B9" s="87" t="s">
        <v>86</v>
      </c>
      <c r="C9" s="88" t="s">
        <v>87</v>
      </c>
      <c r="D9" s="89" t="s">
        <v>69</v>
      </c>
      <c r="E9" s="93">
        <v>4.6399999999999997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0" s="79" customFormat="1" ht="40.799999999999997" x14ac:dyDescent="0.3">
      <c r="A10" s="80" t="s">
        <v>552</v>
      </c>
      <c r="B10" s="81" t="s">
        <v>978</v>
      </c>
      <c r="C10" s="82" t="s">
        <v>707</v>
      </c>
      <c r="D10" s="83" t="s">
        <v>213</v>
      </c>
      <c r="E10" s="84">
        <v>151</v>
      </c>
      <c r="F10" s="85">
        <v>28850</v>
      </c>
      <c r="G10" s="85">
        <f t="shared" si="0"/>
        <v>4356350</v>
      </c>
      <c r="H10" s="85"/>
      <c r="I10" s="85">
        <f t="shared" si="1"/>
        <v>0</v>
      </c>
      <c r="J10" s="85">
        <f t="shared" si="2"/>
        <v>4356350</v>
      </c>
    </row>
    <row r="11" spans="1:10" s="79" customFormat="1" ht="40.799999999999997" x14ac:dyDescent="0.3">
      <c r="A11" s="80" t="s">
        <v>34</v>
      </c>
      <c r="B11" s="81" t="s">
        <v>978</v>
      </c>
      <c r="C11" s="82" t="s">
        <v>708</v>
      </c>
      <c r="D11" s="83" t="s">
        <v>213</v>
      </c>
      <c r="E11" s="84">
        <v>2</v>
      </c>
      <c r="F11" s="85">
        <v>46050</v>
      </c>
      <c r="G11" s="85">
        <f t="shared" si="0"/>
        <v>92100</v>
      </c>
      <c r="H11" s="85"/>
      <c r="I11" s="85">
        <f t="shared" si="1"/>
        <v>0</v>
      </c>
      <c r="J11" s="85">
        <f t="shared" si="2"/>
        <v>92100</v>
      </c>
    </row>
    <row r="12" spans="1:10" s="79" customFormat="1" ht="40.799999999999997" x14ac:dyDescent="0.3">
      <c r="A12" s="80" t="s">
        <v>35</v>
      </c>
      <c r="B12" s="81" t="s">
        <v>978</v>
      </c>
      <c r="C12" s="82" t="s">
        <v>979</v>
      </c>
      <c r="D12" s="83" t="s">
        <v>213</v>
      </c>
      <c r="E12" s="84">
        <v>219</v>
      </c>
      <c r="F12" s="85">
        <v>38200</v>
      </c>
      <c r="G12" s="85">
        <f t="shared" si="0"/>
        <v>8365800</v>
      </c>
      <c r="H12" s="85"/>
      <c r="I12" s="85">
        <f t="shared" si="1"/>
        <v>0</v>
      </c>
      <c r="J12" s="85">
        <f t="shared" si="2"/>
        <v>8365800</v>
      </c>
    </row>
    <row r="13" spans="1:10" s="79" customFormat="1" ht="40.799999999999997" x14ac:dyDescent="0.3">
      <c r="A13" s="80" t="s">
        <v>556</v>
      </c>
      <c r="B13" s="81" t="s">
        <v>978</v>
      </c>
      <c r="C13" s="82" t="s">
        <v>709</v>
      </c>
      <c r="D13" s="83" t="s">
        <v>213</v>
      </c>
      <c r="E13" s="84">
        <v>4</v>
      </c>
      <c r="F13" s="85">
        <v>76600</v>
      </c>
      <c r="G13" s="85">
        <f t="shared" si="0"/>
        <v>306400</v>
      </c>
      <c r="H13" s="85"/>
      <c r="I13" s="85">
        <f t="shared" si="1"/>
        <v>0</v>
      </c>
      <c r="J13" s="85">
        <f t="shared" si="2"/>
        <v>306400</v>
      </c>
    </row>
    <row r="14" spans="1:10" s="79" customFormat="1" ht="40.799999999999997" x14ac:dyDescent="0.3">
      <c r="A14" s="80" t="s">
        <v>42</v>
      </c>
      <c r="B14" s="81" t="s">
        <v>978</v>
      </c>
      <c r="C14" s="82" t="s">
        <v>710</v>
      </c>
      <c r="D14" s="83" t="s">
        <v>213</v>
      </c>
      <c r="E14" s="84">
        <v>60</v>
      </c>
      <c r="F14" s="85">
        <v>190650</v>
      </c>
      <c r="G14" s="85">
        <f t="shared" si="0"/>
        <v>11439000</v>
      </c>
      <c r="H14" s="85"/>
      <c r="I14" s="85">
        <f t="shared" si="1"/>
        <v>0</v>
      </c>
      <c r="J14" s="85">
        <f t="shared" si="2"/>
        <v>11439000</v>
      </c>
    </row>
    <row r="15" spans="1:10" s="79" customFormat="1" ht="40.799999999999997" x14ac:dyDescent="0.3">
      <c r="A15" s="80" t="s">
        <v>558</v>
      </c>
      <c r="B15" s="81" t="s">
        <v>978</v>
      </c>
      <c r="C15" s="82" t="s">
        <v>711</v>
      </c>
      <c r="D15" s="83" t="s">
        <v>213</v>
      </c>
      <c r="E15" s="84">
        <v>28</v>
      </c>
      <c r="F15" s="85">
        <v>85800</v>
      </c>
      <c r="G15" s="85">
        <f t="shared" si="0"/>
        <v>2402400</v>
      </c>
      <c r="H15" s="85"/>
      <c r="I15" s="85">
        <f t="shared" si="1"/>
        <v>0</v>
      </c>
      <c r="J15" s="85">
        <f t="shared" si="2"/>
        <v>2402400</v>
      </c>
    </row>
    <row r="16" spans="1:10" s="79" customFormat="1" ht="14.4" x14ac:dyDescent="0.3">
      <c r="A16" s="76" t="s">
        <v>980</v>
      </c>
      <c r="B16" s="77"/>
      <c r="C16" s="77"/>
      <c r="D16" s="77"/>
      <c r="E16" s="78"/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92" customFormat="1" ht="40.799999999999997" x14ac:dyDescent="0.3">
      <c r="A17" s="86" t="s">
        <v>46</v>
      </c>
      <c r="B17" s="87" t="s">
        <v>114</v>
      </c>
      <c r="C17" s="88" t="s">
        <v>115</v>
      </c>
      <c r="D17" s="89" t="s">
        <v>109</v>
      </c>
      <c r="E17" s="93">
        <v>154.44999999999999</v>
      </c>
      <c r="F17" s="91"/>
      <c r="G17" s="91">
        <f t="shared" si="0"/>
        <v>0</v>
      </c>
      <c r="H17" s="91"/>
      <c r="I17" s="91">
        <f t="shared" si="1"/>
        <v>0</v>
      </c>
      <c r="J17" s="91">
        <f t="shared" si="2"/>
        <v>0</v>
      </c>
    </row>
    <row r="18" spans="1:10" s="92" customFormat="1" ht="40.799999999999997" x14ac:dyDescent="0.3">
      <c r="A18" s="86" t="s">
        <v>563</v>
      </c>
      <c r="B18" s="87" t="s">
        <v>111</v>
      </c>
      <c r="C18" s="88" t="s">
        <v>112</v>
      </c>
      <c r="D18" s="89" t="s">
        <v>109</v>
      </c>
      <c r="E18" s="93">
        <v>38.549999999999997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20.399999999999999" x14ac:dyDescent="0.3">
      <c r="A19" s="86" t="s">
        <v>51</v>
      </c>
      <c r="B19" s="87" t="s">
        <v>712</v>
      </c>
      <c r="C19" s="88" t="s">
        <v>713</v>
      </c>
      <c r="D19" s="89" t="s">
        <v>18</v>
      </c>
      <c r="E19" s="94">
        <v>0.3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565</v>
      </c>
      <c r="B20" s="87" t="s">
        <v>714</v>
      </c>
      <c r="C20" s="88" t="s">
        <v>715</v>
      </c>
      <c r="D20" s="89" t="s">
        <v>18</v>
      </c>
      <c r="E20" s="94">
        <v>0.3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567</v>
      </c>
      <c r="B21" s="87" t="s">
        <v>26</v>
      </c>
      <c r="C21" s="88" t="s">
        <v>27</v>
      </c>
      <c r="D21" s="89" t="s">
        <v>18</v>
      </c>
      <c r="E21" s="94">
        <v>0.4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</v>
      </c>
      <c r="B22" s="87" t="s">
        <v>716</v>
      </c>
      <c r="C22" s="88" t="s">
        <v>717</v>
      </c>
      <c r="D22" s="89" t="s">
        <v>18</v>
      </c>
      <c r="E22" s="94">
        <v>0.4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57</v>
      </c>
      <c r="B23" s="87" t="s">
        <v>718</v>
      </c>
      <c r="C23" s="88" t="s">
        <v>719</v>
      </c>
      <c r="D23" s="89" t="s">
        <v>18</v>
      </c>
      <c r="E23" s="94">
        <v>0.3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576</v>
      </c>
      <c r="B24" s="87" t="s">
        <v>23</v>
      </c>
      <c r="C24" s="88" t="s">
        <v>24</v>
      </c>
      <c r="D24" s="89" t="s">
        <v>18</v>
      </c>
      <c r="E24" s="94">
        <v>2.7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580</v>
      </c>
      <c r="B25" s="87" t="s">
        <v>20</v>
      </c>
      <c r="C25" s="88" t="s">
        <v>21</v>
      </c>
      <c r="D25" s="89" t="s">
        <v>18</v>
      </c>
      <c r="E25" s="94">
        <v>0.6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66</v>
      </c>
      <c r="B26" s="87" t="s">
        <v>16</v>
      </c>
      <c r="C26" s="88" t="s">
        <v>17</v>
      </c>
      <c r="D26" s="89" t="s">
        <v>18</v>
      </c>
      <c r="E26" s="93">
        <v>4.4400000000000004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79" customFormat="1" ht="40.799999999999997" x14ac:dyDescent="0.3">
      <c r="A27" s="80" t="s">
        <v>70</v>
      </c>
      <c r="B27" s="81" t="s">
        <v>720</v>
      </c>
      <c r="C27" s="82" t="s">
        <v>722</v>
      </c>
      <c r="D27" s="83" t="s">
        <v>116</v>
      </c>
      <c r="E27" s="84">
        <v>765</v>
      </c>
      <c r="F27" s="85">
        <v>10635.3</v>
      </c>
      <c r="G27" s="85">
        <f t="shared" si="0"/>
        <v>8136004.4999999991</v>
      </c>
      <c r="H27" s="85"/>
      <c r="I27" s="85">
        <f t="shared" si="1"/>
        <v>0</v>
      </c>
      <c r="J27" s="85">
        <f t="shared" si="2"/>
        <v>8136004.4999999991</v>
      </c>
    </row>
    <row r="28" spans="1:10" s="79" customFormat="1" ht="40.799999999999997" x14ac:dyDescent="0.3">
      <c r="A28" s="80" t="s">
        <v>74</v>
      </c>
      <c r="B28" s="81" t="s">
        <v>720</v>
      </c>
      <c r="C28" s="82" t="s">
        <v>981</v>
      </c>
      <c r="D28" s="83" t="s">
        <v>116</v>
      </c>
      <c r="E28" s="84">
        <v>306</v>
      </c>
      <c r="F28" s="85">
        <v>7307.11</v>
      </c>
      <c r="G28" s="85">
        <f t="shared" si="0"/>
        <v>2235975.6599999997</v>
      </c>
      <c r="H28" s="85"/>
      <c r="I28" s="85">
        <f t="shared" si="1"/>
        <v>0</v>
      </c>
      <c r="J28" s="85">
        <f t="shared" si="2"/>
        <v>2235975.6599999997</v>
      </c>
    </row>
    <row r="29" spans="1:10" s="79" customFormat="1" ht="40.799999999999997" x14ac:dyDescent="0.3">
      <c r="A29" s="80" t="s">
        <v>76</v>
      </c>
      <c r="B29" s="81" t="s">
        <v>720</v>
      </c>
      <c r="C29" s="82" t="s">
        <v>723</v>
      </c>
      <c r="D29" s="83" t="s">
        <v>116</v>
      </c>
      <c r="E29" s="84">
        <v>969</v>
      </c>
      <c r="F29" s="85">
        <v>5564.94</v>
      </c>
      <c r="G29" s="85">
        <f t="shared" si="0"/>
        <v>5392426.8599999994</v>
      </c>
      <c r="H29" s="85"/>
      <c r="I29" s="85">
        <f t="shared" si="1"/>
        <v>0</v>
      </c>
      <c r="J29" s="85">
        <f t="shared" si="2"/>
        <v>5392426.8599999994</v>
      </c>
    </row>
    <row r="30" spans="1:10" s="79" customFormat="1" ht="40.799999999999997" x14ac:dyDescent="0.3">
      <c r="A30" s="80" t="s">
        <v>79</v>
      </c>
      <c r="B30" s="81" t="s">
        <v>720</v>
      </c>
      <c r="C30" s="82" t="s">
        <v>724</v>
      </c>
      <c r="D30" s="83" t="s">
        <v>116</v>
      </c>
      <c r="E30" s="84">
        <v>1122</v>
      </c>
      <c r="F30" s="85">
        <v>4625.45</v>
      </c>
      <c r="G30" s="85">
        <f t="shared" si="0"/>
        <v>5189754.8999999994</v>
      </c>
      <c r="H30" s="85"/>
      <c r="I30" s="85">
        <f t="shared" si="1"/>
        <v>0</v>
      </c>
      <c r="J30" s="85">
        <f t="shared" si="2"/>
        <v>5189754.8999999994</v>
      </c>
    </row>
    <row r="31" spans="1:10" s="79" customFormat="1" ht="40.799999999999997" x14ac:dyDescent="0.3">
      <c r="A31" s="80" t="s">
        <v>81</v>
      </c>
      <c r="B31" s="81" t="s">
        <v>720</v>
      </c>
      <c r="C31" s="82" t="s">
        <v>725</v>
      </c>
      <c r="D31" s="83" t="s">
        <v>116</v>
      </c>
      <c r="E31" s="84">
        <v>1224</v>
      </c>
      <c r="F31" s="85">
        <v>3351.61</v>
      </c>
      <c r="G31" s="85">
        <f t="shared" si="0"/>
        <v>4102370.64</v>
      </c>
      <c r="H31" s="85"/>
      <c r="I31" s="85">
        <f t="shared" si="1"/>
        <v>0</v>
      </c>
      <c r="J31" s="85">
        <f t="shared" si="2"/>
        <v>4102370.64</v>
      </c>
    </row>
    <row r="32" spans="1:10" s="79" customFormat="1" ht="40.799999999999997" x14ac:dyDescent="0.3">
      <c r="A32" s="80" t="s">
        <v>83</v>
      </c>
      <c r="B32" s="81" t="s">
        <v>720</v>
      </c>
      <c r="C32" s="82" t="s">
        <v>727</v>
      </c>
      <c r="D32" s="83" t="s">
        <v>116</v>
      </c>
      <c r="E32" s="84">
        <v>3060</v>
      </c>
      <c r="F32" s="85">
        <v>1579.11</v>
      </c>
      <c r="G32" s="85">
        <f t="shared" si="0"/>
        <v>4832076.5999999996</v>
      </c>
      <c r="H32" s="85"/>
      <c r="I32" s="85">
        <f t="shared" si="1"/>
        <v>0</v>
      </c>
      <c r="J32" s="85">
        <f t="shared" si="2"/>
        <v>4832076.5999999996</v>
      </c>
    </row>
    <row r="33" spans="1:10" s="79" customFormat="1" ht="40.799999999999997" x14ac:dyDescent="0.3">
      <c r="A33" s="80" t="s">
        <v>85</v>
      </c>
      <c r="B33" s="81" t="s">
        <v>720</v>
      </c>
      <c r="C33" s="82" t="s">
        <v>729</v>
      </c>
      <c r="D33" s="83" t="s">
        <v>116</v>
      </c>
      <c r="E33" s="84">
        <v>204</v>
      </c>
      <c r="F33" s="85">
        <v>989.52</v>
      </c>
      <c r="G33" s="85">
        <f t="shared" si="0"/>
        <v>201862.08</v>
      </c>
      <c r="H33" s="85"/>
      <c r="I33" s="85">
        <f t="shared" si="1"/>
        <v>0</v>
      </c>
      <c r="J33" s="85">
        <f t="shared" si="2"/>
        <v>201862.08</v>
      </c>
    </row>
    <row r="34" spans="1:10" s="79" customFormat="1" ht="40.799999999999997" x14ac:dyDescent="0.3">
      <c r="A34" s="80" t="s">
        <v>88</v>
      </c>
      <c r="B34" s="81" t="s">
        <v>720</v>
      </c>
      <c r="C34" s="82" t="s">
        <v>730</v>
      </c>
      <c r="D34" s="83" t="s">
        <v>116</v>
      </c>
      <c r="E34" s="84">
        <v>663</v>
      </c>
      <c r="F34" s="85">
        <v>735.28</v>
      </c>
      <c r="G34" s="85">
        <f t="shared" si="0"/>
        <v>487490.63999999996</v>
      </c>
      <c r="H34" s="85"/>
      <c r="I34" s="85">
        <f t="shared" si="1"/>
        <v>0</v>
      </c>
      <c r="J34" s="85">
        <f t="shared" si="2"/>
        <v>487490.63999999996</v>
      </c>
    </row>
    <row r="35" spans="1:10" s="79" customFormat="1" ht="40.799999999999997" x14ac:dyDescent="0.3">
      <c r="A35" s="80" t="s">
        <v>90</v>
      </c>
      <c r="B35" s="81" t="s">
        <v>720</v>
      </c>
      <c r="C35" s="82" t="s">
        <v>731</v>
      </c>
      <c r="D35" s="83" t="s">
        <v>116</v>
      </c>
      <c r="E35" s="84">
        <v>357</v>
      </c>
      <c r="F35" s="85">
        <v>495.42</v>
      </c>
      <c r="G35" s="85">
        <f t="shared" si="0"/>
        <v>176864.94</v>
      </c>
      <c r="H35" s="85"/>
      <c r="I35" s="85">
        <f t="shared" si="1"/>
        <v>0</v>
      </c>
      <c r="J35" s="85">
        <f t="shared" si="2"/>
        <v>176864.94</v>
      </c>
    </row>
    <row r="36" spans="1:10" s="79" customFormat="1" ht="40.799999999999997" x14ac:dyDescent="0.3">
      <c r="A36" s="80" t="s">
        <v>92</v>
      </c>
      <c r="B36" s="81" t="s">
        <v>720</v>
      </c>
      <c r="C36" s="82" t="s">
        <v>732</v>
      </c>
      <c r="D36" s="83" t="s">
        <v>116</v>
      </c>
      <c r="E36" s="84">
        <v>3060</v>
      </c>
      <c r="F36" s="85">
        <v>380.34</v>
      </c>
      <c r="G36" s="85">
        <f t="shared" si="0"/>
        <v>1163840.3999999999</v>
      </c>
      <c r="H36" s="85"/>
      <c r="I36" s="85">
        <f t="shared" si="1"/>
        <v>0</v>
      </c>
      <c r="J36" s="85">
        <f t="shared" si="2"/>
        <v>1163840.3999999999</v>
      </c>
    </row>
    <row r="37" spans="1:10" s="79" customFormat="1" ht="40.799999999999997" x14ac:dyDescent="0.3">
      <c r="A37" s="80" t="s">
        <v>94</v>
      </c>
      <c r="B37" s="81" t="s">
        <v>720</v>
      </c>
      <c r="C37" s="82" t="s">
        <v>726</v>
      </c>
      <c r="D37" s="83" t="s">
        <v>116</v>
      </c>
      <c r="E37" s="84">
        <v>918</v>
      </c>
      <c r="F37" s="85">
        <v>2734.18</v>
      </c>
      <c r="G37" s="85">
        <f t="shared" si="0"/>
        <v>2509977.2399999998</v>
      </c>
      <c r="H37" s="85"/>
      <c r="I37" s="85">
        <f t="shared" si="1"/>
        <v>0</v>
      </c>
      <c r="J37" s="85">
        <f t="shared" si="2"/>
        <v>2509977.2399999998</v>
      </c>
    </row>
    <row r="38" spans="1:10" s="79" customFormat="1" ht="40.799999999999997" x14ac:dyDescent="0.3">
      <c r="A38" s="80" t="s">
        <v>96</v>
      </c>
      <c r="B38" s="81" t="s">
        <v>720</v>
      </c>
      <c r="C38" s="82" t="s">
        <v>735</v>
      </c>
      <c r="D38" s="83" t="s">
        <v>116</v>
      </c>
      <c r="E38" s="84">
        <v>969</v>
      </c>
      <c r="F38" s="85">
        <v>1394.14</v>
      </c>
      <c r="G38" s="85">
        <f t="shared" si="0"/>
        <v>1350921.6600000001</v>
      </c>
      <c r="H38" s="85"/>
      <c r="I38" s="85">
        <f t="shared" si="1"/>
        <v>0</v>
      </c>
      <c r="J38" s="85">
        <f t="shared" si="2"/>
        <v>1350921.6600000001</v>
      </c>
    </row>
    <row r="39" spans="1:10" s="79" customFormat="1" ht="40.799999999999997" x14ac:dyDescent="0.3">
      <c r="A39" s="80" t="s">
        <v>98</v>
      </c>
      <c r="B39" s="81" t="s">
        <v>720</v>
      </c>
      <c r="C39" s="82" t="s">
        <v>982</v>
      </c>
      <c r="D39" s="83" t="s">
        <v>116</v>
      </c>
      <c r="E39" s="84">
        <v>51</v>
      </c>
      <c r="F39" s="85">
        <v>1394.14</v>
      </c>
      <c r="G39" s="85">
        <f t="shared" si="0"/>
        <v>71101.14</v>
      </c>
      <c r="H39" s="85"/>
      <c r="I39" s="85">
        <f t="shared" si="1"/>
        <v>0</v>
      </c>
      <c r="J39" s="85">
        <f t="shared" si="2"/>
        <v>71101.14</v>
      </c>
    </row>
    <row r="40" spans="1:10" s="79" customFormat="1" ht="40.799999999999997" x14ac:dyDescent="0.3">
      <c r="A40" s="80" t="s">
        <v>101</v>
      </c>
      <c r="B40" s="81" t="s">
        <v>720</v>
      </c>
      <c r="C40" s="82" t="s">
        <v>736</v>
      </c>
      <c r="D40" s="83" t="s">
        <v>116</v>
      </c>
      <c r="E40" s="84">
        <v>1428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103</v>
      </c>
      <c r="B41" s="81" t="s">
        <v>733</v>
      </c>
      <c r="C41" s="82" t="s">
        <v>737</v>
      </c>
      <c r="D41" s="83" t="s">
        <v>116</v>
      </c>
      <c r="E41" s="84">
        <v>1530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106</v>
      </c>
      <c r="B42" s="81" t="s">
        <v>733</v>
      </c>
      <c r="C42" s="82" t="s">
        <v>738</v>
      </c>
      <c r="D42" s="83" t="s">
        <v>116</v>
      </c>
      <c r="E42" s="84">
        <v>408</v>
      </c>
      <c r="F42" s="85">
        <v>586.29</v>
      </c>
      <c r="G42" s="85">
        <f t="shared" si="0"/>
        <v>239206.31999999998</v>
      </c>
      <c r="H42" s="85"/>
      <c r="I42" s="85">
        <f t="shared" si="1"/>
        <v>0</v>
      </c>
      <c r="J42" s="85">
        <f t="shared" si="2"/>
        <v>239206.31999999998</v>
      </c>
    </row>
    <row r="43" spans="1:10" s="79" customFormat="1" ht="40.799999999999997" x14ac:dyDescent="0.3">
      <c r="A43" s="80" t="s">
        <v>110</v>
      </c>
      <c r="B43" s="81" t="s">
        <v>733</v>
      </c>
      <c r="C43" s="82" t="s">
        <v>739</v>
      </c>
      <c r="D43" s="83" t="s">
        <v>116</v>
      </c>
      <c r="E43" s="84">
        <v>2550</v>
      </c>
      <c r="F43" s="85">
        <v>466.17</v>
      </c>
      <c r="G43" s="85">
        <f t="shared" si="0"/>
        <v>1188733.5</v>
      </c>
      <c r="H43" s="85"/>
      <c r="I43" s="85">
        <f t="shared" si="1"/>
        <v>0</v>
      </c>
      <c r="J43" s="85">
        <f t="shared" si="2"/>
        <v>1188733.5</v>
      </c>
    </row>
    <row r="44" spans="1:10" s="92" customFormat="1" ht="30.6" x14ac:dyDescent="0.3">
      <c r="A44" s="86" t="s">
        <v>113</v>
      </c>
      <c r="B44" s="87" t="s">
        <v>124</v>
      </c>
      <c r="C44" s="88" t="s">
        <v>125</v>
      </c>
      <c r="D44" s="89" t="s">
        <v>109</v>
      </c>
      <c r="E44" s="94">
        <v>5.4</v>
      </c>
      <c r="F44" s="91"/>
      <c r="G44" s="91">
        <f t="shared" si="0"/>
        <v>0</v>
      </c>
      <c r="H44" s="91"/>
      <c r="I44" s="91">
        <f t="shared" si="1"/>
        <v>0</v>
      </c>
      <c r="J44" s="91">
        <f t="shared" si="2"/>
        <v>0</v>
      </c>
    </row>
    <row r="45" spans="1:10" s="79" customFormat="1" ht="40.799999999999997" x14ac:dyDescent="0.3">
      <c r="A45" s="80" t="s">
        <v>117</v>
      </c>
      <c r="B45" s="81" t="s">
        <v>741</v>
      </c>
      <c r="C45" s="82" t="s">
        <v>742</v>
      </c>
      <c r="D45" s="83" t="s">
        <v>116</v>
      </c>
      <c r="E45" s="84">
        <v>51</v>
      </c>
      <c r="F45" s="85">
        <v>2200</v>
      </c>
      <c r="G45" s="85">
        <f t="shared" si="0"/>
        <v>112200</v>
      </c>
      <c r="H45" s="85"/>
      <c r="I45" s="85">
        <f t="shared" si="1"/>
        <v>0</v>
      </c>
      <c r="J45" s="85">
        <f t="shared" si="2"/>
        <v>112200</v>
      </c>
    </row>
    <row r="46" spans="1:10" s="79" customFormat="1" ht="40.799999999999997" x14ac:dyDescent="0.3">
      <c r="A46" s="80" t="s">
        <v>120</v>
      </c>
      <c r="B46" s="81" t="s">
        <v>741</v>
      </c>
      <c r="C46" s="82" t="s">
        <v>983</v>
      </c>
      <c r="D46" s="83" t="s">
        <v>116</v>
      </c>
      <c r="E46" s="95">
        <v>40.799999999999997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123</v>
      </c>
      <c r="B47" s="81" t="s">
        <v>741</v>
      </c>
      <c r="C47" s="82" t="s">
        <v>984</v>
      </c>
      <c r="D47" s="83" t="s">
        <v>116</v>
      </c>
      <c r="E47" s="84">
        <v>204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127</v>
      </c>
      <c r="B48" s="81" t="s">
        <v>745</v>
      </c>
      <c r="C48" s="82" t="s">
        <v>985</v>
      </c>
      <c r="D48" s="83" t="s">
        <v>116</v>
      </c>
      <c r="E48" s="95">
        <v>257.5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131</v>
      </c>
      <c r="B49" s="81" t="s">
        <v>986</v>
      </c>
      <c r="C49" s="82" t="s">
        <v>987</v>
      </c>
      <c r="D49" s="83" t="s">
        <v>116</v>
      </c>
      <c r="E49" s="84">
        <v>102</v>
      </c>
      <c r="F49" s="85">
        <v>380.34</v>
      </c>
      <c r="G49" s="85">
        <f t="shared" si="0"/>
        <v>38794.68</v>
      </c>
      <c r="H49" s="85"/>
      <c r="I49" s="85">
        <f t="shared" si="1"/>
        <v>0</v>
      </c>
      <c r="J49" s="85">
        <f t="shared" si="2"/>
        <v>38794.68</v>
      </c>
    </row>
    <row r="50" spans="1:10" s="79" customFormat="1" ht="14.4" x14ac:dyDescent="0.3">
      <c r="A50" s="76" t="s">
        <v>988</v>
      </c>
      <c r="B50" s="77"/>
      <c r="C50" s="77"/>
      <c r="D50" s="77"/>
      <c r="E50" s="78"/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92" customFormat="1" ht="20.399999999999999" x14ac:dyDescent="0.3">
      <c r="A51" s="86" t="s">
        <v>135</v>
      </c>
      <c r="B51" s="87" t="s">
        <v>319</v>
      </c>
      <c r="C51" s="88" t="s">
        <v>320</v>
      </c>
      <c r="D51" s="89" t="s">
        <v>69</v>
      </c>
      <c r="E51" s="90">
        <v>3</v>
      </c>
      <c r="F51" s="91"/>
      <c r="G51" s="91">
        <f t="shared" si="0"/>
        <v>0</v>
      </c>
      <c r="H51" s="91"/>
      <c r="I51" s="91">
        <f t="shared" si="1"/>
        <v>0</v>
      </c>
      <c r="J51" s="91">
        <f t="shared" si="2"/>
        <v>0</v>
      </c>
    </row>
    <row r="52" spans="1:10" s="79" customFormat="1" ht="20.399999999999999" x14ac:dyDescent="0.3">
      <c r="A52" s="80" t="s">
        <v>989</v>
      </c>
      <c r="B52" s="81" t="s">
        <v>990</v>
      </c>
      <c r="C52" s="82" t="s">
        <v>748</v>
      </c>
      <c r="D52" s="83" t="s">
        <v>213</v>
      </c>
      <c r="E52" s="84">
        <v>2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79" customFormat="1" ht="20.399999999999999" x14ac:dyDescent="0.3">
      <c r="A53" s="80" t="s">
        <v>991</v>
      </c>
      <c r="B53" s="81" t="s">
        <v>990</v>
      </c>
      <c r="C53" s="82" t="s">
        <v>750</v>
      </c>
      <c r="D53" s="83" t="s">
        <v>213</v>
      </c>
      <c r="E53" s="84">
        <v>1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79" customFormat="1" ht="14.4" x14ac:dyDescent="0.3">
      <c r="A54" s="76" t="s">
        <v>992</v>
      </c>
      <c r="B54" s="77"/>
      <c r="C54" s="77"/>
      <c r="D54" s="77"/>
      <c r="E54" s="78"/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92" customFormat="1" ht="14.4" x14ac:dyDescent="0.3">
      <c r="A55" s="86" t="s">
        <v>146</v>
      </c>
      <c r="B55" s="87" t="s">
        <v>313</v>
      </c>
      <c r="C55" s="88" t="s">
        <v>314</v>
      </c>
      <c r="D55" s="89" t="s">
        <v>38</v>
      </c>
      <c r="E55" s="90">
        <v>2</v>
      </c>
      <c r="F55" s="91"/>
      <c r="G55" s="91">
        <f t="shared" si="0"/>
        <v>0</v>
      </c>
      <c r="H55" s="91"/>
      <c r="I55" s="91">
        <f t="shared" si="1"/>
        <v>0</v>
      </c>
      <c r="J55" s="91">
        <f t="shared" si="2"/>
        <v>0</v>
      </c>
    </row>
    <row r="56" spans="1:10" s="79" customFormat="1" ht="20.399999999999999" x14ac:dyDescent="0.3">
      <c r="A56" s="80" t="s">
        <v>993</v>
      </c>
      <c r="B56" s="81" t="s">
        <v>994</v>
      </c>
      <c r="C56" s="82" t="s">
        <v>752</v>
      </c>
      <c r="D56" s="83" t="s">
        <v>213</v>
      </c>
      <c r="E56" s="84">
        <v>2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30.6" x14ac:dyDescent="0.3">
      <c r="A57" s="86" t="s">
        <v>151</v>
      </c>
      <c r="B57" s="87" t="s">
        <v>753</v>
      </c>
      <c r="C57" s="88" t="s">
        <v>754</v>
      </c>
      <c r="D57" s="89" t="s">
        <v>38</v>
      </c>
      <c r="E57" s="90">
        <v>78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30.6" x14ac:dyDescent="0.3">
      <c r="A58" s="80" t="s">
        <v>995</v>
      </c>
      <c r="B58" s="81" t="s">
        <v>996</v>
      </c>
      <c r="C58" s="82" t="s">
        <v>997</v>
      </c>
      <c r="D58" s="83" t="s">
        <v>213</v>
      </c>
      <c r="E58" s="84">
        <v>9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20.399999999999999" x14ac:dyDescent="0.3">
      <c r="A59" s="80" t="s">
        <v>158</v>
      </c>
      <c r="B59" s="81" t="s">
        <v>996</v>
      </c>
      <c r="C59" s="82" t="s">
        <v>998</v>
      </c>
      <c r="D59" s="83" t="s">
        <v>213</v>
      </c>
      <c r="E59" s="84">
        <v>8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79" customFormat="1" ht="30.6" x14ac:dyDescent="0.3">
      <c r="A60" s="80" t="s">
        <v>999</v>
      </c>
      <c r="B60" s="81" t="s">
        <v>996</v>
      </c>
      <c r="C60" s="82" t="s">
        <v>1000</v>
      </c>
      <c r="D60" s="83" t="s">
        <v>213</v>
      </c>
      <c r="E60" s="84">
        <v>61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166</v>
      </c>
      <c r="B61" s="87" t="s">
        <v>761</v>
      </c>
      <c r="C61" s="88" t="s">
        <v>762</v>
      </c>
      <c r="D61" s="89" t="s">
        <v>763</v>
      </c>
      <c r="E61" s="90">
        <v>323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40.799999999999997" x14ac:dyDescent="0.3">
      <c r="A62" s="80" t="s">
        <v>169</v>
      </c>
      <c r="B62" s="81" t="s">
        <v>764</v>
      </c>
      <c r="C62" s="82" t="s">
        <v>765</v>
      </c>
      <c r="D62" s="83" t="s">
        <v>213</v>
      </c>
      <c r="E62" s="84">
        <v>11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79" customFormat="1" ht="40.799999999999997" x14ac:dyDescent="0.3">
      <c r="A63" s="80" t="s">
        <v>171</v>
      </c>
      <c r="B63" s="81" t="s">
        <v>764</v>
      </c>
      <c r="C63" s="82" t="s">
        <v>1001</v>
      </c>
      <c r="D63" s="83" t="s">
        <v>213</v>
      </c>
      <c r="E63" s="84">
        <v>11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79" customFormat="1" ht="40.799999999999997" x14ac:dyDescent="0.3">
      <c r="A64" s="80" t="s">
        <v>173</v>
      </c>
      <c r="B64" s="81" t="s">
        <v>764</v>
      </c>
      <c r="C64" s="82" t="s">
        <v>1002</v>
      </c>
      <c r="D64" s="83" t="s">
        <v>213</v>
      </c>
      <c r="E64" s="84">
        <v>300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40.799999999999997" x14ac:dyDescent="0.3">
      <c r="A65" s="80" t="s">
        <v>176</v>
      </c>
      <c r="B65" s="81" t="s">
        <v>764</v>
      </c>
      <c r="C65" s="82" t="s">
        <v>1003</v>
      </c>
      <c r="D65" s="83" t="s">
        <v>213</v>
      </c>
      <c r="E65" s="84">
        <v>1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92" customFormat="1" ht="40.799999999999997" x14ac:dyDescent="0.3">
      <c r="A66" s="86" t="s">
        <v>178</v>
      </c>
      <c r="B66" s="87" t="s">
        <v>770</v>
      </c>
      <c r="C66" s="88" t="s">
        <v>771</v>
      </c>
      <c r="D66" s="89" t="s">
        <v>366</v>
      </c>
      <c r="E66" s="90">
        <v>1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180</v>
      </c>
      <c r="B67" s="81" t="s">
        <v>772</v>
      </c>
      <c r="C67" s="82" t="s">
        <v>1004</v>
      </c>
      <c r="D67" s="83" t="s">
        <v>213</v>
      </c>
      <c r="E67" s="84">
        <v>1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40.799999999999997" x14ac:dyDescent="0.3">
      <c r="A68" s="86" t="s">
        <v>182</v>
      </c>
      <c r="B68" s="87" t="s">
        <v>1005</v>
      </c>
      <c r="C68" s="88" t="s">
        <v>1006</v>
      </c>
      <c r="D68" s="89" t="s">
        <v>366</v>
      </c>
      <c r="E68" s="90">
        <v>4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1007</v>
      </c>
      <c r="B69" s="81" t="s">
        <v>774</v>
      </c>
      <c r="C69" s="82" t="s">
        <v>1008</v>
      </c>
      <c r="D69" s="83" t="s">
        <v>213</v>
      </c>
      <c r="E69" s="84">
        <v>4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92" customFormat="1" ht="51" x14ac:dyDescent="0.3">
      <c r="A70" s="86" t="s">
        <v>186</v>
      </c>
      <c r="B70" s="87" t="s">
        <v>1009</v>
      </c>
      <c r="C70" s="88" t="s">
        <v>1010</v>
      </c>
      <c r="D70" s="89" t="s">
        <v>366</v>
      </c>
      <c r="E70" s="90">
        <v>28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1011</v>
      </c>
      <c r="B71" s="81" t="s">
        <v>774</v>
      </c>
      <c r="C71" s="82" t="s">
        <v>776</v>
      </c>
      <c r="D71" s="83" t="s">
        <v>213</v>
      </c>
      <c r="E71" s="84">
        <v>16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79" customFormat="1" ht="40.799999999999997" x14ac:dyDescent="0.3">
      <c r="A72" s="80" t="s">
        <v>1012</v>
      </c>
      <c r="B72" s="81" t="s">
        <v>774</v>
      </c>
      <c r="C72" s="82" t="s">
        <v>777</v>
      </c>
      <c r="D72" s="83" t="s">
        <v>213</v>
      </c>
      <c r="E72" s="84">
        <v>12</v>
      </c>
      <c r="F72" s="85"/>
      <c r="G72" s="85">
        <f t="shared" si="3"/>
        <v>0</v>
      </c>
      <c r="H72" s="85"/>
      <c r="I72" s="85">
        <f t="shared" si="4"/>
        <v>0</v>
      </c>
      <c r="J72" s="85">
        <f t="shared" si="5"/>
        <v>0</v>
      </c>
    </row>
    <row r="73" spans="1:10" s="92" customFormat="1" ht="20.399999999999999" x14ac:dyDescent="0.3">
      <c r="A73" s="86" t="s">
        <v>192</v>
      </c>
      <c r="B73" s="87" t="s">
        <v>319</v>
      </c>
      <c r="C73" s="88" t="s">
        <v>320</v>
      </c>
      <c r="D73" s="89" t="s">
        <v>69</v>
      </c>
      <c r="E73" s="93">
        <v>0.03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79" customFormat="1" ht="40.799999999999997" x14ac:dyDescent="0.3">
      <c r="A74" s="80" t="s">
        <v>1013</v>
      </c>
      <c r="B74" s="81" t="s">
        <v>747</v>
      </c>
      <c r="C74" s="82" t="s">
        <v>778</v>
      </c>
      <c r="D74" s="83" t="s">
        <v>213</v>
      </c>
      <c r="E74" s="84">
        <v>3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14.4" x14ac:dyDescent="0.3">
      <c r="A75" s="86" t="s">
        <v>196</v>
      </c>
      <c r="B75" s="87" t="s">
        <v>779</v>
      </c>
      <c r="C75" s="88" t="s">
        <v>780</v>
      </c>
      <c r="D75" s="89" t="s">
        <v>69</v>
      </c>
      <c r="E75" s="93">
        <v>0.03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198</v>
      </c>
      <c r="B76" s="81" t="s">
        <v>772</v>
      </c>
      <c r="C76" s="82" t="s">
        <v>781</v>
      </c>
      <c r="D76" s="83" t="s">
        <v>213</v>
      </c>
      <c r="E76" s="84">
        <v>3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1014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200</v>
      </c>
      <c r="B78" s="87" t="s">
        <v>128</v>
      </c>
      <c r="C78" s="88" t="s">
        <v>129</v>
      </c>
      <c r="D78" s="89" t="s">
        <v>130</v>
      </c>
      <c r="E78" s="90">
        <v>5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202</v>
      </c>
      <c r="B79" s="81" t="s">
        <v>782</v>
      </c>
      <c r="C79" s="82" t="s">
        <v>1015</v>
      </c>
      <c r="D79" s="83" t="s">
        <v>213</v>
      </c>
      <c r="E79" s="84">
        <v>5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40.799999999999997" x14ac:dyDescent="0.3">
      <c r="A80" s="80" t="s">
        <v>205</v>
      </c>
      <c r="B80" s="81" t="s">
        <v>784</v>
      </c>
      <c r="C80" s="82" t="s">
        <v>1016</v>
      </c>
      <c r="D80" s="83" t="s">
        <v>213</v>
      </c>
      <c r="E80" s="84">
        <v>5</v>
      </c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79" customFormat="1" ht="40.799999999999997" x14ac:dyDescent="0.3">
      <c r="A81" s="80" t="s">
        <v>207</v>
      </c>
      <c r="B81" s="81" t="s">
        <v>786</v>
      </c>
      <c r="C81" s="82" t="s">
        <v>1017</v>
      </c>
      <c r="D81" s="83" t="s">
        <v>213</v>
      </c>
      <c r="E81" s="84">
        <v>1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92" customFormat="1" ht="20.399999999999999" x14ac:dyDescent="0.3">
      <c r="A82" s="86" t="s">
        <v>210</v>
      </c>
      <c r="B82" s="87" t="s">
        <v>788</v>
      </c>
      <c r="C82" s="88" t="s">
        <v>789</v>
      </c>
      <c r="D82" s="89" t="s">
        <v>790</v>
      </c>
      <c r="E82" s="93">
        <v>0.24</v>
      </c>
      <c r="F82" s="91"/>
      <c r="G82" s="91">
        <f t="shared" si="3"/>
        <v>0</v>
      </c>
      <c r="H82" s="91"/>
      <c r="I82" s="91">
        <f t="shared" si="4"/>
        <v>0</v>
      </c>
      <c r="J82" s="91">
        <f t="shared" si="5"/>
        <v>0</v>
      </c>
    </row>
    <row r="83" spans="1:10" s="79" customFormat="1" ht="40.799999999999997" x14ac:dyDescent="0.3">
      <c r="A83" s="80" t="s">
        <v>214</v>
      </c>
      <c r="B83" s="81" t="s">
        <v>791</v>
      </c>
      <c r="C83" s="82" t="s">
        <v>792</v>
      </c>
      <c r="D83" s="83" t="s">
        <v>213</v>
      </c>
      <c r="E83" s="84">
        <v>5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79" customFormat="1" ht="14.4" x14ac:dyDescent="0.3">
      <c r="A84" s="76" t="s">
        <v>1018</v>
      </c>
      <c r="B84" s="77"/>
      <c r="C84" s="77"/>
      <c r="D84" s="77"/>
      <c r="E84" s="78"/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92" customFormat="1" ht="30.6" x14ac:dyDescent="0.3">
      <c r="A85" s="86" t="s">
        <v>698</v>
      </c>
      <c r="B85" s="87" t="s">
        <v>163</v>
      </c>
      <c r="C85" s="88" t="s">
        <v>164</v>
      </c>
      <c r="D85" s="89" t="s">
        <v>165</v>
      </c>
      <c r="E85" s="96">
        <v>12.676920000000001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79" customFormat="1" ht="40.799999999999997" x14ac:dyDescent="0.3">
      <c r="A86" s="97" t="s">
        <v>220</v>
      </c>
      <c r="B86" s="98" t="s">
        <v>793</v>
      </c>
      <c r="C86" s="99" t="s">
        <v>1019</v>
      </c>
      <c r="D86" s="100" t="s">
        <v>213</v>
      </c>
      <c r="E86" s="101">
        <v>286</v>
      </c>
      <c r="F86" s="85">
        <v>36313.17</v>
      </c>
      <c r="G86" s="102">
        <f t="shared" si="3"/>
        <v>10385566.619999999</v>
      </c>
      <c r="H86" s="102"/>
      <c r="I86" s="102">
        <f t="shared" si="4"/>
        <v>0</v>
      </c>
      <c r="J86" s="102">
        <f t="shared" si="5"/>
        <v>10385566.619999999</v>
      </c>
    </row>
    <row r="87" spans="1:10" s="79" customFormat="1" ht="40.799999999999997" x14ac:dyDescent="0.3">
      <c r="A87" s="80" t="s">
        <v>798</v>
      </c>
      <c r="B87" s="81" t="s">
        <v>793</v>
      </c>
      <c r="C87" s="82" t="s">
        <v>1020</v>
      </c>
      <c r="D87" s="83" t="s">
        <v>213</v>
      </c>
      <c r="E87" s="84">
        <v>15</v>
      </c>
      <c r="F87" s="85">
        <v>18192.38</v>
      </c>
      <c r="G87" s="85">
        <f t="shared" si="3"/>
        <v>272885.7</v>
      </c>
      <c r="H87" s="85"/>
      <c r="I87" s="85">
        <f t="shared" si="4"/>
        <v>0</v>
      </c>
      <c r="J87" s="85">
        <f t="shared" si="5"/>
        <v>272885.7</v>
      </c>
    </row>
    <row r="88" spans="1:10" s="79" customFormat="1" ht="40.799999999999997" x14ac:dyDescent="0.3">
      <c r="A88" s="80" t="s">
        <v>227</v>
      </c>
      <c r="B88" s="81" t="s">
        <v>793</v>
      </c>
      <c r="C88" s="82" t="s">
        <v>1021</v>
      </c>
      <c r="D88" s="83" t="s">
        <v>213</v>
      </c>
      <c r="E88" s="84">
        <v>4</v>
      </c>
      <c r="F88" s="85">
        <v>37472.42</v>
      </c>
      <c r="G88" s="85">
        <f t="shared" si="3"/>
        <v>149889.68</v>
      </c>
      <c r="H88" s="85"/>
      <c r="I88" s="85">
        <f t="shared" si="4"/>
        <v>0</v>
      </c>
      <c r="J88" s="85">
        <f t="shared" si="5"/>
        <v>149889.68</v>
      </c>
    </row>
    <row r="89" spans="1:10" s="79" customFormat="1" ht="40.799999999999997" x14ac:dyDescent="0.3">
      <c r="A89" s="80" t="s">
        <v>229</v>
      </c>
      <c r="B89" s="81" t="s">
        <v>793</v>
      </c>
      <c r="C89" s="82" t="s">
        <v>1022</v>
      </c>
      <c r="D89" s="83" t="s">
        <v>213</v>
      </c>
      <c r="E89" s="84">
        <v>15</v>
      </c>
      <c r="F89" s="85">
        <v>11645.42</v>
      </c>
      <c r="G89" s="85">
        <f t="shared" si="3"/>
        <v>174681.3</v>
      </c>
      <c r="H89" s="85"/>
      <c r="I89" s="85">
        <f t="shared" si="4"/>
        <v>0</v>
      </c>
      <c r="J89" s="85">
        <f t="shared" si="5"/>
        <v>174681.3</v>
      </c>
    </row>
    <row r="90" spans="1:10" s="79" customFormat="1" ht="40.799999999999997" x14ac:dyDescent="0.3">
      <c r="A90" s="80" t="s">
        <v>231</v>
      </c>
      <c r="B90" s="81" t="s">
        <v>793</v>
      </c>
      <c r="C90" s="82" t="s">
        <v>1023</v>
      </c>
      <c r="D90" s="83" t="s">
        <v>213</v>
      </c>
      <c r="E90" s="84">
        <v>2</v>
      </c>
      <c r="F90" s="85">
        <v>7492.87</v>
      </c>
      <c r="G90" s="85">
        <f t="shared" si="3"/>
        <v>14985.74</v>
      </c>
      <c r="H90" s="85"/>
      <c r="I90" s="85">
        <f t="shared" si="4"/>
        <v>0</v>
      </c>
      <c r="J90" s="85">
        <f t="shared" si="5"/>
        <v>14985.74</v>
      </c>
    </row>
    <row r="91" spans="1:10" s="79" customFormat="1" ht="40.799999999999997" x14ac:dyDescent="0.3">
      <c r="A91" s="80" t="s">
        <v>234</v>
      </c>
      <c r="B91" s="81" t="s">
        <v>793</v>
      </c>
      <c r="C91" s="82" t="s">
        <v>1024</v>
      </c>
      <c r="D91" s="83" t="s">
        <v>213</v>
      </c>
      <c r="E91" s="84">
        <v>7</v>
      </c>
      <c r="F91" s="85">
        <v>30030</v>
      </c>
      <c r="G91" s="85">
        <f t="shared" si="3"/>
        <v>210210</v>
      </c>
      <c r="H91" s="85"/>
      <c r="I91" s="85">
        <f t="shared" si="4"/>
        <v>0</v>
      </c>
      <c r="J91" s="85">
        <f t="shared" si="5"/>
        <v>210210</v>
      </c>
    </row>
    <row r="92" spans="1:10" s="79" customFormat="1" ht="40.799999999999997" x14ac:dyDescent="0.3">
      <c r="A92" s="80" t="s">
        <v>237</v>
      </c>
      <c r="B92" s="81" t="s">
        <v>793</v>
      </c>
      <c r="C92" s="82" t="s">
        <v>1025</v>
      </c>
      <c r="D92" s="83" t="s">
        <v>213</v>
      </c>
      <c r="E92" s="84">
        <v>796</v>
      </c>
      <c r="F92" s="85">
        <v>2769.38</v>
      </c>
      <c r="G92" s="85">
        <f t="shared" si="3"/>
        <v>2204426.48</v>
      </c>
      <c r="H92" s="85"/>
      <c r="I92" s="85">
        <f t="shared" si="4"/>
        <v>0</v>
      </c>
      <c r="J92" s="85">
        <f t="shared" si="5"/>
        <v>2204426.48</v>
      </c>
    </row>
    <row r="93" spans="1:10" s="79" customFormat="1" ht="40.799999999999997" x14ac:dyDescent="0.3">
      <c r="A93" s="80" t="s">
        <v>239</v>
      </c>
      <c r="B93" s="81" t="s">
        <v>793</v>
      </c>
      <c r="C93" s="82" t="s">
        <v>1026</v>
      </c>
      <c r="D93" s="83" t="s">
        <v>213</v>
      </c>
      <c r="E93" s="84">
        <v>112</v>
      </c>
      <c r="F93" s="85">
        <v>2769.38</v>
      </c>
      <c r="G93" s="85">
        <f t="shared" si="3"/>
        <v>310170.56</v>
      </c>
      <c r="H93" s="85"/>
      <c r="I93" s="85">
        <f t="shared" si="4"/>
        <v>0</v>
      </c>
      <c r="J93" s="85">
        <f t="shared" si="5"/>
        <v>310170.56</v>
      </c>
    </row>
    <row r="94" spans="1:10" s="92" customFormat="1" ht="20.399999999999999" x14ac:dyDescent="0.3">
      <c r="A94" s="86" t="s">
        <v>241</v>
      </c>
      <c r="B94" s="87" t="s">
        <v>287</v>
      </c>
      <c r="C94" s="88" t="s">
        <v>288</v>
      </c>
      <c r="D94" s="89" t="s">
        <v>69</v>
      </c>
      <c r="E94" s="93">
        <v>5.72</v>
      </c>
      <c r="F94" s="91"/>
      <c r="G94" s="91">
        <f t="shared" si="3"/>
        <v>0</v>
      </c>
      <c r="H94" s="91"/>
      <c r="I94" s="91">
        <f t="shared" si="4"/>
        <v>0</v>
      </c>
      <c r="J94" s="91">
        <f t="shared" si="5"/>
        <v>0</v>
      </c>
    </row>
    <row r="95" spans="1:10" s="79" customFormat="1" ht="40.799999999999997" x14ac:dyDescent="0.3">
      <c r="A95" s="80" t="s">
        <v>243</v>
      </c>
      <c r="B95" s="81" t="s">
        <v>801</v>
      </c>
      <c r="C95" s="82" t="s">
        <v>1027</v>
      </c>
      <c r="D95" s="83" t="s">
        <v>213</v>
      </c>
      <c r="E95" s="84">
        <v>572</v>
      </c>
      <c r="F95" s="85">
        <v>1578.3</v>
      </c>
      <c r="G95" s="85">
        <f t="shared" si="3"/>
        <v>902787.6</v>
      </c>
      <c r="H95" s="85"/>
      <c r="I95" s="85">
        <f t="shared" si="4"/>
        <v>0</v>
      </c>
      <c r="J95" s="85">
        <f t="shared" si="5"/>
        <v>902787.6</v>
      </c>
    </row>
    <row r="96" spans="1:10" s="92" customFormat="1" ht="20.399999999999999" x14ac:dyDescent="0.3">
      <c r="A96" s="86" t="s">
        <v>245</v>
      </c>
      <c r="B96" s="87" t="s">
        <v>806</v>
      </c>
      <c r="C96" s="88" t="s">
        <v>807</v>
      </c>
      <c r="D96" s="89" t="s">
        <v>69</v>
      </c>
      <c r="E96" s="90">
        <v>1</v>
      </c>
      <c r="F96" s="91"/>
      <c r="G96" s="91">
        <f t="shared" si="3"/>
        <v>0</v>
      </c>
      <c r="H96" s="91"/>
      <c r="I96" s="91">
        <f t="shared" si="4"/>
        <v>0</v>
      </c>
      <c r="J96" s="91">
        <f t="shared" si="5"/>
        <v>0</v>
      </c>
    </row>
    <row r="97" spans="1:10" s="79" customFormat="1" ht="40.799999999999997" x14ac:dyDescent="0.3">
      <c r="A97" s="80" t="s">
        <v>246</v>
      </c>
      <c r="B97" s="81" t="s">
        <v>808</v>
      </c>
      <c r="C97" s="82" t="s">
        <v>1028</v>
      </c>
      <c r="D97" s="83" t="s">
        <v>213</v>
      </c>
      <c r="E97" s="84">
        <v>80</v>
      </c>
      <c r="F97" s="85">
        <v>1530.14</v>
      </c>
      <c r="G97" s="85">
        <f t="shared" si="3"/>
        <v>122411.20000000001</v>
      </c>
      <c r="H97" s="85"/>
      <c r="I97" s="85">
        <f t="shared" si="4"/>
        <v>0</v>
      </c>
      <c r="J97" s="85">
        <f t="shared" si="5"/>
        <v>122411.20000000001</v>
      </c>
    </row>
    <row r="98" spans="1:10" s="79" customFormat="1" ht="40.799999999999997" x14ac:dyDescent="0.3">
      <c r="A98" s="80" t="s">
        <v>247</v>
      </c>
      <c r="B98" s="81" t="s">
        <v>808</v>
      </c>
      <c r="C98" s="82" t="s">
        <v>1029</v>
      </c>
      <c r="D98" s="83" t="s">
        <v>213</v>
      </c>
      <c r="E98" s="84">
        <v>20</v>
      </c>
      <c r="F98" s="85">
        <v>1247.0999999999999</v>
      </c>
      <c r="G98" s="85">
        <f t="shared" si="3"/>
        <v>24942</v>
      </c>
      <c r="H98" s="85"/>
      <c r="I98" s="85">
        <f t="shared" si="4"/>
        <v>0</v>
      </c>
      <c r="J98" s="85">
        <f t="shared" si="5"/>
        <v>24942</v>
      </c>
    </row>
    <row r="99" spans="1:10" s="79" customFormat="1" ht="40.799999999999997" x14ac:dyDescent="0.3">
      <c r="A99" s="80" t="s">
        <v>249</v>
      </c>
      <c r="B99" s="81" t="s">
        <v>811</v>
      </c>
      <c r="C99" s="82" t="s">
        <v>812</v>
      </c>
      <c r="D99" s="83" t="s">
        <v>213</v>
      </c>
      <c r="E99" s="84">
        <v>200</v>
      </c>
      <c r="F99" s="85">
        <v>1530.14</v>
      </c>
      <c r="G99" s="85">
        <f t="shared" si="3"/>
        <v>306028</v>
      </c>
      <c r="H99" s="85"/>
      <c r="I99" s="85">
        <f t="shared" si="4"/>
        <v>0</v>
      </c>
      <c r="J99" s="85">
        <f t="shared" si="5"/>
        <v>306028</v>
      </c>
    </row>
    <row r="100" spans="1:10" s="79" customFormat="1" ht="40.799999999999997" x14ac:dyDescent="0.3">
      <c r="A100" s="80" t="s">
        <v>251</v>
      </c>
      <c r="B100" s="81" t="s">
        <v>853</v>
      </c>
      <c r="C100" s="82" t="s">
        <v>1030</v>
      </c>
      <c r="D100" s="83" t="s">
        <v>213</v>
      </c>
      <c r="E100" s="84">
        <v>1344</v>
      </c>
      <c r="F100" s="85">
        <v>49.5</v>
      </c>
      <c r="G100" s="85">
        <f t="shared" si="3"/>
        <v>66528</v>
      </c>
      <c r="H100" s="85"/>
      <c r="I100" s="85">
        <f t="shared" si="4"/>
        <v>0</v>
      </c>
      <c r="J100" s="85">
        <f t="shared" si="5"/>
        <v>66528</v>
      </c>
    </row>
    <row r="101" spans="1:10" s="79" customFormat="1" ht="40.799999999999997" x14ac:dyDescent="0.3">
      <c r="A101" s="80" t="s">
        <v>252</v>
      </c>
      <c r="B101" s="81" t="s">
        <v>815</v>
      </c>
      <c r="C101" s="82" t="s">
        <v>816</v>
      </c>
      <c r="D101" s="83" t="s">
        <v>213</v>
      </c>
      <c r="E101" s="84">
        <v>928</v>
      </c>
      <c r="F101" s="85">
        <v>36.880000000000003</v>
      </c>
      <c r="G101" s="85">
        <f t="shared" si="3"/>
        <v>34224.639999999999</v>
      </c>
      <c r="H101" s="85"/>
      <c r="I101" s="85">
        <f t="shared" si="4"/>
        <v>0</v>
      </c>
      <c r="J101" s="85">
        <f t="shared" si="5"/>
        <v>34224.639999999999</v>
      </c>
    </row>
    <row r="102" spans="1:10" s="79" customFormat="1" ht="40.799999999999997" x14ac:dyDescent="0.3">
      <c r="A102" s="80" t="s">
        <v>253</v>
      </c>
      <c r="B102" s="81" t="s">
        <v>817</v>
      </c>
      <c r="C102" s="82" t="s">
        <v>818</v>
      </c>
      <c r="D102" s="83" t="s">
        <v>213</v>
      </c>
      <c r="E102" s="84">
        <v>50</v>
      </c>
      <c r="F102" s="85">
        <v>210.46</v>
      </c>
      <c r="G102" s="85">
        <f t="shared" si="3"/>
        <v>10523</v>
      </c>
      <c r="H102" s="85"/>
      <c r="I102" s="85">
        <f t="shared" si="4"/>
        <v>0</v>
      </c>
      <c r="J102" s="85">
        <f t="shared" si="5"/>
        <v>10523</v>
      </c>
    </row>
    <row r="103" spans="1:10" s="79" customFormat="1" ht="40.799999999999997" x14ac:dyDescent="0.3">
      <c r="A103" s="80" t="s">
        <v>254</v>
      </c>
      <c r="B103" s="81" t="s">
        <v>1031</v>
      </c>
      <c r="C103" s="82" t="s">
        <v>1032</v>
      </c>
      <c r="D103" s="83" t="s">
        <v>213</v>
      </c>
      <c r="E103" s="84">
        <v>20</v>
      </c>
      <c r="F103" s="85">
        <v>323.56</v>
      </c>
      <c r="G103" s="85">
        <f t="shared" si="3"/>
        <v>6471.2</v>
      </c>
      <c r="H103" s="85"/>
      <c r="I103" s="85">
        <f t="shared" si="4"/>
        <v>0</v>
      </c>
      <c r="J103" s="85">
        <f t="shared" si="5"/>
        <v>6471.2</v>
      </c>
    </row>
    <row r="104" spans="1:10" s="92" customFormat="1" ht="30.6" x14ac:dyDescent="0.3">
      <c r="A104" s="86" t="s">
        <v>255</v>
      </c>
      <c r="B104" s="87" t="s">
        <v>821</v>
      </c>
      <c r="C104" s="88" t="s">
        <v>822</v>
      </c>
      <c r="D104" s="89" t="s">
        <v>109</v>
      </c>
      <c r="E104" s="94">
        <v>0.6</v>
      </c>
      <c r="F104" s="91"/>
      <c r="G104" s="91">
        <f t="shared" si="3"/>
        <v>0</v>
      </c>
      <c r="H104" s="91"/>
      <c r="I104" s="91">
        <f t="shared" si="4"/>
        <v>0</v>
      </c>
      <c r="J104" s="91">
        <f t="shared" si="5"/>
        <v>0</v>
      </c>
    </row>
    <row r="105" spans="1:10" s="79" customFormat="1" ht="40.799999999999997" x14ac:dyDescent="0.3">
      <c r="A105" s="80" t="s">
        <v>257</v>
      </c>
      <c r="B105" s="81" t="s">
        <v>1033</v>
      </c>
      <c r="C105" s="82" t="s">
        <v>824</v>
      </c>
      <c r="D105" s="83" t="s">
        <v>116</v>
      </c>
      <c r="E105" s="95">
        <v>61.8</v>
      </c>
      <c r="F105" s="85">
        <v>2004.68</v>
      </c>
      <c r="G105" s="85">
        <f t="shared" si="3"/>
        <v>123889.224</v>
      </c>
      <c r="H105" s="85"/>
      <c r="I105" s="85">
        <f t="shared" si="4"/>
        <v>0</v>
      </c>
      <c r="J105" s="85">
        <f t="shared" si="5"/>
        <v>123889.224</v>
      </c>
    </row>
    <row r="106" spans="1:10" s="92" customFormat="1" ht="20.399999999999999" x14ac:dyDescent="0.3">
      <c r="A106" s="86" t="s">
        <v>259</v>
      </c>
      <c r="B106" s="87" t="s">
        <v>825</v>
      </c>
      <c r="C106" s="88" t="s">
        <v>826</v>
      </c>
      <c r="D106" s="89" t="s">
        <v>109</v>
      </c>
      <c r="E106" s="93">
        <v>11.25</v>
      </c>
      <c r="F106" s="91"/>
      <c r="G106" s="91">
        <f t="shared" si="3"/>
        <v>0</v>
      </c>
      <c r="H106" s="91"/>
      <c r="I106" s="91">
        <f t="shared" si="4"/>
        <v>0</v>
      </c>
      <c r="J106" s="91">
        <f t="shared" si="5"/>
        <v>0</v>
      </c>
    </row>
    <row r="107" spans="1:10" s="79" customFormat="1" ht="40.799999999999997" x14ac:dyDescent="0.3">
      <c r="A107" s="80" t="s">
        <v>261</v>
      </c>
      <c r="B107" s="81" t="s">
        <v>827</v>
      </c>
      <c r="C107" s="82" t="s">
        <v>828</v>
      </c>
      <c r="D107" s="83" t="s">
        <v>116</v>
      </c>
      <c r="E107" s="103">
        <v>1158.75</v>
      </c>
      <c r="F107" s="102">
        <v>783</v>
      </c>
      <c r="G107" s="85">
        <f t="shared" si="3"/>
        <v>907301.25</v>
      </c>
      <c r="H107" s="85"/>
      <c r="I107" s="85">
        <f t="shared" si="4"/>
        <v>0</v>
      </c>
      <c r="J107" s="85">
        <f t="shared" si="5"/>
        <v>907301.25</v>
      </c>
    </row>
    <row r="108" spans="1:10" s="79" customFormat="1" ht="40.799999999999997" x14ac:dyDescent="0.3">
      <c r="A108" s="80" t="s">
        <v>263</v>
      </c>
      <c r="B108" s="81" t="s">
        <v>829</v>
      </c>
      <c r="C108" s="82" t="s">
        <v>830</v>
      </c>
      <c r="D108" s="83" t="s">
        <v>213</v>
      </c>
      <c r="E108" s="84">
        <v>195</v>
      </c>
      <c r="F108" s="85">
        <v>8246.3700000000008</v>
      </c>
      <c r="G108" s="85">
        <f t="shared" si="3"/>
        <v>1608042.1500000001</v>
      </c>
      <c r="H108" s="85"/>
      <c r="I108" s="85">
        <f t="shared" si="4"/>
        <v>0</v>
      </c>
      <c r="J108" s="85">
        <f t="shared" si="5"/>
        <v>1608042.1500000001</v>
      </c>
    </row>
    <row r="109" spans="1:10" s="79" customFormat="1" ht="40.799999999999997" x14ac:dyDescent="0.3">
      <c r="A109" s="80" t="s">
        <v>265</v>
      </c>
      <c r="B109" s="81" t="s">
        <v>831</v>
      </c>
      <c r="C109" s="82" t="s">
        <v>832</v>
      </c>
      <c r="D109" s="83" t="s">
        <v>213</v>
      </c>
      <c r="E109" s="84">
        <v>150</v>
      </c>
      <c r="F109" s="85">
        <v>410</v>
      </c>
      <c r="G109" s="85">
        <f t="shared" si="3"/>
        <v>61500</v>
      </c>
      <c r="H109" s="85"/>
      <c r="I109" s="85">
        <f t="shared" si="4"/>
        <v>0</v>
      </c>
      <c r="J109" s="85">
        <f t="shared" si="5"/>
        <v>61500</v>
      </c>
    </row>
    <row r="110" spans="1:10" s="79" customFormat="1" ht="40.799999999999997" x14ac:dyDescent="0.3">
      <c r="A110" s="80" t="s">
        <v>267</v>
      </c>
      <c r="B110" s="81" t="s">
        <v>833</v>
      </c>
      <c r="C110" s="82" t="s">
        <v>834</v>
      </c>
      <c r="D110" s="83" t="s">
        <v>213</v>
      </c>
      <c r="E110" s="84">
        <v>2310</v>
      </c>
      <c r="F110" s="85">
        <v>17</v>
      </c>
      <c r="G110" s="85">
        <f t="shared" si="3"/>
        <v>39270</v>
      </c>
      <c r="H110" s="85"/>
      <c r="I110" s="85">
        <f t="shared" si="4"/>
        <v>0</v>
      </c>
      <c r="J110" s="85">
        <f t="shared" si="5"/>
        <v>39270</v>
      </c>
    </row>
    <row r="111" spans="1:10" s="79" customFormat="1" ht="40.799999999999997" x14ac:dyDescent="0.3">
      <c r="A111" s="80" t="s">
        <v>269</v>
      </c>
      <c r="B111" s="81" t="s">
        <v>835</v>
      </c>
      <c r="C111" s="82" t="s">
        <v>836</v>
      </c>
      <c r="D111" s="83" t="s">
        <v>213</v>
      </c>
      <c r="E111" s="84">
        <v>500</v>
      </c>
      <c r="F111" s="85">
        <v>27</v>
      </c>
      <c r="G111" s="85">
        <f t="shared" si="3"/>
        <v>13500</v>
      </c>
      <c r="H111" s="85"/>
      <c r="I111" s="85">
        <f t="shared" si="4"/>
        <v>0</v>
      </c>
      <c r="J111" s="85">
        <f t="shared" si="5"/>
        <v>13500</v>
      </c>
    </row>
    <row r="112" spans="1:10" s="79" customFormat="1" ht="40.799999999999997" x14ac:dyDescent="0.3">
      <c r="A112" s="80" t="s">
        <v>270</v>
      </c>
      <c r="B112" s="81" t="s">
        <v>838</v>
      </c>
      <c r="C112" s="82" t="s">
        <v>911</v>
      </c>
      <c r="D112" s="83" t="s">
        <v>213</v>
      </c>
      <c r="E112" s="84">
        <v>10224</v>
      </c>
      <c r="F112" s="85">
        <v>16</v>
      </c>
      <c r="G112" s="85">
        <f t="shared" si="3"/>
        <v>163584</v>
      </c>
      <c r="H112" s="85"/>
      <c r="I112" s="85">
        <f t="shared" si="4"/>
        <v>0</v>
      </c>
      <c r="J112" s="85">
        <f t="shared" si="5"/>
        <v>163584</v>
      </c>
    </row>
    <row r="113" spans="1:10" s="79" customFormat="1" ht="40.799999999999997" x14ac:dyDescent="0.3">
      <c r="A113" s="80" t="s">
        <v>273</v>
      </c>
      <c r="B113" s="81" t="s">
        <v>840</v>
      </c>
      <c r="C113" s="82" t="s">
        <v>912</v>
      </c>
      <c r="D113" s="83" t="s">
        <v>213</v>
      </c>
      <c r="E113" s="84">
        <v>10224</v>
      </c>
      <c r="F113" s="85">
        <v>5</v>
      </c>
      <c r="G113" s="85">
        <f t="shared" si="3"/>
        <v>51120</v>
      </c>
      <c r="H113" s="85"/>
      <c r="I113" s="85">
        <f t="shared" si="4"/>
        <v>0</v>
      </c>
      <c r="J113" s="85">
        <f t="shared" si="5"/>
        <v>51120</v>
      </c>
    </row>
    <row r="114" spans="1:10" s="79" customFormat="1" ht="40.799999999999997" x14ac:dyDescent="0.3">
      <c r="A114" s="80" t="s">
        <v>275</v>
      </c>
      <c r="B114" s="81" t="s">
        <v>842</v>
      </c>
      <c r="C114" s="82" t="s">
        <v>913</v>
      </c>
      <c r="D114" s="83" t="s">
        <v>213</v>
      </c>
      <c r="E114" s="84">
        <v>10224</v>
      </c>
      <c r="F114" s="85">
        <v>3</v>
      </c>
      <c r="G114" s="85">
        <f t="shared" si="3"/>
        <v>30672</v>
      </c>
      <c r="H114" s="85"/>
      <c r="I114" s="85">
        <f t="shared" si="4"/>
        <v>0</v>
      </c>
      <c r="J114" s="85">
        <f t="shared" si="5"/>
        <v>30672</v>
      </c>
    </row>
    <row r="115" spans="1:10" s="79" customFormat="1" ht="40.799999999999997" x14ac:dyDescent="0.3">
      <c r="A115" s="80" t="s">
        <v>279</v>
      </c>
      <c r="B115" s="81" t="s">
        <v>840</v>
      </c>
      <c r="C115" s="82" t="s">
        <v>1034</v>
      </c>
      <c r="D115" s="83" t="s">
        <v>213</v>
      </c>
      <c r="E115" s="84">
        <v>600</v>
      </c>
      <c r="F115" s="85">
        <v>23.59</v>
      </c>
      <c r="G115" s="85">
        <f t="shared" si="3"/>
        <v>14154</v>
      </c>
      <c r="H115" s="85"/>
      <c r="I115" s="85">
        <f t="shared" si="4"/>
        <v>0</v>
      </c>
      <c r="J115" s="85">
        <f t="shared" si="5"/>
        <v>14154</v>
      </c>
    </row>
    <row r="116" spans="1:10" s="79" customFormat="1" ht="40.799999999999997" x14ac:dyDescent="0.3">
      <c r="A116" s="80" t="s">
        <v>847</v>
      </c>
      <c r="B116" s="81" t="s">
        <v>842</v>
      </c>
      <c r="C116" s="82" t="s">
        <v>1035</v>
      </c>
      <c r="D116" s="83" t="s">
        <v>213</v>
      </c>
      <c r="E116" s="84">
        <v>600</v>
      </c>
      <c r="F116" s="85">
        <v>7.86</v>
      </c>
      <c r="G116" s="85">
        <f t="shared" si="3"/>
        <v>4716</v>
      </c>
      <c r="H116" s="85"/>
      <c r="I116" s="85">
        <f t="shared" si="4"/>
        <v>0</v>
      </c>
      <c r="J116" s="85">
        <f t="shared" si="5"/>
        <v>4716</v>
      </c>
    </row>
    <row r="117" spans="1:10" s="79" customFormat="1" ht="40.799999999999997" x14ac:dyDescent="0.3">
      <c r="A117" s="80" t="s">
        <v>282</v>
      </c>
      <c r="B117" s="81" t="s">
        <v>815</v>
      </c>
      <c r="C117" s="82" t="s">
        <v>1036</v>
      </c>
      <c r="D117" s="83" t="s">
        <v>213</v>
      </c>
      <c r="E117" s="84">
        <v>2310</v>
      </c>
      <c r="F117" s="85">
        <v>150</v>
      </c>
      <c r="G117" s="85">
        <f t="shared" si="3"/>
        <v>346500</v>
      </c>
      <c r="H117" s="85"/>
      <c r="I117" s="85">
        <f t="shared" si="4"/>
        <v>0</v>
      </c>
      <c r="J117" s="85">
        <f t="shared" si="5"/>
        <v>346500</v>
      </c>
    </row>
    <row r="118" spans="1:10" s="79" customFormat="1" ht="40.799999999999997" x14ac:dyDescent="0.3">
      <c r="A118" s="80" t="s">
        <v>284</v>
      </c>
      <c r="B118" s="81" t="s">
        <v>870</v>
      </c>
      <c r="C118" s="82" t="s">
        <v>849</v>
      </c>
      <c r="D118" s="83" t="s">
        <v>213</v>
      </c>
      <c r="E118" s="84">
        <v>2310</v>
      </c>
      <c r="F118" s="85">
        <v>5</v>
      </c>
      <c r="G118" s="85">
        <f t="shared" si="3"/>
        <v>11550</v>
      </c>
      <c r="H118" s="85"/>
      <c r="I118" s="85">
        <f t="shared" si="4"/>
        <v>0</v>
      </c>
      <c r="J118" s="85">
        <f t="shared" si="5"/>
        <v>11550</v>
      </c>
    </row>
    <row r="119" spans="1:10" s="79" customFormat="1" ht="40.799999999999997" x14ac:dyDescent="0.3">
      <c r="A119" s="80" t="s">
        <v>286</v>
      </c>
      <c r="B119" s="81" t="s">
        <v>838</v>
      </c>
      <c r="C119" s="82" t="s">
        <v>851</v>
      </c>
      <c r="D119" s="83" t="s">
        <v>213</v>
      </c>
      <c r="E119" s="84">
        <v>2688</v>
      </c>
      <c r="F119" s="85">
        <v>73.17</v>
      </c>
      <c r="G119" s="85">
        <f t="shared" si="3"/>
        <v>196680.95999999999</v>
      </c>
      <c r="H119" s="85"/>
      <c r="I119" s="85">
        <f t="shared" si="4"/>
        <v>0</v>
      </c>
      <c r="J119" s="85">
        <f t="shared" si="5"/>
        <v>196680.95999999999</v>
      </c>
    </row>
    <row r="120" spans="1:10" s="79" customFormat="1" ht="40.799999999999997" x14ac:dyDescent="0.3">
      <c r="A120" s="80" t="s">
        <v>289</v>
      </c>
      <c r="B120" s="81" t="s">
        <v>840</v>
      </c>
      <c r="C120" s="82" t="s">
        <v>852</v>
      </c>
      <c r="D120" s="83" t="s">
        <v>213</v>
      </c>
      <c r="E120" s="84">
        <v>2688</v>
      </c>
      <c r="F120" s="85">
        <v>27.81</v>
      </c>
      <c r="G120" s="85">
        <f t="shared" si="3"/>
        <v>74753.279999999999</v>
      </c>
      <c r="H120" s="85"/>
      <c r="I120" s="85">
        <f t="shared" si="4"/>
        <v>0</v>
      </c>
      <c r="J120" s="85">
        <f t="shared" si="5"/>
        <v>74753.279999999999</v>
      </c>
    </row>
    <row r="121" spans="1:10" s="79" customFormat="1" ht="40.799999999999997" x14ac:dyDescent="0.3">
      <c r="A121" s="80" t="s">
        <v>291</v>
      </c>
      <c r="B121" s="81" t="s">
        <v>853</v>
      </c>
      <c r="C121" s="82" t="s">
        <v>1037</v>
      </c>
      <c r="D121" s="83" t="s">
        <v>213</v>
      </c>
      <c r="E121" s="84">
        <v>30</v>
      </c>
      <c r="F121" s="85">
        <v>9374.89</v>
      </c>
      <c r="G121" s="85">
        <f t="shared" si="3"/>
        <v>281246.69999999995</v>
      </c>
      <c r="H121" s="85"/>
      <c r="I121" s="85">
        <f t="shared" si="4"/>
        <v>0</v>
      </c>
      <c r="J121" s="85">
        <f t="shared" si="5"/>
        <v>281246.69999999995</v>
      </c>
    </row>
    <row r="122" spans="1:10" s="92" customFormat="1" ht="20.399999999999999" x14ac:dyDescent="0.3">
      <c r="A122" s="86" t="s">
        <v>293</v>
      </c>
      <c r="B122" s="87" t="s">
        <v>287</v>
      </c>
      <c r="C122" s="88" t="s">
        <v>288</v>
      </c>
      <c r="D122" s="89" t="s">
        <v>69</v>
      </c>
      <c r="E122" s="93">
        <v>0.41</v>
      </c>
      <c r="F122" s="91"/>
      <c r="G122" s="91">
        <f t="shared" si="3"/>
        <v>0</v>
      </c>
      <c r="H122" s="91"/>
      <c r="I122" s="91">
        <f t="shared" si="4"/>
        <v>0</v>
      </c>
      <c r="J122" s="91">
        <f t="shared" si="5"/>
        <v>0</v>
      </c>
    </row>
    <row r="123" spans="1:10" s="79" customFormat="1" ht="40.799999999999997" x14ac:dyDescent="0.3">
      <c r="A123" s="80" t="s">
        <v>296</v>
      </c>
      <c r="B123" s="81" t="s">
        <v>801</v>
      </c>
      <c r="C123" s="82" t="s">
        <v>855</v>
      </c>
      <c r="D123" s="83" t="s">
        <v>213</v>
      </c>
      <c r="E123" s="84">
        <v>41</v>
      </c>
      <c r="F123" s="85">
        <v>22005.040000000001</v>
      </c>
      <c r="G123" s="85">
        <f t="shared" si="3"/>
        <v>902206.64</v>
      </c>
      <c r="H123" s="85"/>
      <c r="I123" s="85">
        <f t="shared" si="4"/>
        <v>0</v>
      </c>
      <c r="J123" s="85">
        <f t="shared" si="5"/>
        <v>902206.64</v>
      </c>
    </row>
    <row r="124" spans="1:10" s="79" customFormat="1" ht="40.799999999999997" x14ac:dyDescent="0.3">
      <c r="A124" s="80" t="s">
        <v>298</v>
      </c>
      <c r="B124" s="81" t="s">
        <v>808</v>
      </c>
      <c r="C124" s="82" t="s">
        <v>856</v>
      </c>
      <c r="D124" s="83" t="s">
        <v>213</v>
      </c>
      <c r="E124" s="84">
        <v>41</v>
      </c>
      <c r="F124" s="85">
        <v>2934</v>
      </c>
      <c r="G124" s="85">
        <f t="shared" si="3"/>
        <v>120294</v>
      </c>
      <c r="H124" s="85"/>
      <c r="I124" s="85">
        <f t="shared" si="4"/>
        <v>0</v>
      </c>
      <c r="J124" s="85">
        <f t="shared" si="5"/>
        <v>120294</v>
      </c>
    </row>
    <row r="125" spans="1:10" s="79" customFormat="1" ht="40.799999999999997" x14ac:dyDescent="0.3">
      <c r="A125" s="80" t="s">
        <v>300</v>
      </c>
      <c r="B125" s="81" t="s">
        <v>831</v>
      </c>
      <c r="C125" s="82" t="s">
        <v>857</v>
      </c>
      <c r="D125" s="83" t="s">
        <v>213</v>
      </c>
      <c r="E125" s="84">
        <v>164</v>
      </c>
      <c r="F125" s="85">
        <v>459.64</v>
      </c>
      <c r="G125" s="85">
        <f t="shared" si="3"/>
        <v>75380.959999999992</v>
      </c>
      <c r="H125" s="85"/>
      <c r="I125" s="85">
        <f t="shared" si="4"/>
        <v>0</v>
      </c>
      <c r="J125" s="85">
        <f t="shared" si="5"/>
        <v>75380.959999999992</v>
      </c>
    </row>
    <row r="126" spans="1:10" s="79" customFormat="1" ht="40.799999999999997" x14ac:dyDescent="0.3">
      <c r="A126" s="80" t="s">
        <v>303</v>
      </c>
      <c r="B126" s="81" t="s">
        <v>831</v>
      </c>
      <c r="C126" s="82" t="s">
        <v>858</v>
      </c>
      <c r="D126" s="83" t="s">
        <v>213</v>
      </c>
      <c r="E126" s="84">
        <v>164</v>
      </c>
      <c r="F126" s="85">
        <v>420</v>
      </c>
      <c r="G126" s="85">
        <f t="shared" si="3"/>
        <v>68880</v>
      </c>
      <c r="H126" s="85"/>
      <c r="I126" s="85">
        <f t="shared" si="4"/>
        <v>0</v>
      </c>
      <c r="J126" s="85">
        <f t="shared" si="5"/>
        <v>68880</v>
      </c>
    </row>
    <row r="127" spans="1:10" s="79" customFormat="1" ht="40.799999999999997" x14ac:dyDescent="0.3">
      <c r="A127" s="80" t="s">
        <v>305</v>
      </c>
      <c r="B127" s="81" t="s">
        <v>859</v>
      </c>
      <c r="C127" s="82" t="s">
        <v>860</v>
      </c>
      <c r="D127" s="83" t="s">
        <v>213</v>
      </c>
      <c r="E127" s="84">
        <v>410</v>
      </c>
      <c r="F127" s="85">
        <v>357.5</v>
      </c>
      <c r="G127" s="85">
        <f t="shared" si="3"/>
        <v>146575</v>
      </c>
      <c r="H127" s="85"/>
      <c r="I127" s="85">
        <f t="shared" si="4"/>
        <v>0</v>
      </c>
      <c r="J127" s="85">
        <f t="shared" si="5"/>
        <v>146575</v>
      </c>
    </row>
    <row r="128" spans="1:10" s="92" customFormat="1" ht="20.399999999999999" x14ac:dyDescent="0.3">
      <c r="A128" s="86" t="s">
        <v>862</v>
      </c>
      <c r="B128" s="87" t="s">
        <v>203</v>
      </c>
      <c r="C128" s="88" t="s">
        <v>204</v>
      </c>
      <c r="D128" s="89" t="s">
        <v>69</v>
      </c>
      <c r="E128" s="93">
        <v>0.63</v>
      </c>
      <c r="F128" s="91"/>
      <c r="G128" s="91">
        <f t="shared" si="3"/>
        <v>0</v>
      </c>
      <c r="H128" s="91"/>
      <c r="I128" s="91">
        <f t="shared" si="4"/>
        <v>0</v>
      </c>
      <c r="J128" s="91">
        <f t="shared" si="5"/>
        <v>0</v>
      </c>
    </row>
    <row r="129" spans="1:10" s="79" customFormat="1" ht="40.799999999999997" x14ac:dyDescent="0.3">
      <c r="A129" s="80" t="s">
        <v>312</v>
      </c>
      <c r="B129" s="81" t="s">
        <v>808</v>
      </c>
      <c r="C129" s="82" t="s">
        <v>1038</v>
      </c>
      <c r="D129" s="83" t="s">
        <v>213</v>
      </c>
      <c r="E129" s="84">
        <v>41</v>
      </c>
      <c r="F129" s="85">
        <v>4156.18</v>
      </c>
      <c r="G129" s="85">
        <f t="shared" si="3"/>
        <v>170403.38</v>
      </c>
      <c r="H129" s="85"/>
      <c r="I129" s="85">
        <f t="shared" si="4"/>
        <v>0</v>
      </c>
      <c r="J129" s="85">
        <f t="shared" si="5"/>
        <v>170403.38</v>
      </c>
    </row>
    <row r="130" spans="1:10" s="79" customFormat="1" ht="40.799999999999997" x14ac:dyDescent="0.3">
      <c r="A130" s="80" t="s">
        <v>866</v>
      </c>
      <c r="B130" s="81" t="s">
        <v>808</v>
      </c>
      <c r="C130" s="82" t="s">
        <v>1038</v>
      </c>
      <c r="D130" s="83" t="s">
        <v>213</v>
      </c>
      <c r="E130" s="84">
        <v>22</v>
      </c>
      <c r="F130" s="85">
        <v>4156.18</v>
      </c>
      <c r="G130" s="85">
        <f t="shared" si="3"/>
        <v>91435.96</v>
      </c>
      <c r="H130" s="85"/>
      <c r="I130" s="85">
        <f t="shared" si="4"/>
        <v>0</v>
      </c>
      <c r="J130" s="85">
        <f t="shared" si="5"/>
        <v>91435.96</v>
      </c>
    </row>
    <row r="131" spans="1:10" s="79" customFormat="1" ht="40.799999999999997" x14ac:dyDescent="0.3">
      <c r="A131" s="80" t="s">
        <v>318</v>
      </c>
      <c r="B131" s="81" t="s">
        <v>864</v>
      </c>
      <c r="C131" s="82" t="s">
        <v>865</v>
      </c>
      <c r="D131" s="83" t="s">
        <v>116</v>
      </c>
      <c r="E131" s="84">
        <v>82</v>
      </c>
      <c r="F131" s="85">
        <v>2356.29</v>
      </c>
      <c r="G131" s="85">
        <f t="shared" ref="G131:G194" si="6">E131*F131</f>
        <v>193215.78</v>
      </c>
      <c r="H131" s="85"/>
      <c r="I131" s="85">
        <f t="shared" ref="I131:I194" si="7">E131*H131</f>
        <v>0</v>
      </c>
      <c r="J131" s="85">
        <f t="shared" ref="J131:J194" si="8">G131+I131</f>
        <v>193215.78</v>
      </c>
    </row>
    <row r="132" spans="1:10" s="79" customFormat="1" ht="40.799999999999997" x14ac:dyDescent="0.3">
      <c r="A132" s="80" t="s">
        <v>869</v>
      </c>
      <c r="B132" s="81" t="s">
        <v>859</v>
      </c>
      <c r="C132" s="82" t="s">
        <v>867</v>
      </c>
      <c r="D132" s="83" t="s">
        <v>213</v>
      </c>
      <c r="E132" s="84">
        <v>85</v>
      </c>
      <c r="F132" s="85">
        <v>330.82</v>
      </c>
      <c r="G132" s="85">
        <f t="shared" si="6"/>
        <v>28119.7</v>
      </c>
      <c r="H132" s="85"/>
      <c r="I132" s="85">
        <f t="shared" si="7"/>
        <v>0</v>
      </c>
      <c r="J132" s="85">
        <f t="shared" si="8"/>
        <v>28119.7</v>
      </c>
    </row>
    <row r="133" spans="1:10" s="79" customFormat="1" ht="40.799999999999997" x14ac:dyDescent="0.3">
      <c r="A133" s="80" t="s">
        <v>324</v>
      </c>
      <c r="B133" s="81" t="s">
        <v>859</v>
      </c>
      <c r="C133" s="82" t="s">
        <v>868</v>
      </c>
      <c r="D133" s="83" t="s">
        <v>213</v>
      </c>
      <c r="E133" s="84">
        <v>123</v>
      </c>
      <c r="F133" s="85">
        <v>320</v>
      </c>
      <c r="G133" s="85">
        <f t="shared" si="6"/>
        <v>39360</v>
      </c>
      <c r="H133" s="85"/>
      <c r="I133" s="85">
        <f t="shared" si="7"/>
        <v>0</v>
      </c>
      <c r="J133" s="85">
        <f t="shared" si="8"/>
        <v>39360</v>
      </c>
    </row>
    <row r="134" spans="1:10" s="79" customFormat="1" ht="40.799999999999997" x14ac:dyDescent="0.3">
      <c r="A134" s="80" t="s">
        <v>874</v>
      </c>
      <c r="B134" s="81" t="s">
        <v>870</v>
      </c>
      <c r="C134" s="82" t="s">
        <v>1039</v>
      </c>
      <c r="D134" s="83" t="s">
        <v>213</v>
      </c>
      <c r="E134" s="84">
        <v>250</v>
      </c>
      <c r="F134" s="85">
        <v>4656.46</v>
      </c>
      <c r="G134" s="85">
        <f t="shared" si="6"/>
        <v>1164115</v>
      </c>
      <c r="H134" s="85"/>
      <c r="I134" s="85">
        <f t="shared" si="7"/>
        <v>0</v>
      </c>
      <c r="J134" s="85">
        <f t="shared" si="8"/>
        <v>1164115</v>
      </c>
    </row>
    <row r="135" spans="1:10" s="79" customFormat="1" ht="40.799999999999997" x14ac:dyDescent="0.3">
      <c r="A135" s="80" t="s">
        <v>330</v>
      </c>
      <c r="B135" s="81" t="s">
        <v>872</v>
      </c>
      <c r="C135" s="82" t="s">
        <v>873</v>
      </c>
      <c r="D135" s="83" t="s">
        <v>213</v>
      </c>
      <c r="E135" s="84">
        <v>500</v>
      </c>
      <c r="F135" s="85">
        <v>1078.3499999999999</v>
      </c>
      <c r="G135" s="85">
        <f t="shared" si="6"/>
        <v>539175</v>
      </c>
      <c r="H135" s="85"/>
      <c r="I135" s="85">
        <f t="shared" si="7"/>
        <v>0</v>
      </c>
      <c r="J135" s="85">
        <f t="shared" si="8"/>
        <v>539175</v>
      </c>
    </row>
    <row r="136" spans="1:10" s="79" customFormat="1" ht="40.799999999999997" x14ac:dyDescent="0.3">
      <c r="A136" s="80" t="s">
        <v>333</v>
      </c>
      <c r="B136" s="81" t="s">
        <v>838</v>
      </c>
      <c r="C136" s="82" t="s">
        <v>875</v>
      </c>
      <c r="D136" s="83" t="s">
        <v>213</v>
      </c>
      <c r="E136" s="84">
        <v>500</v>
      </c>
      <c r="F136" s="102">
        <v>1107</v>
      </c>
      <c r="G136" s="85">
        <f t="shared" si="6"/>
        <v>553500</v>
      </c>
      <c r="H136" s="85"/>
      <c r="I136" s="85">
        <f t="shared" si="7"/>
        <v>0</v>
      </c>
      <c r="J136" s="85">
        <f t="shared" si="8"/>
        <v>553500</v>
      </c>
    </row>
    <row r="137" spans="1:10" s="79" customFormat="1" ht="40.799999999999997" x14ac:dyDescent="0.3">
      <c r="A137" s="80" t="s">
        <v>336</v>
      </c>
      <c r="B137" s="81" t="s">
        <v>840</v>
      </c>
      <c r="C137" s="82" t="s">
        <v>876</v>
      </c>
      <c r="D137" s="83" t="s">
        <v>213</v>
      </c>
      <c r="E137" s="84">
        <v>500</v>
      </c>
      <c r="F137" s="102">
        <v>20</v>
      </c>
      <c r="G137" s="85">
        <f t="shared" si="6"/>
        <v>10000</v>
      </c>
      <c r="H137" s="85"/>
      <c r="I137" s="85">
        <f t="shared" si="7"/>
        <v>0</v>
      </c>
      <c r="J137" s="85">
        <f t="shared" si="8"/>
        <v>10000</v>
      </c>
    </row>
    <row r="138" spans="1:10" s="79" customFormat="1" ht="14.4" x14ac:dyDescent="0.3">
      <c r="A138" s="76" t="s">
        <v>1040</v>
      </c>
      <c r="B138" s="77"/>
      <c r="C138" s="77"/>
      <c r="D138" s="77"/>
      <c r="E138" s="78"/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92" customFormat="1" ht="30.6" x14ac:dyDescent="0.3">
      <c r="A139" s="86" t="s">
        <v>339</v>
      </c>
      <c r="B139" s="87" t="s">
        <v>163</v>
      </c>
      <c r="C139" s="88" t="s">
        <v>164</v>
      </c>
      <c r="D139" s="89" t="s">
        <v>165</v>
      </c>
      <c r="E139" s="104">
        <v>15.4975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79" customFormat="1" ht="40.799999999999997" x14ac:dyDescent="0.3">
      <c r="A140" s="80" t="s">
        <v>341</v>
      </c>
      <c r="B140" s="81" t="s">
        <v>793</v>
      </c>
      <c r="C140" s="82" t="s">
        <v>1041</v>
      </c>
      <c r="D140" s="83" t="s">
        <v>213</v>
      </c>
      <c r="E140" s="84">
        <v>40</v>
      </c>
      <c r="F140" s="85">
        <v>49789.35</v>
      </c>
      <c r="G140" s="85">
        <f t="shared" si="6"/>
        <v>1991574</v>
      </c>
      <c r="H140" s="85"/>
      <c r="I140" s="85">
        <f t="shared" si="7"/>
        <v>0</v>
      </c>
      <c r="J140" s="85">
        <f t="shared" si="8"/>
        <v>1991574</v>
      </c>
    </row>
    <row r="141" spans="1:10" s="79" customFormat="1" ht="40.799999999999997" x14ac:dyDescent="0.3">
      <c r="A141" s="80" t="s">
        <v>344</v>
      </c>
      <c r="B141" s="81" t="s">
        <v>853</v>
      </c>
      <c r="C141" s="82" t="s">
        <v>1042</v>
      </c>
      <c r="D141" s="83" t="s">
        <v>213</v>
      </c>
      <c r="E141" s="84">
        <v>160</v>
      </c>
      <c r="F141" s="85">
        <v>10808.98</v>
      </c>
      <c r="G141" s="85">
        <f t="shared" si="6"/>
        <v>1729436.7999999998</v>
      </c>
      <c r="H141" s="85"/>
      <c r="I141" s="85">
        <f t="shared" si="7"/>
        <v>0</v>
      </c>
      <c r="J141" s="85">
        <f t="shared" si="8"/>
        <v>1729436.7999999998</v>
      </c>
    </row>
    <row r="142" spans="1:10" s="79" customFormat="1" ht="40.799999999999997" x14ac:dyDescent="0.3">
      <c r="A142" s="80" t="s">
        <v>347</v>
      </c>
      <c r="B142" s="81" t="s">
        <v>880</v>
      </c>
      <c r="C142" s="82" t="s">
        <v>1043</v>
      </c>
      <c r="D142" s="83" t="s">
        <v>213</v>
      </c>
      <c r="E142" s="84">
        <v>3</v>
      </c>
      <c r="F142" s="85">
        <v>7492.87</v>
      </c>
      <c r="G142" s="85">
        <f t="shared" si="6"/>
        <v>22478.61</v>
      </c>
      <c r="H142" s="85"/>
      <c r="I142" s="85">
        <f t="shared" si="7"/>
        <v>0</v>
      </c>
      <c r="J142" s="85">
        <f t="shared" si="8"/>
        <v>22478.61</v>
      </c>
    </row>
    <row r="143" spans="1:10" s="79" customFormat="1" ht="40.799999999999997" x14ac:dyDescent="0.3">
      <c r="A143" s="80" t="s">
        <v>348</v>
      </c>
      <c r="B143" s="81" t="s">
        <v>793</v>
      </c>
      <c r="C143" s="82" t="s">
        <v>1044</v>
      </c>
      <c r="D143" s="83" t="s">
        <v>213</v>
      </c>
      <c r="E143" s="84">
        <v>1</v>
      </c>
      <c r="F143" s="85">
        <v>26407.38</v>
      </c>
      <c r="G143" s="85">
        <f t="shared" si="6"/>
        <v>26407.38</v>
      </c>
      <c r="H143" s="85"/>
      <c r="I143" s="85">
        <f t="shared" si="7"/>
        <v>0</v>
      </c>
      <c r="J143" s="85">
        <f t="shared" si="8"/>
        <v>26407.38</v>
      </c>
    </row>
    <row r="144" spans="1:10" s="79" customFormat="1" ht="40.799999999999997" x14ac:dyDescent="0.3">
      <c r="A144" s="80" t="s">
        <v>351</v>
      </c>
      <c r="B144" s="81" t="s">
        <v>793</v>
      </c>
      <c r="C144" s="82" t="s">
        <v>1045</v>
      </c>
      <c r="D144" s="83" t="s">
        <v>213</v>
      </c>
      <c r="E144" s="95">
        <v>16.5</v>
      </c>
      <c r="F144" s="85">
        <v>42577.919999999998</v>
      </c>
      <c r="G144" s="85">
        <f t="shared" si="6"/>
        <v>702535.67999999993</v>
      </c>
      <c r="H144" s="85"/>
      <c r="I144" s="85">
        <f t="shared" si="7"/>
        <v>0</v>
      </c>
      <c r="J144" s="85">
        <f t="shared" si="8"/>
        <v>702535.67999999993</v>
      </c>
    </row>
    <row r="145" spans="1:10" s="79" customFormat="1" ht="40.799999999999997" x14ac:dyDescent="0.3">
      <c r="A145" s="80" t="s">
        <v>354</v>
      </c>
      <c r="B145" s="81" t="s">
        <v>793</v>
      </c>
      <c r="C145" s="82" t="s">
        <v>1046</v>
      </c>
      <c r="D145" s="83" t="s">
        <v>213</v>
      </c>
      <c r="E145" s="84">
        <v>37</v>
      </c>
      <c r="F145" s="85">
        <v>37472.239999999998</v>
      </c>
      <c r="G145" s="85">
        <f t="shared" si="6"/>
        <v>1386472.88</v>
      </c>
      <c r="H145" s="85"/>
      <c r="I145" s="85">
        <f t="shared" si="7"/>
        <v>0</v>
      </c>
      <c r="J145" s="85">
        <f t="shared" si="8"/>
        <v>1386472.88</v>
      </c>
    </row>
    <row r="146" spans="1:10" s="79" customFormat="1" ht="40.799999999999997" x14ac:dyDescent="0.3">
      <c r="A146" s="80" t="s">
        <v>358</v>
      </c>
      <c r="B146" s="81" t="s">
        <v>793</v>
      </c>
      <c r="C146" s="82" t="s">
        <v>1047</v>
      </c>
      <c r="D146" s="83" t="s">
        <v>213</v>
      </c>
      <c r="E146" s="84">
        <v>300</v>
      </c>
      <c r="F146" s="85">
        <v>36313.17</v>
      </c>
      <c r="G146" s="85">
        <f t="shared" si="6"/>
        <v>10893951</v>
      </c>
      <c r="H146" s="85"/>
      <c r="I146" s="85">
        <f t="shared" si="7"/>
        <v>0</v>
      </c>
      <c r="J146" s="85">
        <f t="shared" si="8"/>
        <v>10893951</v>
      </c>
    </row>
    <row r="147" spans="1:10" s="79" customFormat="1" ht="40.799999999999997" x14ac:dyDescent="0.3">
      <c r="A147" s="80" t="s">
        <v>361</v>
      </c>
      <c r="B147" s="81" t="s">
        <v>793</v>
      </c>
      <c r="C147" s="82" t="s">
        <v>1048</v>
      </c>
      <c r="D147" s="83" t="s">
        <v>213</v>
      </c>
      <c r="E147" s="84">
        <v>23</v>
      </c>
      <c r="F147" s="85">
        <v>18192.38</v>
      </c>
      <c r="G147" s="85">
        <f t="shared" si="6"/>
        <v>418424.74000000005</v>
      </c>
      <c r="H147" s="85"/>
      <c r="I147" s="85">
        <f t="shared" si="7"/>
        <v>0</v>
      </c>
      <c r="J147" s="85">
        <f t="shared" si="8"/>
        <v>418424.74000000005</v>
      </c>
    </row>
    <row r="148" spans="1:10" s="79" customFormat="1" ht="40.799999999999997" x14ac:dyDescent="0.3">
      <c r="A148" s="80" t="s">
        <v>363</v>
      </c>
      <c r="B148" s="81" t="s">
        <v>880</v>
      </c>
      <c r="C148" s="82" t="s">
        <v>1049</v>
      </c>
      <c r="D148" s="83" t="s">
        <v>213</v>
      </c>
      <c r="E148" s="84">
        <v>2</v>
      </c>
      <c r="F148" s="85">
        <v>11645.42</v>
      </c>
      <c r="G148" s="85">
        <f t="shared" si="6"/>
        <v>23290.84</v>
      </c>
      <c r="H148" s="85"/>
      <c r="I148" s="85">
        <f t="shared" si="7"/>
        <v>0</v>
      </c>
      <c r="J148" s="85">
        <f t="shared" si="8"/>
        <v>23290.84</v>
      </c>
    </row>
    <row r="149" spans="1:10" s="79" customFormat="1" ht="40.799999999999997" x14ac:dyDescent="0.3">
      <c r="A149" s="80" t="s">
        <v>367</v>
      </c>
      <c r="B149" s="81" t="s">
        <v>880</v>
      </c>
      <c r="C149" s="82" t="s">
        <v>1050</v>
      </c>
      <c r="D149" s="83" t="s">
        <v>213</v>
      </c>
      <c r="E149" s="84">
        <v>14</v>
      </c>
      <c r="F149" s="85">
        <v>11645.42</v>
      </c>
      <c r="G149" s="85">
        <f t="shared" si="6"/>
        <v>163035.88</v>
      </c>
      <c r="H149" s="85"/>
      <c r="I149" s="85">
        <f t="shared" si="7"/>
        <v>0</v>
      </c>
      <c r="J149" s="85">
        <f t="shared" si="8"/>
        <v>163035.88</v>
      </c>
    </row>
    <row r="150" spans="1:10" s="79" customFormat="1" ht="40.799999999999997" x14ac:dyDescent="0.3">
      <c r="A150" s="80" t="s">
        <v>369</v>
      </c>
      <c r="B150" s="81" t="s">
        <v>880</v>
      </c>
      <c r="C150" s="82" t="s">
        <v>2040</v>
      </c>
      <c r="D150" s="83" t="s">
        <v>213</v>
      </c>
      <c r="E150" s="84">
        <v>2</v>
      </c>
      <c r="F150" s="85">
        <v>29255.99</v>
      </c>
      <c r="G150" s="85">
        <f t="shared" si="6"/>
        <v>58511.98</v>
      </c>
      <c r="H150" s="85"/>
      <c r="I150" s="85">
        <f t="shared" si="7"/>
        <v>0</v>
      </c>
      <c r="J150" s="85">
        <f t="shared" si="8"/>
        <v>58511.98</v>
      </c>
    </row>
    <row r="151" spans="1:10" s="79" customFormat="1" ht="40.799999999999997" x14ac:dyDescent="0.3">
      <c r="A151" s="80" t="s">
        <v>371</v>
      </c>
      <c r="B151" s="81" t="s">
        <v>880</v>
      </c>
      <c r="C151" s="82" t="s">
        <v>2041</v>
      </c>
      <c r="D151" s="83" t="s">
        <v>213</v>
      </c>
      <c r="E151" s="84">
        <v>3</v>
      </c>
      <c r="F151" s="85">
        <v>17067.45</v>
      </c>
      <c r="G151" s="85">
        <f t="shared" si="6"/>
        <v>51202.350000000006</v>
      </c>
      <c r="H151" s="85"/>
      <c r="I151" s="85">
        <f t="shared" si="7"/>
        <v>0</v>
      </c>
      <c r="J151" s="85">
        <f t="shared" si="8"/>
        <v>51202.350000000006</v>
      </c>
    </row>
    <row r="152" spans="1:10" s="79" customFormat="1" ht="40.799999999999997" x14ac:dyDescent="0.3">
      <c r="A152" s="80" t="s">
        <v>374</v>
      </c>
      <c r="B152" s="81" t="s">
        <v>793</v>
      </c>
      <c r="C152" s="82" t="s">
        <v>2042</v>
      </c>
      <c r="D152" s="83" t="s">
        <v>213</v>
      </c>
      <c r="E152" s="84">
        <v>2</v>
      </c>
      <c r="F152" s="85">
        <v>26407.38</v>
      </c>
      <c r="G152" s="85">
        <f t="shared" si="6"/>
        <v>52814.76</v>
      </c>
      <c r="H152" s="85"/>
      <c r="I152" s="85">
        <f t="shared" si="7"/>
        <v>0</v>
      </c>
      <c r="J152" s="85">
        <f t="shared" si="8"/>
        <v>52814.76</v>
      </c>
    </row>
    <row r="153" spans="1:10" s="79" customFormat="1" ht="40.799999999999997" x14ac:dyDescent="0.3">
      <c r="A153" s="80" t="s">
        <v>376</v>
      </c>
      <c r="B153" s="81" t="s">
        <v>793</v>
      </c>
      <c r="C153" s="82" t="s">
        <v>1054</v>
      </c>
      <c r="D153" s="83" t="s">
        <v>213</v>
      </c>
      <c r="E153" s="84">
        <v>1</v>
      </c>
      <c r="F153" s="85">
        <v>30030</v>
      </c>
      <c r="G153" s="85">
        <f t="shared" si="6"/>
        <v>30030</v>
      </c>
      <c r="H153" s="85"/>
      <c r="I153" s="85">
        <f t="shared" si="7"/>
        <v>0</v>
      </c>
      <c r="J153" s="85">
        <f t="shared" si="8"/>
        <v>30030</v>
      </c>
    </row>
    <row r="154" spans="1:10" s="79" customFormat="1" ht="40.799999999999997" x14ac:dyDescent="0.3">
      <c r="A154" s="80" t="s">
        <v>379</v>
      </c>
      <c r="B154" s="81" t="s">
        <v>793</v>
      </c>
      <c r="C154" s="82" t="s">
        <v>1055</v>
      </c>
      <c r="D154" s="83" t="s">
        <v>213</v>
      </c>
      <c r="E154" s="84">
        <v>5</v>
      </c>
      <c r="F154" s="85">
        <v>30030</v>
      </c>
      <c r="G154" s="85">
        <f t="shared" si="6"/>
        <v>150150</v>
      </c>
      <c r="H154" s="85"/>
      <c r="I154" s="85">
        <f t="shared" si="7"/>
        <v>0</v>
      </c>
      <c r="J154" s="85">
        <f t="shared" si="8"/>
        <v>150150</v>
      </c>
    </row>
    <row r="155" spans="1:10" s="79" customFormat="1" ht="40.799999999999997" x14ac:dyDescent="0.3">
      <c r="A155" s="80" t="s">
        <v>380</v>
      </c>
      <c r="B155" s="81" t="s">
        <v>793</v>
      </c>
      <c r="C155" s="82" t="s">
        <v>1025</v>
      </c>
      <c r="D155" s="83" t="s">
        <v>213</v>
      </c>
      <c r="E155" s="84">
        <v>908</v>
      </c>
      <c r="F155" s="85">
        <v>2769.38</v>
      </c>
      <c r="G155" s="85">
        <f t="shared" si="6"/>
        <v>2514597.04</v>
      </c>
      <c r="H155" s="85"/>
      <c r="I155" s="85">
        <f t="shared" si="7"/>
        <v>0</v>
      </c>
      <c r="J155" s="85">
        <f t="shared" si="8"/>
        <v>2514597.04</v>
      </c>
    </row>
    <row r="156" spans="1:10" s="79" customFormat="1" ht="40.799999999999997" x14ac:dyDescent="0.3">
      <c r="A156" s="80" t="s">
        <v>381</v>
      </c>
      <c r="B156" s="81" t="s">
        <v>793</v>
      </c>
      <c r="C156" s="82" t="s">
        <v>1026</v>
      </c>
      <c r="D156" s="83" t="s">
        <v>213</v>
      </c>
      <c r="E156" s="84">
        <v>524</v>
      </c>
      <c r="F156" s="85">
        <v>3507.84</v>
      </c>
      <c r="G156" s="85">
        <f t="shared" si="6"/>
        <v>1838108.1600000001</v>
      </c>
      <c r="H156" s="85"/>
      <c r="I156" s="85">
        <f t="shared" si="7"/>
        <v>0</v>
      </c>
      <c r="J156" s="85">
        <f t="shared" si="8"/>
        <v>1838108.1600000001</v>
      </c>
    </row>
    <row r="157" spans="1:10" s="92" customFormat="1" ht="20.399999999999999" x14ac:dyDescent="0.3">
      <c r="A157" s="86" t="s">
        <v>384</v>
      </c>
      <c r="B157" s="87" t="s">
        <v>287</v>
      </c>
      <c r="C157" s="88" t="s">
        <v>288</v>
      </c>
      <c r="D157" s="89" t="s">
        <v>69</v>
      </c>
      <c r="E157" s="93">
        <v>7.16</v>
      </c>
      <c r="F157" s="91"/>
      <c r="G157" s="91">
        <f t="shared" si="6"/>
        <v>0</v>
      </c>
      <c r="H157" s="91"/>
      <c r="I157" s="91">
        <f t="shared" si="7"/>
        <v>0</v>
      </c>
      <c r="J157" s="91">
        <f t="shared" si="8"/>
        <v>0</v>
      </c>
    </row>
    <row r="158" spans="1:10" s="79" customFormat="1" ht="40.799999999999997" x14ac:dyDescent="0.3">
      <c r="A158" s="80" t="s">
        <v>386</v>
      </c>
      <c r="B158" s="81" t="s">
        <v>801</v>
      </c>
      <c r="C158" s="82" t="s">
        <v>1056</v>
      </c>
      <c r="D158" s="83" t="s">
        <v>213</v>
      </c>
      <c r="E158" s="84">
        <v>30</v>
      </c>
      <c r="F158" s="85">
        <v>3926.24</v>
      </c>
      <c r="G158" s="85">
        <f t="shared" si="6"/>
        <v>117787.2</v>
      </c>
      <c r="H158" s="85"/>
      <c r="I158" s="85">
        <f t="shared" si="7"/>
        <v>0</v>
      </c>
      <c r="J158" s="85">
        <f t="shared" si="8"/>
        <v>117787.2</v>
      </c>
    </row>
    <row r="159" spans="1:10" s="79" customFormat="1" ht="40.799999999999997" x14ac:dyDescent="0.3">
      <c r="A159" s="80" t="s">
        <v>388</v>
      </c>
      <c r="B159" s="81" t="s">
        <v>801</v>
      </c>
      <c r="C159" s="82" t="s">
        <v>1057</v>
      </c>
      <c r="D159" s="83" t="s">
        <v>213</v>
      </c>
      <c r="E159" s="84">
        <v>50</v>
      </c>
      <c r="F159" s="85">
        <v>3333.54</v>
      </c>
      <c r="G159" s="85">
        <f t="shared" si="6"/>
        <v>166677</v>
      </c>
      <c r="H159" s="85"/>
      <c r="I159" s="85">
        <f t="shared" si="7"/>
        <v>0</v>
      </c>
      <c r="J159" s="85">
        <f t="shared" si="8"/>
        <v>166677</v>
      </c>
    </row>
    <row r="160" spans="1:10" s="79" customFormat="1" ht="40.799999999999997" x14ac:dyDescent="0.3">
      <c r="A160" s="80" t="s">
        <v>390</v>
      </c>
      <c r="B160" s="81" t="s">
        <v>801</v>
      </c>
      <c r="C160" s="82" t="s">
        <v>1058</v>
      </c>
      <c r="D160" s="83" t="s">
        <v>213</v>
      </c>
      <c r="E160" s="84">
        <v>70</v>
      </c>
      <c r="F160" s="85">
        <v>2196</v>
      </c>
      <c r="G160" s="85">
        <f t="shared" si="6"/>
        <v>153720</v>
      </c>
      <c r="H160" s="85"/>
      <c r="I160" s="85">
        <f t="shared" si="7"/>
        <v>0</v>
      </c>
      <c r="J160" s="85">
        <f t="shared" si="8"/>
        <v>153720</v>
      </c>
    </row>
    <row r="161" spans="1:10" s="79" customFormat="1" ht="40.799999999999997" x14ac:dyDescent="0.3">
      <c r="A161" s="80" t="s">
        <v>392</v>
      </c>
      <c r="B161" s="81" t="s">
        <v>801</v>
      </c>
      <c r="C161" s="82" t="s">
        <v>1059</v>
      </c>
      <c r="D161" s="83" t="s">
        <v>213</v>
      </c>
      <c r="E161" s="84">
        <v>566</v>
      </c>
      <c r="F161" s="85">
        <v>1578.3</v>
      </c>
      <c r="G161" s="85">
        <f t="shared" si="6"/>
        <v>893317.79999999993</v>
      </c>
      <c r="H161" s="85"/>
      <c r="I161" s="85">
        <f t="shared" si="7"/>
        <v>0</v>
      </c>
      <c r="J161" s="85">
        <f t="shared" si="8"/>
        <v>893317.79999999993</v>
      </c>
    </row>
    <row r="162" spans="1:10" s="79" customFormat="1" ht="40.799999999999997" x14ac:dyDescent="0.3">
      <c r="A162" s="80" t="s">
        <v>395</v>
      </c>
      <c r="B162" s="81" t="s">
        <v>898</v>
      </c>
      <c r="C162" s="82" t="s">
        <v>1060</v>
      </c>
      <c r="D162" s="83" t="s">
        <v>213</v>
      </c>
      <c r="E162" s="84">
        <v>12</v>
      </c>
      <c r="F162" s="85">
        <v>11644.82</v>
      </c>
      <c r="G162" s="85">
        <f t="shared" si="6"/>
        <v>139737.84</v>
      </c>
      <c r="H162" s="85"/>
      <c r="I162" s="85">
        <f t="shared" si="7"/>
        <v>0</v>
      </c>
      <c r="J162" s="85">
        <f t="shared" si="8"/>
        <v>139737.84</v>
      </c>
    </row>
    <row r="163" spans="1:10" s="92" customFormat="1" ht="20.399999999999999" x14ac:dyDescent="0.3">
      <c r="A163" s="86" t="s">
        <v>398</v>
      </c>
      <c r="B163" s="87" t="s">
        <v>806</v>
      </c>
      <c r="C163" s="88" t="s">
        <v>807</v>
      </c>
      <c r="D163" s="89" t="s">
        <v>69</v>
      </c>
      <c r="E163" s="94">
        <v>1.8</v>
      </c>
      <c r="F163" s="91"/>
      <c r="G163" s="91">
        <f t="shared" si="6"/>
        <v>0</v>
      </c>
      <c r="H163" s="91"/>
      <c r="I163" s="91">
        <f t="shared" si="7"/>
        <v>0</v>
      </c>
      <c r="J163" s="91">
        <f t="shared" si="8"/>
        <v>0</v>
      </c>
    </row>
    <row r="164" spans="1:10" s="79" customFormat="1" ht="40.799999999999997" x14ac:dyDescent="0.3">
      <c r="A164" s="80" t="s">
        <v>900</v>
      </c>
      <c r="B164" s="81" t="s">
        <v>808</v>
      </c>
      <c r="C164" s="82" t="s">
        <v>901</v>
      </c>
      <c r="D164" s="83" t="s">
        <v>213</v>
      </c>
      <c r="E164" s="84">
        <v>20</v>
      </c>
      <c r="F164" s="85">
        <v>2254.09</v>
      </c>
      <c r="G164" s="85">
        <f t="shared" si="6"/>
        <v>45081.8</v>
      </c>
      <c r="H164" s="85"/>
      <c r="I164" s="85">
        <f t="shared" si="7"/>
        <v>0</v>
      </c>
      <c r="J164" s="85">
        <f t="shared" si="8"/>
        <v>45081.8</v>
      </c>
    </row>
    <row r="165" spans="1:10" s="79" customFormat="1" ht="40.799999999999997" x14ac:dyDescent="0.3">
      <c r="A165" s="80" t="s">
        <v>404</v>
      </c>
      <c r="B165" s="81" t="s">
        <v>808</v>
      </c>
      <c r="C165" s="82" t="s">
        <v>809</v>
      </c>
      <c r="D165" s="83" t="s">
        <v>213</v>
      </c>
      <c r="E165" s="84">
        <v>25</v>
      </c>
      <c r="F165" s="85">
        <v>1530</v>
      </c>
      <c r="G165" s="85">
        <f t="shared" si="6"/>
        <v>38250</v>
      </c>
      <c r="H165" s="85"/>
      <c r="I165" s="85">
        <f t="shared" si="7"/>
        <v>0</v>
      </c>
      <c r="J165" s="85">
        <f t="shared" si="8"/>
        <v>38250</v>
      </c>
    </row>
    <row r="166" spans="1:10" s="79" customFormat="1" ht="40.799999999999997" x14ac:dyDescent="0.3">
      <c r="A166" s="80" t="s">
        <v>902</v>
      </c>
      <c r="B166" s="81" t="s">
        <v>808</v>
      </c>
      <c r="C166" s="82" t="s">
        <v>810</v>
      </c>
      <c r="D166" s="83" t="s">
        <v>213</v>
      </c>
      <c r="E166" s="84">
        <v>80</v>
      </c>
      <c r="F166" s="85">
        <v>1247.0999999999999</v>
      </c>
      <c r="G166" s="85">
        <f t="shared" si="6"/>
        <v>99768</v>
      </c>
      <c r="H166" s="85"/>
      <c r="I166" s="85">
        <f t="shared" si="7"/>
        <v>0</v>
      </c>
      <c r="J166" s="85">
        <f t="shared" si="8"/>
        <v>99768</v>
      </c>
    </row>
    <row r="167" spans="1:10" s="79" customFormat="1" ht="40.799999999999997" x14ac:dyDescent="0.3">
      <c r="A167" s="80" t="s">
        <v>903</v>
      </c>
      <c r="B167" s="81" t="s">
        <v>808</v>
      </c>
      <c r="C167" s="82" t="s">
        <v>904</v>
      </c>
      <c r="D167" s="83" t="s">
        <v>213</v>
      </c>
      <c r="E167" s="84">
        <v>15</v>
      </c>
      <c r="F167" s="85">
        <v>8312.76</v>
      </c>
      <c r="G167" s="85">
        <f t="shared" si="6"/>
        <v>124691.40000000001</v>
      </c>
      <c r="H167" s="85"/>
      <c r="I167" s="85">
        <f t="shared" si="7"/>
        <v>0</v>
      </c>
      <c r="J167" s="85">
        <f t="shared" si="8"/>
        <v>124691.40000000001</v>
      </c>
    </row>
    <row r="168" spans="1:10" s="79" customFormat="1" ht="40.799999999999997" x14ac:dyDescent="0.3">
      <c r="A168" s="80" t="s">
        <v>412</v>
      </c>
      <c r="B168" s="81" t="s">
        <v>811</v>
      </c>
      <c r="C168" s="82" t="s">
        <v>812</v>
      </c>
      <c r="D168" s="83" t="s">
        <v>213</v>
      </c>
      <c r="E168" s="84">
        <v>125</v>
      </c>
      <c r="F168" s="85">
        <v>2516.56</v>
      </c>
      <c r="G168" s="85">
        <f t="shared" si="6"/>
        <v>314570</v>
      </c>
      <c r="H168" s="85"/>
      <c r="I168" s="85">
        <f t="shared" si="7"/>
        <v>0</v>
      </c>
      <c r="J168" s="85">
        <f t="shared" si="8"/>
        <v>314570</v>
      </c>
    </row>
    <row r="169" spans="1:10" s="79" customFormat="1" ht="40.799999999999997" x14ac:dyDescent="0.3">
      <c r="A169" s="80" t="s">
        <v>416</v>
      </c>
      <c r="B169" s="81" t="s">
        <v>853</v>
      </c>
      <c r="C169" s="82" t="s">
        <v>1030</v>
      </c>
      <c r="D169" s="83" t="s">
        <v>213</v>
      </c>
      <c r="E169" s="84">
        <v>1736</v>
      </c>
      <c r="F169" s="85">
        <v>41</v>
      </c>
      <c r="G169" s="85">
        <f t="shared" si="6"/>
        <v>71176</v>
      </c>
      <c r="H169" s="85"/>
      <c r="I169" s="85">
        <f t="shared" si="7"/>
        <v>0</v>
      </c>
      <c r="J169" s="85">
        <f t="shared" si="8"/>
        <v>71176</v>
      </c>
    </row>
    <row r="170" spans="1:10" s="79" customFormat="1" ht="40.799999999999997" x14ac:dyDescent="0.3">
      <c r="A170" s="80" t="s">
        <v>906</v>
      </c>
      <c r="B170" s="81" t="s">
        <v>817</v>
      </c>
      <c r="C170" s="82" t="s">
        <v>818</v>
      </c>
      <c r="D170" s="83" t="s">
        <v>213</v>
      </c>
      <c r="E170" s="84">
        <v>250</v>
      </c>
      <c r="F170" s="85">
        <v>3506.62</v>
      </c>
      <c r="G170" s="85">
        <f t="shared" si="6"/>
        <v>876655</v>
      </c>
      <c r="H170" s="85"/>
      <c r="I170" s="85">
        <f t="shared" si="7"/>
        <v>0</v>
      </c>
      <c r="J170" s="85">
        <f t="shared" si="8"/>
        <v>876655</v>
      </c>
    </row>
    <row r="171" spans="1:10" s="79" customFormat="1" ht="40.799999999999997" x14ac:dyDescent="0.3">
      <c r="A171" s="80" t="s">
        <v>422</v>
      </c>
      <c r="B171" s="81" t="s">
        <v>1031</v>
      </c>
      <c r="C171" s="82" t="s">
        <v>1061</v>
      </c>
      <c r="D171" s="83" t="s">
        <v>213</v>
      </c>
      <c r="E171" s="84">
        <v>50</v>
      </c>
      <c r="F171" s="85">
        <v>322.8</v>
      </c>
      <c r="G171" s="85">
        <f t="shared" si="6"/>
        <v>16140</v>
      </c>
      <c r="H171" s="85"/>
      <c r="I171" s="85">
        <f t="shared" si="7"/>
        <v>0</v>
      </c>
      <c r="J171" s="85">
        <f t="shared" si="8"/>
        <v>16140</v>
      </c>
    </row>
    <row r="172" spans="1:10" s="79" customFormat="1" ht="40.799999999999997" x14ac:dyDescent="0.3">
      <c r="A172" s="80" t="s">
        <v>424</v>
      </c>
      <c r="B172" s="81" t="s">
        <v>815</v>
      </c>
      <c r="C172" s="82" t="s">
        <v>816</v>
      </c>
      <c r="D172" s="83" t="s">
        <v>213</v>
      </c>
      <c r="E172" s="84">
        <v>1320</v>
      </c>
      <c r="F172" s="85">
        <v>36.880000000000003</v>
      </c>
      <c r="G172" s="85">
        <f t="shared" si="6"/>
        <v>48681.600000000006</v>
      </c>
      <c r="H172" s="85"/>
      <c r="I172" s="85">
        <f t="shared" si="7"/>
        <v>0</v>
      </c>
      <c r="J172" s="85">
        <f t="shared" si="8"/>
        <v>48681.600000000006</v>
      </c>
    </row>
    <row r="173" spans="1:10" s="79" customFormat="1" ht="40.799999999999997" x14ac:dyDescent="0.3">
      <c r="A173" s="80" t="s">
        <v>427</v>
      </c>
      <c r="B173" s="81" t="s">
        <v>815</v>
      </c>
      <c r="C173" s="82" t="s">
        <v>907</v>
      </c>
      <c r="D173" s="83" t="s">
        <v>213</v>
      </c>
      <c r="E173" s="84">
        <v>100</v>
      </c>
      <c r="F173" s="85">
        <v>19</v>
      </c>
      <c r="G173" s="85">
        <f t="shared" si="6"/>
        <v>1900</v>
      </c>
      <c r="H173" s="85"/>
      <c r="I173" s="85">
        <f t="shared" si="7"/>
        <v>0</v>
      </c>
      <c r="J173" s="85">
        <f t="shared" si="8"/>
        <v>1900</v>
      </c>
    </row>
    <row r="174" spans="1:10" s="79" customFormat="1" ht="40.799999999999997" x14ac:dyDescent="0.3">
      <c r="A174" s="80" t="s">
        <v>908</v>
      </c>
      <c r="B174" s="81" t="s">
        <v>831</v>
      </c>
      <c r="C174" s="82" t="s">
        <v>832</v>
      </c>
      <c r="D174" s="83" t="s">
        <v>213</v>
      </c>
      <c r="E174" s="84">
        <v>350</v>
      </c>
      <c r="F174" s="85">
        <v>410.05</v>
      </c>
      <c r="G174" s="85">
        <f t="shared" si="6"/>
        <v>143517.5</v>
      </c>
      <c r="H174" s="85"/>
      <c r="I174" s="85">
        <f t="shared" si="7"/>
        <v>0</v>
      </c>
      <c r="J174" s="85">
        <f t="shared" si="8"/>
        <v>143517.5</v>
      </c>
    </row>
    <row r="175" spans="1:10" s="79" customFormat="1" ht="40.799999999999997" x14ac:dyDescent="0.3">
      <c r="A175" s="80" t="s">
        <v>432</v>
      </c>
      <c r="B175" s="81" t="s">
        <v>909</v>
      </c>
      <c r="C175" s="82" t="s">
        <v>910</v>
      </c>
      <c r="D175" s="83" t="s">
        <v>213</v>
      </c>
      <c r="E175" s="84">
        <v>40</v>
      </c>
      <c r="F175" s="85">
        <v>17</v>
      </c>
      <c r="G175" s="85">
        <f t="shared" si="6"/>
        <v>680</v>
      </c>
      <c r="H175" s="85"/>
      <c r="I175" s="85">
        <f t="shared" si="7"/>
        <v>0</v>
      </c>
      <c r="J175" s="85">
        <f t="shared" si="8"/>
        <v>680</v>
      </c>
    </row>
    <row r="176" spans="1:10" s="79" customFormat="1" ht="40.799999999999997" x14ac:dyDescent="0.3">
      <c r="A176" s="80" t="s">
        <v>435</v>
      </c>
      <c r="B176" s="81" t="s">
        <v>838</v>
      </c>
      <c r="C176" s="82" t="s">
        <v>911</v>
      </c>
      <c r="D176" s="83" t="s">
        <v>213</v>
      </c>
      <c r="E176" s="84">
        <v>14040</v>
      </c>
      <c r="F176" s="85">
        <v>97.98</v>
      </c>
      <c r="G176" s="85">
        <f t="shared" si="6"/>
        <v>1375639.2</v>
      </c>
      <c r="H176" s="85"/>
      <c r="I176" s="85">
        <f t="shared" si="7"/>
        <v>0</v>
      </c>
      <c r="J176" s="85">
        <f t="shared" si="8"/>
        <v>1375639.2</v>
      </c>
    </row>
    <row r="177" spans="1:10" s="79" customFormat="1" ht="40.799999999999997" x14ac:dyDescent="0.3">
      <c r="A177" s="80" t="s">
        <v>438</v>
      </c>
      <c r="B177" s="81" t="s">
        <v>840</v>
      </c>
      <c r="C177" s="82" t="s">
        <v>1062</v>
      </c>
      <c r="D177" s="83" t="s">
        <v>213</v>
      </c>
      <c r="E177" s="84">
        <v>14040</v>
      </c>
      <c r="F177" s="85">
        <v>15.12</v>
      </c>
      <c r="G177" s="85">
        <f t="shared" si="6"/>
        <v>212284.79999999999</v>
      </c>
      <c r="H177" s="85"/>
      <c r="I177" s="85">
        <f t="shared" si="7"/>
        <v>0</v>
      </c>
      <c r="J177" s="85">
        <f t="shared" si="8"/>
        <v>212284.79999999999</v>
      </c>
    </row>
    <row r="178" spans="1:10" s="79" customFormat="1" ht="40.799999999999997" x14ac:dyDescent="0.3">
      <c r="A178" s="80" t="s">
        <v>442</v>
      </c>
      <c r="B178" s="81" t="s">
        <v>842</v>
      </c>
      <c r="C178" s="82" t="s">
        <v>913</v>
      </c>
      <c r="D178" s="83" t="s">
        <v>213</v>
      </c>
      <c r="E178" s="84">
        <v>14040</v>
      </c>
      <c r="F178" s="85">
        <v>12.69</v>
      </c>
      <c r="G178" s="85">
        <f t="shared" si="6"/>
        <v>178167.6</v>
      </c>
      <c r="H178" s="85"/>
      <c r="I178" s="85">
        <f t="shared" si="7"/>
        <v>0</v>
      </c>
      <c r="J178" s="85">
        <f t="shared" si="8"/>
        <v>178167.6</v>
      </c>
    </row>
    <row r="179" spans="1:10" s="79" customFormat="1" ht="40.799999999999997" x14ac:dyDescent="0.3">
      <c r="A179" s="80" t="s">
        <v>445</v>
      </c>
      <c r="B179" s="81" t="s">
        <v>840</v>
      </c>
      <c r="C179" s="82" t="s">
        <v>1063</v>
      </c>
      <c r="D179" s="83" t="s">
        <v>213</v>
      </c>
      <c r="E179" s="84">
        <v>750</v>
      </c>
      <c r="F179" s="85">
        <v>23.59</v>
      </c>
      <c r="G179" s="85">
        <f t="shared" si="6"/>
        <v>17692.5</v>
      </c>
      <c r="H179" s="85"/>
      <c r="I179" s="85">
        <f t="shared" si="7"/>
        <v>0</v>
      </c>
      <c r="J179" s="85">
        <f t="shared" si="8"/>
        <v>17692.5</v>
      </c>
    </row>
    <row r="180" spans="1:10" s="79" customFormat="1" ht="40.799999999999997" x14ac:dyDescent="0.3">
      <c r="A180" s="80" t="s">
        <v>448</v>
      </c>
      <c r="B180" s="81" t="s">
        <v>842</v>
      </c>
      <c r="C180" s="82" t="s">
        <v>1035</v>
      </c>
      <c r="D180" s="83" t="s">
        <v>213</v>
      </c>
      <c r="E180" s="84">
        <v>750</v>
      </c>
      <c r="F180" s="85">
        <v>7.86</v>
      </c>
      <c r="G180" s="85">
        <f t="shared" si="6"/>
        <v>5895</v>
      </c>
      <c r="H180" s="85"/>
      <c r="I180" s="85">
        <f t="shared" si="7"/>
        <v>0</v>
      </c>
      <c r="J180" s="85">
        <f t="shared" si="8"/>
        <v>5895</v>
      </c>
    </row>
    <row r="181" spans="1:10" s="79" customFormat="1" ht="40.799999999999997" x14ac:dyDescent="0.3">
      <c r="A181" s="80" t="s">
        <v>450</v>
      </c>
      <c r="B181" s="81" t="s">
        <v>838</v>
      </c>
      <c r="C181" s="82" t="s">
        <v>851</v>
      </c>
      <c r="D181" s="83" t="s">
        <v>213</v>
      </c>
      <c r="E181" s="84">
        <v>3472</v>
      </c>
      <c r="F181" s="85">
        <v>73.17</v>
      </c>
      <c r="G181" s="85">
        <f t="shared" si="6"/>
        <v>254046.24000000002</v>
      </c>
      <c r="H181" s="85"/>
      <c r="I181" s="85">
        <f t="shared" si="7"/>
        <v>0</v>
      </c>
      <c r="J181" s="85">
        <f t="shared" si="8"/>
        <v>254046.24000000002</v>
      </c>
    </row>
    <row r="182" spans="1:10" s="79" customFormat="1" ht="40.799999999999997" x14ac:dyDescent="0.3">
      <c r="A182" s="80" t="s">
        <v>452</v>
      </c>
      <c r="B182" s="81" t="s">
        <v>840</v>
      </c>
      <c r="C182" s="82" t="s">
        <v>852</v>
      </c>
      <c r="D182" s="83" t="s">
        <v>213</v>
      </c>
      <c r="E182" s="84">
        <v>3472</v>
      </c>
      <c r="F182" s="85">
        <v>27.81</v>
      </c>
      <c r="G182" s="85">
        <f t="shared" si="6"/>
        <v>96556.319999999992</v>
      </c>
      <c r="H182" s="85"/>
      <c r="I182" s="85">
        <f t="shared" si="7"/>
        <v>0</v>
      </c>
      <c r="J182" s="85">
        <f t="shared" si="8"/>
        <v>96556.319999999992</v>
      </c>
    </row>
    <row r="183" spans="1:10" s="79" customFormat="1" ht="40.799999999999997" x14ac:dyDescent="0.3">
      <c r="A183" s="80" t="s">
        <v>454</v>
      </c>
      <c r="B183" s="81" t="s">
        <v>838</v>
      </c>
      <c r="C183" s="82" t="s">
        <v>1064</v>
      </c>
      <c r="D183" s="83" t="s">
        <v>213</v>
      </c>
      <c r="E183" s="84">
        <v>66</v>
      </c>
      <c r="F183" s="85">
        <v>3902.77</v>
      </c>
      <c r="G183" s="85">
        <f t="shared" si="6"/>
        <v>257582.82</v>
      </c>
      <c r="H183" s="85"/>
      <c r="I183" s="85">
        <f t="shared" si="7"/>
        <v>0</v>
      </c>
      <c r="J183" s="85">
        <f t="shared" si="8"/>
        <v>257582.82</v>
      </c>
    </row>
    <row r="184" spans="1:10" s="79" customFormat="1" ht="40.799999999999997" x14ac:dyDescent="0.3">
      <c r="A184" s="80" t="s">
        <v>456</v>
      </c>
      <c r="B184" s="81" t="s">
        <v>840</v>
      </c>
      <c r="C184" s="82" t="s">
        <v>1065</v>
      </c>
      <c r="D184" s="83" t="s">
        <v>213</v>
      </c>
      <c r="E184" s="84">
        <v>66</v>
      </c>
      <c r="F184" s="85">
        <v>65.92</v>
      </c>
      <c r="G184" s="85">
        <f t="shared" si="6"/>
        <v>4350.72</v>
      </c>
      <c r="H184" s="85"/>
      <c r="I184" s="85">
        <f t="shared" si="7"/>
        <v>0</v>
      </c>
      <c r="J184" s="85">
        <f t="shared" si="8"/>
        <v>4350.72</v>
      </c>
    </row>
    <row r="185" spans="1:10" s="92" customFormat="1" ht="20.399999999999999" x14ac:dyDescent="0.3">
      <c r="A185" s="86" t="s">
        <v>458</v>
      </c>
      <c r="B185" s="87" t="s">
        <v>287</v>
      </c>
      <c r="C185" s="88" t="s">
        <v>288</v>
      </c>
      <c r="D185" s="89" t="s">
        <v>69</v>
      </c>
      <c r="E185" s="93">
        <v>0.76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0" s="79" customFormat="1" ht="40.799999999999997" x14ac:dyDescent="0.3">
      <c r="A186" s="80" t="s">
        <v>459</v>
      </c>
      <c r="B186" s="81" t="s">
        <v>801</v>
      </c>
      <c r="C186" s="82" t="s">
        <v>915</v>
      </c>
      <c r="D186" s="83" t="s">
        <v>213</v>
      </c>
      <c r="E186" s="84">
        <v>76</v>
      </c>
      <c r="F186" s="85">
        <v>21999</v>
      </c>
      <c r="G186" s="85">
        <f t="shared" si="6"/>
        <v>1671924</v>
      </c>
      <c r="H186" s="85"/>
      <c r="I186" s="85">
        <f t="shared" si="7"/>
        <v>0</v>
      </c>
      <c r="J186" s="85">
        <f t="shared" si="8"/>
        <v>1671924</v>
      </c>
    </row>
    <row r="187" spans="1:10" s="79" customFormat="1" ht="40.799999999999997" x14ac:dyDescent="0.3">
      <c r="A187" s="80" t="s">
        <v>461</v>
      </c>
      <c r="B187" s="81" t="s">
        <v>808</v>
      </c>
      <c r="C187" s="82" t="s">
        <v>856</v>
      </c>
      <c r="D187" s="83" t="s">
        <v>213</v>
      </c>
      <c r="E187" s="84">
        <v>76</v>
      </c>
      <c r="F187" s="85">
        <v>2934</v>
      </c>
      <c r="G187" s="85">
        <f t="shared" si="6"/>
        <v>222984</v>
      </c>
      <c r="H187" s="85"/>
      <c r="I187" s="85">
        <f t="shared" si="7"/>
        <v>0</v>
      </c>
      <c r="J187" s="85">
        <f t="shared" si="8"/>
        <v>222984</v>
      </c>
    </row>
    <row r="188" spans="1:10" s="79" customFormat="1" ht="40.799999999999997" x14ac:dyDescent="0.3">
      <c r="A188" s="80" t="s">
        <v>463</v>
      </c>
      <c r="B188" s="81" t="s">
        <v>831</v>
      </c>
      <c r="C188" s="82" t="s">
        <v>857</v>
      </c>
      <c r="D188" s="83" t="s">
        <v>213</v>
      </c>
      <c r="E188" s="84">
        <v>304</v>
      </c>
      <c r="F188" s="85">
        <v>456.64</v>
      </c>
      <c r="G188" s="85">
        <f t="shared" si="6"/>
        <v>138818.56</v>
      </c>
      <c r="H188" s="85"/>
      <c r="I188" s="85">
        <f t="shared" si="7"/>
        <v>0</v>
      </c>
      <c r="J188" s="85">
        <f t="shared" si="8"/>
        <v>138818.56</v>
      </c>
    </row>
    <row r="189" spans="1:10" s="79" customFormat="1" ht="40.799999999999997" x14ac:dyDescent="0.3">
      <c r="A189" s="80" t="s">
        <v>466</v>
      </c>
      <c r="B189" s="81" t="s">
        <v>831</v>
      </c>
      <c r="C189" s="82" t="s">
        <v>858</v>
      </c>
      <c r="D189" s="83" t="s">
        <v>213</v>
      </c>
      <c r="E189" s="84">
        <v>304</v>
      </c>
      <c r="F189" s="85">
        <v>460.84</v>
      </c>
      <c r="G189" s="85">
        <f t="shared" si="6"/>
        <v>140095.35999999999</v>
      </c>
      <c r="H189" s="85"/>
      <c r="I189" s="85">
        <f t="shared" si="7"/>
        <v>0</v>
      </c>
      <c r="J189" s="85">
        <f t="shared" si="8"/>
        <v>140095.35999999999</v>
      </c>
    </row>
    <row r="190" spans="1:10" s="79" customFormat="1" ht="40.799999999999997" x14ac:dyDescent="0.3">
      <c r="A190" s="80" t="s">
        <v>916</v>
      </c>
      <c r="B190" s="81" t="s">
        <v>859</v>
      </c>
      <c r="C190" s="82" t="s">
        <v>860</v>
      </c>
      <c r="D190" s="83" t="s">
        <v>213</v>
      </c>
      <c r="E190" s="84">
        <v>760</v>
      </c>
      <c r="F190" s="85">
        <v>360</v>
      </c>
      <c r="G190" s="85">
        <f t="shared" si="6"/>
        <v>273600</v>
      </c>
      <c r="H190" s="85"/>
      <c r="I190" s="85">
        <f t="shared" si="7"/>
        <v>0</v>
      </c>
      <c r="J190" s="85">
        <f t="shared" si="8"/>
        <v>273600</v>
      </c>
    </row>
    <row r="191" spans="1:10" s="79" customFormat="1" ht="40.799999999999997" x14ac:dyDescent="0.3">
      <c r="A191" s="80" t="s">
        <v>471</v>
      </c>
      <c r="B191" s="81" t="s">
        <v>870</v>
      </c>
      <c r="C191" s="82" t="s">
        <v>1066</v>
      </c>
      <c r="D191" s="83" t="s">
        <v>213</v>
      </c>
      <c r="E191" s="84">
        <v>250</v>
      </c>
      <c r="F191" s="85">
        <v>4656.46</v>
      </c>
      <c r="G191" s="85">
        <f t="shared" si="6"/>
        <v>1164115</v>
      </c>
      <c r="H191" s="85"/>
      <c r="I191" s="85">
        <f t="shared" si="7"/>
        <v>0</v>
      </c>
      <c r="J191" s="85">
        <f t="shared" si="8"/>
        <v>1164115</v>
      </c>
    </row>
    <row r="192" spans="1:10" s="79" customFormat="1" ht="40.799999999999997" x14ac:dyDescent="0.3">
      <c r="A192" s="80" t="s">
        <v>473</v>
      </c>
      <c r="B192" s="81" t="s">
        <v>872</v>
      </c>
      <c r="C192" s="82" t="s">
        <v>873</v>
      </c>
      <c r="D192" s="83" t="s">
        <v>213</v>
      </c>
      <c r="E192" s="84">
        <v>500</v>
      </c>
      <c r="F192" s="85">
        <v>1078.3499999999999</v>
      </c>
      <c r="G192" s="85">
        <f t="shared" si="6"/>
        <v>539175</v>
      </c>
      <c r="H192" s="85"/>
      <c r="I192" s="85">
        <f t="shared" si="7"/>
        <v>0</v>
      </c>
      <c r="J192" s="85">
        <f t="shared" si="8"/>
        <v>539175</v>
      </c>
    </row>
    <row r="193" spans="1:10" s="79" customFormat="1" ht="40.799999999999997" x14ac:dyDescent="0.3">
      <c r="A193" s="80" t="s">
        <v>474</v>
      </c>
      <c r="B193" s="81" t="s">
        <v>838</v>
      </c>
      <c r="C193" s="82" t="s">
        <v>1067</v>
      </c>
      <c r="D193" s="83" t="s">
        <v>213</v>
      </c>
      <c r="E193" s="84">
        <v>500</v>
      </c>
      <c r="F193" s="85">
        <v>3902.77</v>
      </c>
      <c r="G193" s="85">
        <f t="shared" si="6"/>
        <v>1951385</v>
      </c>
      <c r="H193" s="85"/>
      <c r="I193" s="85">
        <f t="shared" si="7"/>
        <v>0</v>
      </c>
      <c r="J193" s="85">
        <f t="shared" si="8"/>
        <v>1951385</v>
      </c>
    </row>
    <row r="194" spans="1:10" s="79" customFormat="1" ht="40.799999999999997" x14ac:dyDescent="0.3">
      <c r="A194" s="80" t="s">
        <v>477</v>
      </c>
      <c r="B194" s="81" t="s">
        <v>840</v>
      </c>
      <c r="C194" s="82" t="s">
        <v>1068</v>
      </c>
      <c r="D194" s="83" t="s">
        <v>213</v>
      </c>
      <c r="E194" s="84">
        <v>500</v>
      </c>
      <c r="F194" s="85">
        <v>56.92</v>
      </c>
      <c r="G194" s="85">
        <f t="shared" si="6"/>
        <v>28460</v>
      </c>
      <c r="H194" s="85"/>
      <c r="I194" s="85">
        <f t="shared" si="7"/>
        <v>0</v>
      </c>
      <c r="J194" s="85">
        <f t="shared" si="8"/>
        <v>28460</v>
      </c>
    </row>
    <row r="195" spans="1:10" s="92" customFormat="1" ht="20.399999999999999" x14ac:dyDescent="0.3">
      <c r="A195" s="86" t="s">
        <v>479</v>
      </c>
      <c r="B195" s="87" t="s">
        <v>806</v>
      </c>
      <c r="C195" s="88" t="s">
        <v>807</v>
      </c>
      <c r="D195" s="89" t="s">
        <v>69</v>
      </c>
      <c r="E195" s="93">
        <v>1.1399999999999999</v>
      </c>
      <c r="F195" s="91"/>
      <c r="G195" s="91">
        <f t="shared" ref="G195:G258" si="9">E195*F195</f>
        <v>0</v>
      </c>
      <c r="H195" s="91"/>
      <c r="I195" s="91">
        <f t="shared" ref="I195:I258" si="10">E195*H195</f>
        <v>0</v>
      </c>
      <c r="J195" s="91">
        <f t="shared" ref="J195:J258" si="11">G195+I195</f>
        <v>0</v>
      </c>
    </row>
    <row r="196" spans="1:10" s="79" customFormat="1" ht="40.799999999999997" x14ac:dyDescent="0.3">
      <c r="A196" s="80" t="s">
        <v>482</v>
      </c>
      <c r="B196" s="81" t="s">
        <v>808</v>
      </c>
      <c r="C196" s="82" t="s">
        <v>1038</v>
      </c>
      <c r="D196" s="83" t="s">
        <v>213</v>
      </c>
      <c r="E196" s="84">
        <v>76</v>
      </c>
      <c r="F196" s="85">
        <v>4156.18</v>
      </c>
      <c r="G196" s="85">
        <f t="shared" si="9"/>
        <v>315869.68000000005</v>
      </c>
      <c r="H196" s="85"/>
      <c r="I196" s="85">
        <f t="shared" si="10"/>
        <v>0</v>
      </c>
      <c r="J196" s="85">
        <f t="shared" si="11"/>
        <v>315869.68000000005</v>
      </c>
    </row>
    <row r="197" spans="1:10" s="79" customFormat="1" ht="40.799999999999997" x14ac:dyDescent="0.3">
      <c r="A197" s="80" t="s">
        <v>484</v>
      </c>
      <c r="B197" s="81" t="s">
        <v>808</v>
      </c>
      <c r="C197" s="82" t="s">
        <v>1038</v>
      </c>
      <c r="D197" s="83" t="s">
        <v>213</v>
      </c>
      <c r="E197" s="84">
        <v>38</v>
      </c>
      <c r="F197" s="85">
        <v>4156.18</v>
      </c>
      <c r="G197" s="85">
        <f t="shared" si="9"/>
        <v>157934.84000000003</v>
      </c>
      <c r="H197" s="85"/>
      <c r="I197" s="85">
        <f t="shared" si="10"/>
        <v>0</v>
      </c>
      <c r="J197" s="85">
        <f t="shared" si="11"/>
        <v>157934.84000000003</v>
      </c>
    </row>
    <row r="198" spans="1:10" s="79" customFormat="1" ht="40.799999999999997" x14ac:dyDescent="0.3">
      <c r="A198" s="80" t="s">
        <v>487</v>
      </c>
      <c r="B198" s="81" t="s">
        <v>919</v>
      </c>
      <c r="C198" s="82" t="s">
        <v>865</v>
      </c>
      <c r="D198" s="83" t="s">
        <v>116</v>
      </c>
      <c r="E198" s="84">
        <v>152</v>
      </c>
      <c r="F198" s="85">
        <v>2356.29</v>
      </c>
      <c r="G198" s="85">
        <f t="shared" si="9"/>
        <v>358156.08</v>
      </c>
      <c r="H198" s="85"/>
      <c r="I198" s="85">
        <f t="shared" si="10"/>
        <v>0</v>
      </c>
      <c r="J198" s="85">
        <f t="shared" si="11"/>
        <v>358156.08</v>
      </c>
    </row>
    <row r="199" spans="1:10" s="79" customFormat="1" ht="40.799999999999997" x14ac:dyDescent="0.3">
      <c r="A199" s="80" t="s">
        <v>490</v>
      </c>
      <c r="B199" s="81" t="s">
        <v>859</v>
      </c>
      <c r="C199" s="82" t="s">
        <v>918</v>
      </c>
      <c r="D199" s="83" t="s">
        <v>213</v>
      </c>
      <c r="E199" s="84">
        <v>152</v>
      </c>
      <c r="F199" s="85">
        <v>330.82</v>
      </c>
      <c r="G199" s="85">
        <f t="shared" si="9"/>
        <v>50284.639999999999</v>
      </c>
      <c r="H199" s="85"/>
      <c r="I199" s="85">
        <f t="shared" si="10"/>
        <v>0</v>
      </c>
      <c r="J199" s="85">
        <f t="shared" si="11"/>
        <v>50284.639999999999</v>
      </c>
    </row>
    <row r="200" spans="1:10" s="79" customFormat="1" ht="40.799999999999997" x14ac:dyDescent="0.3">
      <c r="A200" s="80" t="s">
        <v>493</v>
      </c>
      <c r="B200" s="81" t="s">
        <v>859</v>
      </c>
      <c r="C200" s="82" t="s">
        <v>868</v>
      </c>
      <c r="D200" s="83" t="s">
        <v>213</v>
      </c>
      <c r="E200" s="84">
        <v>228</v>
      </c>
      <c r="F200" s="85">
        <v>320</v>
      </c>
      <c r="G200" s="85">
        <f t="shared" si="9"/>
        <v>72960</v>
      </c>
      <c r="H200" s="85"/>
      <c r="I200" s="85">
        <f t="shared" si="10"/>
        <v>0</v>
      </c>
      <c r="J200" s="85">
        <f t="shared" si="11"/>
        <v>72960</v>
      </c>
    </row>
    <row r="201" spans="1:10" s="79" customFormat="1" ht="40.799999999999997" x14ac:dyDescent="0.3">
      <c r="A201" s="80" t="s">
        <v>497</v>
      </c>
      <c r="B201" s="81" t="s">
        <v>919</v>
      </c>
      <c r="C201" s="82" t="s">
        <v>920</v>
      </c>
      <c r="D201" s="83" t="s">
        <v>213</v>
      </c>
      <c r="E201" s="84">
        <v>250</v>
      </c>
      <c r="F201" s="85">
        <v>428.13</v>
      </c>
      <c r="G201" s="85">
        <f t="shared" si="9"/>
        <v>107032.5</v>
      </c>
      <c r="H201" s="85"/>
      <c r="I201" s="85">
        <f t="shared" si="10"/>
        <v>0</v>
      </c>
      <c r="J201" s="85">
        <f t="shared" si="11"/>
        <v>107032.5</v>
      </c>
    </row>
    <row r="202" spans="1:10" s="92" customFormat="1" ht="20.399999999999999" x14ac:dyDescent="0.3">
      <c r="A202" s="86" t="s">
        <v>921</v>
      </c>
      <c r="B202" s="87" t="s">
        <v>825</v>
      </c>
      <c r="C202" s="88" t="s">
        <v>826</v>
      </c>
      <c r="D202" s="89" t="s">
        <v>109</v>
      </c>
      <c r="E202" s="94">
        <v>26.1</v>
      </c>
      <c r="F202" s="91"/>
      <c r="G202" s="91">
        <f t="shared" si="9"/>
        <v>0</v>
      </c>
      <c r="H202" s="91"/>
      <c r="I202" s="91">
        <f t="shared" si="10"/>
        <v>0</v>
      </c>
      <c r="J202" s="91">
        <f t="shared" si="11"/>
        <v>0</v>
      </c>
    </row>
    <row r="203" spans="1:10" s="79" customFormat="1" ht="40.799999999999997" x14ac:dyDescent="0.3">
      <c r="A203" s="80" t="s">
        <v>501</v>
      </c>
      <c r="B203" s="81" t="s">
        <v>1069</v>
      </c>
      <c r="C203" s="82" t="s">
        <v>923</v>
      </c>
      <c r="D203" s="83" t="s">
        <v>116</v>
      </c>
      <c r="E203" s="95">
        <v>2688.3</v>
      </c>
      <c r="F203" s="85">
        <v>2983.42</v>
      </c>
      <c r="G203" s="85">
        <f t="shared" si="9"/>
        <v>8020327.9860000005</v>
      </c>
      <c r="H203" s="85"/>
      <c r="I203" s="85">
        <f t="shared" si="10"/>
        <v>0</v>
      </c>
      <c r="J203" s="85">
        <f t="shared" si="11"/>
        <v>8020327.9860000005</v>
      </c>
    </row>
    <row r="204" spans="1:10" s="92" customFormat="1" ht="30.6" x14ac:dyDescent="0.3">
      <c r="A204" s="86" t="s">
        <v>922</v>
      </c>
      <c r="B204" s="87" t="s">
        <v>821</v>
      </c>
      <c r="C204" s="88" t="s">
        <v>822</v>
      </c>
      <c r="D204" s="89" t="s">
        <v>109</v>
      </c>
      <c r="E204" s="94">
        <v>0.6</v>
      </c>
      <c r="F204" s="91"/>
      <c r="G204" s="91">
        <f t="shared" si="9"/>
        <v>0</v>
      </c>
      <c r="H204" s="91"/>
      <c r="I204" s="91">
        <f t="shared" si="10"/>
        <v>0</v>
      </c>
      <c r="J204" s="91">
        <f t="shared" si="11"/>
        <v>0</v>
      </c>
    </row>
    <row r="205" spans="1:10" s="79" customFormat="1" ht="40.799999999999997" x14ac:dyDescent="0.3">
      <c r="A205" s="80" t="s">
        <v>507</v>
      </c>
      <c r="B205" s="81" t="s">
        <v>1033</v>
      </c>
      <c r="C205" s="82" t="s">
        <v>824</v>
      </c>
      <c r="D205" s="83" t="s">
        <v>116</v>
      </c>
      <c r="E205" s="95">
        <v>61.8</v>
      </c>
      <c r="F205" s="85">
        <v>2004.68</v>
      </c>
      <c r="G205" s="85">
        <f t="shared" si="9"/>
        <v>123889.224</v>
      </c>
      <c r="H205" s="85"/>
      <c r="I205" s="85">
        <f t="shared" si="10"/>
        <v>0</v>
      </c>
      <c r="J205" s="85">
        <f t="shared" si="11"/>
        <v>123889.224</v>
      </c>
    </row>
    <row r="206" spans="1:10" s="79" customFormat="1" ht="40.799999999999997" x14ac:dyDescent="0.3">
      <c r="A206" s="80" t="s">
        <v>510</v>
      </c>
      <c r="B206" s="81" t="s">
        <v>924</v>
      </c>
      <c r="C206" s="82" t="s">
        <v>1070</v>
      </c>
      <c r="D206" s="83" t="s">
        <v>213</v>
      </c>
      <c r="E206" s="84">
        <v>5280</v>
      </c>
      <c r="F206" s="85"/>
      <c r="G206" s="85">
        <f t="shared" si="9"/>
        <v>0</v>
      </c>
      <c r="H206" s="85"/>
      <c r="I206" s="85">
        <f t="shared" si="10"/>
        <v>0</v>
      </c>
      <c r="J206" s="85">
        <f t="shared" si="11"/>
        <v>0</v>
      </c>
    </row>
    <row r="207" spans="1:10" s="79" customFormat="1" ht="40.799999999999997" x14ac:dyDescent="0.3">
      <c r="A207" s="80" t="s">
        <v>925</v>
      </c>
      <c r="B207" s="81" t="s">
        <v>926</v>
      </c>
      <c r="C207" s="82" t="s">
        <v>1071</v>
      </c>
      <c r="D207" s="83" t="s">
        <v>213</v>
      </c>
      <c r="E207" s="84">
        <v>2640</v>
      </c>
      <c r="F207" s="85">
        <v>150</v>
      </c>
      <c r="G207" s="85">
        <f t="shared" si="9"/>
        <v>396000</v>
      </c>
      <c r="H207" s="85"/>
      <c r="I207" s="85">
        <f t="shared" si="10"/>
        <v>0</v>
      </c>
      <c r="J207" s="85">
        <f t="shared" si="11"/>
        <v>396000</v>
      </c>
    </row>
    <row r="208" spans="1:10" s="79" customFormat="1" ht="40.799999999999997" x14ac:dyDescent="0.3">
      <c r="A208" s="80" t="s">
        <v>516</v>
      </c>
      <c r="B208" s="81" t="s">
        <v>1072</v>
      </c>
      <c r="C208" s="82" t="s">
        <v>849</v>
      </c>
      <c r="D208" s="83" t="s">
        <v>213</v>
      </c>
      <c r="E208" s="84">
        <v>2640</v>
      </c>
      <c r="F208" s="85">
        <v>5</v>
      </c>
      <c r="G208" s="85">
        <f t="shared" si="9"/>
        <v>13200</v>
      </c>
      <c r="H208" s="85"/>
      <c r="I208" s="85">
        <f t="shared" si="10"/>
        <v>0</v>
      </c>
      <c r="J208" s="85">
        <f t="shared" si="11"/>
        <v>13200</v>
      </c>
    </row>
    <row r="209" spans="1:10" s="79" customFormat="1" ht="40.799999999999997" x14ac:dyDescent="0.3">
      <c r="A209" s="80" t="s">
        <v>927</v>
      </c>
      <c r="B209" s="81" t="s">
        <v>1073</v>
      </c>
      <c r="C209" s="82" t="s">
        <v>836</v>
      </c>
      <c r="D209" s="83" t="s">
        <v>213</v>
      </c>
      <c r="E209" s="84">
        <v>1000</v>
      </c>
      <c r="F209" s="85">
        <v>27</v>
      </c>
      <c r="G209" s="85">
        <f t="shared" si="9"/>
        <v>27000</v>
      </c>
      <c r="H209" s="85"/>
      <c r="I209" s="85">
        <f t="shared" si="10"/>
        <v>0</v>
      </c>
      <c r="J209" s="85">
        <f t="shared" si="11"/>
        <v>27000</v>
      </c>
    </row>
    <row r="210" spans="1:10" s="79" customFormat="1" ht="14.4" x14ac:dyDescent="0.3">
      <c r="A210" s="76" t="s">
        <v>1074</v>
      </c>
      <c r="B210" s="77"/>
      <c r="C210" s="77"/>
      <c r="D210" s="77"/>
      <c r="E210" s="78"/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92" customFormat="1" ht="20.399999999999999" x14ac:dyDescent="0.3">
      <c r="A211" s="86" t="s">
        <v>523</v>
      </c>
      <c r="B211" s="87" t="s">
        <v>928</v>
      </c>
      <c r="C211" s="88" t="s">
        <v>929</v>
      </c>
      <c r="D211" s="89" t="s">
        <v>930</v>
      </c>
      <c r="E211" s="104">
        <v>2.1225000000000001</v>
      </c>
      <c r="F211" s="91"/>
      <c r="G211" s="91">
        <f t="shared" si="9"/>
        <v>0</v>
      </c>
      <c r="H211" s="91"/>
      <c r="I211" s="91">
        <f t="shared" si="10"/>
        <v>0</v>
      </c>
      <c r="J211" s="91">
        <f t="shared" si="11"/>
        <v>0</v>
      </c>
    </row>
    <row r="212" spans="1:10" s="92" customFormat="1" ht="20.399999999999999" x14ac:dyDescent="0.3">
      <c r="A212" s="86" t="s">
        <v>933</v>
      </c>
      <c r="B212" s="87" t="s">
        <v>931</v>
      </c>
      <c r="C212" s="88" t="s">
        <v>932</v>
      </c>
      <c r="D212" s="89" t="s">
        <v>930</v>
      </c>
      <c r="E212" s="104">
        <v>2.1225000000000001</v>
      </c>
      <c r="F212" s="91"/>
      <c r="G212" s="91">
        <f t="shared" si="9"/>
        <v>0</v>
      </c>
      <c r="H212" s="91"/>
      <c r="I212" s="91">
        <f t="shared" si="10"/>
        <v>0</v>
      </c>
      <c r="J212" s="91">
        <f t="shared" si="11"/>
        <v>0</v>
      </c>
    </row>
    <row r="213" spans="1:10" s="92" customFormat="1" ht="20.399999999999999" x14ac:dyDescent="0.3">
      <c r="A213" s="86" t="s">
        <v>529</v>
      </c>
      <c r="B213" s="87" t="s">
        <v>550</v>
      </c>
      <c r="C213" s="88" t="s">
        <v>934</v>
      </c>
      <c r="D213" s="89" t="s">
        <v>109</v>
      </c>
      <c r="E213" s="93">
        <v>8.49</v>
      </c>
      <c r="F213" s="91"/>
      <c r="G213" s="91">
        <f t="shared" si="9"/>
        <v>0</v>
      </c>
      <c r="H213" s="91"/>
      <c r="I213" s="91">
        <f t="shared" si="10"/>
        <v>0</v>
      </c>
      <c r="J213" s="91">
        <f t="shared" si="11"/>
        <v>0</v>
      </c>
    </row>
    <row r="214" spans="1:10" s="92" customFormat="1" ht="20.399999999999999" x14ac:dyDescent="0.3">
      <c r="A214" s="86" t="s">
        <v>531</v>
      </c>
      <c r="B214" s="87" t="s">
        <v>464</v>
      </c>
      <c r="C214" s="88" t="s">
        <v>465</v>
      </c>
      <c r="D214" s="89" t="s">
        <v>109</v>
      </c>
      <c r="E214" s="93">
        <v>29.51</v>
      </c>
      <c r="F214" s="91"/>
      <c r="G214" s="91">
        <f t="shared" si="9"/>
        <v>0</v>
      </c>
      <c r="H214" s="91"/>
      <c r="I214" s="91">
        <f t="shared" si="10"/>
        <v>0</v>
      </c>
      <c r="J214" s="91">
        <f t="shared" si="11"/>
        <v>0</v>
      </c>
    </row>
    <row r="215" spans="1:10" s="79" customFormat="1" ht="40.799999999999997" x14ac:dyDescent="0.3">
      <c r="A215" s="80" t="s">
        <v>533</v>
      </c>
      <c r="B215" s="81" t="s">
        <v>935</v>
      </c>
      <c r="C215" s="82" t="s">
        <v>468</v>
      </c>
      <c r="D215" s="83" t="s">
        <v>116</v>
      </c>
      <c r="E215" s="84">
        <v>3800</v>
      </c>
      <c r="F215" s="85">
        <v>340.49</v>
      </c>
      <c r="G215" s="85">
        <f t="shared" si="9"/>
        <v>1293862</v>
      </c>
      <c r="H215" s="85"/>
      <c r="I215" s="85">
        <f t="shared" si="10"/>
        <v>0</v>
      </c>
      <c r="J215" s="85">
        <f t="shared" si="11"/>
        <v>1293862</v>
      </c>
    </row>
    <row r="216" spans="1:10" s="92" customFormat="1" ht="20.399999999999999" x14ac:dyDescent="0.3">
      <c r="A216" s="86" t="s">
        <v>535</v>
      </c>
      <c r="B216" s="87" t="s">
        <v>485</v>
      </c>
      <c r="C216" s="88" t="s">
        <v>486</v>
      </c>
      <c r="D216" s="89" t="s">
        <v>278</v>
      </c>
      <c r="E216" s="90">
        <v>4</v>
      </c>
      <c r="F216" s="91"/>
      <c r="G216" s="91">
        <f t="shared" si="9"/>
        <v>0</v>
      </c>
      <c r="H216" s="91"/>
      <c r="I216" s="91">
        <f t="shared" si="10"/>
        <v>0</v>
      </c>
      <c r="J216" s="91">
        <f t="shared" si="11"/>
        <v>0</v>
      </c>
    </row>
    <row r="217" spans="1:10" s="92" customFormat="1" ht="30.6" x14ac:dyDescent="0.3">
      <c r="A217" s="86" t="s">
        <v>937</v>
      </c>
      <c r="B217" s="87" t="s">
        <v>957</v>
      </c>
      <c r="C217" s="88" t="s">
        <v>958</v>
      </c>
      <c r="D217" s="89" t="s">
        <v>959</v>
      </c>
      <c r="E217" s="90">
        <v>40</v>
      </c>
      <c r="F217" s="91"/>
      <c r="G217" s="91">
        <f t="shared" si="9"/>
        <v>0</v>
      </c>
      <c r="H217" s="91"/>
      <c r="I217" s="91">
        <f t="shared" si="10"/>
        <v>0</v>
      </c>
      <c r="J217" s="91">
        <f t="shared" si="11"/>
        <v>0</v>
      </c>
    </row>
    <row r="218" spans="1:10" s="92" customFormat="1" ht="30.6" x14ac:dyDescent="0.3">
      <c r="A218" s="86" t="s">
        <v>939</v>
      </c>
      <c r="B218" s="87" t="s">
        <v>961</v>
      </c>
      <c r="C218" s="88" t="s">
        <v>962</v>
      </c>
      <c r="D218" s="89" t="s">
        <v>959</v>
      </c>
      <c r="E218" s="90">
        <v>40</v>
      </c>
      <c r="F218" s="91"/>
      <c r="G218" s="91">
        <f t="shared" si="9"/>
        <v>0</v>
      </c>
      <c r="H218" s="91"/>
      <c r="I218" s="91">
        <f t="shared" si="10"/>
        <v>0</v>
      </c>
      <c r="J218" s="91">
        <f t="shared" si="11"/>
        <v>0</v>
      </c>
    </row>
    <row r="219" spans="1:10" s="79" customFormat="1" ht="40.799999999999997" x14ac:dyDescent="0.3">
      <c r="A219" s="80" t="s">
        <v>942</v>
      </c>
      <c r="B219" s="81" t="s">
        <v>964</v>
      </c>
      <c r="C219" s="82" t="s">
        <v>965</v>
      </c>
      <c r="D219" s="83" t="s">
        <v>116</v>
      </c>
      <c r="E219" s="84">
        <v>200</v>
      </c>
      <c r="F219" s="85">
        <v>320</v>
      </c>
      <c r="G219" s="85">
        <f t="shared" si="9"/>
        <v>64000</v>
      </c>
      <c r="H219" s="85"/>
      <c r="I219" s="85">
        <f t="shared" si="10"/>
        <v>0</v>
      </c>
      <c r="J219" s="85">
        <f t="shared" si="11"/>
        <v>64000</v>
      </c>
    </row>
    <row r="220" spans="1:10" s="92" customFormat="1" ht="20.399999999999999" x14ac:dyDescent="0.3">
      <c r="A220" s="86" t="s">
        <v>945</v>
      </c>
      <c r="B220" s="87" t="s">
        <v>443</v>
      </c>
      <c r="C220" s="88" t="s">
        <v>444</v>
      </c>
      <c r="D220" s="89" t="s">
        <v>109</v>
      </c>
      <c r="E220" s="94">
        <v>13.2</v>
      </c>
      <c r="F220" s="91"/>
      <c r="G220" s="91">
        <f t="shared" si="9"/>
        <v>0</v>
      </c>
      <c r="H220" s="91"/>
      <c r="I220" s="91">
        <f t="shared" si="10"/>
        <v>0</v>
      </c>
      <c r="J220" s="91">
        <f t="shared" si="11"/>
        <v>0</v>
      </c>
    </row>
    <row r="221" spans="1:10" s="79" customFormat="1" ht="40.799999999999997" x14ac:dyDescent="0.3">
      <c r="A221" s="80" t="s">
        <v>948</v>
      </c>
      <c r="B221" s="81" t="s">
        <v>935</v>
      </c>
      <c r="C221" s="82" t="s">
        <v>938</v>
      </c>
      <c r="D221" s="83" t="s">
        <v>116</v>
      </c>
      <c r="E221" s="84">
        <v>1320</v>
      </c>
      <c r="F221" s="85">
        <v>103.59</v>
      </c>
      <c r="G221" s="85">
        <f t="shared" si="9"/>
        <v>136738.80000000002</v>
      </c>
      <c r="H221" s="85"/>
      <c r="I221" s="85">
        <f t="shared" si="10"/>
        <v>0</v>
      </c>
      <c r="J221" s="85">
        <f t="shared" si="11"/>
        <v>136738.80000000002</v>
      </c>
    </row>
    <row r="222" spans="1:10" s="79" customFormat="1" ht="40.799999999999997" x14ac:dyDescent="0.3">
      <c r="A222" s="80" t="s">
        <v>950</v>
      </c>
      <c r="B222" s="81" t="s">
        <v>936</v>
      </c>
      <c r="C222" s="82" t="s">
        <v>470</v>
      </c>
      <c r="D222" s="83" t="s">
        <v>213</v>
      </c>
      <c r="E222" s="84">
        <v>3020</v>
      </c>
      <c r="F222" s="85">
        <v>463.56</v>
      </c>
      <c r="G222" s="85">
        <f t="shared" si="9"/>
        <v>1399951.2</v>
      </c>
      <c r="H222" s="85"/>
      <c r="I222" s="85">
        <f t="shared" si="10"/>
        <v>0</v>
      </c>
      <c r="J222" s="85">
        <f t="shared" si="11"/>
        <v>1399951.2</v>
      </c>
    </row>
    <row r="223" spans="1:10" s="79" customFormat="1" ht="40.799999999999997" x14ac:dyDescent="0.3">
      <c r="A223" s="80" t="s">
        <v>953</v>
      </c>
      <c r="B223" s="81" t="s">
        <v>940</v>
      </c>
      <c r="C223" s="82" t="s">
        <v>941</v>
      </c>
      <c r="D223" s="83" t="s">
        <v>213</v>
      </c>
      <c r="E223" s="84">
        <v>1</v>
      </c>
      <c r="F223" s="85">
        <v>235</v>
      </c>
      <c r="G223" s="85">
        <f t="shared" si="9"/>
        <v>235</v>
      </c>
      <c r="H223" s="85"/>
      <c r="I223" s="85">
        <f t="shared" si="10"/>
        <v>0</v>
      </c>
      <c r="J223" s="85">
        <f t="shared" si="11"/>
        <v>235</v>
      </c>
    </row>
    <row r="224" spans="1:10" s="79" customFormat="1" ht="40.799999999999997" x14ac:dyDescent="0.3">
      <c r="A224" s="80" t="s">
        <v>955</v>
      </c>
      <c r="B224" s="81" t="s">
        <v>943</v>
      </c>
      <c r="C224" s="82" t="s">
        <v>944</v>
      </c>
      <c r="D224" s="83" t="s">
        <v>213</v>
      </c>
      <c r="E224" s="84">
        <v>1320</v>
      </c>
      <c r="F224" s="85">
        <v>416.83</v>
      </c>
      <c r="G224" s="85">
        <f t="shared" si="9"/>
        <v>550215.6</v>
      </c>
      <c r="H224" s="85"/>
      <c r="I224" s="85">
        <f t="shared" si="10"/>
        <v>0</v>
      </c>
      <c r="J224" s="85">
        <f t="shared" si="11"/>
        <v>550215.6</v>
      </c>
    </row>
    <row r="225" spans="1:10" s="79" customFormat="1" ht="40.799999999999997" x14ac:dyDescent="0.3">
      <c r="A225" s="80" t="s">
        <v>956</v>
      </c>
      <c r="B225" s="81" t="s">
        <v>946</v>
      </c>
      <c r="C225" s="82" t="s">
        <v>947</v>
      </c>
      <c r="D225" s="83" t="s">
        <v>213</v>
      </c>
      <c r="E225" s="84">
        <v>100</v>
      </c>
      <c r="F225" s="85">
        <v>892</v>
      </c>
      <c r="G225" s="85">
        <f t="shared" si="9"/>
        <v>89200</v>
      </c>
      <c r="H225" s="85"/>
      <c r="I225" s="85">
        <f t="shared" si="10"/>
        <v>0</v>
      </c>
      <c r="J225" s="85">
        <f t="shared" si="11"/>
        <v>89200</v>
      </c>
    </row>
    <row r="226" spans="1:10" s="79" customFormat="1" ht="40.799999999999997" x14ac:dyDescent="0.3">
      <c r="A226" s="80" t="s">
        <v>960</v>
      </c>
      <c r="B226" s="81" t="s">
        <v>949</v>
      </c>
      <c r="C226" s="82" t="s">
        <v>954</v>
      </c>
      <c r="D226" s="83" t="s">
        <v>213</v>
      </c>
      <c r="E226" s="84">
        <v>15</v>
      </c>
      <c r="F226" s="85">
        <v>120.84</v>
      </c>
      <c r="G226" s="85">
        <f t="shared" si="9"/>
        <v>1812.6000000000001</v>
      </c>
      <c r="H226" s="85"/>
      <c r="I226" s="85">
        <f t="shared" si="10"/>
        <v>0</v>
      </c>
      <c r="J226" s="85">
        <f t="shared" si="11"/>
        <v>1812.6000000000001</v>
      </c>
    </row>
    <row r="227" spans="1:10" s="79" customFormat="1" ht="40.799999999999997" x14ac:dyDescent="0.3">
      <c r="A227" s="80" t="s">
        <v>963</v>
      </c>
      <c r="B227" s="81" t="s">
        <v>949</v>
      </c>
      <c r="C227" s="82" t="s">
        <v>453</v>
      </c>
      <c r="D227" s="83" t="s">
        <v>213</v>
      </c>
      <c r="E227" s="84">
        <v>20</v>
      </c>
      <c r="F227" s="85">
        <v>2600</v>
      </c>
      <c r="G227" s="85">
        <f t="shared" si="9"/>
        <v>52000</v>
      </c>
      <c r="H227" s="85"/>
      <c r="I227" s="85">
        <f t="shared" si="10"/>
        <v>0</v>
      </c>
      <c r="J227" s="85">
        <f t="shared" si="11"/>
        <v>52000</v>
      </c>
    </row>
    <row r="228" spans="1:10" s="79" customFormat="1" ht="40.799999999999997" x14ac:dyDescent="0.3">
      <c r="A228" s="80" t="s">
        <v>966</v>
      </c>
      <c r="B228" s="81" t="s">
        <v>1075</v>
      </c>
      <c r="C228" s="82" t="s">
        <v>952</v>
      </c>
      <c r="D228" s="83" t="s">
        <v>213</v>
      </c>
      <c r="E228" s="84">
        <v>2</v>
      </c>
      <c r="F228" s="85">
        <v>3900</v>
      </c>
      <c r="G228" s="85">
        <f t="shared" si="9"/>
        <v>7800</v>
      </c>
      <c r="H228" s="85"/>
      <c r="I228" s="85">
        <f t="shared" si="10"/>
        <v>0</v>
      </c>
      <c r="J228" s="85">
        <f t="shared" si="11"/>
        <v>7800</v>
      </c>
    </row>
    <row r="229" spans="1:10" s="92" customFormat="1" ht="20.399999999999999" x14ac:dyDescent="0.3">
      <c r="A229" s="86" t="s">
        <v>969</v>
      </c>
      <c r="B229" s="87" t="s">
        <v>967</v>
      </c>
      <c r="C229" s="88" t="s">
        <v>968</v>
      </c>
      <c r="D229" s="89" t="s">
        <v>109</v>
      </c>
      <c r="E229" s="93">
        <v>0.01</v>
      </c>
      <c r="F229" s="91"/>
      <c r="G229" s="91">
        <f t="shared" si="9"/>
        <v>0</v>
      </c>
      <c r="H229" s="91"/>
      <c r="I229" s="91">
        <f t="shared" si="10"/>
        <v>0</v>
      </c>
      <c r="J229" s="91">
        <f t="shared" si="11"/>
        <v>0</v>
      </c>
    </row>
    <row r="230" spans="1:10" s="79" customFormat="1" ht="40.799999999999997" x14ac:dyDescent="0.3">
      <c r="A230" s="80" t="s">
        <v>1076</v>
      </c>
      <c r="B230" s="81" t="s">
        <v>1077</v>
      </c>
      <c r="C230" s="82" t="s">
        <v>971</v>
      </c>
      <c r="D230" s="83" t="s">
        <v>213</v>
      </c>
      <c r="E230" s="84">
        <v>1</v>
      </c>
      <c r="F230" s="85">
        <v>2700</v>
      </c>
      <c r="G230" s="85">
        <f t="shared" si="9"/>
        <v>2700</v>
      </c>
      <c r="H230" s="85"/>
      <c r="I230" s="85">
        <f t="shared" si="10"/>
        <v>0</v>
      </c>
      <c r="J230" s="85">
        <f t="shared" si="11"/>
        <v>2700</v>
      </c>
    </row>
    <row r="231" spans="1:10" s="79" customFormat="1" ht="14.4" x14ac:dyDescent="0.3">
      <c r="A231" s="76" t="s">
        <v>1078</v>
      </c>
      <c r="B231" s="77"/>
      <c r="C231" s="77"/>
      <c r="D231" s="77"/>
      <c r="E231" s="78"/>
      <c r="F231" s="85"/>
      <c r="G231" s="85">
        <f t="shared" si="9"/>
        <v>0</v>
      </c>
      <c r="H231" s="85"/>
      <c r="I231" s="85">
        <f t="shared" si="10"/>
        <v>0</v>
      </c>
      <c r="J231" s="85">
        <f t="shared" si="11"/>
        <v>0</v>
      </c>
    </row>
    <row r="232" spans="1:10" s="92" customFormat="1" ht="20.399999999999999" x14ac:dyDescent="0.3">
      <c r="A232" s="86" t="s">
        <v>1079</v>
      </c>
      <c r="B232" s="87" t="s">
        <v>413</v>
      </c>
      <c r="C232" s="88" t="s">
        <v>414</v>
      </c>
      <c r="D232" s="89" t="s">
        <v>415</v>
      </c>
      <c r="E232" s="93">
        <v>18.21</v>
      </c>
      <c r="F232" s="91"/>
      <c r="G232" s="91">
        <f t="shared" si="9"/>
        <v>0</v>
      </c>
      <c r="H232" s="91"/>
      <c r="I232" s="91">
        <f t="shared" si="10"/>
        <v>0</v>
      </c>
      <c r="J232" s="91">
        <f t="shared" si="11"/>
        <v>0</v>
      </c>
    </row>
    <row r="233" spans="1:10" s="79" customFormat="1" ht="40.799999999999997" x14ac:dyDescent="0.3">
      <c r="A233" s="80" t="s">
        <v>1080</v>
      </c>
      <c r="B233" s="81" t="s">
        <v>1081</v>
      </c>
      <c r="C233" s="82" t="s">
        <v>1082</v>
      </c>
      <c r="D233" s="83" t="s">
        <v>116</v>
      </c>
      <c r="E233" s="103">
        <v>2485.7399999999998</v>
      </c>
      <c r="F233" s="85">
        <v>2700</v>
      </c>
      <c r="G233" s="85">
        <f t="shared" si="9"/>
        <v>6711497.9999999991</v>
      </c>
      <c r="H233" s="85"/>
      <c r="I233" s="85">
        <f t="shared" si="10"/>
        <v>0</v>
      </c>
      <c r="J233" s="85">
        <f t="shared" si="11"/>
        <v>6711497.9999999991</v>
      </c>
    </row>
    <row r="234" spans="1:10" s="92" customFormat="1" ht="40.799999999999997" x14ac:dyDescent="0.3">
      <c r="A234" s="86" t="s">
        <v>1083</v>
      </c>
      <c r="B234" s="87" t="s">
        <v>114</v>
      </c>
      <c r="C234" s="88" t="s">
        <v>115</v>
      </c>
      <c r="D234" s="89" t="s">
        <v>109</v>
      </c>
      <c r="E234" s="93">
        <v>28.09</v>
      </c>
      <c r="F234" s="91"/>
      <c r="G234" s="91">
        <f t="shared" si="9"/>
        <v>0</v>
      </c>
      <c r="H234" s="91"/>
      <c r="I234" s="91">
        <f t="shared" si="10"/>
        <v>0</v>
      </c>
      <c r="J234" s="91">
        <f t="shared" si="11"/>
        <v>0</v>
      </c>
    </row>
    <row r="235" spans="1:10" s="92" customFormat="1" ht="40.799999999999997" x14ac:dyDescent="0.3">
      <c r="A235" s="86" t="s">
        <v>1084</v>
      </c>
      <c r="B235" s="87" t="s">
        <v>111</v>
      </c>
      <c r="C235" s="88" t="s">
        <v>112</v>
      </c>
      <c r="D235" s="89" t="s">
        <v>109</v>
      </c>
      <c r="E235" s="93">
        <v>19.53</v>
      </c>
      <c r="F235" s="91"/>
      <c r="G235" s="91">
        <f t="shared" si="9"/>
        <v>0</v>
      </c>
      <c r="H235" s="91"/>
      <c r="I235" s="91">
        <f t="shared" si="10"/>
        <v>0</v>
      </c>
      <c r="J235" s="91">
        <f t="shared" si="11"/>
        <v>0</v>
      </c>
    </row>
    <row r="236" spans="1:10" s="92" customFormat="1" ht="20.399999999999999" x14ac:dyDescent="0.3">
      <c r="A236" s="86" t="s">
        <v>1085</v>
      </c>
      <c r="B236" s="87" t="s">
        <v>718</v>
      </c>
      <c r="C236" s="88" t="s">
        <v>719</v>
      </c>
      <c r="D236" s="89" t="s">
        <v>18</v>
      </c>
      <c r="E236" s="94">
        <v>0.1</v>
      </c>
      <c r="F236" s="91"/>
      <c r="G236" s="91">
        <f t="shared" si="9"/>
        <v>0</v>
      </c>
      <c r="H236" s="91"/>
      <c r="I236" s="91">
        <f t="shared" si="10"/>
        <v>0</v>
      </c>
      <c r="J236" s="91">
        <f t="shared" si="11"/>
        <v>0</v>
      </c>
    </row>
    <row r="237" spans="1:10" s="92" customFormat="1" ht="20.399999999999999" x14ac:dyDescent="0.3">
      <c r="A237" s="86" t="s">
        <v>1086</v>
      </c>
      <c r="B237" s="87" t="s">
        <v>23</v>
      </c>
      <c r="C237" s="88" t="s">
        <v>24</v>
      </c>
      <c r="D237" s="89" t="s">
        <v>18</v>
      </c>
      <c r="E237" s="93">
        <v>2.92</v>
      </c>
      <c r="F237" s="91"/>
      <c r="G237" s="91">
        <f t="shared" si="9"/>
        <v>0</v>
      </c>
      <c r="H237" s="91"/>
      <c r="I237" s="91">
        <f t="shared" si="10"/>
        <v>0</v>
      </c>
      <c r="J237" s="91">
        <f t="shared" si="11"/>
        <v>0</v>
      </c>
    </row>
    <row r="238" spans="1:10" s="92" customFormat="1" ht="20.399999999999999" x14ac:dyDescent="0.3">
      <c r="A238" s="86" t="s">
        <v>1087</v>
      </c>
      <c r="B238" s="87" t="s">
        <v>20</v>
      </c>
      <c r="C238" s="88" t="s">
        <v>21</v>
      </c>
      <c r="D238" s="89" t="s">
        <v>18</v>
      </c>
      <c r="E238" s="93">
        <v>0.42</v>
      </c>
      <c r="F238" s="91"/>
      <c r="G238" s="91">
        <f t="shared" si="9"/>
        <v>0</v>
      </c>
      <c r="H238" s="91"/>
      <c r="I238" s="91">
        <f t="shared" si="10"/>
        <v>0</v>
      </c>
      <c r="J238" s="91">
        <f t="shared" si="11"/>
        <v>0</v>
      </c>
    </row>
    <row r="239" spans="1:10" s="92" customFormat="1" ht="20.399999999999999" x14ac:dyDescent="0.3">
      <c r="A239" s="86" t="s">
        <v>1088</v>
      </c>
      <c r="B239" s="87" t="s">
        <v>16</v>
      </c>
      <c r="C239" s="88" t="s">
        <v>17</v>
      </c>
      <c r="D239" s="89" t="s">
        <v>18</v>
      </c>
      <c r="E239" s="93">
        <v>0.24</v>
      </c>
      <c r="F239" s="91"/>
      <c r="G239" s="91">
        <f t="shared" si="9"/>
        <v>0</v>
      </c>
      <c r="H239" s="91"/>
      <c r="I239" s="91">
        <f t="shared" si="10"/>
        <v>0</v>
      </c>
      <c r="J239" s="91">
        <f t="shared" si="11"/>
        <v>0</v>
      </c>
    </row>
    <row r="240" spans="1:10" s="79" customFormat="1" ht="40.799999999999997" x14ac:dyDescent="0.3">
      <c r="A240" s="80" t="s">
        <v>1089</v>
      </c>
      <c r="B240" s="81" t="s">
        <v>1090</v>
      </c>
      <c r="C240" s="82" t="s">
        <v>1091</v>
      </c>
      <c r="D240" s="83" t="s">
        <v>116</v>
      </c>
      <c r="E240" s="95">
        <v>127.5</v>
      </c>
      <c r="F240" s="85"/>
      <c r="G240" s="85">
        <f t="shared" si="9"/>
        <v>0</v>
      </c>
      <c r="H240" s="85"/>
      <c r="I240" s="85">
        <f t="shared" si="10"/>
        <v>0</v>
      </c>
      <c r="J240" s="85">
        <f t="shared" si="11"/>
        <v>0</v>
      </c>
    </row>
    <row r="241" spans="1:10" s="79" customFormat="1" ht="40.799999999999997" x14ac:dyDescent="0.3">
      <c r="A241" s="80" t="s">
        <v>1092</v>
      </c>
      <c r="B241" s="81" t="s">
        <v>1090</v>
      </c>
      <c r="C241" s="82" t="s">
        <v>1093</v>
      </c>
      <c r="D241" s="83" t="s">
        <v>116</v>
      </c>
      <c r="E241" s="95">
        <v>749.7</v>
      </c>
      <c r="F241" s="85"/>
      <c r="G241" s="85">
        <f t="shared" si="9"/>
        <v>0</v>
      </c>
      <c r="H241" s="85"/>
      <c r="I241" s="85">
        <f t="shared" si="10"/>
        <v>0</v>
      </c>
      <c r="J241" s="85">
        <f t="shared" si="11"/>
        <v>0</v>
      </c>
    </row>
    <row r="242" spans="1:10" s="79" customFormat="1" ht="40.799999999999997" x14ac:dyDescent="0.3">
      <c r="A242" s="80" t="s">
        <v>1094</v>
      </c>
      <c r="B242" s="81" t="s">
        <v>1090</v>
      </c>
      <c r="C242" s="82" t="s">
        <v>1095</v>
      </c>
      <c r="D242" s="83" t="s">
        <v>116</v>
      </c>
      <c r="E242" s="95">
        <v>1065.9000000000001</v>
      </c>
      <c r="F242" s="85">
        <v>1394.14</v>
      </c>
      <c r="G242" s="85">
        <f t="shared" si="9"/>
        <v>1486013.8260000001</v>
      </c>
      <c r="H242" s="85"/>
      <c r="I242" s="85">
        <f t="shared" si="10"/>
        <v>0</v>
      </c>
      <c r="J242" s="85">
        <f t="shared" si="11"/>
        <v>1486013.8260000001</v>
      </c>
    </row>
    <row r="243" spans="1:10" s="79" customFormat="1" ht="40.799999999999997" x14ac:dyDescent="0.3">
      <c r="A243" s="80" t="s">
        <v>1096</v>
      </c>
      <c r="B243" s="81" t="s">
        <v>1097</v>
      </c>
      <c r="C243" s="82" t="s">
        <v>1098</v>
      </c>
      <c r="D243" s="83" t="s">
        <v>116</v>
      </c>
      <c r="E243" s="95">
        <v>163.19999999999999</v>
      </c>
      <c r="F243" s="85">
        <v>2734.18</v>
      </c>
      <c r="G243" s="85">
        <f t="shared" si="9"/>
        <v>446218.17599999992</v>
      </c>
      <c r="H243" s="85"/>
      <c r="I243" s="85">
        <f t="shared" si="10"/>
        <v>0</v>
      </c>
      <c r="J243" s="85">
        <f t="shared" si="11"/>
        <v>446218.17599999992</v>
      </c>
    </row>
    <row r="244" spans="1:10" s="92" customFormat="1" ht="20.399999999999999" x14ac:dyDescent="0.3">
      <c r="A244" s="86" t="s">
        <v>1099</v>
      </c>
      <c r="B244" s="87" t="s">
        <v>208</v>
      </c>
      <c r="C244" s="88" t="s">
        <v>209</v>
      </c>
      <c r="D244" s="89" t="s">
        <v>38</v>
      </c>
      <c r="E244" s="90">
        <v>19</v>
      </c>
      <c r="F244" s="91"/>
      <c r="G244" s="91">
        <f t="shared" si="9"/>
        <v>0</v>
      </c>
      <c r="H244" s="91"/>
      <c r="I244" s="91">
        <f t="shared" si="10"/>
        <v>0</v>
      </c>
      <c r="J244" s="91">
        <f t="shared" si="11"/>
        <v>0</v>
      </c>
    </row>
    <row r="245" spans="1:10" s="79" customFormat="1" ht="40.799999999999997" x14ac:dyDescent="0.3">
      <c r="A245" s="80" t="s">
        <v>1100</v>
      </c>
      <c r="B245" s="81" t="s">
        <v>1101</v>
      </c>
      <c r="C245" s="82" t="s">
        <v>1102</v>
      </c>
      <c r="D245" s="83" t="s">
        <v>213</v>
      </c>
      <c r="E245" s="84">
        <v>5</v>
      </c>
      <c r="F245" s="85"/>
      <c r="G245" s="85">
        <f t="shared" si="9"/>
        <v>0</v>
      </c>
      <c r="H245" s="85"/>
      <c r="I245" s="85">
        <f t="shared" si="10"/>
        <v>0</v>
      </c>
      <c r="J245" s="85">
        <f t="shared" si="11"/>
        <v>0</v>
      </c>
    </row>
    <row r="246" spans="1:10" s="79" customFormat="1" ht="40.799999999999997" x14ac:dyDescent="0.3">
      <c r="A246" s="80" t="s">
        <v>1103</v>
      </c>
      <c r="B246" s="81" t="s">
        <v>1101</v>
      </c>
      <c r="C246" s="82" t="s">
        <v>1104</v>
      </c>
      <c r="D246" s="83" t="s">
        <v>213</v>
      </c>
      <c r="E246" s="84">
        <v>8</v>
      </c>
      <c r="F246" s="85"/>
      <c r="G246" s="85">
        <f t="shared" si="9"/>
        <v>0</v>
      </c>
      <c r="H246" s="85"/>
      <c r="I246" s="85">
        <f t="shared" si="10"/>
        <v>0</v>
      </c>
      <c r="J246" s="85">
        <f t="shared" si="11"/>
        <v>0</v>
      </c>
    </row>
    <row r="247" spans="1:10" s="79" customFormat="1" ht="40.799999999999997" x14ac:dyDescent="0.3">
      <c r="A247" s="80" t="s">
        <v>1105</v>
      </c>
      <c r="B247" s="81" t="s">
        <v>1101</v>
      </c>
      <c r="C247" s="82" t="s">
        <v>1106</v>
      </c>
      <c r="D247" s="83" t="s">
        <v>213</v>
      </c>
      <c r="E247" s="84">
        <v>6</v>
      </c>
      <c r="F247" s="85"/>
      <c r="G247" s="85">
        <f t="shared" si="9"/>
        <v>0</v>
      </c>
      <c r="H247" s="85"/>
      <c r="I247" s="85">
        <f t="shared" si="10"/>
        <v>0</v>
      </c>
      <c r="J247" s="85">
        <f t="shared" si="11"/>
        <v>0</v>
      </c>
    </row>
    <row r="248" spans="1:10" s="79" customFormat="1" ht="20.399999999999999" x14ac:dyDescent="0.3">
      <c r="A248" s="80" t="s">
        <v>1107</v>
      </c>
      <c r="B248" s="81" t="s">
        <v>1108</v>
      </c>
      <c r="C248" s="82" t="s">
        <v>1109</v>
      </c>
      <c r="D248" s="83" t="s">
        <v>213</v>
      </c>
      <c r="E248" s="84">
        <v>9</v>
      </c>
      <c r="F248" s="85"/>
      <c r="G248" s="85">
        <f t="shared" si="9"/>
        <v>0</v>
      </c>
      <c r="H248" s="85"/>
      <c r="I248" s="85">
        <f t="shared" si="10"/>
        <v>0</v>
      </c>
      <c r="J248" s="85">
        <f t="shared" si="11"/>
        <v>0</v>
      </c>
    </row>
    <row r="249" spans="1:10" s="79" customFormat="1" ht="40.799999999999997" x14ac:dyDescent="0.3">
      <c r="A249" s="80" t="s">
        <v>1110</v>
      </c>
      <c r="B249" s="81" t="s">
        <v>1111</v>
      </c>
      <c r="C249" s="82" t="s">
        <v>1112</v>
      </c>
      <c r="D249" s="83" t="s">
        <v>213</v>
      </c>
      <c r="E249" s="84">
        <v>63</v>
      </c>
      <c r="F249" s="85"/>
      <c r="G249" s="85">
        <f t="shared" si="9"/>
        <v>0</v>
      </c>
      <c r="H249" s="85"/>
      <c r="I249" s="85">
        <f t="shared" si="10"/>
        <v>0</v>
      </c>
      <c r="J249" s="85">
        <f t="shared" si="11"/>
        <v>0</v>
      </c>
    </row>
    <row r="250" spans="1:10" s="79" customFormat="1" ht="40.799999999999997" x14ac:dyDescent="0.3">
      <c r="A250" s="80" t="s">
        <v>1113</v>
      </c>
      <c r="B250" s="81" t="s">
        <v>1111</v>
      </c>
      <c r="C250" s="82" t="s">
        <v>1114</v>
      </c>
      <c r="D250" s="83" t="s">
        <v>213</v>
      </c>
      <c r="E250" s="84">
        <v>22</v>
      </c>
      <c r="F250" s="85"/>
      <c r="G250" s="85">
        <f t="shared" si="9"/>
        <v>0</v>
      </c>
      <c r="H250" s="85"/>
      <c r="I250" s="85">
        <f t="shared" si="10"/>
        <v>0</v>
      </c>
      <c r="J250" s="85">
        <f t="shared" si="11"/>
        <v>0</v>
      </c>
    </row>
    <row r="251" spans="1:10" s="92" customFormat="1" ht="14.4" x14ac:dyDescent="0.3">
      <c r="A251" s="86" t="s">
        <v>1115</v>
      </c>
      <c r="B251" s="87" t="s">
        <v>1116</v>
      </c>
      <c r="C251" s="88" t="s">
        <v>1117</v>
      </c>
      <c r="D251" s="89" t="s">
        <v>1118</v>
      </c>
      <c r="E251" s="90">
        <v>3</v>
      </c>
      <c r="F251" s="91"/>
      <c r="G251" s="91">
        <f t="shared" si="9"/>
        <v>0</v>
      </c>
      <c r="H251" s="91"/>
      <c r="I251" s="91">
        <f t="shared" si="10"/>
        <v>0</v>
      </c>
      <c r="J251" s="91">
        <f t="shared" si="11"/>
        <v>0</v>
      </c>
    </row>
    <row r="252" spans="1:10" s="79" customFormat="1" ht="20.399999999999999" x14ac:dyDescent="0.3">
      <c r="A252" s="80" t="s">
        <v>1119</v>
      </c>
      <c r="B252" s="81" t="s">
        <v>1120</v>
      </c>
      <c r="C252" s="82" t="s">
        <v>1121</v>
      </c>
      <c r="D252" s="83" t="s">
        <v>1122</v>
      </c>
      <c r="E252" s="84">
        <v>1</v>
      </c>
      <c r="F252" s="85"/>
      <c r="G252" s="85">
        <f t="shared" si="9"/>
        <v>0</v>
      </c>
      <c r="H252" s="85"/>
      <c r="I252" s="85">
        <f t="shared" si="10"/>
        <v>0</v>
      </c>
      <c r="J252" s="85">
        <f t="shared" si="11"/>
        <v>0</v>
      </c>
    </row>
    <row r="253" spans="1:10" s="79" customFormat="1" ht="20.399999999999999" x14ac:dyDescent="0.3">
      <c r="A253" s="80" t="s">
        <v>1123</v>
      </c>
      <c r="B253" s="81" t="s">
        <v>1120</v>
      </c>
      <c r="C253" s="82" t="s">
        <v>1124</v>
      </c>
      <c r="D253" s="83" t="s">
        <v>1122</v>
      </c>
      <c r="E253" s="84">
        <v>1</v>
      </c>
      <c r="F253" s="85"/>
      <c r="G253" s="85">
        <f t="shared" si="9"/>
        <v>0</v>
      </c>
      <c r="H253" s="85"/>
      <c r="I253" s="85">
        <f t="shared" si="10"/>
        <v>0</v>
      </c>
      <c r="J253" s="85">
        <f t="shared" si="11"/>
        <v>0</v>
      </c>
    </row>
    <row r="254" spans="1:10" s="79" customFormat="1" ht="20.399999999999999" x14ac:dyDescent="0.3">
      <c r="A254" s="80" t="s">
        <v>1125</v>
      </c>
      <c r="B254" s="81" t="s">
        <v>1120</v>
      </c>
      <c r="C254" s="82" t="s">
        <v>1126</v>
      </c>
      <c r="D254" s="83" t="s">
        <v>1122</v>
      </c>
      <c r="E254" s="84">
        <v>1</v>
      </c>
      <c r="F254" s="85"/>
      <c r="G254" s="85">
        <f t="shared" si="9"/>
        <v>0</v>
      </c>
      <c r="H254" s="85"/>
      <c r="I254" s="85">
        <f t="shared" si="10"/>
        <v>0</v>
      </c>
      <c r="J254" s="85">
        <f t="shared" si="11"/>
        <v>0</v>
      </c>
    </row>
    <row r="255" spans="1:10" s="79" customFormat="1" ht="40.799999999999997" x14ac:dyDescent="0.3">
      <c r="A255" s="80" t="s">
        <v>1127</v>
      </c>
      <c r="B255" s="81" t="s">
        <v>1128</v>
      </c>
      <c r="C255" s="82" t="s">
        <v>1129</v>
      </c>
      <c r="D255" s="83" t="s">
        <v>116</v>
      </c>
      <c r="E255" s="95">
        <v>132.6</v>
      </c>
      <c r="F255" s="85"/>
      <c r="G255" s="85">
        <f t="shared" si="9"/>
        <v>0</v>
      </c>
      <c r="H255" s="85"/>
      <c r="I255" s="85">
        <f t="shared" si="10"/>
        <v>0</v>
      </c>
      <c r="J255" s="85">
        <f t="shared" si="11"/>
        <v>0</v>
      </c>
    </row>
    <row r="256" spans="1:10" s="79" customFormat="1" ht="40.799999999999997" x14ac:dyDescent="0.3">
      <c r="A256" s="80" t="s">
        <v>1130</v>
      </c>
      <c r="B256" s="81" t="s">
        <v>1131</v>
      </c>
      <c r="C256" s="82" t="s">
        <v>1132</v>
      </c>
      <c r="D256" s="83" t="s">
        <v>116</v>
      </c>
      <c r="E256" s="95">
        <v>132.6</v>
      </c>
      <c r="F256" s="85"/>
      <c r="G256" s="85">
        <f t="shared" si="9"/>
        <v>0</v>
      </c>
      <c r="H256" s="85"/>
      <c r="I256" s="85">
        <f t="shared" si="10"/>
        <v>0</v>
      </c>
      <c r="J256" s="85">
        <f t="shared" si="11"/>
        <v>0</v>
      </c>
    </row>
    <row r="257" spans="1:11" s="79" customFormat="1" ht="40.799999999999997" x14ac:dyDescent="0.3">
      <c r="A257" s="80" t="s">
        <v>1133</v>
      </c>
      <c r="B257" s="81" t="s">
        <v>1101</v>
      </c>
      <c r="C257" s="82" t="s">
        <v>1134</v>
      </c>
      <c r="D257" s="83" t="s">
        <v>213</v>
      </c>
      <c r="E257" s="84">
        <v>6</v>
      </c>
      <c r="F257" s="85"/>
      <c r="G257" s="85">
        <f t="shared" si="9"/>
        <v>0</v>
      </c>
      <c r="H257" s="85"/>
      <c r="I257" s="85">
        <f t="shared" si="10"/>
        <v>0</v>
      </c>
      <c r="J257" s="85">
        <f t="shared" si="11"/>
        <v>0</v>
      </c>
    </row>
    <row r="258" spans="1:11" s="79" customFormat="1" ht="20.399999999999999" x14ac:dyDescent="0.3">
      <c r="A258" s="80" t="s">
        <v>1135</v>
      </c>
      <c r="B258" s="81" t="s">
        <v>1136</v>
      </c>
      <c r="C258" s="82" t="s">
        <v>1137</v>
      </c>
      <c r="D258" s="83" t="s">
        <v>213</v>
      </c>
      <c r="E258" s="84">
        <v>3</v>
      </c>
      <c r="F258" s="85"/>
      <c r="G258" s="85">
        <f t="shared" si="9"/>
        <v>0</v>
      </c>
      <c r="H258" s="85"/>
      <c r="I258" s="85">
        <f t="shared" si="10"/>
        <v>0</v>
      </c>
      <c r="J258" s="85">
        <f t="shared" si="11"/>
        <v>0</v>
      </c>
    </row>
    <row r="259" spans="1:11" s="79" customFormat="1" ht="20.399999999999999" x14ac:dyDescent="0.3">
      <c r="A259" s="80" t="s">
        <v>1138</v>
      </c>
      <c r="B259" s="81" t="s">
        <v>1136</v>
      </c>
      <c r="C259" s="82" t="s">
        <v>1139</v>
      </c>
      <c r="D259" s="83" t="s">
        <v>213</v>
      </c>
      <c r="E259" s="84">
        <v>3</v>
      </c>
      <c r="F259" s="85"/>
      <c r="G259" s="85">
        <f t="shared" ref="G259:G295" si="12">E259*F259</f>
        <v>0</v>
      </c>
      <c r="H259" s="85"/>
      <c r="I259" s="85">
        <f t="shared" ref="I259:I295" si="13">E259*H259</f>
        <v>0</v>
      </c>
      <c r="J259" s="85">
        <f t="shared" ref="J259:J322" si="14">G259+I259</f>
        <v>0</v>
      </c>
    </row>
    <row r="260" spans="1:11" s="79" customFormat="1" ht="40.799999999999997" x14ac:dyDescent="0.3">
      <c r="A260" s="80" t="s">
        <v>1140</v>
      </c>
      <c r="B260" s="81" t="s">
        <v>1141</v>
      </c>
      <c r="C260" s="82" t="s">
        <v>1142</v>
      </c>
      <c r="D260" s="83" t="s">
        <v>213</v>
      </c>
      <c r="E260" s="84">
        <v>60</v>
      </c>
      <c r="F260" s="85"/>
      <c r="G260" s="85">
        <f t="shared" si="12"/>
        <v>0</v>
      </c>
      <c r="H260" s="85"/>
      <c r="I260" s="85">
        <f t="shared" si="13"/>
        <v>0</v>
      </c>
      <c r="J260" s="85">
        <f t="shared" si="14"/>
        <v>0</v>
      </c>
    </row>
    <row r="261" spans="1:11" s="79" customFormat="1" ht="40.799999999999997" x14ac:dyDescent="0.3">
      <c r="A261" s="80" t="s">
        <v>1143</v>
      </c>
      <c r="B261" s="81" t="s">
        <v>1144</v>
      </c>
      <c r="C261" s="82" t="s">
        <v>1145</v>
      </c>
      <c r="D261" s="83" t="s">
        <v>213</v>
      </c>
      <c r="E261" s="84">
        <v>1232</v>
      </c>
      <c r="F261" s="85"/>
      <c r="G261" s="85">
        <f t="shared" si="12"/>
        <v>0</v>
      </c>
      <c r="H261" s="85"/>
      <c r="I261" s="85">
        <f t="shared" si="13"/>
        <v>0</v>
      </c>
      <c r="J261" s="85">
        <f t="shared" si="14"/>
        <v>0</v>
      </c>
    </row>
    <row r="262" spans="1:11" s="79" customFormat="1" ht="40.799999999999997" x14ac:dyDescent="0.3">
      <c r="A262" s="80" t="s">
        <v>1146</v>
      </c>
      <c r="B262" s="81" t="s">
        <v>1144</v>
      </c>
      <c r="C262" s="82" t="s">
        <v>1147</v>
      </c>
      <c r="D262" s="83" t="s">
        <v>213</v>
      </c>
      <c r="E262" s="84">
        <v>123</v>
      </c>
      <c r="F262" s="85"/>
      <c r="G262" s="85">
        <f t="shared" si="12"/>
        <v>0</v>
      </c>
      <c r="H262" s="85"/>
      <c r="I262" s="85">
        <f t="shared" si="13"/>
        <v>0</v>
      </c>
      <c r="J262" s="85">
        <f t="shared" si="14"/>
        <v>0</v>
      </c>
    </row>
    <row r="263" spans="1:11" s="79" customFormat="1" ht="20.399999999999999" x14ac:dyDescent="0.3">
      <c r="A263" s="80" t="s">
        <v>1148</v>
      </c>
      <c r="B263" s="81" t="s">
        <v>1149</v>
      </c>
      <c r="C263" s="82" t="s">
        <v>1150</v>
      </c>
      <c r="D263" s="83" t="s">
        <v>116</v>
      </c>
      <c r="E263" s="84">
        <v>10</v>
      </c>
      <c r="F263" s="85"/>
      <c r="G263" s="85">
        <f t="shared" si="12"/>
        <v>0</v>
      </c>
      <c r="H263" s="85"/>
      <c r="I263" s="85">
        <f t="shared" si="13"/>
        <v>0</v>
      </c>
      <c r="J263" s="85">
        <f t="shared" si="14"/>
        <v>0</v>
      </c>
    </row>
    <row r="264" spans="1:11" s="79" customFormat="1" ht="40.799999999999997" x14ac:dyDescent="0.3">
      <c r="A264" s="80" t="s">
        <v>1151</v>
      </c>
      <c r="B264" s="81" t="s">
        <v>1144</v>
      </c>
      <c r="C264" s="82" t="s">
        <v>1152</v>
      </c>
      <c r="D264" s="83" t="s">
        <v>213</v>
      </c>
      <c r="E264" s="84">
        <v>82</v>
      </c>
      <c r="F264" s="85"/>
      <c r="G264" s="85">
        <f t="shared" si="12"/>
        <v>0</v>
      </c>
      <c r="H264" s="85"/>
      <c r="I264" s="85">
        <f t="shared" si="13"/>
        <v>0</v>
      </c>
      <c r="J264" s="85">
        <f t="shared" si="14"/>
        <v>0</v>
      </c>
    </row>
    <row r="265" spans="1:11" s="79" customFormat="1" ht="40.799999999999997" x14ac:dyDescent="0.3">
      <c r="A265" s="80" t="s">
        <v>1153</v>
      </c>
      <c r="B265" s="81" t="s">
        <v>1154</v>
      </c>
      <c r="C265" s="82" t="s">
        <v>1155</v>
      </c>
      <c r="D265" s="83" t="s">
        <v>213</v>
      </c>
      <c r="E265" s="84">
        <v>6710</v>
      </c>
      <c r="F265" s="85"/>
      <c r="G265" s="85">
        <f t="shared" si="12"/>
        <v>0</v>
      </c>
      <c r="H265" s="85"/>
      <c r="I265" s="85">
        <f t="shared" si="13"/>
        <v>0</v>
      </c>
      <c r="J265" s="85">
        <f t="shared" si="14"/>
        <v>0</v>
      </c>
    </row>
    <row r="266" spans="1:11" s="79" customFormat="1" ht="40.799999999999997" x14ac:dyDescent="0.3">
      <c r="A266" s="80" t="s">
        <v>1156</v>
      </c>
      <c r="B266" s="81" t="s">
        <v>1157</v>
      </c>
      <c r="C266" s="82" t="s">
        <v>1158</v>
      </c>
      <c r="D266" s="83" t="s">
        <v>1159</v>
      </c>
      <c r="E266" s="84">
        <v>25</v>
      </c>
      <c r="F266" s="85"/>
      <c r="G266" s="85">
        <f t="shared" si="12"/>
        <v>0</v>
      </c>
      <c r="H266" s="85"/>
      <c r="I266" s="85">
        <f t="shared" si="13"/>
        <v>0</v>
      </c>
      <c r="J266" s="85">
        <f t="shared" si="14"/>
        <v>0</v>
      </c>
    </row>
    <row r="267" spans="1:11" s="79" customFormat="1" ht="40.799999999999997" x14ac:dyDescent="0.3">
      <c r="A267" s="80" t="s">
        <v>1160</v>
      </c>
      <c r="B267" s="81" t="s">
        <v>1161</v>
      </c>
      <c r="C267" s="82" t="s">
        <v>1162</v>
      </c>
      <c r="D267" s="83" t="s">
        <v>116</v>
      </c>
      <c r="E267" s="84">
        <v>39</v>
      </c>
      <c r="F267" s="85"/>
      <c r="G267" s="85">
        <f t="shared" si="12"/>
        <v>0</v>
      </c>
      <c r="H267" s="85"/>
      <c r="I267" s="85">
        <f t="shared" si="13"/>
        <v>0</v>
      </c>
      <c r="J267" s="85">
        <f t="shared" si="14"/>
        <v>0</v>
      </c>
    </row>
    <row r="268" spans="1:11" s="92" customFormat="1" ht="20.399999999999999" x14ac:dyDescent="0.3">
      <c r="A268" s="86" t="s">
        <v>1163</v>
      </c>
      <c r="B268" s="87" t="s">
        <v>1164</v>
      </c>
      <c r="C268" s="88" t="s">
        <v>1165</v>
      </c>
      <c r="D268" s="89" t="s">
        <v>415</v>
      </c>
      <c r="E268" s="93">
        <v>6.16</v>
      </c>
      <c r="F268" s="91"/>
      <c r="G268" s="91">
        <f t="shared" si="12"/>
        <v>0</v>
      </c>
      <c r="H268" s="91"/>
      <c r="I268" s="91">
        <f t="shared" si="13"/>
        <v>0</v>
      </c>
      <c r="J268" s="91">
        <f t="shared" si="14"/>
        <v>0</v>
      </c>
    </row>
    <row r="269" spans="1:11" s="79" customFormat="1" ht="40.799999999999997" x14ac:dyDescent="0.3">
      <c r="A269" s="80" t="s">
        <v>1166</v>
      </c>
      <c r="B269" s="81" t="s">
        <v>1167</v>
      </c>
      <c r="C269" s="82" t="s">
        <v>1168</v>
      </c>
      <c r="D269" s="83" t="s">
        <v>116</v>
      </c>
      <c r="E269" s="103">
        <v>628.32000000000005</v>
      </c>
      <c r="F269" s="85">
        <v>1512.924</v>
      </c>
      <c r="G269" s="85">
        <f t="shared" si="12"/>
        <v>950600.40768000006</v>
      </c>
      <c r="H269" s="85"/>
      <c r="I269" s="85">
        <f t="shared" si="13"/>
        <v>0</v>
      </c>
      <c r="J269" s="85">
        <f t="shared" si="14"/>
        <v>950600.40768000006</v>
      </c>
      <c r="K269" s="79">
        <f>1260.77*1.2</f>
        <v>1512.924</v>
      </c>
    </row>
    <row r="270" spans="1:11" s="79" customFormat="1" ht="40.799999999999997" x14ac:dyDescent="0.3">
      <c r="A270" s="80" t="s">
        <v>1169</v>
      </c>
      <c r="B270" s="81" t="s">
        <v>1170</v>
      </c>
      <c r="C270" s="82" t="s">
        <v>1171</v>
      </c>
      <c r="D270" s="83" t="s">
        <v>213</v>
      </c>
      <c r="E270" s="84">
        <v>41</v>
      </c>
      <c r="F270" s="85">
        <v>11.784000000000001</v>
      </c>
      <c r="G270" s="85">
        <f t="shared" si="12"/>
        <v>483.14400000000001</v>
      </c>
      <c r="H270" s="85"/>
      <c r="I270" s="85">
        <f t="shared" si="13"/>
        <v>0</v>
      </c>
      <c r="J270" s="85">
        <f t="shared" si="14"/>
        <v>483.14400000000001</v>
      </c>
      <c r="K270" s="79">
        <f>9.82*1.2</f>
        <v>11.784000000000001</v>
      </c>
    </row>
    <row r="271" spans="1:11" s="79" customFormat="1" ht="40.799999999999997" x14ac:dyDescent="0.3">
      <c r="A271" s="80" t="s">
        <v>1172</v>
      </c>
      <c r="B271" s="81" t="s">
        <v>1170</v>
      </c>
      <c r="C271" s="82" t="s">
        <v>1173</v>
      </c>
      <c r="D271" s="83" t="s">
        <v>213</v>
      </c>
      <c r="E271" s="84">
        <v>41</v>
      </c>
      <c r="F271" s="85">
        <v>51.636000000000003</v>
      </c>
      <c r="G271" s="85">
        <f t="shared" si="12"/>
        <v>2117.076</v>
      </c>
      <c r="H271" s="85"/>
      <c r="I271" s="85">
        <f t="shared" si="13"/>
        <v>0</v>
      </c>
      <c r="J271" s="85">
        <f t="shared" si="14"/>
        <v>2117.076</v>
      </c>
      <c r="K271" s="79">
        <f>43.03*1.2</f>
        <v>51.636000000000003</v>
      </c>
    </row>
    <row r="272" spans="1:11" s="92" customFormat="1" ht="30.6" x14ac:dyDescent="0.3">
      <c r="A272" s="86" t="s">
        <v>1174</v>
      </c>
      <c r="B272" s="87" t="s">
        <v>1175</v>
      </c>
      <c r="C272" s="88" t="s">
        <v>129</v>
      </c>
      <c r="D272" s="89" t="s">
        <v>130</v>
      </c>
      <c r="E272" s="90">
        <v>16</v>
      </c>
      <c r="F272" s="91"/>
      <c r="G272" s="91">
        <f t="shared" si="12"/>
        <v>0</v>
      </c>
      <c r="H272" s="91"/>
      <c r="I272" s="91">
        <f t="shared" si="13"/>
        <v>0</v>
      </c>
      <c r="J272" s="91">
        <f t="shared" si="14"/>
        <v>0</v>
      </c>
    </row>
    <row r="273" spans="1:10" s="79" customFormat="1" ht="40.799999999999997" x14ac:dyDescent="0.3">
      <c r="A273" s="80" t="s">
        <v>1176</v>
      </c>
      <c r="B273" s="81" t="s">
        <v>1177</v>
      </c>
      <c r="C273" s="82" t="s">
        <v>1178</v>
      </c>
      <c r="D273" s="83" t="s">
        <v>213</v>
      </c>
      <c r="E273" s="84">
        <v>16</v>
      </c>
      <c r="F273" s="85"/>
      <c r="G273" s="85">
        <f t="shared" si="12"/>
        <v>0</v>
      </c>
      <c r="H273" s="85"/>
      <c r="I273" s="85">
        <f t="shared" si="13"/>
        <v>0</v>
      </c>
      <c r="J273" s="85">
        <f t="shared" si="14"/>
        <v>0</v>
      </c>
    </row>
    <row r="274" spans="1:10" s="79" customFormat="1" ht="40.799999999999997" x14ac:dyDescent="0.3">
      <c r="A274" s="80" t="s">
        <v>1179</v>
      </c>
      <c r="B274" s="81" t="s">
        <v>1180</v>
      </c>
      <c r="C274" s="82" t="s">
        <v>1181</v>
      </c>
      <c r="D274" s="83" t="s">
        <v>213</v>
      </c>
      <c r="E274" s="84">
        <v>39</v>
      </c>
      <c r="F274" s="85"/>
      <c r="G274" s="85">
        <f t="shared" si="12"/>
        <v>0</v>
      </c>
      <c r="H274" s="85"/>
      <c r="I274" s="85">
        <f t="shared" si="13"/>
        <v>0</v>
      </c>
      <c r="J274" s="85">
        <f t="shared" si="14"/>
        <v>0</v>
      </c>
    </row>
    <row r="275" spans="1:10" s="79" customFormat="1" ht="40.799999999999997" x14ac:dyDescent="0.3">
      <c r="A275" s="80" t="s">
        <v>1182</v>
      </c>
      <c r="B275" s="81" t="s">
        <v>1183</v>
      </c>
      <c r="C275" s="82" t="s">
        <v>1184</v>
      </c>
      <c r="D275" s="83" t="s">
        <v>213</v>
      </c>
      <c r="E275" s="84">
        <v>33</v>
      </c>
      <c r="F275" s="85"/>
      <c r="G275" s="85">
        <f t="shared" si="12"/>
        <v>0</v>
      </c>
      <c r="H275" s="85"/>
      <c r="I275" s="85">
        <f t="shared" si="13"/>
        <v>0</v>
      </c>
      <c r="J275" s="85">
        <f t="shared" si="14"/>
        <v>0</v>
      </c>
    </row>
    <row r="276" spans="1:10" s="79" customFormat="1" ht="40.799999999999997" x14ac:dyDescent="0.3">
      <c r="A276" s="80" t="s">
        <v>1185</v>
      </c>
      <c r="B276" s="81" t="s">
        <v>1186</v>
      </c>
      <c r="C276" s="82" t="s">
        <v>1187</v>
      </c>
      <c r="D276" s="83" t="s">
        <v>213</v>
      </c>
      <c r="E276" s="84">
        <v>6</v>
      </c>
      <c r="F276" s="85"/>
      <c r="G276" s="85">
        <f t="shared" si="12"/>
        <v>0</v>
      </c>
      <c r="H276" s="85"/>
      <c r="I276" s="85">
        <f t="shared" si="13"/>
        <v>0</v>
      </c>
      <c r="J276" s="85">
        <f t="shared" si="14"/>
        <v>0</v>
      </c>
    </row>
    <row r="277" spans="1:10" s="79" customFormat="1" ht="40.799999999999997" x14ac:dyDescent="0.3">
      <c r="A277" s="80" t="s">
        <v>1188</v>
      </c>
      <c r="B277" s="81" t="s">
        <v>1189</v>
      </c>
      <c r="C277" s="82" t="s">
        <v>1190</v>
      </c>
      <c r="D277" s="83" t="s">
        <v>213</v>
      </c>
      <c r="E277" s="84">
        <v>63</v>
      </c>
      <c r="F277" s="85"/>
      <c r="G277" s="85">
        <f t="shared" si="12"/>
        <v>0</v>
      </c>
      <c r="H277" s="85"/>
      <c r="I277" s="85">
        <f t="shared" si="13"/>
        <v>0</v>
      </c>
      <c r="J277" s="85">
        <f t="shared" si="14"/>
        <v>0</v>
      </c>
    </row>
    <row r="278" spans="1:10" s="79" customFormat="1" ht="40.799999999999997" x14ac:dyDescent="0.3">
      <c r="A278" s="80" t="s">
        <v>1191</v>
      </c>
      <c r="B278" s="81" t="s">
        <v>1192</v>
      </c>
      <c r="C278" s="82" t="s">
        <v>1193</v>
      </c>
      <c r="D278" s="83" t="s">
        <v>213</v>
      </c>
      <c r="E278" s="84">
        <v>102</v>
      </c>
      <c r="F278" s="85"/>
      <c r="G278" s="85">
        <f t="shared" si="12"/>
        <v>0</v>
      </c>
      <c r="H278" s="85"/>
      <c r="I278" s="85">
        <f t="shared" si="13"/>
        <v>0</v>
      </c>
      <c r="J278" s="85">
        <f t="shared" si="14"/>
        <v>0</v>
      </c>
    </row>
    <row r="279" spans="1:10" s="79" customFormat="1" ht="40.799999999999997" x14ac:dyDescent="0.3">
      <c r="A279" s="80" t="s">
        <v>1194</v>
      </c>
      <c r="B279" s="81" t="s">
        <v>1195</v>
      </c>
      <c r="C279" s="82" t="s">
        <v>1196</v>
      </c>
      <c r="D279" s="83" t="s">
        <v>213</v>
      </c>
      <c r="E279" s="84">
        <v>156</v>
      </c>
      <c r="F279" s="85"/>
      <c r="G279" s="85">
        <f t="shared" si="12"/>
        <v>0</v>
      </c>
      <c r="H279" s="85"/>
      <c r="I279" s="85">
        <f t="shared" si="13"/>
        <v>0</v>
      </c>
      <c r="J279" s="85">
        <f t="shared" si="14"/>
        <v>0</v>
      </c>
    </row>
    <row r="280" spans="1:10" s="79" customFormat="1" ht="40.799999999999997" x14ac:dyDescent="0.3">
      <c r="A280" s="80" t="s">
        <v>1197</v>
      </c>
      <c r="B280" s="81" t="s">
        <v>1198</v>
      </c>
      <c r="C280" s="82" t="s">
        <v>1199</v>
      </c>
      <c r="D280" s="83" t="s">
        <v>213</v>
      </c>
      <c r="E280" s="84">
        <v>156</v>
      </c>
      <c r="F280" s="85"/>
      <c r="G280" s="85">
        <f t="shared" si="12"/>
        <v>0</v>
      </c>
      <c r="H280" s="85"/>
      <c r="I280" s="85">
        <f t="shared" si="13"/>
        <v>0</v>
      </c>
      <c r="J280" s="85">
        <f t="shared" si="14"/>
        <v>0</v>
      </c>
    </row>
    <row r="281" spans="1:10" s="79" customFormat="1" ht="40.799999999999997" x14ac:dyDescent="0.3">
      <c r="A281" s="80" t="s">
        <v>1200</v>
      </c>
      <c r="B281" s="81" t="s">
        <v>1201</v>
      </c>
      <c r="C281" s="82" t="s">
        <v>1202</v>
      </c>
      <c r="D281" s="83" t="s">
        <v>213</v>
      </c>
      <c r="E281" s="84">
        <v>156</v>
      </c>
      <c r="F281" s="85"/>
      <c r="G281" s="85">
        <f t="shared" si="12"/>
        <v>0</v>
      </c>
      <c r="H281" s="85"/>
      <c r="I281" s="85">
        <f t="shared" si="13"/>
        <v>0</v>
      </c>
      <c r="J281" s="85">
        <f t="shared" si="14"/>
        <v>0</v>
      </c>
    </row>
    <row r="282" spans="1:10" s="79" customFormat="1" ht="40.799999999999997" x14ac:dyDescent="0.3">
      <c r="A282" s="80" t="s">
        <v>1203</v>
      </c>
      <c r="B282" s="81" t="s">
        <v>1201</v>
      </c>
      <c r="C282" s="82" t="s">
        <v>1204</v>
      </c>
      <c r="D282" s="83" t="s">
        <v>213</v>
      </c>
      <c r="E282" s="84">
        <v>156</v>
      </c>
      <c r="F282" s="85"/>
      <c r="G282" s="85">
        <f t="shared" si="12"/>
        <v>0</v>
      </c>
      <c r="H282" s="85"/>
      <c r="I282" s="85">
        <f t="shared" si="13"/>
        <v>0</v>
      </c>
      <c r="J282" s="85">
        <f t="shared" si="14"/>
        <v>0</v>
      </c>
    </row>
    <row r="283" spans="1:10" s="92" customFormat="1" ht="20.399999999999999" x14ac:dyDescent="0.3">
      <c r="A283" s="86" t="s">
        <v>1205</v>
      </c>
      <c r="B283" s="87" t="s">
        <v>508</v>
      </c>
      <c r="C283" s="88" t="s">
        <v>509</v>
      </c>
      <c r="D283" s="89" t="s">
        <v>109</v>
      </c>
      <c r="E283" s="93">
        <v>0.89</v>
      </c>
      <c r="F283" s="91"/>
      <c r="G283" s="91">
        <f t="shared" si="12"/>
        <v>0</v>
      </c>
      <c r="H283" s="91"/>
      <c r="I283" s="91">
        <f t="shared" si="13"/>
        <v>0</v>
      </c>
      <c r="J283" s="91">
        <f t="shared" si="14"/>
        <v>0</v>
      </c>
    </row>
    <row r="284" spans="1:10" s="79" customFormat="1" ht="40.799999999999997" x14ac:dyDescent="0.3">
      <c r="A284" s="80" t="s">
        <v>1206</v>
      </c>
      <c r="B284" s="81" t="s">
        <v>1207</v>
      </c>
      <c r="C284" s="82" t="s">
        <v>1208</v>
      </c>
      <c r="D284" s="83" t="s">
        <v>116</v>
      </c>
      <c r="E284" s="103">
        <v>90.78</v>
      </c>
      <c r="F284" s="85"/>
      <c r="G284" s="85">
        <f t="shared" si="12"/>
        <v>0</v>
      </c>
      <c r="H284" s="85"/>
      <c r="I284" s="85">
        <f t="shared" si="13"/>
        <v>0</v>
      </c>
      <c r="J284" s="85">
        <f t="shared" si="14"/>
        <v>0</v>
      </c>
    </row>
    <row r="285" spans="1:10" s="79" customFormat="1" ht="40.799999999999997" x14ac:dyDescent="0.3">
      <c r="A285" s="80" t="s">
        <v>1209</v>
      </c>
      <c r="B285" s="81" t="s">
        <v>1210</v>
      </c>
      <c r="C285" s="82" t="s">
        <v>1211</v>
      </c>
      <c r="D285" s="83" t="s">
        <v>116</v>
      </c>
      <c r="E285" s="84">
        <v>7</v>
      </c>
      <c r="F285" s="85"/>
      <c r="G285" s="85">
        <f t="shared" si="12"/>
        <v>0</v>
      </c>
      <c r="H285" s="85"/>
      <c r="I285" s="85">
        <f t="shared" si="13"/>
        <v>0</v>
      </c>
      <c r="J285" s="85">
        <f t="shared" si="14"/>
        <v>0</v>
      </c>
    </row>
    <row r="286" spans="1:10" s="79" customFormat="1" ht="40.799999999999997" x14ac:dyDescent="0.3">
      <c r="A286" s="80" t="s">
        <v>1212</v>
      </c>
      <c r="B286" s="81" t="s">
        <v>1213</v>
      </c>
      <c r="C286" s="82" t="s">
        <v>1214</v>
      </c>
      <c r="D286" s="83" t="s">
        <v>213</v>
      </c>
      <c r="E286" s="84">
        <v>16</v>
      </c>
      <c r="F286" s="85"/>
      <c r="G286" s="85">
        <f t="shared" si="12"/>
        <v>0</v>
      </c>
      <c r="H286" s="85"/>
      <c r="I286" s="85">
        <f t="shared" si="13"/>
        <v>0</v>
      </c>
      <c r="J286" s="85">
        <f t="shared" si="14"/>
        <v>0</v>
      </c>
    </row>
    <row r="287" spans="1:10" s="92" customFormat="1" ht="20.399999999999999" x14ac:dyDescent="0.3">
      <c r="A287" s="86" t="s">
        <v>1215</v>
      </c>
      <c r="B287" s="87" t="s">
        <v>825</v>
      </c>
      <c r="C287" s="88" t="s">
        <v>826</v>
      </c>
      <c r="D287" s="89" t="s">
        <v>109</v>
      </c>
      <c r="E287" s="93">
        <v>18.64</v>
      </c>
      <c r="F287" s="91"/>
      <c r="G287" s="91">
        <f t="shared" si="12"/>
        <v>0</v>
      </c>
      <c r="H287" s="91"/>
      <c r="I287" s="91">
        <f t="shared" si="13"/>
        <v>0</v>
      </c>
      <c r="J287" s="91">
        <f t="shared" si="14"/>
        <v>0</v>
      </c>
    </row>
    <row r="288" spans="1:10" s="79" customFormat="1" ht="40.799999999999997" x14ac:dyDescent="0.3">
      <c r="A288" s="80" t="s">
        <v>1216</v>
      </c>
      <c r="B288" s="81" t="s">
        <v>1217</v>
      </c>
      <c r="C288" s="82" t="s">
        <v>1218</v>
      </c>
      <c r="D288" s="83" t="s">
        <v>116</v>
      </c>
      <c r="E288" s="103">
        <v>210.12</v>
      </c>
      <c r="F288" s="85"/>
      <c r="G288" s="85">
        <f t="shared" si="12"/>
        <v>0</v>
      </c>
      <c r="H288" s="85"/>
      <c r="I288" s="85">
        <f t="shared" si="13"/>
        <v>0</v>
      </c>
      <c r="J288" s="85">
        <f t="shared" si="14"/>
        <v>0</v>
      </c>
    </row>
    <row r="289" spans="1:10" s="79" customFormat="1" ht="40.799999999999997" x14ac:dyDescent="0.3">
      <c r="A289" s="80" t="s">
        <v>1219</v>
      </c>
      <c r="B289" s="81" t="s">
        <v>1220</v>
      </c>
      <c r="C289" s="82" t="s">
        <v>1221</v>
      </c>
      <c r="D289" s="83" t="s">
        <v>116</v>
      </c>
      <c r="E289" s="95">
        <v>1297.8</v>
      </c>
      <c r="F289" s="85"/>
      <c r="G289" s="85">
        <f t="shared" si="12"/>
        <v>0</v>
      </c>
      <c r="H289" s="85"/>
      <c r="I289" s="85">
        <f t="shared" si="13"/>
        <v>0</v>
      </c>
      <c r="J289" s="85">
        <f t="shared" si="14"/>
        <v>0</v>
      </c>
    </row>
    <row r="290" spans="1:10" s="79" customFormat="1" ht="40.799999999999997" x14ac:dyDescent="0.3">
      <c r="A290" s="80" t="s">
        <v>1222</v>
      </c>
      <c r="B290" s="81" t="s">
        <v>1223</v>
      </c>
      <c r="C290" s="82" t="s">
        <v>1224</v>
      </c>
      <c r="D290" s="83" t="s">
        <v>116</v>
      </c>
      <c r="E290" s="84">
        <v>412</v>
      </c>
      <c r="F290" s="85"/>
      <c r="G290" s="85">
        <f t="shared" si="12"/>
        <v>0</v>
      </c>
      <c r="H290" s="85"/>
      <c r="I290" s="85">
        <f t="shared" si="13"/>
        <v>0</v>
      </c>
      <c r="J290" s="85">
        <f t="shared" si="14"/>
        <v>0</v>
      </c>
    </row>
    <row r="291" spans="1:10" s="79" customFormat="1" ht="40.799999999999997" x14ac:dyDescent="0.3">
      <c r="A291" s="80" t="s">
        <v>1225</v>
      </c>
      <c r="B291" s="81" t="s">
        <v>1210</v>
      </c>
      <c r="C291" s="82" t="s">
        <v>1226</v>
      </c>
      <c r="D291" s="83" t="s">
        <v>116</v>
      </c>
      <c r="E291" s="84">
        <v>4</v>
      </c>
      <c r="F291" s="85"/>
      <c r="G291" s="85">
        <f t="shared" si="12"/>
        <v>0</v>
      </c>
      <c r="H291" s="85"/>
      <c r="I291" s="85">
        <f t="shared" si="13"/>
        <v>0</v>
      </c>
      <c r="J291" s="85">
        <f t="shared" si="14"/>
        <v>0</v>
      </c>
    </row>
    <row r="292" spans="1:10" s="79" customFormat="1" ht="40.799999999999997" x14ac:dyDescent="0.3">
      <c r="A292" s="80" t="s">
        <v>1227</v>
      </c>
      <c r="B292" s="81" t="s">
        <v>1192</v>
      </c>
      <c r="C292" s="82" t="s">
        <v>1193</v>
      </c>
      <c r="D292" s="83" t="s">
        <v>213</v>
      </c>
      <c r="E292" s="84">
        <v>1864</v>
      </c>
      <c r="F292" s="85"/>
      <c r="G292" s="85">
        <f t="shared" si="12"/>
        <v>0</v>
      </c>
      <c r="H292" s="85"/>
      <c r="I292" s="85">
        <f t="shared" si="13"/>
        <v>0</v>
      </c>
      <c r="J292" s="85">
        <f t="shared" si="14"/>
        <v>0</v>
      </c>
    </row>
    <row r="293" spans="1:10" s="79" customFormat="1" ht="40.799999999999997" x14ac:dyDescent="0.3">
      <c r="A293" s="80" t="s">
        <v>1228</v>
      </c>
      <c r="B293" s="81" t="s">
        <v>1229</v>
      </c>
      <c r="C293" s="82" t="s">
        <v>1230</v>
      </c>
      <c r="D293" s="83" t="s">
        <v>213</v>
      </c>
      <c r="E293" s="84">
        <v>6</v>
      </c>
      <c r="F293" s="85"/>
      <c r="G293" s="85">
        <f t="shared" si="12"/>
        <v>0</v>
      </c>
      <c r="H293" s="85"/>
      <c r="I293" s="85">
        <f t="shared" si="13"/>
        <v>0</v>
      </c>
      <c r="J293" s="85">
        <f t="shared" si="14"/>
        <v>0</v>
      </c>
    </row>
    <row r="294" spans="1:10" s="79" customFormat="1" ht="40.799999999999997" x14ac:dyDescent="0.3">
      <c r="A294" s="80" t="s">
        <v>1231</v>
      </c>
      <c r="B294" s="81" t="s">
        <v>1229</v>
      </c>
      <c r="C294" s="82" t="s">
        <v>1232</v>
      </c>
      <c r="D294" s="83" t="s">
        <v>213</v>
      </c>
      <c r="E294" s="84">
        <v>54</v>
      </c>
      <c r="F294" s="85"/>
      <c r="G294" s="85">
        <f t="shared" si="12"/>
        <v>0</v>
      </c>
      <c r="H294" s="85"/>
      <c r="I294" s="85">
        <f t="shared" si="13"/>
        <v>0</v>
      </c>
      <c r="J294" s="85">
        <f t="shared" si="14"/>
        <v>0</v>
      </c>
    </row>
    <row r="295" spans="1:10" s="79" customFormat="1" ht="40.799999999999997" x14ac:dyDescent="0.3">
      <c r="A295" s="80" t="s">
        <v>1233</v>
      </c>
      <c r="B295" s="81" t="s">
        <v>1229</v>
      </c>
      <c r="C295" s="82" t="s">
        <v>1234</v>
      </c>
      <c r="D295" s="83" t="s">
        <v>213</v>
      </c>
      <c r="E295" s="84">
        <v>6</v>
      </c>
      <c r="F295" s="85"/>
      <c r="G295" s="85">
        <f t="shared" si="12"/>
        <v>0</v>
      </c>
      <c r="H295" s="85"/>
      <c r="I295" s="85">
        <f t="shared" si="13"/>
        <v>0</v>
      </c>
      <c r="J295" s="85">
        <f t="shared" si="14"/>
        <v>0</v>
      </c>
    </row>
    <row r="296" spans="1:10" x14ac:dyDescent="0.3">
      <c r="G296" s="91">
        <f t="shared" ref="G296:I296" si="15">SUM(G3:G295)</f>
        <v>149085170.60367998</v>
      </c>
      <c r="H296" s="91"/>
      <c r="I296" s="91">
        <f t="shared" si="15"/>
        <v>0</v>
      </c>
      <c r="J296" s="91">
        <f>SUM(J3:J295)</f>
        <v>149085170.60367998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pageSetUpPr fitToPage="1"/>
  </sheetPr>
  <dimension ref="A1:K67"/>
  <sheetViews>
    <sheetView workbookViewId="0">
      <pane ySplit="1" topLeftCell="A2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1235</v>
      </c>
      <c r="B2" s="77"/>
      <c r="C2" s="77"/>
      <c r="D2" s="77"/>
      <c r="E2" s="78"/>
    </row>
    <row r="3" spans="1:10" s="92" customFormat="1" ht="20.399999999999999" x14ac:dyDescent="0.3">
      <c r="A3" s="86" t="s">
        <v>539</v>
      </c>
      <c r="B3" s="87" t="s">
        <v>413</v>
      </c>
      <c r="C3" s="88" t="s">
        <v>414</v>
      </c>
      <c r="D3" s="89" t="s">
        <v>415</v>
      </c>
      <c r="E3" s="93">
        <v>18.21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79" customFormat="1" ht="40.799999999999997" x14ac:dyDescent="0.3">
      <c r="A4" s="97" t="s">
        <v>15</v>
      </c>
      <c r="B4" s="98" t="s">
        <v>1081</v>
      </c>
      <c r="C4" s="99" t="s">
        <v>1082</v>
      </c>
      <c r="D4" s="100" t="s">
        <v>116</v>
      </c>
      <c r="E4" s="107">
        <v>2485.7399999999998</v>
      </c>
      <c r="F4" s="85">
        <v>2700</v>
      </c>
      <c r="G4" s="102">
        <f t="shared" si="0"/>
        <v>6711497.9999999991</v>
      </c>
      <c r="H4" s="102"/>
      <c r="I4" s="102">
        <f t="shared" si="1"/>
        <v>0</v>
      </c>
      <c r="J4" s="102">
        <f t="shared" si="2"/>
        <v>6711497.9999999991</v>
      </c>
    </row>
    <row r="5" spans="1:10" s="92" customFormat="1" ht="40.799999999999997" x14ac:dyDescent="0.3">
      <c r="A5" s="86" t="s">
        <v>19</v>
      </c>
      <c r="B5" s="87" t="s">
        <v>114</v>
      </c>
      <c r="C5" s="88" t="s">
        <v>115</v>
      </c>
      <c r="D5" s="89" t="s">
        <v>109</v>
      </c>
      <c r="E5" s="93">
        <v>28.09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92" customFormat="1" ht="40.799999999999997" x14ac:dyDescent="0.3">
      <c r="A6" s="86" t="s">
        <v>22</v>
      </c>
      <c r="B6" s="87" t="s">
        <v>111</v>
      </c>
      <c r="C6" s="88" t="s">
        <v>112</v>
      </c>
      <c r="D6" s="89" t="s">
        <v>109</v>
      </c>
      <c r="E6" s="93">
        <v>19.53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0" s="92" customFormat="1" ht="20.399999999999999" x14ac:dyDescent="0.3">
      <c r="A7" s="86" t="s">
        <v>25</v>
      </c>
      <c r="B7" s="87" t="s">
        <v>718</v>
      </c>
      <c r="C7" s="88" t="s">
        <v>719</v>
      </c>
      <c r="D7" s="89" t="s">
        <v>18</v>
      </c>
      <c r="E7" s="94">
        <v>0.1</v>
      </c>
      <c r="F7" s="91"/>
      <c r="G7" s="91">
        <f t="shared" si="0"/>
        <v>0</v>
      </c>
      <c r="H7" s="91"/>
      <c r="I7" s="91">
        <f t="shared" si="1"/>
        <v>0</v>
      </c>
      <c r="J7" s="91">
        <f t="shared" si="2"/>
        <v>0</v>
      </c>
    </row>
    <row r="8" spans="1:10" s="92" customFormat="1" ht="20.399999999999999" x14ac:dyDescent="0.3">
      <c r="A8" s="86" t="s">
        <v>28</v>
      </c>
      <c r="B8" s="87" t="s">
        <v>23</v>
      </c>
      <c r="C8" s="88" t="s">
        <v>24</v>
      </c>
      <c r="D8" s="89" t="s">
        <v>18</v>
      </c>
      <c r="E8" s="93">
        <v>2.92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92" customFormat="1" ht="20.399999999999999" x14ac:dyDescent="0.3">
      <c r="A9" s="86" t="s">
        <v>552</v>
      </c>
      <c r="B9" s="87" t="s">
        <v>20</v>
      </c>
      <c r="C9" s="88" t="s">
        <v>21</v>
      </c>
      <c r="D9" s="89" t="s">
        <v>18</v>
      </c>
      <c r="E9" s="93">
        <v>0.42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0" s="92" customFormat="1" ht="20.399999999999999" x14ac:dyDescent="0.3">
      <c r="A10" s="86" t="s">
        <v>34</v>
      </c>
      <c r="B10" s="87" t="s">
        <v>16</v>
      </c>
      <c r="C10" s="88" t="s">
        <v>17</v>
      </c>
      <c r="D10" s="89" t="s">
        <v>18</v>
      </c>
      <c r="E10" s="93">
        <v>0.24</v>
      </c>
      <c r="F10" s="91"/>
      <c r="G10" s="91">
        <f t="shared" si="0"/>
        <v>0</v>
      </c>
      <c r="H10" s="91"/>
      <c r="I10" s="91">
        <f t="shared" si="1"/>
        <v>0</v>
      </c>
      <c r="J10" s="91">
        <f t="shared" si="2"/>
        <v>0</v>
      </c>
    </row>
    <row r="11" spans="1:10" s="79" customFormat="1" ht="40.799999999999997" x14ac:dyDescent="0.3">
      <c r="A11" s="80" t="s">
        <v>35</v>
      </c>
      <c r="B11" s="81" t="s">
        <v>1090</v>
      </c>
      <c r="C11" s="82" t="s">
        <v>1091</v>
      </c>
      <c r="D11" s="83" t="s">
        <v>116</v>
      </c>
      <c r="E11" s="95">
        <v>127.5</v>
      </c>
      <c r="F11" s="85">
        <v>989.52</v>
      </c>
      <c r="G11" s="85">
        <f t="shared" si="0"/>
        <v>126163.8</v>
      </c>
      <c r="H11" s="85"/>
      <c r="I11" s="85">
        <f t="shared" si="1"/>
        <v>0</v>
      </c>
      <c r="J11" s="85">
        <f t="shared" si="2"/>
        <v>126163.8</v>
      </c>
    </row>
    <row r="12" spans="1:10" s="79" customFormat="1" ht="40.799999999999997" x14ac:dyDescent="0.3">
      <c r="A12" s="80" t="s">
        <v>556</v>
      </c>
      <c r="B12" s="81" t="s">
        <v>1090</v>
      </c>
      <c r="C12" s="82" t="s">
        <v>1093</v>
      </c>
      <c r="D12" s="83" t="s">
        <v>116</v>
      </c>
      <c r="E12" s="95">
        <v>749.7</v>
      </c>
      <c r="F12" s="85">
        <v>1155.51</v>
      </c>
      <c r="G12" s="85">
        <f t="shared" si="0"/>
        <v>866285.84700000007</v>
      </c>
      <c r="H12" s="85"/>
      <c r="I12" s="85">
        <f t="shared" si="1"/>
        <v>0</v>
      </c>
      <c r="J12" s="85">
        <f t="shared" si="2"/>
        <v>866285.84700000007</v>
      </c>
    </row>
    <row r="13" spans="1:10" s="79" customFormat="1" ht="40.799999999999997" x14ac:dyDescent="0.3">
      <c r="A13" s="80" t="s">
        <v>42</v>
      </c>
      <c r="B13" s="81" t="s">
        <v>1090</v>
      </c>
      <c r="C13" s="82" t="s">
        <v>1095</v>
      </c>
      <c r="D13" s="83" t="s">
        <v>116</v>
      </c>
      <c r="E13" s="95">
        <v>1065.9000000000001</v>
      </c>
      <c r="F13" s="85">
        <v>1579.11</v>
      </c>
      <c r="G13" s="85">
        <f t="shared" si="0"/>
        <v>1683173.3489999999</v>
      </c>
      <c r="H13" s="85"/>
      <c r="I13" s="85">
        <f t="shared" si="1"/>
        <v>0</v>
      </c>
      <c r="J13" s="85">
        <f t="shared" si="2"/>
        <v>1683173.3489999999</v>
      </c>
    </row>
    <row r="14" spans="1:10" s="79" customFormat="1" ht="40.799999999999997" x14ac:dyDescent="0.3">
      <c r="A14" s="80" t="s">
        <v>558</v>
      </c>
      <c r="B14" s="81" t="s">
        <v>1097</v>
      </c>
      <c r="C14" s="82" t="s">
        <v>1098</v>
      </c>
      <c r="D14" s="83" t="s">
        <v>116</v>
      </c>
      <c r="E14" s="95">
        <v>163.19999999999999</v>
      </c>
      <c r="F14" s="85">
        <v>2734.18</v>
      </c>
      <c r="G14" s="85">
        <f t="shared" si="0"/>
        <v>446218.17599999992</v>
      </c>
      <c r="H14" s="85"/>
      <c r="I14" s="85">
        <f t="shared" si="1"/>
        <v>0</v>
      </c>
      <c r="J14" s="85">
        <f t="shared" si="2"/>
        <v>446218.17599999992</v>
      </c>
    </row>
    <row r="15" spans="1:10" s="92" customFormat="1" ht="20.399999999999999" x14ac:dyDescent="0.3">
      <c r="A15" s="86" t="s">
        <v>45</v>
      </c>
      <c r="B15" s="87" t="s">
        <v>208</v>
      </c>
      <c r="C15" s="88" t="s">
        <v>209</v>
      </c>
      <c r="D15" s="89" t="s">
        <v>38</v>
      </c>
      <c r="E15" s="90">
        <v>19</v>
      </c>
      <c r="F15" s="91"/>
      <c r="G15" s="91">
        <f t="shared" si="0"/>
        <v>0</v>
      </c>
      <c r="H15" s="91"/>
      <c r="I15" s="91">
        <f t="shared" si="1"/>
        <v>0</v>
      </c>
      <c r="J15" s="91">
        <f t="shared" si="2"/>
        <v>0</v>
      </c>
    </row>
    <row r="16" spans="1:10" s="79" customFormat="1" ht="40.799999999999997" x14ac:dyDescent="0.3">
      <c r="A16" s="80" t="s">
        <v>46</v>
      </c>
      <c r="B16" s="81" t="s">
        <v>1101</v>
      </c>
      <c r="C16" s="82" t="s">
        <v>1102</v>
      </c>
      <c r="D16" s="83" t="s">
        <v>213</v>
      </c>
      <c r="E16" s="84">
        <v>5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79" customFormat="1" ht="40.799999999999997" x14ac:dyDescent="0.3">
      <c r="A17" s="80" t="s">
        <v>563</v>
      </c>
      <c r="B17" s="81" t="s">
        <v>1101</v>
      </c>
      <c r="C17" s="82" t="s">
        <v>1104</v>
      </c>
      <c r="D17" s="83" t="s">
        <v>213</v>
      </c>
      <c r="E17" s="84">
        <v>8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40.799999999999997" x14ac:dyDescent="0.3">
      <c r="A18" s="80" t="s">
        <v>51</v>
      </c>
      <c r="B18" s="81" t="s">
        <v>1101</v>
      </c>
      <c r="C18" s="82" t="s">
        <v>1106</v>
      </c>
      <c r="D18" s="83" t="s">
        <v>213</v>
      </c>
      <c r="E18" s="84">
        <v>6</v>
      </c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79" customFormat="1" ht="20.399999999999999" x14ac:dyDescent="0.3">
      <c r="A19" s="80" t="s">
        <v>565</v>
      </c>
      <c r="B19" s="81" t="s">
        <v>1108</v>
      </c>
      <c r="C19" s="82" t="s">
        <v>1109</v>
      </c>
      <c r="D19" s="83" t="s">
        <v>213</v>
      </c>
      <c r="E19" s="84">
        <v>9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40.799999999999997" x14ac:dyDescent="0.3">
      <c r="A20" s="80" t="s">
        <v>567</v>
      </c>
      <c r="B20" s="81" t="s">
        <v>1111</v>
      </c>
      <c r="C20" s="82" t="s">
        <v>1112</v>
      </c>
      <c r="D20" s="83" t="s">
        <v>213</v>
      </c>
      <c r="E20" s="84">
        <v>63</v>
      </c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79" customFormat="1" ht="40.799999999999997" x14ac:dyDescent="0.3">
      <c r="A21" s="80" t="s">
        <v>56</v>
      </c>
      <c r="B21" s="81" t="s">
        <v>1111</v>
      </c>
      <c r="C21" s="82" t="s">
        <v>1114</v>
      </c>
      <c r="D21" s="83" t="s">
        <v>213</v>
      </c>
      <c r="E21" s="84">
        <v>22</v>
      </c>
      <c r="F21" s="85"/>
      <c r="G21" s="85">
        <f t="shared" si="0"/>
        <v>0</v>
      </c>
      <c r="H21" s="85"/>
      <c r="I21" s="85">
        <f t="shared" si="1"/>
        <v>0</v>
      </c>
      <c r="J21" s="85">
        <f t="shared" si="2"/>
        <v>0</v>
      </c>
    </row>
    <row r="22" spans="1:10" s="92" customFormat="1" ht="14.4" x14ac:dyDescent="0.3">
      <c r="A22" s="86" t="s">
        <v>57</v>
      </c>
      <c r="B22" s="87" t="s">
        <v>1116</v>
      </c>
      <c r="C22" s="88" t="s">
        <v>1117</v>
      </c>
      <c r="D22" s="89" t="s">
        <v>1118</v>
      </c>
      <c r="E22" s="90">
        <v>3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79" customFormat="1" ht="20.399999999999999" x14ac:dyDescent="0.3">
      <c r="A23" s="80" t="s">
        <v>60</v>
      </c>
      <c r="B23" s="81" t="s">
        <v>1120</v>
      </c>
      <c r="C23" s="82" t="s">
        <v>1121</v>
      </c>
      <c r="D23" s="83" t="s">
        <v>1122</v>
      </c>
      <c r="E23" s="84">
        <v>1</v>
      </c>
      <c r="F23" s="85"/>
      <c r="G23" s="85">
        <f t="shared" si="0"/>
        <v>0</v>
      </c>
      <c r="H23" s="85"/>
      <c r="I23" s="85">
        <f t="shared" si="1"/>
        <v>0</v>
      </c>
      <c r="J23" s="85">
        <f t="shared" si="2"/>
        <v>0</v>
      </c>
    </row>
    <row r="24" spans="1:10" s="79" customFormat="1" ht="20.399999999999999" x14ac:dyDescent="0.3">
      <c r="A24" s="80" t="s">
        <v>63</v>
      </c>
      <c r="B24" s="81" t="s">
        <v>1120</v>
      </c>
      <c r="C24" s="82" t="s">
        <v>1124</v>
      </c>
      <c r="D24" s="83" t="s">
        <v>1122</v>
      </c>
      <c r="E24" s="84">
        <v>1</v>
      </c>
      <c r="F24" s="85"/>
      <c r="G24" s="85">
        <f t="shared" si="0"/>
        <v>0</v>
      </c>
      <c r="H24" s="85"/>
      <c r="I24" s="85">
        <f t="shared" si="1"/>
        <v>0</v>
      </c>
      <c r="J24" s="85">
        <f t="shared" si="2"/>
        <v>0</v>
      </c>
    </row>
    <row r="25" spans="1:10" s="79" customFormat="1" ht="20.399999999999999" x14ac:dyDescent="0.3">
      <c r="A25" s="80" t="s">
        <v>1236</v>
      </c>
      <c r="B25" s="81" t="s">
        <v>1120</v>
      </c>
      <c r="C25" s="82" t="s">
        <v>1126</v>
      </c>
      <c r="D25" s="83" t="s">
        <v>1122</v>
      </c>
      <c r="E25" s="84">
        <v>1</v>
      </c>
      <c r="F25" s="85"/>
      <c r="G25" s="85">
        <f t="shared" si="0"/>
        <v>0</v>
      </c>
      <c r="H25" s="85"/>
      <c r="I25" s="85">
        <f t="shared" si="1"/>
        <v>0</v>
      </c>
      <c r="J25" s="85">
        <f t="shared" si="2"/>
        <v>0</v>
      </c>
    </row>
    <row r="26" spans="1:10" s="79" customFormat="1" ht="40.799999999999997" x14ac:dyDescent="0.3">
      <c r="A26" s="80" t="s">
        <v>70</v>
      </c>
      <c r="B26" s="81" t="s">
        <v>1128</v>
      </c>
      <c r="C26" s="82" t="s">
        <v>1129</v>
      </c>
      <c r="D26" s="83" t="s">
        <v>116</v>
      </c>
      <c r="E26" s="95">
        <v>132.6</v>
      </c>
      <c r="F26" s="85"/>
      <c r="G26" s="85">
        <f t="shared" si="0"/>
        <v>0</v>
      </c>
      <c r="H26" s="85"/>
      <c r="I26" s="85">
        <f t="shared" si="1"/>
        <v>0</v>
      </c>
      <c r="J26" s="85">
        <f t="shared" si="2"/>
        <v>0</v>
      </c>
    </row>
    <row r="27" spans="1:10" s="79" customFormat="1" ht="40.799999999999997" x14ac:dyDescent="0.3">
      <c r="A27" s="80" t="s">
        <v>74</v>
      </c>
      <c r="B27" s="81" t="s">
        <v>1131</v>
      </c>
      <c r="C27" s="82" t="s">
        <v>1132</v>
      </c>
      <c r="D27" s="83" t="s">
        <v>116</v>
      </c>
      <c r="E27" s="95">
        <v>132.6</v>
      </c>
      <c r="F27" s="85"/>
      <c r="G27" s="85">
        <f t="shared" si="0"/>
        <v>0</v>
      </c>
      <c r="H27" s="85"/>
      <c r="I27" s="85">
        <f t="shared" si="1"/>
        <v>0</v>
      </c>
      <c r="J27" s="85">
        <f t="shared" si="2"/>
        <v>0</v>
      </c>
    </row>
    <row r="28" spans="1:10" s="79" customFormat="1" ht="40.799999999999997" x14ac:dyDescent="0.3">
      <c r="A28" s="80" t="s">
        <v>76</v>
      </c>
      <c r="B28" s="81" t="s">
        <v>1101</v>
      </c>
      <c r="C28" s="82" t="s">
        <v>1134</v>
      </c>
      <c r="D28" s="83" t="s">
        <v>213</v>
      </c>
      <c r="E28" s="84">
        <v>6</v>
      </c>
      <c r="F28" s="85"/>
      <c r="G28" s="85">
        <f t="shared" si="0"/>
        <v>0</v>
      </c>
      <c r="H28" s="85"/>
      <c r="I28" s="85">
        <f t="shared" si="1"/>
        <v>0</v>
      </c>
      <c r="J28" s="85">
        <f t="shared" si="2"/>
        <v>0</v>
      </c>
    </row>
    <row r="29" spans="1:10" s="79" customFormat="1" ht="20.399999999999999" x14ac:dyDescent="0.3">
      <c r="A29" s="80" t="s">
        <v>1237</v>
      </c>
      <c r="B29" s="81" t="s">
        <v>1136</v>
      </c>
      <c r="C29" s="82" t="s">
        <v>1137</v>
      </c>
      <c r="D29" s="83" t="s">
        <v>213</v>
      </c>
      <c r="E29" s="84">
        <v>3</v>
      </c>
      <c r="F29" s="85"/>
      <c r="G29" s="85">
        <f t="shared" si="0"/>
        <v>0</v>
      </c>
      <c r="H29" s="85"/>
      <c r="I29" s="85">
        <f t="shared" si="1"/>
        <v>0</v>
      </c>
      <c r="J29" s="85">
        <f t="shared" si="2"/>
        <v>0</v>
      </c>
    </row>
    <row r="30" spans="1:10" s="79" customFormat="1" ht="20.399999999999999" x14ac:dyDescent="0.3">
      <c r="A30" s="80" t="s">
        <v>1238</v>
      </c>
      <c r="B30" s="81" t="s">
        <v>1136</v>
      </c>
      <c r="C30" s="82" t="s">
        <v>1139</v>
      </c>
      <c r="D30" s="83" t="s">
        <v>213</v>
      </c>
      <c r="E30" s="84">
        <v>3</v>
      </c>
      <c r="F30" s="85"/>
      <c r="G30" s="85">
        <f t="shared" si="0"/>
        <v>0</v>
      </c>
      <c r="H30" s="85"/>
      <c r="I30" s="85">
        <f t="shared" si="1"/>
        <v>0</v>
      </c>
      <c r="J30" s="85">
        <f t="shared" si="2"/>
        <v>0</v>
      </c>
    </row>
    <row r="31" spans="1:10" s="79" customFormat="1" ht="40.799999999999997" x14ac:dyDescent="0.3">
      <c r="A31" s="80" t="s">
        <v>83</v>
      </c>
      <c r="B31" s="81" t="s">
        <v>1141</v>
      </c>
      <c r="C31" s="82" t="s">
        <v>1142</v>
      </c>
      <c r="D31" s="83" t="s">
        <v>213</v>
      </c>
      <c r="E31" s="84">
        <v>60</v>
      </c>
      <c r="F31" s="85"/>
      <c r="G31" s="85">
        <f t="shared" si="0"/>
        <v>0</v>
      </c>
      <c r="H31" s="85"/>
      <c r="I31" s="85">
        <f t="shared" si="1"/>
        <v>0</v>
      </c>
      <c r="J31" s="85">
        <f t="shared" si="2"/>
        <v>0</v>
      </c>
    </row>
    <row r="32" spans="1:10" s="79" customFormat="1" ht="40.799999999999997" x14ac:dyDescent="0.3">
      <c r="A32" s="80" t="s">
        <v>85</v>
      </c>
      <c r="B32" s="81" t="s">
        <v>1144</v>
      </c>
      <c r="C32" s="82" t="s">
        <v>1145</v>
      </c>
      <c r="D32" s="83" t="s">
        <v>213</v>
      </c>
      <c r="E32" s="84">
        <v>1232</v>
      </c>
      <c r="F32" s="85"/>
      <c r="G32" s="85">
        <f t="shared" si="0"/>
        <v>0</v>
      </c>
      <c r="H32" s="85"/>
      <c r="I32" s="85">
        <f t="shared" si="1"/>
        <v>0</v>
      </c>
      <c r="J32" s="85">
        <f t="shared" si="2"/>
        <v>0</v>
      </c>
    </row>
    <row r="33" spans="1:10" s="79" customFormat="1" ht="40.799999999999997" x14ac:dyDescent="0.3">
      <c r="A33" s="80" t="s">
        <v>88</v>
      </c>
      <c r="B33" s="81" t="s">
        <v>1144</v>
      </c>
      <c r="C33" s="82" t="s">
        <v>1147</v>
      </c>
      <c r="D33" s="83" t="s">
        <v>213</v>
      </c>
      <c r="E33" s="84">
        <v>123</v>
      </c>
      <c r="F33" s="85"/>
      <c r="G33" s="85">
        <f t="shared" si="0"/>
        <v>0</v>
      </c>
      <c r="H33" s="85"/>
      <c r="I33" s="85">
        <f t="shared" si="1"/>
        <v>0</v>
      </c>
      <c r="J33" s="85">
        <f t="shared" si="2"/>
        <v>0</v>
      </c>
    </row>
    <row r="34" spans="1:10" s="79" customFormat="1" ht="20.399999999999999" x14ac:dyDescent="0.3">
      <c r="A34" s="80" t="s">
        <v>90</v>
      </c>
      <c r="B34" s="81" t="s">
        <v>1149</v>
      </c>
      <c r="C34" s="82" t="s">
        <v>1150</v>
      </c>
      <c r="D34" s="83" t="s">
        <v>116</v>
      </c>
      <c r="E34" s="84">
        <v>10</v>
      </c>
      <c r="F34" s="85"/>
      <c r="G34" s="85">
        <f t="shared" si="0"/>
        <v>0</v>
      </c>
      <c r="H34" s="85"/>
      <c r="I34" s="85">
        <f t="shared" si="1"/>
        <v>0</v>
      </c>
      <c r="J34" s="85">
        <f t="shared" si="2"/>
        <v>0</v>
      </c>
    </row>
    <row r="35" spans="1:10" s="79" customFormat="1" ht="40.799999999999997" x14ac:dyDescent="0.3">
      <c r="A35" s="80" t="s">
        <v>92</v>
      </c>
      <c r="B35" s="81" t="s">
        <v>1144</v>
      </c>
      <c r="C35" s="82" t="s">
        <v>1152</v>
      </c>
      <c r="D35" s="83" t="s">
        <v>213</v>
      </c>
      <c r="E35" s="84">
        <v>82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94</v>
      </c>
      <c r="B36" s="81" t="s">
        <v>1154</v>
      </c>
      <c r="C36" s="82" t="s">
        <v>1155</v>
      </c>
      <c r="D36" s="83" t="s">
        <v>213</v>
      </c>
      <c r="E36" s="84">
        <v>6710</v>
      </c>
      <c r="F36" s="85"/>
      <c r="G36" s="85">
        <f t="shared" si="0"/>
        <v>0</v>
      </c>
      <c r="H36" s="85"/>
      <c r="I36" s="85">
        <f t="shared" si="1"/>
        <v>0</v>
      </c>
      <c r="J36" s="85">
        <f t="shared" si="2"/>
        <v>0</v>
      </c>
    </row>
    <row r="37" spans="1:10" s="79" customFormat="1" ht="40.799999999999997" x14ac:dyDescent="0.3">
      <c r="A37" s="80" t="s">
        <v>96</v>
      </c>
      <c r="B37" s="81" t="s">
        <v>1157</v>
      </c>
      <c r="C37" s="82" t="s">
        <v>1158</v>
      </c>
      <c r="D37" s="83" t="s">
        <v>1159</v>
      </c>
      <c r="E37" s="84">
        <v>25</v>
      </c>
      <c r="F37" s="85"/>
      <c r="G37" s="85">
        <f t="shared" si="0"/>
        <v>0</v>
      </c>
      <c r="H37" s="85"/>
      <c r="I37" s="85">
        <f t="shared" si="1"/>
        <v>0</v>
      </c>
      <c r="J37" s="85">
        <f t="shared" si="2"/>
        <v>0</v>
      </c>
    </row>
    <row r="38" spans="1:10" s="79" customFormat="1" ht="40.799999999999997" x14ac:dyDescent="0.3">
      <c r="A38" s="80" t="s">
        <v>98</v>
      </c>
      <c r="B38" s="81" t="s">
        <v>1161</v>
      </c>
      <c r="C38" s="82" t="s">
        <v>1162</v>
      </c>
      <c r="D38" s="83" t="s">
        <v>116</v>
      </c>
      <c r="E38" s="84">
        <v>39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20.399999999999999" x14ac:dyDescent="0.3">
      <c r="A39" s="86" t="s">
        <v>101</v>
      </c>
      <c r="B39" s="87" t="s">
        <v>1164</v>
      </c>
      <c r="C39" s="88" t="s">
        <v>1165</v>
      </c>
      <c r="D39" s="89" t="s">
        <v>415</v>
      </c>
      <c r="E39" s="93">
        <v>6.16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103</v>
      </c>
      <c r="B40" s="81" t="s">
        <v>1167</v>
      </c>
      <c r="C40" s="82" t="s">
        <v>1168</v>
      </c>
      <c r="D40" s="83" t="s">
        <v>116</v>
      </c>
      <c r="E40" s="103">
        <v>628.32000000000005</v>
      </c>
      <c r="F40" s="85">
        <v>1512.924</v>
      </c>
      <c r="G40" s="85">
        <f t="shared" si="0"/>
        <v>950600.40768000006</v>
      </c>
      <c r="H40" s="85"/>
      <c r="I40" s="85">
        <f t="shared" si="1"/>
        <v>0</v>
      </c>
      <c r="J40" s="85">
        <f t="shared" si="2"/>
        <v>950600.40768000006</v>
      </c>
    </row>
    <row r="41" spans="1:10" s="79" customFormat="1" ht="40.799999999999997" x14ac:dyDescent="0.3">
      <c r="A41" s="80" t="s">
        <v>106</v>
      </c>
      <c r="B41" s="81" t="s">
        <v>1170</v>
      </c>
      <c r="C41" s="82" t="s">
        <v>1171</v>
      </c>
      <c r="D41" s="83" t="s">
        <v>213</v>
      </c>
      <c r="E41" s="84">
        <v>41</v>
      </c>
      <c r="F41" s="85">
        <v>11.784000000000001</v>
      </c>
      <c r="G41" s="85">
        <f t="shared" si="0"/>
        <v>483.14400000000001</v>
      </c>
      <c r="H41" s="85"/>
      <c r="I41" s="85">
        <f t="shared" si="1"/>
        <v>0</v>
      </c>
      <c r="J41" s="85">
        <f t="shared" si="2"/>
        <v>483.14400000000001</v>
      </c>
    </row>
    <row r="42" spans="1:10" s="79" customFormat="1" ht="40.799999999999997" x14ac:dyDescent="0.3">
      <c r="A42" s="80" t="s">
        <v>110</v>
      </c>
      <c r="B42" s="81" t="s">
        <v>1170</v>
      </c>
      <c r="C42" s="82" t="s">
        <v>1173</v>
      </c>
      <c r="D42" s="83" t="s">
        <v>213</v>
      </c>
      <c r="E42" s="84">
        <v>41</v>
      </c>
      <c r="F42" s="85">
        <v>51.636000000000003</v>
      </c>
      <c r="G42" s="85">
        <f t="shared" si="0"/>
        <v>2117.076</v>
      </c>
      <c r="H42" s="85"/>
      <c r="I42" s="85">
        <f t="shared" si="1"/>
        <v>0</v>
      </c>
      <c r="J42" s="85">
        <f t="shared" si="2"/>
        <v>2117.076</v>
      </c>
    </row>
    <row r="43" spans="1:10" s="92" customFormat="1" ht="30.6" x14ac:dyDescent="0.3">
      <c r="A43" s="86" t="s">
        <v>113</v>
      </c>
      <c r="B43" s="87" t="s">
        <v>1175</v>
      </c>
      <c r="C43" s="88" t="s">
        <v>129</v>
      </c>
      <c r="D43" s="89" t="s">
        <v>130</v>
      </c>
      <c r="E43" s="90">
        <v>16</v>
      </c>
      <c r="F43" s="91"/>
      <c r="G43" s="91">
        <f t="shared" si="0"/>
        <v>0</v>
      </c>
      <c r="H43" s="91"/>
      <c r="I43" s="91">
        <f t="shared" si="1"/>
        <v>0</v>
      </c>
      <c r="J43" s="91">
        <f t="shared" si="2"/>
        <v>0</v>
      </c>
    </row>
    <row r="44" spans="1:10" s="79" customFormat="1" ht="40.799999999999997" x14ac:dyDescent="0.3">
      <c r="A44" s="80" t="s">
        <v>117</v>
      </c>
      <c r="B44" s="81" t="s">
        <v>1177</v>
      </c>
      <c r="C44" s="82" t="s">
        <v>1178</v>
      </c>
      <c r="D44" s="83" t="s">
        <v>213</v>
      </c>
      <c r="E44" s="84">
        <v>16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79" customFormat="1" ht="40.799999999999997" x14ac:dyDescent="0.3">
      <c r="A45" s="80" t="s">
        <v>120</v>
      </c>
      <c r="B45" s="81" t="s">
        <v>1180</v>
      </c>
      <c r="C45" s="82" t="s">
        <v>1181</v>
      </c>
      <c r="D45" s="83" t="s">
        <v>213</v>
      </c>
      <c r="E45" s="84">
        <v>39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79" customFormat="1" ht="40.799999999999997" x14ac:dyDescent="0.3">
      <c r="A46" s="80" t="s">
        <v>123</v>
      </c>
      <c r="B46" s="81" t="s">
        <v>1183</v>
      </c>
      <c r="C46" s="82" t="s">
        <v>1184</v>
      </c>
      <c r="D46" s="83" t="s">
        <v>213</v>
      </c>
      <c r="E46" s="84">
        <v>33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127</v>
      </c>
      <c r="B47" s="81" t="s">
        <v>1186</v>
      </c>
      <c r="C47" s="82" t="s">
        <v>1187</v>
      </c>
      <c r="D47" s="83" t="s">
        <v>213</v>
      </c>
      <c r="E47" s="84">
        <v>6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131</v>
      </c>
      <c r="B48" s="81" t="s">
        <v>1189</v>
      </c>
      <c r="C48" s="82" t="s">
        <v>1190</v>
      </c>
      <c r="D48" s="83" t="s">
        <v>213</v>
      </c>
      <c r="E48" s="84">
        <v>63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1" s="79" customFormat="1" ht="40.799999999999997" x14ac:dyDescent="0.3">
      <c r="A49" s="80" t="s">
        <v>135</v>
      </c>
      <c r="B49" s="81" t="s">
        <v>1192</v>
      </c>
      <c r="C49" s="82" t="s">
        <v>1193</v>
      </c>
      <c r="D49" s="83" t="s">
        <v>213</v>
      </c>
      <c r="E49" s="84">
        <v>102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1" s="79" customFormat="1" ht="40.799999999999997" x14ac:dyDescent="0.3">
      <c r="A50" s="80" t="s">
        <v>139</v>
      </c>
      <c r="B50" s="81" t="s">
        <v>1195</v>
      </c>
      <c r="C50" s="82" t="s">
        <v>1196</v>
      </c>
      <c r="D50" s="83" t="s">
        <v>213</v>
      </c>
      <c r="E50" s="84">
        <v>156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1" s="79" customFormat="1" ht="40.799999999999997" x14ac:dyDescent="0.3">
      <c r="A51" s="80" t="s">
        <v>142</v>
      </c>
      <c r="B51" s="81" t="s">
        <v>1198</v>
      </c>
      <c r="C51" s="82" t="s">
        <v>1199</v>
      </c>
      <c r="D51" s="83" t="s">
        <v>213</v>
      </c>
      <c r="E51" s="84">
        <v>156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1" s="79" customFormat="1" ht="40.799999999999997" x14ac:dyDescent="0.3">
      <c r="A52" s="80" t="s">
        <v>146</v>
      </c>
      <c r="B52" s="81" t="s">
        <v>1201</v>
      </c>
      <c r="C52" s="82" t="s">
        <v>1202</v>
      </c>
      <c r="D52" s="83" t="s">
        <v>213</v>
      </c>
      <c r="E52" s="84">
        <v>156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1" s="79" customFormat="1" ht="40.799999999999997" x14ac:dyDescent="0.3">
      <c r="A53" s="80" t="s">
        <v>149</v>
      </c>
      <c r="B53" s="81" t="s">
        <v>1201</v>
      </c>
      <c r="C53" s="82" t="s">
        <v>1204</v>
      </c>
      <c r="D53" s="83" t="s">
        <v>213</v>
      </c>
      <c r="E53" s="84">
        <v>156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1" s="92" customFormat="1" ht="20.399999999999999" x14ac:dyDescent="0.3">
      <c r="A54" s="86" t="s">
        <v>151</v>
      </c>
      <c r="B54" s="87" t="s">
        <v>508</v>
      </c>
      <c r="C54" s="88" t="s">
        <v>509</v>
      </c>
      <c r="D54" s="89" t="s">
        <v>109</v>
      </c>
      <c r="E54" s="93">
        <v>0.89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1" s="79" customFormat="1" ht="40.799999999999997" x14ac:dyDescent="0.3">
      <c r="A55" s="80" t="s">
        <v>155</v>
      </c>
      <c r="B55" s="81" t="s">
        <v>1207</v>
      </c>
      <c r="C55" s="82" t="s">
        <v>1208</v>
      </c>
      <c r="D55" s="83" t="s">
        <v>116</v>
      </c>
      <c r="E55" s="103">
        <v>90.78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1" s="79" customFormat="1" ht="40.799999999999997" x14ac:dyDescent="0.3">
      <c r="A56" s="80" t="s">
        <v>678</v>
      </c>
      <c r="B56" s="81" t="s">
        <v>1210</v>
      </c>
      <c r="C56" s="82" t="s">
        <v>1211</v>
      </c>
      <c r="D56" s="83" t="s">
        <v>116</v>
      </c>
      <c r="E56" s="84">
        <v>7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1" s="79" customFormat="1" ht="40.799999999999997" x14ac:dyDescent="0.3">
      <c r="A57" s="80" t="s">
        <v>162</v>
      </c>
      <c r="B57" s="81" t="s">
        <v>1213</v>
      </c>
      <c r="C57" s="82" t="s">
        <v>1214</v>
      </c>
      <c r="D57" s="83" t="s">
        <v>213</v>
      </c>
      <c r="E57" s="84">
        <v>16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1" s="92" customFormat="1" ht="20.399999999999999" x14ac:dyDescent="0.3">
      <c r="A58" s="86" t="s">
        <v>166</v>
      </c>
      <c r="B58" s="87" t="s">
        <v>825</v>
      </c>
      <c r="C58" s="88" t="s">
        <v>826</v>
      </c>
      <c r="D58" s="89" t="s">
        <v>109</v>
      </c>
      <c r="E58" s="93">
        <v>18.64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1" s="79" customFormat="1" ht="40.799999999999997" x14ac:dyDescent="0.3">
      <c r="A59" s="80" t="s">
        <v>169</v>
      </c>
      <c r="B59" s="81" t="s">
        <v>1217</v>
      </c>
      <c r="C59" s="82" t="s">
        <v>1218</v>
      </c>
      <c r="D59" s="83" t="s">
        <v>116</v>
      </c>
      <c r="E59" s="103">
        <v>210.12</v>
      </c>
      <c r="F59" s="85">
        <v>866.88</v>
      </c>
      <c r="G59" s="85">
        <f t="shared" si="0"/>
        <v>182148.82560000001</v>
      </c>
      <c r="H59" s="85"/>
      <c r="I59" s="85">
        <f t="shared" si="1"/>
        <v>0</v>
      </c>
      <c r="J59" s="85">
        <f t="shared" si="2"/>
        <v>182148.82560000001</v>
      </c>
      <c r="K59" s="79">
        <f>722.4*1.2</f>
        <v>866.88</v>
      </c>
    </row>
    <row r="60" spans="1:11" s="79" customFormat="1" ht="40.799999999999997" x14ac:dyDescent="0.3">
      <c r="A60" s="80" t="s">
        <v>171</v>
      </c>
      <c r="B60" s="81" t="s">
        <v>1220</v>
      </c>
      <c r="C60" s="82" t="s">
        <v>1221</v>
      </c>
      <c r="D60" s="83" t="s">
        <v>116</v>
      </c>
      <c r="E60" s="95">
        <v>1297.8</v>
      </c>
      <c r="F60" s="85">
        <v>486.72</v>
      </c>
      <c r="G60" s="85">
        <f t="shared" si="0"/>
        <v>631665.21600000001</v>
      </c>
      <c r="H60" s="85"/>
      <c r="I60" s="85">
        <f t="shared" si="1"/>
        <v>0</v>
      </c>
      <c r="J60" s="85">
        <f t="shared" si="2"/>
        <v>631665.21600000001</v>
      </c>
      <c r="K60" s="79">
        <f>405.6*1.2</f>
        <v>486.72</v>
      </c>
    </row>
    <row r="61" spans="1:11" s="79" customFormat="1" ht="40.799999999999997" x14ac:dyDescent="0.3">
      <c r="A61" s="80" t="s">
        <v>173</v>
      </c>
      <c r="B61" s="81" t="s">
        <v>1223</v>
      </c>
      <c r="C61" s="82" t="s">
        <v>1224</v>
      </c>
      <c r="D61" s="83" t="s">
        <v>116</v>
      </c>
      <c r="E61" s="84">
        <v>412</v>
      </c>
      <c r="F61" s="85">
        <v>2887.26</v>
      </c>
      <c r="G61" s="85">
        <f t="shared" si="0"/>
        <v>1189551.1200000001</v>
      </c>
      <c r="H61" s="85"/>
      <c r="I61" s="85">
        <f t="shared" si="1"/>
        <v>0</v>
      </c>
      <c r="J61" s="85">
        <f t="shared" si="2"/>
        <v>1189551.1200000001</v>
      </c>
      <c r="K61" s="79">
        <f>2406.05*1.2</f>
        <v>2887.26</v>
      </c>
    </row>
    <row r="62" spans="1:11" s="79" customFormat="1" ht="40.799999999999997" x14ac:dyDescent="0.3">
      <c r="A62" s="80" t="s">
        <v>176</v>
      </c>
      <c r="B62" s="81" t="s">
        <v>1210</v>
      </c>
      <c r="C62" s="82" t="s">
        <v>1226</v>
      </c>
      <c r="D62" s="83" t="s">
        <v>116</v>
      </c>
      <c r="E62" s="84">
        <v>4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1" s="79" customFormat="1" ht="40.799999999999997" x14ac:dyDescent="0.3">
      <c r="A63" s="80" t="s">
        <v>178</v>
      </c>
      <c r="B63" s="81" t="s">
        <v>1192</v>
      </c>
      <c r="C63" s="82" t="s">
        <v>1193</v>
      </c>
      <c r="D63" s="83" t="s">
        <v>213</v>
      </c>
      <c r="E63" s="84">
        <v>1864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1" s="79" customFormat="1" ht="40.799999999999997" x14ac:dyDescent="0.3">
      <c r="A64" s="80" t="s">
        <v>180</v>
      </c>
      <c r="B64" s="81" t="s">
        <v>1229</v>
      </c>
      <c r="C64" s="82" t="s">
        <v>1230</v>
      </c>
      <c r="D64" s="83" t="s">
        <v>213</v>
      </c>
      <c r="E64" s="84">
        <v>6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40.799999999999997" x14ac:dyDescent="0.3">
      <c r="A65" s="80" t="s">
        <v>182</v>
      </c>
      <c r="B65" s="81" t="s">
        <v>1229</v>
      </c>
      <c r="C65" s="82" t="s">
        <v>1232</v>
      </c>
      <c r="D65" s="83" t="s">
        <v>213</v>
      </c>
      <c r="E65" s="84">
        <v>54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79" customFormat="1" ht="40.799999999999997" x14ac:dyDescent="0.3">
      <c r="A66" s="80" t="s">
        <v>184</v>
      </c>
      <c r="B66" s="81" t="s">
        <v>1229</v>
      </c>
      <c r="C66" s="82" t="s">
        <v>1234</v>
      </c>
      <c r="D66" s="83" t="s">
        <v>213</v>
      </c>
      <c r="E66" s="84">
        <v>6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x14ac:dyDescent="0.3">
      <c r="G67" s="91">
        <f t="shared" ref="G67:I67" si="3">SUM(G3:G66)</f>
        <v>12789904.961279996</v>
      </c>
      <c r="H67" s="91"/>
      <c r="I67" s="91">
        <f t="shared" si="3"/>
        <v>0</v>
      </c>
      <c r="J67" s="91">
        <f>SUM(J3:J66)</f>
        <v>12789904.961279996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pageSetUpPr fitToPage="1"/>
  </sheetPr>
  <dimension ref="A1:L192"/>
  <sheetViews>
    <sheetView workbookViewId="0">
      <pane ySplit="1" topLeftCell="A34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/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0.37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1245</v>
      </c>
      <c r="D14" s="83" t="s">
        <v>213</v>
      </c>
      <c r="E14" s="84">
        <v>4</v>
      </c>
      <c r="F14" s="85">
        <v>29267</v>
      </c>
      <c r="G14" s="85">
        <f t="shared" si="0"/>
        <v>117068</v>
      </c>
      <c r="H14" s="85"/>
      <c r="I14" s="85">
        <f t="shared" si="1"/>
        <v>0</v>
      </c>
      <c r="J14" s="85">
        <f t="shared" si="2"/>
        <v>117068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1246</v>
      </c>
      <c r="D15" s="83" t="s">
        <v>213</v>
      </c>
      <c r="E15" s="84">
        <v>28</v>
      </c>
      <c r="F15" s="85">
        <v>27733</v>
      </c>
      <c r="G15" s="85">
        <f t="shared" si="0"/>
        <v>776524</v>
      </c>
      <c r="H15" s="85"/>
      <c r="I15" s="85">
        <f t="shared" si="1"/>
        <v>0</v>
      </c>
      <c r="J15" s="85">
        <f t="shared" si="2"/>
        <v>776524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1247</v>
      </c>
      <c r="D16" s="83" t="s">
        <v>213</v>
      </c>
      <c r="E16" s="84">
        <v>2</v>
      </c>
      <c r="F16" s="85">
        <v>33118</v>
      </c>
      <c r="G16" s="85">
        <f t="shared" si="0"/>
        <v>66236</v>
      </c>
      <c r="H16" s="85"/>
      <c r="I16" s="85">
        <f t="shared" si="1"/>
        <v>0</v>
      </c>
      <c r="J16" s="85">
        <f t="shared" si="2"/>
        <v>66236</v>
      </c>
    </row>
    <row r="17" spans="1:10" s="79" customFormat="1" ht="51" x14ac:dyDescent="0.3">
      <c r="A17" s="80" t="s">
        <v>45</v>
      </c>
      <c r="B17" s="81" t="s">
        <v>1248</v>
      </c>
      <c r="C17" s="82" t="s">
        <v>1249</v>
      </c>
      <c r="D17" s="83" t="s">
        <v>116</v>
      </c>
      <c r="E17" s="84">
        <v>15</v>
      </c>
      <c r="F17" s="85">
        <v>2734.18</v>
      </c>
      <c r="G17" s="85">
        <f t="shared" si="0"/>
        <v>41012.699999999997</v>
      </c>
      <c r="H17" s="85"/>
      <c r="I17" s="85">
        <f t="shared" si="1"/>
        <v>0</v>
      </c>
      <c r="J17" s="85">
        <f t="shared" si="2"/>
        <v>41012.699999999997</v>
      </c>
    </row>
    <row r="18" spans="1:10" s="79" customFormat="1" ht="40.799999999999997" x14ac:dyDescent="0.3">
      <c r="A18" s="80" t="s">
        <v>46</v>
      </c>
      <c r="B18" s="81" t="s">
        <v>706</v>
      </c>
      <c r="C18" s="82" t="s">
        <v>1250</v>
      </c>
      <c r="D18" s="83" t="s">
        <v>213</v>
      </c>
      <c r="E18" s="84">
        <v>3</v>
      </c>
      <c r="F18" s="85">
        <v>29549</v>
      </c>
      <c r="G18" s="85">
        <f t="shared" si="0"/>
        <v>88647</v>
      </c>
      <c r="H18" s="85"/>
      <c r="I18" s="85">
        <f t="shared" si="1"/>
        <v>0</v>
      </c>
      <c r="J18" s="85">
        <f t="shared" si="2"/>
        <v>88647</v>
      </c>
    </row>
    <row r="19" spans="1:10" s="79" customFormat="1" ht="30.6" x14ac:dyDescent="0.3">
      <c r="A19" s="80" t="s">
        <v>563</v>
      </c>
      <c r="B19" s="81" t="s">
        <v>1251</v>
      </c>
      <c r="C19" s="82" t="s">
        <v>1252</v>
      </c>
      <c r="D19" s="83" t="s">
        <v>69</v>
      </c>
      <c r="E19" s="103">
        <v>0.13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14.4" x14ac:dyDescent="0.3">
      <c r="A20" s="76" t="s">
        <v>980</v>
      </c>
      <c r="B20" s="77"/>
      <c r="C20" s="77"/>
      <c r="D20" s="77"/>
      <c r="E20" s="78"/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92" customFormat="1" ht="40.799999999999997" x14ac:dyDescent="0.3">
      <c r="A21" s="86" t="s">
        <v>51</v>
      </c>
      <c r="B21" s="87" t="s">
        <v>114</v>
      </c>
      <c r="C21" s="88" t="s">
        <v>115</v>
      </c>
      <c r="D21" s="89" t="s">
        <v>109</v>
      </c>
      <c r="E21" s="93">
        <v>8.24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40.799999999999997" x14ac:dyDescent="0.3">
      <c r="A22" s="86" t="s">
        <v>565</v>
      </c>
      <c r="B22" s="87" t="s">
        <v>111</v>
      </c>
      <c r="C22" s="88" t="s">
        <v>112</v>
      </c>
      <c r="D22" s="89" t="s">
        <v>109</v>
      </c>
      <c r="E22" s="93">
        <v>4.0599999999999996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718</v>
      </c>
      <c r="C23" s="88" t="s">
        <v>719</v>
      </c>
      <c r="D23" s="89" t="s">
        <v>18</v>
      </c>
      <c r="E23" s="94">
        <v>0.4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23</v>
      </c>
      <c r="C24" s="88" t="s">
        <v>24</v>
      </c>
      <c r="D24" s="89" t="s">
        <v>18</v>
      </c>
      <c r="E24" s="94">
        <v>1.5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20</v>
      </c>
      <c r="C25" s="88" t="s">
        <v>21</v>
      </c>
      <c r="D25" s="89" t="s">
        <v>18</v>
      </c>
      <c r="E25" s="94">
        <v>0.5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16</v>
      </c>
      <c r="C26" s="88" t="s">
        <v>17</v>
      </c>
      <c r="D26" s="89" t="s">
        <v>18</v>
      </c>
      <c r="E26" s="90">
        <v>2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79" customFormat="1" ht="51" x14ac:dyDescent="0.3">
      <c r="A27" s="80" t="s">
        <v>580</v>
      </c>
      <c r="B27" s="81" t="s">
        <v>720</v>
      </c>
      <c r="C27" s="82" t="s">
        <v>1253</v>
      </c>
      <c r="D27" s="83" t="s">
        <v>116</v>
      </c>
      <c r="E27" s="95">
        <v>61.2</v>
      </c>
      <c r="F27" s="85">
        <v>3351.36</v>
      </c>
      <c r="G27" s="85">
        <f t="shared" si="0"/>
        <v>205103.23200000002</v>
      </c>
      <c r="H27" s="85"/>
      <c r="I27" s="85">
        <f t="shared" si="1"/>
        <v>0</v>
      </c>
      <c r="J27" s="85">
        <f t="shared" si="2"/>
        <v>205103.23200000002</v>
      </c>
    </row>
    <row r="28" spans="1:10" s="79" customFormat="1" ht="51" x14ac:dyDescent="0.3">
      <c r="A28" s="80" t="s">
        <v>66</v>
      </c>
      <c r="B28" s="81" t="s">
        <v>720</v>
      </c>
      <c r="C28" s="82" t="s">
        <v>1249</v>
      </c>
      <c r="D28" s="83" t="s">
        <v>116</v>
      </c>
      <c r="E28" s="95">
        <v>15.3</v>
      </c>
      <c r="F28" s="85">
        <v>2734.18</v>
      </c>
      <c r="G28" s="85">
        <f t="shared" si="0"/>
        <v>41832.953999999998</v>
      </c>
      <c r="H28" s="85"/>
      <c r="I28" s="85">
        <f t="shared" si="1"/>
        <v>0</v>
      </c>
      <c r="J28" s="85">
        <f t="shared" si="2"/>
        <v>41832.953999999998</v>
      </c>
    </row>
    <row r="29" spans="1:10" s="79" customFormat="1" ht="51" x14ac:dyDescent="0.3">
      <c r="A29" s="80" t="s">
        <v>70</v>
      </c>
      <c r="B29" s="81" t="s">
        <v>720</v>
      </c>
      <c r="C29" s="82" t="s">
        <v>1254</v>
      </c>
      <c r="D29" s="83" t="s">
        <v>116</v>
      </c>
      <c r="E29" s="84">
        <v>102</v>
      </c>
      <c r="F29" s="85">
        <v>1579.11</v>
      </c>
      <c r="G29" s="85">
        <f t="shared" si="0"/>
        <v>161069.22</v>
      </c>
      <c r="H29" s="85"/>
      <c r="I29" s="85">
        <f t="shared" si="1"/>
        <v>0</v>
      </c>
      <c r="J29" s="85">
        <f t="shared" si="2"/>
        <v>161069.22</v>
      </c>
    </row>
    <row r="30" spans="1:10" s="79" customFormat="1" ht="51" x14ac:dyDescent="0.3">
      <c r="A30" s="80" t="s">
        <v>74</v>
      </c>
      <c r="B30" s="81" t="s">
        <v>1255</v>
      </c>
      <c r="C30" s="82" t="s">
        <v>1256</v>
      </c>
      <c r="D30" s="83" t="s">
        <v>116</v>
      </c>
      <c r="E30" s="95">
        <v>66.3</v>
      </c>
      <c r="F30" s="85">
        <v>1155.51</v>
      </c>
      <c r="G30" s="85">
        <f t="shared" si="0"/>
        <v>76610.312999999995</v>
      </c>
      <c r="H30" s="85"/>
      <c r="I30" s="85">
        <f t="shared" si="1"/>
        <v>0</v>
      </c>
      <c r="J30" s="85">
        <f t="shared" si="2"/>
        <v>76610.312999999995</v>
      </c>
    </row>
    <row r="31" spans="1:10" s="79" customFormat="1" ht="51" x14ac:dyDescent="0.3">
      <c r="A31" s="80" t="s">
        <v>76</v>
      </c>
      <c r="B31" s="81" t="s">
        <v>728</v>
      </c>
      <c r="C31" s="82" t="s">
        <v>1257</v>
      </c>
      <c r="D31" s="83" t="s">
        <v>116</v>
      </c>
      <c r="E31" s="95">
        <v>35.700000000000003</v>
      </c>
      <c r="F31" s="85">
        <v>760.35</v>
      </c>
      <c r="G31" s="85">
        <f t="shared" si="0"/>
        <v>27144.495000000003</v>
      </c>
      <c r="H31" s="85"/>
      <c r="I31" s="85">
        <f t="shared" si="1"/>
        <v>0</v>
      </c>
      <c r="J31" s="85">
        <f t="shared" si="2"/>
        <v>27144.495000000003</v>
      </c>
    </row>
    <row r="32" spans="1:10" s="79" customFormat="1" ht="51" x14ac:dyDescent="0.3">
      <c r="A32" s="80" t="s">
        <v>79</v>
      </c>
      <c r="B32" s="81" t="s">
        <v>1258</v>
      </c>
      <c r="C32" s="82" t="s">
        <v>1259</v>
      </c>
      <c r="D32" s="83" t="s">
        <v>116</v>
      </c>
      <c r="E32" s="95">
        <v>372.3</v>
      </c>
      <c r="F32" s="85">
        <v>495.42</v>
      </c>
      <c r="G32" s="85">
        <f t="shared" si="0"/>
        <v>184444.86600000001</v>
      </c>
      <c r="H32" s="85"/>
      <c r="I32" s="85">
        <f t="shared" si="1"/>
        <v>0</v>
      </c>
      <c r="J32" s="85">
        <f t="shared" si="2"/>
        <v>184444.86600000001</v>
      </c>
    </row>
    <row r="33" spans="1:10" s="79" customFormat="1" ht="51" x14ac:dyDescent="0.3">
      <c r="A33" s="80" t="s">
        <v>81</v>
      </c>
      <c r="B33" s="81" t="s">
        <v>728</v>
      </c>
      <c r="C33" s="82" t="s">
        <v>1260</v>
      </c>
      <c r="D33" s="83" t="s">
        <v>116</v>
      </c>
      <c r="E33" s="95">
        <v>91.8</v>
      </c>
      <c r="F33" s="85">
        <v>380.34</v>
      </c>
      <c r="G33" s="85">
        <f t="shared" si="0"/>
        <v>34915.212</v>
      </c>
      <c r="H33" s="85"/>
      <c r="I33" s="85">
        <f t="shared" si="1"/>
        <v>0</v>
      </c>
      <c r="J33" s="85">
        <f t="shared" si="2"/>
        <v>34915.212</v>
      </c>
    </row>
    <row r="34" spans="1:10" s="79" customFormat="1" ht="51" x14ac:dyDescent="0.3">
      <c r="A34" s="80" t="s">
        <v>83</v>
      </c>
      <c r="B34" s="81" t="s">
        <v>720</v>
      </c>
      <c r="C34" s="82" t="s">
        <v>1261</v>
      </c>
      <c r="D34" s="83" t="s">
        <v>116</v>
      </c>
      <c r="E34" s="95">
        <v>30.6</v>
      </c>
      <c r="F34" s="85">
        <v>1394.14</v>
      </c>
      <c r="G34" s="85">
        <f t="shared" si="0"/>
        <v>42660.684000000008</v>
      </c>
      <c r="H34" s="85"/>
      <c r="I34" s="85">
        <f t="shared" si="1"/>
        <v>0</v>
      </c>
      <c r="J34" s="85">
        <f t="shared" si="2"/>
        <v>42660.684000000008</v>
      </c>
    </row>
    <row r="35" spans="1:10" s="79" customFormat="1" ht="51" x14ac:dyDescent="0.3">
      <c r="A35" s="80" t="s">
        <v>85</v>
      </c>
      <c r="B35" s="81" t="s">
        <v>728</v>
      </c>
      <c r="C35" s="82" t="s">
        <v>1262</v>
      </c>
      <c r="D35" s="83" t="s">
        <v>116</v>
      </c>
      <c r="E35" s="95">
        <v>25.5</v>
      </c>
      <c r="F35" s="85">
        <v>908.73</v>
      </c>
      <c r="G35" s="85">
        <f t="shared" si="0"/>
        <v>23172.615000000002</v>
      </c>
      <c r="H35" s="85"/>
      <c r="I35" s="85">
        <f t="shared" si="1"/>
        <v>0</v>
      </c>
      <c r="J35" s="85">
        <f t="shared" si="2"/>
        <v>23172.615000000002</v>
      </c>
    </row>
    <row r="36" spans="1:10" s="79" customFormat="1" ht="51" x14ac:dyDescent="0.3">
      <c r="A36" s="80" t="s">
        <v>88</v>
      </c>
      <c r="B36" s="81" t="s">
        <v>733</v>
      </c>
      <c r="C36" s="82" t="s">
        <v>1263</v>
      </c>
      <c r="D36" s="83" t="s">
        <v>116</v>
      </c>
      <c r="E36" s="95">
        <v>331.5</v>
      </c>
      <c r="F36" s="85">
        <v>586.29</v>
      </c>
      <c r="G36" s="85">
        <f t="shared" si="0"/>
        <v>194355.13499999998</v>
      </c>
      <c r="H36" s="85"/>
      <c r="I36" s="85">
        <f t="shared" si="1"/>
        <v>0</v>
      </c>
      <c r="J36" s="85">
        <f t="shared" si="2"/>
        <v>194355.13499999998</v>
      </c>
    </row>
    <row r="37" spans="1:10" s="79" customFormat="1" ht="51" x14ac:dyDescent="0.3">
      <c r="A37" s="80" t="s">
        <v>90</v>
      </c>
      <c r="B37" s="81" t="s">
        <v>733</v>
      </c>
      <c r="C37" s="82" t="s">
        <v>1264</v>
      </c>
      <c r="D37" s="83" t="s">
        <v>116</v>
      </c>
      <c r="E37" s="95">
        <v>107.1</v>
      </c>
      <c r="F37" s="85">
        <v>466.17</v>
      </c>
      <c r="G37" s="85">
        <f t="shared" si="0"/>
        <v>49926.807000000001</v>
      </c>
      <c r="H37" s="85"/>
      <c r="I37" s="85">
        <f t="shared" si="1"/>
        <v>0</v>
      </c>
      <c r="J37" s="85">
        <f t="shared" si="2"/>
        <v>49926.807000000001</v>
      </c>
    </row>
    <row r="38" spans="1:10" s="79" customFormat="1" ht="40.799999999999997" x14ac:dyDescent="0.3">
      <c r="A38" s="80" t="s">
        <v>92</v>
      </c>
      <c r="B38" s="81" t="s">
        <v>1265</v>
      </c>
      <c r="C38" s="82" t="s">
        <v>1266</v>
      </c>
      <c r="D38" s="83" t="s">
        <v>116</v>
      </c>
      <c r="E38" s="95">
        <v>15.3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30.6" x14ac:dyDescent="0.3">
      <c r="A39" s="86" t="s">
        <v>94</v>
      </c>
      <c r="B39" s="87" t="s">
        <v>124</v>
      </c>
      <c r="C39" s="88" t="s">
        <v>125</v>
      </c>
      <c r="D39" s="89" t="s">
        <v>109</v>
      </c>
      <c r="E39" s="94">
        <v>1.4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96</v>
      </c>
      <c r="B40" s="81" t="s">
        <v>741</v>
      </c>
      <c r="C40" s="82" t="s">
        <v>1267</v>
      </c>
      <c r="D40" s="83" t="s">
        <v>116</v>
      </c>
      <c r="E40" s="95">
        <v>20.399999999999999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98</v>
      </c>
      <c r="B41" s="81" t="s">
        <v>741</v>
      </c>
      <c r="C41" s="82" t="s">
        <v>1268</v>
      </c>
      <c r="D41" s="83" t="s">
        <v>116</v>
      </c>
      <c r="E41" s="95">
        <v>20.399999999999999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101</v>
      </c>
      <c r="B42" s="81" t="s">
        <v>741</v>
      </c>
      <c r="C42" s="82" t="s">
        <v>1269</v>
      </c>
      <c r="D42" s="83" t="s">
        <v>116</v>
      </c>
      <c r="E42" s="84">
        <v>51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103</v>
      </c>
      <c r="B43" s="81" t="s">
        <v>741</v>
      </c>
      <c r="C43" s="82" t="s">
        <v>1270</v>
      </c>
      <c r="D43" s="83" t="s">
        <v>116</v>
      </c>
      <c r="E43" s="95">
        <v>51.5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14.4" x14ac:dyDescent="0.3">
      <c r="A44" s="76" t="s">
        <v>988</v>
      </c>
      <c r="B44" s="77"/>
      <c r="C44" s="77"/>
      <c r="D44" s="77"/>
      <c r="E44" s="78"/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92" customFormat="1" ht="20.399999999999999" x14ac:dyDescent="0.3">
      <c r="A45" s="86" t="s">
        <v>106</v>
      </c>
      <c r="B45" s="87" t="s">
        <v>319</v>
      </c>
      <c r="C45" s="88" t="s">
        <v>320</v>
      </c>
      <c r="D45" s="89" t="s">
        <v>69</v>
      </c>
      <c r="E45" s="93">
        <v>0.01</v>
      </c>
      <c r="F45" s="91"/>
      <c r="G45" s="91">
        <f t="shared" si="0"/>
        <v>0</v>
      </c>
      <c r="H45" s="91"/>
      <c r="I45" s="91">
        <f t="shared" si="1"/>
        <v>0</v>
      </c>
      <c r="J45" s="91">
        <f t="shared" si="2"/>
        <v>0</v>
      </c>
    </row>
    <row r="46" spans="1:10" s="79" customFormat="1" ht="30.6" x14ac:dyDescent="0.3">
      <c r="A46" s="80" t="s">
        <v>1271</v>
      </c>
      <c r="B46" s="81" t="s">
        <v>990</v>
      </c>
      <c r="C46" s="82" t="s">
        <v>1272</v>
      </c>
      <c r="D46" s="83" t="s">
        <v>213</v>
      </c>
      <c r="E46" s="84">
        <v>1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14.4" x14ac:dyDescent="0.3">
      <c r="A47" s="76" t="s">
        <v>1273</v>
      </c>
      <c r="B47" s="77"/>
      <c r="C47" s="77"/>
      <c r="D47" s="77"/>
      <c r="E47" s="78"/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92" customFormat="1" ht="20.399999999999999" x14ac:dyDescent="0.3">
      <c r="A48" s="86" t="s">
        <v>113</v>
      </c>
      <c r="B48" s="87" t="s">
        <v>128</v>
      </c>
      <c r="C48" s="88" t="s">
        <v>129</v>
      </c>
      <c r="D48" s="89" t="s">
        <v>130</v>
      </c>
      <c r="E48" s="90">
        <v>10</v>
      </c>
      <c r="F48" s="91"/>
      <c r="G48" s="91">
        <f t="shared" si="0"/>
        <v>0</v>
      </c>
      <c r="H48" s="91"/>
      <c r="I48" s="91">
        <f t="shared" si="1"/>
        <v>0</v>
      </c>
      <c r="J48" s="91">
        <f t="shared" si="2"/>
        <v>0</v>
      </c>
    </row>
    <row r="49" spans="1:10" s="79" customFormat="1" ht="40.799999999999997" x14ac:dyDescent="0.3">
      <c r="A49" s="80" t="s">
        <v>117</v>
      </c>
      <c r="B49" s="81" t="s">
        <v>782</v>
      </c>
      <c r="C49" s="82" t="s">
        <v>1015</v>
      </c>
      <c r="D49" s="83" t="s">
        <v>213</v>
      </c>
      <c r="E49" s="84">
        <v>3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120</v>
      </c>
      <c r="B50" s="81" t="s">
        <v>784</v>
      </c>
      <c r="C50" s="82" t="s">
        <v>1016</v>
      </c>
      <c r="D50" s="83" t="s">
        <v>213</v>
      </c>
      <c r="E50" s="84">
        <v>3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123</v>
      </c>
      <c r="B51" s="81" t="s">
        <v>1274</v>
      </c>
      <c r="C51" s="82" t="s">
        <v>1017</v>
      </c>
      <c r="D51" s="83" t="s">
        <v>213</v>
      </c>
      <c r="E51" s="84">
        <v>1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20.399999999999999" x14ac:dyDescent="0.3">
      <c r="A52" s="86" t="s">
        <v>127</v>
      </c>
      <c r="B52" s="87" t="s">
        <v>788</v>
      </c>
      <c r="C52" s="88" t="s">
        <v>789</v>
      </c>
      <c r="D52" s="89" t="s">
        <v>790</v>
      </c>
      <c r="E52" s="115">
        <v>0.14399999999999999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40.799999999999997" x14ac:dyDescent="0.3">
      <c r="A53" s="80" t="s">
        <v>131</v>
      </c>
      <c r="B53" s="81" t="s">
        <v>791</v>
      </c>
      <c r="C53" s="82" t="s">
        <v>792</v>
      </c>
      <c r="D53" s="83" t="s">
        <v>213</v>
      </c>
      <c r="E53" s="84">
        <v>3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79" customFormat="1" ht="14.4" x14ac:dyDescent="0.3">
      <c r="A54" s="76" t="s">
        <v>1275</v>
      </c>
      <c r="B54" s="77"/>
      <c r="C54" s="77"/>
      <c r="D54" s="77"/>
      <c r="E54" s="78"/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92" customFormat="1" ht="14.4" x14ac:dyDescent="0.3">
      <c r="A55" s="86" t="s">
        <v>135</v>
      </c>
      <c r="B55" s="87" t="s">
        <v>313</v>
      </c>
      <c r="C55" s="88" t="s">
        <v>314</v>
      </c>
      <c r="D55" s="89" t="s">
        <v>38</v>
      </c>
      <c r="E55" s="90">
        <v>4</v>
      </c>
      <c r="F55" s="91"/>
      <c r="G55" s="91">
        <f t="shared" si="0"/>
        <v>0</v>
      </c>
      <c r="H55" s="91"/>
      <c r="I55" s="91">
        <f t="shared" si="1"/>
        <v>0</v>
      </c>
      <c r="J55" s="91">
        <f t="shared" si="2"/>
        <v>0</v>
      </c>
    </row>
    <row r="56" spans="1:10" s="79" customFormat="1" ht="20.399999999999999" x14ac:dyDescent="0.3">
      <c r="A56" s="80" t="s">
        <v>989</v>
      </c>
      <c r="B56" s="81" t="s">
        <v>994</v>
      </c>
      <c r="C56" s="82" t="s">
        <v>752</v>
      </c>
      <c r="D56" s="83" t="s">
        <v>213</v>
      </c>
      <c r="E56" s="84">
        <v>2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30.6" x14ac:dyDescent="0.3">
      <c r="A57" s="86" t="s">
        <v>142</v>
      </c>
      <c r="B57" s="87" t="s">
        <v>753</v>
      </c>
      <c r="C57" s="88" t="s">
        <v>754</v>
      </c>
      <c r="D57" s="89" t="s">
        <v>38</v>
      </c>
      <c r="E57" s="90">
        <v>6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30.6" x14ac:dyDescent="0.3">
      <c r="A58" s="80" t="s">
        <v>1276</v>
      </c>
      <c r="B58" s="81" t="s">
        <v>996</v>
      </c>
      <c r="C58" s="82" t="s">
        <v>997</v>
      </c>
      <c r="D58" s="83" t="s">
        <v>213</v>
      </c>
      <c r="E58" s="84">
        <v>6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30.6" x14ac:dyDescent="0.3">
      <c r="A59" s="86" t="s">
        <v>149</v>
      </c>
      <c r="B59" s="87" t="s">
        <v>758</v>
      </c>
      <c r="C59" s="88" t="s">
        <v>759</v>
      </c>
      <c r="D59" s="89" t="s">
        <v>38</v>
      </c>
      <c r="E59" s="90">
        <v>8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30.6" x14ac:dyDescent="0.3">
      <c r="A60" s="80" t="s">
        <v>1277</v>
      </c>
      <c r="B60" s="81" t="s">
        <v>996</v>
      </c>
      <c r="C60" s="82" t="s">
        <v>1278</v>
      </c>
      <c r="D60" s="83" t="s">
        <v>213</v>
      </c>
      <c r="E60" s="84">
        <v>8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155</v>
      </c>
      <c r="B61" s="87" t="s">
        <v>47</v>
      </c>
      <c r="C61" s="88" t="s">
        <v>48</v>
      </c>
      <c r="D61" s="89" t="s">
        <v>38</v>
      </c>
      <c r="E61" s="90">
        <v>3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30.6" x14ac:dyDescent="0.3">
      <c r="A62" s="80" t="s">
        <v>158</v>
      </c>
      <c r="B62" s="81" t="s">
        <v>1279</v>
      </c>
      <c r="C62" s="82" t="s">
        <v>775</v>
      </c>
      <c r="D62" s="83" t="s">
        <v>213</v>
      </c>
      <c r="E62" s="84">
        <v>1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79" customFormat="1" ht="30.6" x14ac:dyDescent="0.3">
      <c r="A63" s="80" t="s">
        <v>999</v>
      </c>
      <c r="B63" s="81" t="s">
        <v>1279</v>
      </c>
      <c r="C63" s="82" t="s">
        <v>1280</v>
      </c>
      <c r="D63" s="83" t="s">
        <v>213</v>
      </c>
      <c r="E63" s="84">
        <v>2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92" customFormat="1" ht="20.399999999999999" x14ac:dyDescent="0.3">
      <c r="A64" s="86" t="s">
        <v>166</v>
      </c>
      <c r="B64" s="87" t="s">
        <v>208</v>
      </c>
      <c r="C64" s="88" t="s">
        <v>209</v>
      </c>
      <c r="D64" s="89" t="s">
        <v>38</v>
      </c>
      <c r="E64" s="90">
        <v>41</v>
      </c>
      <c r="F64" s="91"/>
      <c r="G64" s="91">
        <f t="shared" si="0"/>
        <v>0</v>
      </c>
      <c r="H64" s="91"/>
      <c r="I64" s="91">
        <f t="shared" si="1"/>
        <v>0</v>
      </c>
      <c r="J64" s="91">
        <f t="shared" si="2"/>
        <v>0</v>
      </c>
    </row>
    <row r="65" spans="1:10" s="79" customFormat="1" ht="40.799999999999997" x14ac:dyDescent="0.3">
      <c r="A65" s="80" t="s">
        <v>169</v>
      </c>
      <c r="B65" s="81" t="s">
        <v>764</v>
      </c>
      <c r="C65" s="82" t="s">
        <v>767</v>
      </c>
      <c r="D65" s="83" t="s">
        <v>213</v>
      </c>
      <c r="E65" s="84">
        <v>41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79" customFormat="1" ht="14.4" x14ac:dyDescent="0.3">
      <c r="A66" s="76" t="s">
        <v>1281</v>
      </c>
      <c r="B66" s="77"/>
      <c r="C66" s="77"/>
      <c r="D66" s="77"/>
      <c r="E66" s="78"/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92" customFormat="1" ht="20.399999999999999" x14ac:dyDescent="0.3">
      <c r="A67" s="86" t="s">
        <v>171</v>
      </c>
      <c r="B67" s="87" t="s">
        <v>928</v>
      </c>
      <c r="C67" s="88" t="s">
        <v>929</v>
      </c>
      <c r="D67" s="89" t="s">
        <v>930</v>
      </c>
      <c r="E67" s="115">
        <v>0.19500000000000001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92" customFormat="1" ht="20.399999999999999" x14ac:dyDescent="0.3">
      <c r="A68" s="86" t="s">
        <v>173</v>
      </c>
      <c r="B68" s="87" t="s">
        <v>931</v>
      </c>
      <c r="C68" s="88" t="s">
        <v>932</v>
      </c>
      <c r="D68" s="89" t="s">
        <v>930</v>
      </c>
      <c r="E68" s="115">
        <v>0.19500000000000001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92" customFormat="1" ht="20.399999999999999" x14ac:dyDescent="0.3">
      <c r="A69" s="86" t="s">
        <v>176</v>
      </c>
      <c r="B69" s="87" t="s">
        <v>550</v>
      </c>
      <c r="C69" s="88" t="s">
        <v>934</v>
      </c>
      <c r="D69" s="89" t="s">
        <v>109</v>
      </c>
      <c r="E69" s="93">
        <v>0.78</v>
      </c>
      <c r="F69" s="91"/>
      <c r="G69" s="91">
        <f t="shared" si="3"/>
        <v>0</v>
      </c>
      <c r="H69" s="91"/>
      <c r="I69" s="91">
        <f t="shared" si="4"/>
        <v>0</v>
      </c>
      <c r="J69" s="91">
        <f t="shared" si="5"/>
        <v>0</v>
      </c>
    </row>
    <row r="70" spans="1:10" s="92" customFormat="1" ht="20.399999999999999" x14ac:dyDescent="0.3">
      <c r="A70" s="86" t="s">
        <v>178</v>
      </c>
      <c r="B70" s="87" t="s">
        <v>464</v>
      </c>
      <c r="C70" s="88" t="s">
        <v>465</v>
      </c>
      <c r="D70" s="89" t="s">
        <v>109</v>
      </c>
      <c r="E70" s="93">
        <v>2.72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180</v>
      </c>
      <c r="B71" s="81" t="s">
        <v>935</v>
      </c>
      <c r="C71" s="82" t="s">
        <v>468</v>
      </c>
      <c r="D71" s="83" t="s">
        <v>116</v>
      </c>
      <c r="E71" s="84">
        <v>350</v>
      </c>
      <c r="F71" s="85">
        <v>340.49</v>
      </c>
      <c r="G71" s="85">
        <f t="shared" si="3"/>
        <v>119171.5</v>
      </c>
      <c r="H71" s="85"/>
      <c r="I71" s="85">
        <f t="shared" si="4"/>
        <v>0</v>
      </c>
      <c r="J71" s="85">
        <f t="shared" si="5"/>
        <v>119171.5</v>
      </c>
    </row>
    <row r="72" spans="1:10" s="92" customFormat="1" ht="20.399999999999999" x14ac:dyDescent="0.3">
      <c r="A72" s="86" t="s">
        <v>182</v>
      </c>
      <c r="B72" s="87" t="s">
        <v>485</v>
      </c>
      <c r="C72" s="88" t="s">
        <v>486</v>
      </c>
      <c r="D72" s="89" t="s">
        <v>278</v>
      </c>
      <c r="E72" s="94">
        <v>1.5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92" customFormat="1" ht="30.6" x14ac:dyDescent="0.3">
      <c r="A73" s="86" t="s">
        <v>184</v>
      </c>
      <c r="B73" s="87" t="s">
        <v>957</v>
      </c>
      <c r="C73" s="88" t="s">
        <v>958</v>
      </c>
      <c r="D73" s="89" t="s">
        <v>959</v>
      </c>
      <c r="E73" s="90">
        <v>15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79" customFormat="1" ht="40.799999999999997" x14ac:dyDescent="0.3">
      <c r="A74" s="80" t="s">
        <v>186</v>
      </c>
      <c r="B74" s="81" t="s">
        <v>1282</v>
      </c>
      <c r="C74" s="82" t="s">
        <v>965</v>
      </c>
      <c r="D74" s="83" t="s">
        <v>116</v>
      </c>
      <c r="E74" s="84">
        <v>15</v>
      </c>
      <c r="F74" s="85">
        <v>320</v>
      </c>
      <c r="G74" s="85">
        <f t="shared" si="3"/>
        <v>4800</v>
      </c>
      <c r="H74" s="85"/>
      <c r="I74" s="85">
        <f t="shared" si="4"/>
        <v>0</v>
      </c>
      <c r="J74" s="85">
        <f t="shared" si="5"/>
        <v>4800</v>
      </c>
    </row>
    <row r="75" spans="1:10" s="79" customFormat="1" ht="40.799999999999997" x14ac:dyDescent="0.3">
      <c r="A75" s="80" t="s">
        <v>188</v>
      </c>
      <c r="B75" s="81" t="s">
        <v>936</v>
      </c>
      <c r="C75" s="82" t="s">
        <v>470</v>
      </c>
      <c r="D75" s="83" t="s">
        <v>213</v>
      </c>
      <c r="E75" s="84">
        <v>400</v>
      </c>
      <c r="F75" s="85">
        <v>463.56</v>
      </c>
      <c r="G75" s="85">
        <f t="shared" si="3"/>
        <v>185424</v>
      </c>
      <c r="H75" s="85"/>
      <c r="I75" s="85">
        <f t="shared" si="4"/>
        <v>0</v>
      </c>
      <c r="J75" s="85">
        <f t="shared" si="5"/>
        <v>185424</v>
      </c>
    </row>
    <row r="76" spans="1:10" s="79" customFormat="1" ht="40.799999999999997" x14ac:dyDescent="0.3">
      <c r="A76" s="80" t="s">
        <v>190</v>
      </c>
      <c r="B76" s="81" t="s">
        <v>1283</v>
      </c>
      <c r="C76" s="82" t="s">
        <v>1284</v>
      </c>
      <c r="D76" s="83" t="s">
        <v>213</v>
      </c>
      <c r="E76" s="84">
        <v>400</v>
      </c>
      <c r="F76" s="85">
        <v>78.623999999999995</v>
      </c>
      <c r="G76" s="85">
        <f t="shared" si="3"/>
        <v>31449.599999999999</v>
      </c>
      <c r="H76" s="85"/>
      <c r="I76" s="85">
        <f t="shared" si="4"/>
        <v>0</v>
      </c>
      <c r="J76" s="85">
        <f t="shared" si="5"/>
        <v>31449.599999999999</v>
      </c>
    </row>
    <row r="77" spans="1:10" s="79" customFormat="1" ht="40.799999999999997" x14ac:dyDescent="0.3">
      <c r="A77" s="80" t="s">
        <v>192</v>
      </c>
      <c r="B77" s="81" t="s">
        <v>951</v>
      </c>
      <c r="C77" s="82" t="s">
        <v>952</v>
      </c>
      <c r="D77" s="83" t="s">
        <v>213</v>
      </c>
      <c r="E77" s="84">
        <v>3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194</v>
      </c>
      <c r="B78" s="87" t="s">
        <v>967</v>
      </c>
      <c r="C78" s="88" t="s">
        <v>968</v>
      </c>
      <c r="D78" s="89" t="s">
        <v>109</v>
      </c>
      <c r="E78" s="115">
        <v>5.0000000000000001E-3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196</v>
      </c>
      <c r="B79" s="81" t="s">
        <v>1077</v>
      </c>
      <c r="C79" s="82" t="s">
        <v>971</v>
      </c>
      <c r="D79" s="83" t="s">
        <v>1122</v>
      </c>
      <c r="E79" s="84">
        <v>1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14.4" x14ac:dyDescent="0.3">
      <c r="A80" s="76" t="s">
        <v>1285</v>
      </c>
      <c r="B80" s="77"/>
      <c r="C80" s="77"/>
      <c r="D80" s="77"/>
      <c r="E80" s="78"/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92" customFormat="1" ht="20.399999999999999" x14ac:dyDescent="0.3">
      <c r="A81" s="86" t="s">
        <v>198</v>
      </c>
      <c r="B81" s="87" t="s">
        <v>413</v>
      </c>
      <c r="C81" s="88" t="s">
        <v>414</v>
      </c>
      <c r="D81" s="89" t="s">
        <v>415</v>
      </c>
      <c r="E81" s="93">
        <v>1.08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79" customFormat="1" ht="40.799999999999997" x14ac:dyDescent="0.3">
      <c r="A82" s="80" t="s">
        <v>200</v>
      </c>
      <c r="B82" s="81" t="s">
        <v>1081</v>
      </c>
      <c r="C82" s="82" t="s">
        <v>1082</v>
      </c>
      <c r="D82" s="83" t="s">
        <v>116</v>
      </c>
      <c r="E82" s="103">
        <v>171.36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79" customFormat="1" ht="40.799999999999997" x14ac:dyDescent="0.3">
      <c r="A83" s="80" t="s">
        <v>202</v>
      </c>
      <c r="B83" s="81" t="s">
        <v>1101</v>
      </c>
      <c r="C83" s="82" t="s">
        <v>1114</v>
      </c>
      <c r="D83" s="83" t="s">
        <v>213</v>
      </c>
      <c r="E83" s="84">
        <v>7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92" customFormat="1" ht="20.399999999999999" x14ac:dyDescent="0.3">
      <c r="A84" s="86" t="s">
        <v>205</v>
      </c>
      <c r="B84" s="87" t="s">
        <v>1164</v>
      </c>
      <c r="C84" s="88" t="s">
        <v>1165</v>
      </c>
      <c r="D84" s="89" t="s">
        <v>415</v>
      </c>
      <c r="E84" s="94">
        <v>0.6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79" customFormat="1" ht="40.799999999999997" x14ac:dyDescent="0.3">
      <c r="A85" s="80" t="s">
        <v>207</v>
      </c>
      <c r="B85" s="81" t="s">
        <v>1167</v>
      </c>
      <c r="C85" s="82" t="s">
        <v>1286</v>
      </c>
      <c r="D85" s="83" t="s">
        <v>116</v>
      </c>
      <c r="E85" s="95">
        <v>61.2</v>
      </c>
      <c r="F85" s="85">
        <v>1512.924</v>
      </c>
      <c r="G85" s="85">
        <f t="shared" si="3"/>
        <v>92590.948799999998</v>
      </c>
      <c r="H85" s="85"/>
      <c r="I85" s="85">
        <f t="shared" si="4"/>
        <v>0</v>
      </c>
      <c r="J85" s="85">
        <f t="shared" si="5"/>
        <v>92590.948799999998</v>
      </c>
    </row>
    <row r="86" spans="1:10" s="79" customFormat="1" ht="40.799999999999997" x14ac:dyDescent="0.3">
      <c r="A86" s="80" t="s">
        <v>210</v>
      </c>
      <c r="B86" s="81" t="s">
        <v>1170</v>
      </c>
      <c r="C86" s="82" t="s">
        <v>1171</v>
      </c>
      <c r="D86" s="83" t="s">
        <v>213</v>
      </c>
      <c r="E86" s="84">
        <v>4</v>
      </c>
      <c r="F86" s="85">
        <v>11.784000000000001</v>
      </c>
      <c r="G86" s="85">
        <f t="shared" si="3"/>
        <v>47.136000000000003</v>
      </c>
      <c r="H86" s="85"/>
      <c r="I86" s="85">
        <f t="shared" si="4"/>
        <v>0</v>
      </c>
      <c r="J86" s="85">
        <f t="shared" si="5"/>
        <v>47.136000000000003</v>
      </c>
    </row>
    <row r="87" spans="1:10" s="79" customFormat="1" ht="40.799999999999997" x14ac:dyDescent="0.3">
      <c r="A87" s="80" t="s">
        <v>214</v>
      </c>
      <c r="B87" s="81" t="s">
        <v>1170</v>
      </c>
      <c r="C87" s="82" t="s">
        <v>1173</v>
      </c>
      <c r="D87" s="83" t="s">
        <v>213</v>
      </c>
      <c r="E87" s="84">
        <v>4</v>
      </c>
      <c r="F87" s="85">
        <v>51.636000000000003</v>
      </c>
      <c r="G87" s="85">
        <f t="shared" si="3"/>
        <v>206.54400000000001</v>
      </c>
      <c r="H87" s="85"/>
      <c r="I87" s="85">
        <f t="shared" si="4"/>
        <v>0</v>
      </c>
      <c r="J87" s="85">
        <f t="shared" si="5"/>
        <v>206.54400000000001</v>
      </c>
    </row>
    <row r="88" spans="1:10" s="79" customFormat="1" ht="40.799999999999997" x14ac:dyDescent="0.3">
      <c r="A88" s="80" t="s">
        <v>698</v>
      </c>
      <c r="B88" s="81" t="s">
        <v>1144</v>
      </c>
      <c r="C88" s="82" t="s">
        <v>1145</v>
      </c>
      <c r="D88" s="83" t="s">
        <v>213</v>
      </c>
      <c r="E88" s="84">
        <v>120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79" customFormat="1" ht="40.799999999999997" x14ac:dyDescent="0.3">
      <c r="A89" s="80" t="s">
        <v>220</v>
      </c>
      <c r="B89" s="81" t="s">
        <v>1144</v>
      </c>
      <c r="C89" s="82" t="s">
        <v>1147</v>
      </c>
      <c r="D89" s="83" t="s">
        <v>213</v>
      </c>
      <c r="E89" s="84">
        <v>16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79" customFormat="1" ht="40.799999999999997" x14ac:dyDescent="0.3">
      <c r="A90" s="80" t="s">
        <v>798</v>
      </c>
      <c r="B90" s="81" t="s">
        <v>1157</v>
      </c>
      <c r="C90" s="82" t="s">
        <v>1158</v>
      </c>
      <c r="D90" s="83" t="s">
        <v>116</v>
      </c>
      <c r="E90" s="84">
        <v>50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79" customFormat="1" ht="40.799999999999997" x14ac:dyDescent="0.3">
      <c r="A91" s="80" t="s">
        <v>227</v>
      </c>
      <c r="B91" s="81" t="s">
        <v>1154</v>
      </c>
      <c r="C91" s="82" t="s">
        <v>1155</v>
      </c>
      <c r="D91" s="83" t="s">
        <v>213</v>
      </c>
      <c r="E91" s="84">
        <v>100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20.399999999999999" x14ac:dyDescent="0.3">
      <c r="A92" s="86" t="s">
        <v>229</v>
      </c>
      <c r="B92" s="87" t="s">
        <v>128</v>
      </c>
      <c r="C92" s="88" t="s">
        <v>129</v>
      </c>
      <c r="D92" s="89" t="s">
        <v>130</v>
      </c>
      <c r="E92" s="90">
        <v>1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231</v>
      </c>
      <c r="B93" s="81" t="s">
        <v>1287</v>
      </c>
      <c r="C93" s="82" t="s">
        <v>1288</v>
      </c>
      <c r="D93" s="83" t="s">
        <v>213</v>
      </c>
      <c r="E93" s="84">
        <v>1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92" customFormat="1" ht="20.399999999999999" x14ac:dyDescent="0.3">
      <c r="A94" s="86" t="s">
        <v>234</v>
      </c>
      <c r="B94" s="87" t="s">
        <v>825</v>
      </c>
      <c r="C94" s="88" t="s">
        <v>826</v>
      </c>
      <c r="D94" s="89" t="s">
        <v>109</v>
      </c>
      <c r="E94" s="94">
        <v>0.4</v>
      </c>
      <c r="F94" s="91"/>
      <c r="G94" s="91">
        <f t="shared" si="3"/>
        <v>0</v>
      </c>
      <c r="H94" s="91"/>
      <c r="I94" s="91">
        <f t="shared" si="4"/>
        <v>0</v>
      </c>
      <c r="J94" s="91">
        <f t="shared" si="5"/>
        <v>0</v>
      </c>
    </row>
    <row r="95" spans="1:10" s="79" customFormat="1" ht="40.799999999999997" x14ac:dyDescent="0.3">
      <c r="A95" s="80" t="s">
        <v>237</v>
      </c>
      <c r="B95" s="81" t="s">
        <v>1069</v>
      </c>
      <c r="C95" s="82" t="s">
        <v>1289</v>
      </c>
      <c r="D95" s="83" t="s">
        <v>116</v>
      </c>
      <c r="E95" s="95">
        <v>41.2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79" customFormat="1" ht="14.4" x14ac:dyDescent="0.3">
      <c r="A96" s="76" t="s">
        <v>1290</v>
      </c>
      <c r="B96" s="77"/>
      <c r="C96" s="77"/>
      <c r="D96" s="77"/>
      <c r="E96" s="78"/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92" customFormat="1" ht="30.6" x14ac:dyDescent="0.3">
      <c r="A97" s="86" t="s">
        <v>239</v>
      </c>
      <c r="B97" s="87" t="s">
        <v>803</v>
      </c>
      <c r="C97" s="88" t="s">
        <v>804</v>
      </c>
      <c r="D97" s="89" t="s">
        <v>165</v>
      </c>
      <c r="E97" s="116">
        <v>0.165991</v>
      </c>
      <c r="F97" s="91"/>
      <c r="G97" s="91">
        <f t="shared" si="3"/>
        <v>0</v>
      </c>
      <c r="H97" s="91"/>
      <c r="I97" s="91">
        <f t="shared" si="4"/>
        <v>0</v>
      </c>
      <c r="J97" s="91">
        <f t="shared" si="5"/>
        <v>0</v>
      </c>
    </row>
    <row r="98" spans="1:11" s="79" customFormat="1" ht="40.799999999999997" x14ac:dyDescent="0.3">
      <c r="A98" s="80" t="s">
        <v>241</v>
      </c>
      <c r="B98" s="81" t="s">
        <v>793</v>
      </c>
      <c r="C98" s="82" t="s">
        <v>1291</v>
      </c>
      <c r="D98" s="83" t="s">
        <v>213</v>
      </c>
      <c r="E98" s="84">
        <v>27</v>
      </c>
      <c r="F98" s="117">
        <v>37472.425487999993</v>
      </c>
      <c r="G98" s="85">
        <f t="shared" si="3"/>
        <v>1011755.4881759998</v>
      </c>
      <c r="H98" s="85"/>
      <c r="I98" s="85">
        <f t="shared" si="4"/>
        <v>0</v>
      </c>
      <c r="J98" s="85">
        <f t="shared" si="5"/>
        <v>1011755.4881759998</v>
      </c>
    </row>
    <row r="99" spans="1:11" s="79" customFormat="1" ht="40.799999999999997" x14ac:dyDescent="0.3">
      <c r="A99" s="80" t="s">
        <v>243</v>
      </c>
      <c r="B99" s="81" t="s">
        <v>793</v>
      </c>
      <c r="C99" s="82" t="s">
        <v>1652</v>
      </c>
      <c r="D99" s="83" t="s">
        <v>213</v>
      </c>
      <c r="E99" s="84">
        <v>10</v>
      </c>
      <c r="F99" s="85">
        <v>18192.38</v>
      </c>
      <c r="G99" s="85">
        <f t="shared" si="3"/>
        <v>181923.80000000002</v>
      </c>
      <c r="H99" s="85"/>
      <c r="I99" s="85">
        <f t="shared" si="4"/>
        <v>0</v>
      </c>
      <c r="J99" s="85">
        <f t="shared" si="5"/>
        <v>181923.80000000002</v>
      </c>
      <c r="K99" s="79">
        <f>10123.34*1.2</f>
        <v>12148.008</v>
      </c>
    </row>
    <row r="100" spans="1:11" s="79" customFormat="1" ht="40.799999999999997" x14ac:dyDescent="0.3">
      <c r="A100" s="80" t="s">
        <v>245</v>
      </c>
      <c r="B100" s="81" t="s">
        <v>880</v>
      </c>
      <c r="C100" s="82" t="s">
        <v>1293</v>
      </c>
      <c r="D100" s="83" t="s">
        <v>213</v>
      </c>
      <c r="E100" s="84">
        <v>4</v>
      </c>
      <c r="F100" s="85">
        <v>29255.99</v>
      </c>
      <c r="G100" s="85">
        <f t="shared" si="3"/>
        <v>117023.96</v>
      </c>
      <c r="H100" s="85"/>
      <c r="I100" s="85">
        <f t="shared" si="4"/>
        <v>0</v>
      </c>
      <c r="J100" s="85">
        <f t="shared" si="5"/>
        <v>117023.96</v>
      </c>
    </row>
    <row r="101" spans="1:11" s="79" customFormat="1" ht="40.799999999999997" x14ac:dyDescent="0.3">
      <c r="A101" s="80" t="s">
        <v>246</v>
      </c>
      <c r="B101" s="81" t="s">
        <v>880</v>
      </c>
      <c r="C101" s="82" t="s">
        <v>1294</v>
      </c>
      <c r="D101" s="83" t="s">
        <v>213</v>
      </c>
      <c r="E101" s="84">
        <v>3</v>
      </c>
      <c r="F101" s="85">
        <v>11645.42</v>
      </c>
      <c r="G101" s="85">
        <f t="shared" si="3"/>
        <v>34936.26</v>
      </c>
      <c r="H101" s="85"/>
      <c r="I101" s="85">
        <f t="shared" si="4"/>
        <v>0</v>
      </c>
      <c r="J101" s="85">
        <f t="shared" si="5"/>
        <v>34936.26</v>
      </c>
    </row>
    <row r="102" spans="1:11" s="79" customFormat="1" ht="40.799999999999997" x14ac:dyDescent="0.3">
      <c r="A102" s="80" t="s">
        <v>247</v>
      </c>
      <c r="B102" s="81" t="s">
        <v>880</v>
      </c>
      <c r="C102" s="82" t="s">
        <v>1295</v>
      </c>
      <c r="D102" s="83" t="s">
        <v>213</v>
      </c>
      <c r="E102" s="84">
        <v>1</v>
      </c>
      <c r="F102" s="85">
        <v>11645.42</v>
      </c>
      <c r="G102" s="85">
        <f t="shared" si="3"/>
        <v>11645.42</v>
      </c>
      <c r="H102" s="85"/>
      <c r="I102" s="85">
        <f t="shared" si="4"/>
        <v>0</v>
      </c>
      <c r="J102" s="85">
        <f t="shared" si="5"/>
        <v>11645.42</v>
      </c>
    </row>
    <row r="103" spans="1:11" s="79" customFormat="1" ht="40.799999999999997" x14ac:dyDescent="0.3">
      <c r="A103" s="80" t="s">
        <v>249</v>
      </c>
      <c r="B103" s="81" t="s">
        <v>793</v>
      </c>
      <c r="C103" s="82" t="s">
        <v>1296</v>
      </c>
      <c r="D103" s="83" t="s">
        <v>213</v>
      </c>
      <c r="E103" s="84">
        <v>90</v>
      </c>
      <c r="F103" s="85">
        <v>241.32</v>
      </c>
      <c r="G103" s="85">
        <f t="shared" si="3"/>
        <v>21718.799999999999</v>
      </c>
      <c r="H103" s="85"/>
      <c r="I103" s="85">
        <f t="shared" si="4"/>
        <v>0</v>
      </c>
      <c r="J103" s="85">
        <f t="shared" si="5"/>
        <v>21718.799999999999</v>
      </c>
    </row>
    <row r="104" spans="1:11" s="79" customFormat="1" ht="40.799999999999997" x14ac:dyDescent="0.3">
      <c r="A104" s="80" t="s">
        <v>251</v>
      </c>
      <c r="B104" s="81" t="s">
        <v>793</v>
      </c>
      <c r="C104" s="82" t="s">
        <v>1297</v>
      </c>
      <c r="D104" s="83" t="s">
        <v>213</v>
      </c>
      <c r="E104" s="84">
        <v>12</v>
      </c>
      <c r="F104" s="85">
        <v>3507.84</v>
      </c>
      <c r="G104" s="85">
        <f t="shared" si="3"/>
        <v>42094.080000000002</v>
      </c>
      <c r="H104" s="85"/>
      <c r="I104" s="85">
        <f t="shared" si="4"/>
        <v>0</v>
      </c>
      <c r="J104" s="85">
        <f t="shared" si="5"/>
        <v>42094.080000000002</v>
      </c>
    </row>
    <row r="105" spans="1:11" s="92" customFormat="1" ht="20.399999999999999" x14ac:dyDescent="0.3">
      <c r="A105" s="86" t="s">
        <v>252</v>
      </c>
      <c r="B105" s="87" t="s">
        <v>806</v>
      </c>
      <c r="C105" s="88" t="s">
        <v>807</v>
      </c>
      <c r="D105" s="89" t="s">
        <v>69</v>
      </c>
      <c r="E105" s="93">
        <v>0.28999999999999998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1" s="79" customFormat="1" ht="40.799999999999997" x14ac:dyDescent="0.3">
      <c r="A106" s="80" t="s">
        <v>253</v>
      </c>
      <c r="B106" s="81" t="s">
        <v>808</v>
      </c>
      <c r="C106" s="82" t="s">
        <v>809</v>
      </c>
      <c r="D106" s="83" t="s">
        <v>213</v>
      </c>
      <c r="E106" s="84">
        <v>9</v>
      </c>
      <c r="F106" s="85">
        <v>1530</v>
      </c>
      <c r="G106" s="85">
        <f t="shared" si="3"/>
        <v>13770</v>
      </c>
      <c r="H106" s="85"/>
      <c r="I106" s="85">
        <f t="shared" si="4"/>
        <v>0</v>
      </c>
      <c r="J106" s="85">
        <f t="shared" si="5"/>
        <v>13770</v>
      </c>
    </row>
    <row r="107" spans="1:11" s="79" customFormat="1" ht="40.799999999999997" x14ac:dyDescent="0.3">
      <c r="A107" s="80" t="s">
        <v>254</v>
      </c>
      <c r="B107" s="81" t="s">
        <v>808</v>
      </c>
      <c r="C107" s="82" t="s">
        <v>810</v>
      </c>
      <c r="D107" s="83" t="s">
        <v>213</v>
      </c>
      <c r="E107" s="84">
        <v>20</v>
      </c>
      <c r="F107" s="85">
        <f>1250.9337*1.2</f>
        <v>1501.1204399999999</v>
      </c>
      <c r="G107" s="85">
        <f t="shared" si="3"/>
        <v>30022.408799999997</v>
      </c>
      <c r="H107" s="85"/>
      <c r="I107" s="85">
        <f t="shared" si="4"/>
        <v>0</v>
      </c>
      <c r="J107" s="85">
        <f t="shared" si="5"/>
        <v>30022.408799999997</v>
      </c>
    </row>
    <row r="108" spans="1:11" s="79" customFormat="1" ht="40.799999999999997" x14ac:dyDescent="0.3">
      <c r="A108" s="80" t="s">
        <v>255</v>
      </c>
      <c r="B108" s="81" t="s">
        <v>811</v>
      </c>
      <c r="C108" s="82" t="s">
        <v>1298</v>
      </c>
      <c r="D108" s="83" t="s">
        <v>213</v>
      </c>
      <c r="E108" s="84">
        <v>58</v>
      </c>
      <c r="F108" s="85">
        <v>1530.1439999999998</v>
      </c>
      <c r="G108" s="85">
        <f t="shared" si="3"/>
        <v>88748.351999999984</v>
      </c>
      <c r="H108" s="85"/>
      <c r="I108" s="85">
        <f t="shared" si="4"/>
        <v>0</v>
      </c>
      <c r="J108" s="85">
        <f t="shared" si="5"/>
        <v>88748.351999999984</v>
      </c>
      <c r="K108" s="79">
        <f>2097.14566*1.2</f>
        <v>2516.5747919999999</v>
      </c>
    </row>
    <row r="109" spans="1:11" s="92" customFormat="1" ht="20.399999999999999" x14ac:dyDescent="0.3">
      <c r="A109" s="86" t="s">
        <v>257</v>
      </c>
      <c r="B109" s="87" t="s">
        <v>287</v>
      </c>
      <c r="C109" s="88" t="s">
        <v>288</v>
      </c>
      <c r="D109" s="89" t="s">
        <v>69</v>
      </c>
      <c r="E109" s="94">
        <v>0.5</v>
      </c>
      <c r="F109" s="91"/>
      <c r="G109" s="91">
        <f t="shared" si="3"/>
        <v>0</v>
      </c>
      <c r="H109" s="91"/>
      <c r="I109" s="91">
        <f t="shared" si="4"/>
        <v>0</v>
      </c>
      <c r="J109" s="91">
        <f t="shared" si="5"/>
        <v>0</v>
      </c>
    </row>
    <row r="110" spans="1:11" s="79" customFormat="1" ht="40.799999999999997" x14ac:dyDescent="0.3">
      <c r="A110" s="80" t="s">
        <v>259</v>
      </c>
      <c r="B110" s="81" t="s">
        <v>801</v>
      </c>
      <c r="C110" s="82" t="s">
        <v>1299</v>
      </c>
      <c r="D110" s="83" t="s">
        <v>213</v>
      </c>
      <c r="E110" s="84">
        <v>50</v>
      </c>
      <c r="F110" s="85">
        <v>2196.4079999999999</v>
      </c>
      <c r="G110" s="85">
        <f t="shared" si="3"/>
        <v>109820.4</v>
      </c>
      <c r="H110" s="85"/>
      <c r="I110" s="85">
        <f t="shared" si="4"/>
        <v>0</v>
      </c>
      <c r="J110" s="85">
        <f t="shared" si="5"/>
        <v>109820.4</v>
      </c>
    </row>
    <row r="111" spans="1:11" s="79" customFormat="1" ht="40.799999999999997" x14ac:dyDescent="0.3">
      <c r="A111" s="80" t="s">
        <v>261</v>
      </c>
      <c r="B111" s="81" t="s">
        <v>793</v>
      </c>
      <c r="C111" s="82" t="s">
        <v>1300</v>
      </c>
      <c r="D111" s="83" t="s">
        <v>213</v>
      </c>
      <c r="E111" s="84">
        <v>158</v>
      </c>
      <c r="F111" s="85">
        <v>49.5</v>
      </c>
      <c r="G111" s="85">
        <f t="shared" si="3"/>
        <v>7821</v>
      </c>
      <c r="H111" s="85"/>
      <c r="I111" s="85">
        <f t="shared" si="4"/>
        <v>0</v>
      </c>
      <c r="J111" s="85">
        <f t="shared" si="5"/>
        <v>7821</v>
      </c>
    </row>
    <row r="112" spans="1:11" s="79" customFormat="1" ht="40.799999999999997" x14ac:dyDescent="0.3">
      <c r="A112" s="80" t="s">
        <v>263</v>
      </c>
      <c r="B112" s="81" t="s">
        <v>831</v>
      </c>
      <c r="C112" s="82" t="s">
        <v>1301</v>
      </c>
      <c r="D112" s="83" t="s">
        <v>213</v>
      </c>
      <c r="E112" s="84">
        <v>8</v>
      </c>
      <c r="F112" s="85">
        <v>4656.46</v>
      </c>
      <c r="G112" s="85">
        <f t="shared" si="3"/>
        <v>37251.68</v>
      </c>
      <c r="H112" s="85"/>
      <c r="I112" s="85">
        <f t="shared" si="4"/>
        <v>0</v>
      </c>
      <c r="J112" s="85">
        <f t="shared" si="5"/>
        <v>37251.68</v>
      </c>
    </row>
    <row r="113" spans="1:11" s="79" customFormat="1" ht="40.799999999999997" x14ac:dyDescent="0.3">
      <c r="A113" s="80" t="s">
        <v>265</v>
      </c>
      <c r="B113" s="81" t="s">
        <v>870</v>
      </c>
      <c r="C113" s="82" t="s">
        <v>873</v>
      </c>
      <c r="D113" s="83" t="s">
        <v>213</v>
      </c>
      <c r="E113" s="84">
        <v>16</v>
      </c>
      <c r="F113" s="85">
        <v>1078.3499999999999</v>
      </c>
      <c r="G113" s="85">
        <f t="shared" si="3"/>
        <v>17253.599999999999</v>
      </c>
      <c r="H113" s="85"/>
      <c r="I113" s="85">
        <f t="shared" si="4"/>
        <v>0</v>
      </c>
      <c r="J113" s="85">
        <f t="shared" si="5"/>
        <v>17253.599999999999</v>
      </c>
    </row>
    <row r="114" spans="1:11" s="79" customFormat="1" ht="40.799999999999997" x14ac:dyDescent="0.3">
      <c r="A114" s="80" t="s">
        <v>267</v>
      </c>
      <c r="B114" s="81" t="s">
        <v>870</v>
      </c>
      <c r="C114" s="82" t="s">
        <v>1302</v>
      </c>
      <c r="D114" s="83" t="s">
        <v>213</v>
      </c>
      <c r="E114" s="84">
        <v>50</v>
      </c>
      <c r="F114" s="85">
        <v>919.89600000000007</v>
      </c>
      <c r="G114" s="85">
        <f t="shared" si="3"/>
        <v>45994.8</v>
      </c>
      <c r="H114" s="85"/>
      <c r="I114" s="85">
        <f t="shared" si="4"/>
        <v>0</v>
      </c>
      <c r="J114" s="85">
        <f t="shared" si="5"/>
        <v>45994.8</v>
      </c>
      <c r="K114" s="79">
        <f>766.58*1.2</f>
        <v>919.89600000000007</v>
      </c>
    </row>
    <row r="115" spans="1:11" s="92" customFormat="1" ht="20.399999999999999" x14ac:dyDescent="0.3">
      <c r="A115" s="86" t="s">
        <v>269</v>
      </c>
      <c r="B115" s="87" t="s">
        <v>806</v>
      </c>
      <c r="C115" s="88" t="s">
        <v>807</v>
      </c>
      <c r="D115" s="89" t="s">
        <v>69</v>
      </c>
      <c r="E115" s="94">
        <v>0.5</v>
      </c>
      <c r="F115" s="91"/>
      <c r="G115" s="91">
        <f t="shared" si="3"/>
        <v>0</v>
      </c>
      <c r="H115" s="91"/>
      <c r="I115" s="91">
        <f t="shared" si="4"/>
        <v>0</v>
      </c>
      <c r="J115" s="91">
        <f t="shared" si="5"/>
        <v>0</v>
      </c>
    </row>
    <row r="116" spans="1:11" s="79" customFormat="1" ht="40.799999999999997" x14ac:dyDescent="0.3">
      <c r="A116" s="80" t="s">
        <v>270</v>
      </c>
      <c r="B116" s="81" t="s">
        <v>808</v>
      </c>
      <c r="C116" s="82" t="s">
        <v>1303</v>
      </c>
      <c r="D116" s="83" t="s">
        <v>213</v>
      </c>
      <c r="E116" s="84">
        <v>50</v>
      </c>
      <c r="F116" s="85">
        <v>2493.5879999999997</v>
      </c>
      <c r="G116" s="85">
        <f t="shared" si="3"/>
        <v>124679.4</v>
      </c>
      <c r="H116" s="85"/>
      <c r="I116" s="85">
        <f t="shared" si="4"/>
        <v>0</v>
      </c>
      <c r="J116" s="85">
        <f t="shared" si="5"/>
        <v>124679.4</v>
      </c>
    </row>
    <row r="117" spans="1:11" s="79" customFormat="1" ht="40.799999999999997" x14ac:dyDescent="0.3">
      <c r="A117" s="80" t="s">
        <v>273</v>
      </c>
      <c r="B117" s="81" t="s">
        <v>859</v>
      </c>
      <c r="C117" s="82" t="s">
        <v>1304</v>
      </c>
      <c r="D117" s="83" t="s">
        <v>213</v>
      </c>
      <c r="E117" s="84">
        <v>100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79" customFormat="1" ht="40.799999999999997" x14ac:dyDescent="0.3">
      <c r="A118" s="80" t="s">
        <v>275</v>
      </c>
      <c r="B118" s="81" t="s">
        <v>840</v>
      </c>
      <c r="C118" s="82" t="s">
        <v>1063</v>
      </c>
      <c r="D118" s="83" t="s">
        <v>213</v>
      </c>
      <c r="E118" s="84">
        <v>232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279</v>
      </c>
      <c r="B119" s="81" t="s">
        <v>842</v>
      </c>
      <c r="C119" s="82" t="s">
        <v>1035</v>
      </c>
      <c r="D119" s="83" t="s">
        <v>213</v>
      </c>
      <c r="E119" s="84">
        <v>232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79" customFormat="1" ht="40.799999999999997" x14ac:dyDescent="0.3">
      <c r="A120" s="80" t="s">
        <v>847</v>
      </c>
      <c r="B120" s="81" t="s">
        <v>1305</v>
      </c>
      <c r="C120" s="82" t="s">
        <v>1306</v>
      </c>
      <c r="D120" s="83" t="s">
        <v>213</v>
      </c>
      <c r="E120" s="84">
        <v>58</v>
      </c>
      <c r="F120" s="85">
        <v>78.623999999999995</v>
      </c>
      <c r="G120" s="85">
        <f t="shared" si="3"/>
        <v>4560.192</v>
      </c>
      <c r="H120" s="85"/>
      <c r="I120" s="85">
        <f t="shared" si="4"/>
        <v>0</v>
      </c>
      <c r="J120" s="85">
        <f t="shared" si="5"/>
        <v>4560.192</v>
      </c>
      <c r="K120" s="79">
        <f>65.52*1.2</f>
        <v>78.623999999999995</v>
      </c>
    </row>
    <row r="121" spans="1:11" s="79" customFormat="1" ht="40.799999999999997" x14ac:dyDescent="0.3">
      <c r="A121" s="80" t="s">
        <v>282</v>
      </c>
      <c r="B121" s="81" t="s">
        <v>838</v>
      </c>
      <c r="C121" s="82" t="s">
        <v>914</v>
      </c>
      <c r="D121" s="83" t="s">
        <v>213</v>
      </c>
      <c r="E121" s="84">
        <v>100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840</v>
      </c>
      <c r="C122" s="82" t="s">
        <v>876</v>
      </c>
      <c r="D122" s="83" t="s">
        <v>213</v>
      </c>
      <c r="E122" s="84">
        <v>100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286</v>
      </c>
      <c r="B123" s="81" t="s">
        <v>1305</v>
      </c>
      <c r="C123" s="82" t="s">
        <v>816</v>
      </c>
      <c r="D123" s="83" t="s">
        <v>213</v>
      </c>
      <c r="E123" s="84">
        <v>120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289</v>
      </c>
      <c r="B124" s="81" t="s">
        <v>831</v>
      </c>
      <c r="C124" s="82" t="s">
        <v>832</v>
      </c>
      <c r="D124" s="83" t="s">
        <v>213</v>
      </c>
      <c r="E124" s="84">
        <v>20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79" customFormat="1" ht="40.799999999999997" x14ac:dyDescent="0.3">
      <c r="A125" s="80" t="s">
        <v>291</v>
      </c>
      <c r="B125" s="81" t="s">
        <v>838</v>
      </c>
      <c r="C125" s="82" t="s">
        <v>911</v>
      </c>
      <c r="D125" s="83" t="s">
        <v>213</v>
      </c>
      <c r="E125" s="84">
        <v>984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79" customFormat="1" ht="40.799999999999997" x14ac:dyDescent="0.3">
      <c r="A126" s="80" t="s">
        <v>293</v>
      </c>
      <c r="B126" s="81" t="s">
        <v>840</v>
      </c>
      <c r="C126" s="82" t="s">
        <v>1062</v>
      </c>
      <c r="D126" s="83" t="s">
        <v>213</v>
      </c>
      <c r="E126" s="84">
        <v>984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40.799999999999997" x14ac:dyDescent="0.3">
      <c r="A127" s="80" t="s">
        <v>296</v>
      </c>
      <c r="B127" s="81" t="s">
        <v>842</v>
      </c>
      <c r="C127" s="82" t="s">
        <v>1307</v>
      </c>
      <c r="D127" s="83" t="s">
        <v>213</v>
      </c>
      <c r="E127" s="84">
        <v>984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838</v>
      </c>
      <c r="C128" s="82" t="s">
        <v>1308</v>
      </c>
      <c r="D128" s="83" t="s">
        <v>213</v>
      </c>
      <c r="E128" s="84">
        <v>356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2" s="79" customFormat="1" ht="40.799999999999997" x14ac:dyDescent="0.3">
      <c r="A129" s="80" t="s">
        <v>300</v>
      </c>
      <c r="B129" s="81" t="s">
        <v>840</v>
      </c>
      <c r="C129" s="82" t="s">
        <v>852</v>
      </c>
      <c r="D129" s="83" t="s">
        <v>213</v>
      </c>
      <c r="E129" s="84">
        <v>356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2" s="79" customFormat="1" ht="40.799999999999997" x14ac:dyDescent="0.3">
      <c r="A130" s="80" t="s">
        <v>303</v>
      </c>
      <c r="B130" s="81" t="s">
        <v>829</v>
      </c>
      <c r="C130" s="82" t="s">
        <v>1309</v>
      </c>
      <c r="D130" s="83" t="s">
        <v>213</v>
      </c>
      <c r="E130" s="84">
        <v>20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2" s="92" customFormat="1" ht="20.399999999999999" x14ac:dyDescent="0.3">
      <c r="A131" s="86" t="s">
        <v>305</v>
      </c>
      <c r="B131" s="87" t="s">
        <v>825</v>
      </c>
      <c r="C131" s="88" t="s">
        <v>826</v>
      </c>
      <c r="D131" s="89" t="s">
        <v>109</v>
      </c>
      <c r="E131" s="93">
        <v>1.65</v>
      </c>
      <c r="F131" s="91"/>
      <c r="G131" s="91">
        <f t="shared" ref="G131:G191" si="6">E131*F131</f>
        <v>0</v>
      </c>
      <c r="H131" s="91"/>
      <c r="I131" s="91">
        <f t="shared" ref="I131:I191" si="7">E131*H131</f>
        <v>0</v>
      </c>
      <c r="J131" s="91">
        <f t="shared" ref="J131:J194" si="8">G131+I131</f>
        <v>0</v>
      </c>
    </row>
    <row r="132" spans="1:12" s="79" customFormat="1" ht="40.799999999999997" x14ac:dyDescent="0.3">
      <c r="A132" s="80" t="s">
        <v>862</v>
      </c>
      <c r="B132" s="81" t="s">
        <v>827</v>
      </c>
      <c r="C132" s="82" t="s">
        <v>1310</v>
      </c>
      <c r="D132" s="83" t="s">
        <v>116</v>
      </c>
      <c r="E132" s="103">
        <v>169.95</v>
      </c>
      <c r="F132" s="79">
        <f>405.6*1.2</f>
        <v>486.72</v>
      </c>
      <c r="G132" s="85">
        <f t="shared" si="6"/>
        <v>82718.063999999998</v>
      </c>
      <c r="H132" s="85"/>
      <c r="I132" s="85">
        <f t="shared" si="7"/>
        <v>0</v>
      </c>
      <c r="J132" s="85">
        <f t="shared" si="8"/>
        <v>82718.063999999998</v>
      </c>
      <c r="K132" s="79">
        <f>405.6*1.2</f>
        <v>486.72</v>
      </c>
    </row>
    <row r="133" spans="1:12" s="79" customFormat="1" ht="40.799999999999997" x14ac:dyDescent="0.3">
      <c r="A133" s="80" t="s">
        <v>312</v>
      </c>
      <c r="B133" s="81" t="s">
        <v>835</v>
      </c>
      <c r="C133" s="82" t="s">
        <v>836</v>
      </c>
      <c r="D133" s="83" t="s">
        <v>213</v>
      </c>
      <c r="E133" s="84">
        <v>1000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2" s="79" customFormat="1" ht="40.799999999999997" x14ac:dyDescent="0.3">
      <c r="A134" s="80" t="s">
        <v>866</v>
      </c>
      <c r="B134" s="81" t="s">
        <v>833</v>
      </c>
      <c r="C134" s="82" t="s">
        <v>1311</v>
      </c>
      <c r="D134" s="83" t="s">
        <v>213</v>
      </c>
      <c r="E134" s="84">
        <v>330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2" s="79" customFormat="1" ht="40.799999999999997" x14ac:dyDescent="0.3">
      <c r="A135" s="80" t="s">
        <v>318</v>
      </c>
      <c r="B135" s="81" t="s">
        <v>1305</v>
      </c>
      <c r="C135" s="82" t="s">
        <v>1036</v>
      </c>
      <c r="D135" s="83" t="s">
        <v>213</v>
      </c>
      <c r="E135" s="84">
        <v>660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2" s="79" customFormat="1" ht="40.799999999999997" x14ac:dyDescent="0.3">
      <c r="A136" s="80" t="s">
        <v>869</v>
      </c>
      <c r="B136" s="81" t="s">
        <v>819</v>
      </c>
      <c r="C136" s="82" t="s">
        <v>820</v>
      </c>
      <c r="D136" s="83" t="s">
        <v>213</v>
      </c>
      <c r="E136" s="84">
        <v>10</v>
      </c>
      <c r="F136" s="85">
        <v>323.56799999999998</v>
      </c>
      <c r="G136" s="85">
        <f t="shared" si="6"/>
        <v>3235.68</v>
      </c>
      <c r="H136" s="85"/>
      <c r="I136" s="85">
        <f t="shared" si="7"/>
        <v>0</v>
      </c>
      <c r="J136" s="85">
        <f t="shared" si="8"/>
        <v>3235.68</v>
      </c>
      <c r="K136" s="79">
        <f>269.64*1.2</f>
        <v>323.56799999999998</v>
      </c>
    </row>
    <row r="137" spans="1:12" s="92" customFormat="1" ht="30.6" x14ac:dyDescent="0.3">
      <c r="A137" s="86" t="s">
        <v>324</v>
      </c>
      <c r="B137" s="87" t="s">
        <v>498</v>
      </c>
      <c r="C137" s="88" t="s">
        <v>499</v>
      </c>
      <c r="D137" s="89" t="s">
        <v>109</v>
      </c>
      <c r="E137" s="93">
        <v>0.09</v>
      </c>
      <c r="F137" s="91"/>
      <c r="G137" s="91">
        <f t="shared" si="6"/>
        <v>0</v>
      </c>
      <c r="H137" s="91"/>
      <c r="I137" s="91">
        <f t="shared" si="7"/>
        <v>0</v>
      </c>
      <c r="J137" s="91">
        <f t="shared" si="8"/>
        <v>0</v>
      </c>
    </row>
    <row r="138" spans="1:12" s="79" customFormat="1" ht="40.799999999999997" x14ac:dyDescent="0.3">
      <c r="A138" s="80" t="s">
        <v>874</v>
      </c>
      <c r="B138" s="81" t="s">
        <v>823</v>
      </c>
      <c r="C138" s="82" t="s">
        <v>1312</v>
      </c>
      <c r="D138" s="83" t="s">
        <v>116</v>
      </c>
      <c r="E138" s="103">
        <v>9.27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2" s="79" customFormat="1" ht="14.4" x14ac:dyDescent="0.3">
      <c r="A139" s="76" t="s">
        <v>1313</v>
      </c>
      <c r="B139" s="77"/>
      <c r="C139" s="77"/>
      <c r="D139" s="77"/>
      <c r="E139" s="78"/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2" s="92" customFormat="1" ht="30.6" x14ac:dyDescent="0.3">
      <c r="A140" s="86" t="s">
        <v>330</v>
      </c>
      <c r="B140" s="87" t="s">
        <v>803</v>
      </c>
      <c r="C140" s="88" t="s">
        <v>804</v>
      </c>
      <c r="D140" s="89" t="s">
        <v>165</v>
      </c>
      <c r="E140" s="116">
        <v>0.58221900000000004</v>
      </c>
      <c r="F140" s="91"/>
      <c r="G140" s="91">
        <f t="shared" si="6"/>
        <v>0</v>
      </c>
      <c r="H140" s="91"/>
      <c r="I140" s="91">
        <f t="shared" si="7"/>
        <v>0</v>
      </c>
      <c r="J140" s="91">
        <f t="shared" si="8"/>
        <v>0</v>
      </c>
    </row>
    <row r="141" spans="1:12" s="79" customFormat="1" ht="40.799999999999997" x14ac:dyDescent="0.3">
      <c r="A141" s="80" t="s">
        <v>333</v>
      </c>
      <c r="B141" s="81" t="s">
        <v>793</v>
      </c>
      <c r="C141" s="82" t="s">
        <v>1314</v>
      </c>
      <c r="D141" s="83" t="s">
        <v>213</v>
      </c>
      <c r="E141" s="84">
        <v>64</v>
      </c>
      <c r="F141" s="118">
        <v>42577.919999999998</v>
      </c>
      <c r="G141" s="85">
        <f t="shared" si="6"/>
        <v>2724986.8799999999</v>
      </c>
      <c r="H141" s="85"/>
      <c r="I141" s="85">
        <f t="shared" si="7"/>
        <v>0</v>
      </c>
      <c r="J141" s="85">
        <f t="shared" si="8"/>
        <v>2724986.8799999999</v>
      </c>
      <c r="K141" s="79">
        <f>35481.6*1.2</f>
        <v>42577.919999999998</v>
      </c>
    </row>
    <row r="142" spans="1:12" s="79" customFormat="1" ht="40.799999999999997" x14ac:dyDescent="0.3">
      <c r="A142" s="80" t="s">
        <v>336</v>
      </c>
      <c r="B142" s="81" t="s">
        <v>793</v>
      </c>
      <c r="C142" s="82" t="s">
        <v>1315</v>
      </c>
      <c r="D142" s="83" t="s">
        <v>213</v>
      </c>
      <c r="E142" s="84">
        <v>19</v>
      </c>
      <c r="F142" s="117">
        <v>37472.425487999993</v>
      </c>
      <c r="G142" s="85">
        <f t="shared" si="6"/>
        <v>711976.08427199989</v>
      </c>
      <c r="H142" s="85"/>
      <c r="I142" s="85">
        <f t="shared" si="7"/>
        <v>0</v>
      </c>
      <c r="J142" s="85">
        <f t="shared" si="8"/>
        <v>711976.08427199989</v>
      </c>
      <c r="L142" s="79">
        <f>31227.02124*1.2</f>
        <v>37472.425487999993</v>
      </c>
    </row>
    <row r="143" spans="1:12" s="79" customFormat="1" ht="40.799999999999997" x14ac:dyDescent="0.3">
      <c r="A143" s="80" t="s">
        <v>339</v>
      </c>
      <c r="B143" s="81" t="s">
        <v>793</v>
      </c>
      <c r="C143" s="82" t="s">
        <v>1316</v>
      </c>
      <c r="D143" s="83" t="s">
        <v>213</v>
      </c>
      <c r="E143" s="84">
        <v>10</v>
      </c>
      <c r="F143" s="85">
        <v>18192.38</v>
      </c>
      <c r="G143" s="85">
        <f t="shared" si="6"/>
        <v>181923.80000000002</v>
      </c>
      <c r="H143" s="85"/>
      <c r="I143" s="85">
        <f t="shared" si="7"/>
        <v>0</v>
      </c>
      <c r="J143" s="85">
        <f t="shared" si="8"/>
        <v>181923.80000000002</v>
      </c>
      <c r="K143" s="79">
        <f>15160.32227*1.2</f>
        <v>18192.386724</v>
      </c>
    </row>
    <row r="144" spans="1:12" s="79" customFormat="1" ht="40.799999999999997" x14ac:dyDescent="0.3">
      <c r="A144" s="80" t="s">
        <v>341</v>
      </c>
      <c r="B144" s="81" t="s">
        <v>880</v>
      </c>
      <c r="C144" s="82" t="s">
        <v>1317</v>
      </c>
      <c r="D144" s="83" t="s">
        <v>213</v>
      </c>
      <c r="E144" s="84">
        <v>13</v>
      </c>
      <c r="F144" s="85">
        <v>17067.45</v>
      </c>
      <c r="G144" s="85">
        <f t="shared" si="6"/>
        <v>221876.85</v>
      </c>
      <c r="H144" s="85"/>
      <c r="I144" s="85">
        <f t="shared" si="7"/>
        <v>0</v>
      </c>
      <c r="J144" s="85">
        <f t="shared" si="8"/>
        <v>221876.85</v>
      </c>
    </row>
    <row r="145" spans="1:11" s="79" customFormat="1" ht="40.799999999999997" x14ac:dyDescent="0.3">
      <c r="A145" s="80" t="s">
        <v>344</v>
      </c>
      <c r="B145" s="81" t="s">
        <v>880</v>
      </c>
      <c r="C145" s="82" t="s">
        <v>1318</v>
      </c>
      <c r="D145" s="83" t="s">
        <v>213</v>
      </c>
      <c r="E145" s="84">
        <v>1</v>
      </c>
      <c r="F145" s="85">
        <v>29255.99</v>
      </c>
      <c r="G145" s="85">
        <f t="shared" si="6"/>
        <v>29255.99</v>
      </c>
      <c r="H145" s="85"/>
      <c r="I145" s="85">
        <f t="shared" si="7"/>
        <v>0</v>
      </c>
      <c r="J145" s="85">
        <f t="shared" si="8"/>
        <v>29255.99</v>
      </c>
    </row>
    <row r="146" spans="1:11" s="79" customFormat="1" ht="40.799999999999997" x14ac:dyDescent="0.3">
      <c r="A146" s="80" t="s">
        <v>347</v>
      </c>
      <c r="B146" s="81" t="s">
        <v>880</v>
      </c>
      <c r="C146" s="82" t="s">
        <v>1294</v>
      </c>
      <c r="D146" s="83" t="s">
        <v>213</v>
      </c>
      <c r="E146" s="84">
        <v>3</v>
      </c>
      <c r="F146" s="85">
        <v>11645.42</v>
      </c>
      <c r="G146" s="85">
        <f t="shared" si="6"/>
        <v>34936.26</v>
      </c>
      <c r="H146" s="85"/>
      <c r="I146" s="85">
        <f t="shared" si="7"/>
        <v>0</v>
      </c>
      <c r="J146" s="85">
        <f t="shared" si="8"/>
        <v>34936.26</v>
      </c>
    </row>
    <row r="147" spans="1:11" s="79" customFormat="1" ht="40.799999999999997" x14ac:dyDescent="0.3">
      <c r="A147" s="80" t="s">
        <v>348</v>
      </c>
      <c r="B147" s="81" t="s">
        <v>880</v>
      </c>
      <c r="C147" s="82" t="s">
        <v>1319</v>
      </c>
      <c r="D147" s="83" t="s">
        <v>213</v>
      </c>
      <c r="E147" s="84">
        <v>4</v>
      </c>
      <c r="F147" s="85">
        <v>7492.87</v>
      </c>
      <c r="G147" s="85">
        <f t="shared" si="6"/>
        <v>29971.48</v>
      </c>
      <c r="H147" s="85"/>
      <c r="I147" s="85">
        <f t="shared" si="7"/>
        <v>0</v>
      </c>
      <c r="J147" s="85">
        <f t="shared" si="8"/>
        <v>29971.48</v>
      </c>
    </row>
    <row r="148" spans="1:11" s="79" customFormat="1" ht="40.799999999999997" x14ac:dyDescent="0.3">
      <c r="A148" s="80" t="s">
        <v>351</v>
      </c>
      <c r="B148" s="81" t="s">
        <v>793</v>
      </c>
      <c r="C148" s="82" t="s">
        <v>1320</v>
      </c>
      <c r="D148" s="83" t="s">
        <v>213</v>
      </c>
      <c r="E148" s="84">
        <v>228</v>
      </c>
      <c r="F148" s="85">
        <v>241.32</v>
      </c>
      <c r="G148" s="85">
        <f t="shared" si="6"/>
        <v>55020.959999999999</v>
      </c>
      <c r="H148" s="85"/>
      <c r="I148" s="85">
        <f t="shared" si="7"/>
        <v>0</v>
      </c>
      <c r="J148" s="85">
        <f t="shared" si="8"/>
        <v>55020.959999999999</v>
      </c>
      <c r="K148" s="79">
        <f>201.1*1.2</f>
        <v>241.32</v>
      </c>
    </row>
    <row r="149" spans="1:11" s="79" customFormat="1" ht="40.799999999999997" x14ac:dyDescent="0.3">
      <c r="A149" s="80" t="s">
        <v>354</v>
      </c>
      <c r="B149" s="81" t="s">
        <v>793</v>
      </c>
      <c r="C149" s="82" t="s">
        <v>1297</v>
      </c>
      <c r="D149" s="83" t="s">
        <v>213</v>
      </c>
      <c r="E149" s="84">
        <v>28</v>
      </c>
      <c r="F149" s="85">
        <v>3507.84</v>
      </c>
      <c r="G149" s="85">
        <f t="shared" si="6"/>
        <v>98219.520000000004</v>
      </c>
      <c r="H149" s="85"/>
      <c r="I149" s="85">
        <f t="shared" si="7"/>
        <v>0</v>
      </c>
      <c r="J149" s="85">
        <f t="shared" si="8"/>
        <v>98219.520000000004</v>
      </c>
    </row>
    <row r="150" spans="1:11" s="92" customFormat="1" ht="20.399999999999999" x14ac:dyDescent="0.3">
      <c r="A150" s="86" t="s">
        <v>358</v>
      </c>
      <c r="B150" s="87" t="s">
        <v>203</v>
      </c>
      <c r="C150" s="88" t="s">
        <v>204</v>
      </c>
      <c r="D150" s="89" t="s">
        <v>69</v>
      </c>
      <c r="E150" s="93">
        <v>0.28000000000000003</v>
      </c>
      <c r="F150" s="91"/>
      <c r="G150" s="91">
        <f t="shared" si="6"/>
        <v>0</v>
      </c>
      <c r="H150" s="91"/>
      <c r="I150" s="91">
        <f t="shared" si="7"/>
        <v>0</v>
      </c>
      <c r="J150" s="91">
        <f t="shared" si="8"/>
        <v>0</v>
      </c>
    </row>
    <row r="151" spans="1:11" s="79" customFormat="1" ht="40.799999999999997" x14ac:dyDescent="0.3">
      <c r="A151" s="80" t="s">
        <v>361</v>
      </c>
      <c r="B151" s="81" t="s">
        <v>1321</v>
      </c>
      <c r="C151" s="82" t="s">
        <v>1322</v>
      </c>
      <c r="D151" s="83" t="s">
        <v>213</v>
      </c>
      <c r="E151" s="84">
        <v>20</v>
      </c>
      <c r="F151" s="85">
        <v>3001.6259999999997</v>
      </c>
      <c r="G151" s="85">
        <f t="shared" si="6"/>
        <v>60032.52</v>
      </c>
      <c r="H151" s="85"/>
      <c r="I151" s="85">
        <f t="shared" si="7"/>
        <v>0</v>
      </c>
      <c r="J151" s="85">
        <f t="shared" si="8"/>
        <v>60032.52</v>
      </c>
      <c r="K151" s="79">
        <f>2501.355*1.2</f>
        <v>3001.6259999999997</v>
      </c>
    </row>
    <row r="152" spans="1:11" s="79" customFormat="1" ht="40.799999999999997" x14ac:dyDescent="0.3">
      <c r="A152" s="80" t="s">
        <v>363</v>
      </c>
      <c r="B152" s="81" t="s">
        <v>808</v>
      </c>
      <c r="C152" s="82" t="s">
        <v>810</v>
      </c>
      <c r="D152" s="83" t="s">
        <v>213</v>
      </c>
      <c r="E152" s="84">
        <v>8</v>
      </c>
      <c r="F152" s="85">
        <f>1250.9337*1.2</f>
        <v>1501.1204399999999</v>
      </c>
      <c r="G152" s="85">
        <f t="shared" si="6"/>
        <v>12008.963519999999</v>
      </c>
      <c r="H152" s="85"/>
      <c r="I152" s="85">
        <f t="shared" si="7"/>
        <v>0</v>
      </c>
      <c r="J152" s="85">
        <f t="shared" si="8"/>
        <v>12008.963519999999</v>
      </c>
    </row>
    <row r="153" spans="1:11" s="79" customFormat="1" ht="40.799999999999997" x14ac:dyDescent="0.3">
      <c r="A153" s="80" t="s">
        <v>367</v>
      </c>
      <c r="B153" s="81" t="s">
        <v>811</v>
      </c>
      <c r="C153" s="82" t="s">
        <v>1298</v>
      </c>
      <c r="D153" s="83" t="s">
        <v>213</v>
      </c>
      <c r="E153" s="84">
        <v>56</v>
      </c>
      <c r="F153" s="85">
        <v>1530.1439999999998</v>
      </c>
      <c r="G153" s="85">
        <f t="shared" si="6"/>
        <v>85688.063999999984</v>
      </c>
      <c r="H153" s="85"/>
      <c r="I153" s="85">
        <f t="shared" si="7"/>
        <v>0</v>
      </c>
      <c r="J153" s="85">
        <f t="shared" si="8"/>
        <v>85688.063999999984</v>
      </c>
    </row>
    <row r="154" spans="1:11" s="79" customFormat="1" ht="40.799999999999997" x14ac:dyDescent="0.3">
      <c r="A154" s="80" t="s">
        <v>369</v>
      </c>
      <c r="B154" s="81" t="s">
        <v>898</v>
      </c>
      <c r="C154" s="82" t="s">
        <v>1323</v>
      </c>
      <c r="D154" s="83" t="s">
        <v>213</v>
      </c>
      <c r="E154" s="84">
        <v>15</v>
      </c>
      <c r="F154" s="85">
        <v>11644.82</v>
      </c>
      <c r="G154" s="85">
        <f t="shared" si="6"/>
        <v>174672.3</v>
      </c>
      <c r="H154" s="85"/>
      <c r="I154" s="85">
        <f t="shared" si="7"/>
        <v>0</v>
      </c>
      <c r="J154" s="85">
        <f t="shared" si="8"/>
        <v>174672.3</v>
      </c>
    </row>
    <row r="155" spans="1:11" s="92" customFormat="1" ht="20.399999999999999" x14ac:dyDescent="0.3">
      <c r="A155" s="86" t="s">
        <v>371</v>
      </c>
      <c r="B155" s="87" t="s">
        <v>287</v>
      </c>
      <c r="C155" s="88" t="s">
        <v>288</v>
      </c>
      <c r="D155" s="89" t="s">
        <v>69</v>
      </c>
      <c r="E155" s="93">
        <v>0.95</v>
      </c>
      <c r="F155" s="91"/>
      <c r="G155" s="91">
        <f t="shared" si="6"/>
        <v>0</v>
      </c>
      <c r="H155" s="91"/>
      <c r="I155" s="91">
        <f t="shared" si="7"/>
        <v>0</v>
      </c>
      <c r="J155" s="91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801</v>
      </c>
      <c r="C156" s="82" t="s">
        <v>1324</v>
      </c>
      <c r="D156" s="83" t="s">
        <v>213</v>
      </c>
      <c r="E156" s="84">
        <v>80</v>
      </c>
      <c r="F156" s="119">
        <f>1728.43*1.2</f>
        <v>2074.116</v>
      </c>
      <c r="G156" s="85">
        <f t="shared" si="6"/>
        <v>165929.28</v>
      </c>
      <c r="H156" s="85"/>
      <c r="I156" s="85">
        <f t="shared" si="7"/>
        <v>0</v>
      </c>
      <c r="J156" s="85">
        <f t="shared" si="8"/>
        <v>165929.28</v>
      </c>
      <c r="K156" s="79">
        <f>1728.43*1.2</f>
        <v>2074.116</v>
      </c>
    </row>
    <row r="157" spans="1:11" s="79" customFormat="1" ht="40.799999999999997" x14ac:dyDescent="0.3">
      <c r="A157" s="80" t="s">
        <v>376</v>
      </c>
      <c r="B157" s="81" t="s">
        <v>801</v>
      </c>
      <c r="C157" s="82" t="s">
        <v>1299</v>
      </c>
      <c r="D157" s="83" t="s">
        <v>213</v>
      </c>
      <c r="E157" s="84">
        <v>15</v>
      </c>
      <c r="F157" s="85">
        <v>2196.4079999999999</v>
      </c>
      <c r="G157" s="85">
        <f t="shared" si="6"/>
        <v>32946.119999999995</v>
      </c>
      <c r="H157" s="85"/>
      <c r="I157" s="85">
        <f t="shared" si="7"/>
        <v>0</v>
      </c>
      <c r="J157" s="85">
        <f t="shared" si="8"/>
        <v>32946.119999999995</v>
      </c>
      <c r="K157" s="79">
        <f>1830.34*1.2</f>
        <v>2196.4079999999999</v>
      </c>
    </row>
    <row r="158" spans="1:11" s="79" customFormat="1" ht="40.799999999999997" x14ac:dyDescent="0.3">
      <c r="A158" s="80" t="s">
        <v>379</v>
      </c>
      <c r="B158" s="81" t="s">
        <v>793</v>
      </c>
      <c r="C158" s="82" t="s">
        <v>1300</v>
      </c>
      <c r="D158" s="83" t="s">
        <v>213</v>
      </c>
      <c r="E158" s="84">
        <v>246</v>
      </c>
      <c r="F158" s="85">
        <v>49.5</v>
      </c>
      <c r="G158" s="85">
        <f t="shared" si="6"/>
        <v>12177</v>
      </c>
      <c r="H158" s="85"/>
      <c r="I158" s="85">
        <f t="shared" si="7"/>
        <v>0</v>
      </c>
      <c r="J158" s="85">
        <f t="shared" si="8"/>
        <v>12177</v>
      </c>
    </row>
    <row r="159" spans="1:11" s="79" customFormat="1" ht="40.799999999999997" x14ac:dyDescent="0.3">
      <c r="A159" s="80" t="s">
        <v>380</v>
      </c>
      <c r="B159" s="81" t="s">
        <v>831</v>
      </c>
      <c r="C159" s="82" t="s">
        <v>1301</v>
      </c>
      <c r="D159" s="83" t="s">
        <v>213</v>
      </c>
      <c r="E159" s="84">
        <v>15</v>
      </c>
      <c r="F159" s="85">
        <v>4656.46</v>
      </c>
      <c r="G159" s="85">
        <f t="shared" si="6"/>
        <v>69846.899999999994</v>
      </c>
      <c r="H159" s="85"/>
      <c r="I159" s="85">
        <f t="shared" si="7"/>
        <v>0</v>
      </c>
      <c r="J159" s="85">
        <f t="shared" si="8"/>
        <v>69846.899999999994</v>
      </c>
    </row>
    <row r="160" spans="1:11" s="79" customFormat="1" ht="40.799999999999997" x14ac:dyDescent="0.3">
      <c r="A160" s="80" t="s">
        <v>381</v>
      </c>
      <c r="B160" s="81" t="s">
        <v>870</v>
      </c>
      <c r="C160" s="82" t="s">
        <v>873</v>
      </c>
      <c r="D160" s="83" t="s">
        <v>213</v>
      </c>
      <c r="E160" s="84">
        <v>30</v>
      </c>
      <c r="F160" s="85">
        <v>1078.3499999999999</v>
      </c>
      <c r="G160" s="85">
        <f t="shared" si="6"/>
        <v>32350.499999999996</v>
      </c>
      <c r="H160" s="85"/>
      <c r="I160" s="85">
        <f t="shared" si="7"/>
        <v>0</v>
      </c>
      <c r="J160" s="85">
        <f t="shared" si="8"/>
        <v>32350.499999999996</v>
      </c>
    </row>
    <row r="161" spans="1:11" s="79" customFormat="1" ht="40.799999999999997" x14ac:dyDescent="0.3">
      <c r="A161" s="80" t="s">
        <v>384</v>
      </c>
      <c r="B161" s="81" t="s">
        <v>870</v>
      </c>
      <c r="C161" s="82" t="s">
        <v>1325</v>
      </c>
      <c r="D161" s="83" t="s">
        <v>213</v>
      </c>
      <c r="E161" s="84">
        <v>60</v>
      </c>
      <c r="F161" s="85">
        <v>919.89600000000007</v>
      </c>
      <c r="G161" s="85">
        <f t="shared" si="6"/>
        <v>55193.760000000002</v>
      </c>
      <c r="H161" s="85"/>
      <c r="I161" s="85">
        <f t="shared" si="7"/>
        <v>0</v>
      </c>
      <c r="J161" s="85">
        <f t="shared" si="8"/>
        <v>55193.760000000002</v>
      </c>
    </row>
    <row r="162" spans="1:11" s="92" customFormat="1" ht="20.399999999999999" x14ac:dyDescent="0.3">
      <c r="A162" s="86" t="s">
        <v>386</v>
      </c>
      <c r="B162" s="87" t="s">
        <v>203</v>
      </c>
      <c r="C162" s="88" t="s">
        <v>204</v>
      </c>
      <c r="D162" s="89" t="s">
        <v>69</v>
      </c>
      <c r="E162" s="94">
        <v>0.6</v>
      </c>
      <c r="F162" s="91"/>
      <c r="G162" s="91">
        <f t="shared" si="6"/>
        <v>0</v>
      </c>
      <c r="H162" s="91"/>
      <c r="I162" s="91">
        <f t="shared" si="7"/>
        <v>0</v>
      </c>
      <c r="J162" s="91">
        <f t="shared" si="8"/>
        <v>0</v>
      </c>
    </row>
    <row r="163" spans="1:11" s="79" customFormat="1" ht="40.799999999999997" x14ac:dyDescent="0.3">
      <c r="A163" s="80" t="s">
        <v>388</v>
      </c>
      <c r="B163" s="81" t="s">
        <v>808</v>
      </c>
      <c r="C163" s="82" t="s">
        <v>1326</v>
      </c>
      <c r="D163" s="83" t="s">
        <v>213</v>
      </c>
      <c r="E163" s="84">
        <v>60</v>
      </c>
      <c r="F163" s="85">
        <v>4543.8627239999996</v>
      </c>
      <c r="G163" s="85">
        <f t="shared" si="6"/>
        <v>272631.76343999995</v>
      </c>
      <c r="H163" s="85"/>
      <c r="I163" s="85">
        <f t="shared" si="7"/>
        <v>0</v>
      </c>
      <c r="J163" s="85">
        <f t="shared" si="8"/>
        <v>272631.76343999995</v>
      </c>
      <c r="K163" s="79">
        <f>3786.55227*1.2</f>
        <v>4543.8627239999996</v>
      </c>
    </row>
    <row r="164" spans="1:11" s="79" customFormat="1" ht="40.799999999999997" x14ac:dyDescent="0.3">
      <c r="A164" s="80" t="s">
        <v>390</v>
      </c>
      <c r="B164" s="81" t="s">
        <v>859</v>
      </c>
      <c r="C164" s="82" t="s">
        <v>1327</v>
      </c>
      <c r="D164" s="83" t="s">
        <v>213</v>
      </c>
      <c r="E164" s="84">
        <v>120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79" customFormat="1" ht="40.799999999999997" x14ac:dyDescent="0.3">
      <c r="A165" s="80" t="s">
        <v>392</v>
      </c>
      <c r="B165" s="81" t="s">
        <v>840</v>
      </c>
      <c r="C165" s="82" t="s">
        <v>1063</v>
      </c>
      <c r="D165" s="83" t="s">
        <v>213</v>
      </c>
      <c r="E165" s="84">
        <v>224</v>
      </c>
      <c r="F165" s="85"/>
      <c r="G165" s="85">
        <f t="shared" si="6"/>
        <v>0</v>
      </c>
      <c r="H165" s="85"/>
      <c r="I165" s="85">
        <f t="shared" si="7"/>
        <v>0</v>
      </c>
      <c r="J165" s="85">
        <f t="shared" si="8"/>
        <v>0</v>
      </c>
    </row>
    <row r="166" spans="1:11" s="79" customFormat="1" ht="40.799999999999997" x14ac:dyDescent="0.3">
      <c r="A166" s="80" t="s">
        <v>395</v>
      </c>
      <c r="B166" s="81" t="s">
        <v>842</v>
      </c>
      <c r="C166" s="82" t="s">
        <v>1035</v>
      </c>
      <c r="D166" s="83" t="s">
        <v>213</v>
      </c>
      <c r="E166" s="84">
        <v>224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1" s="79" customFormat="1" ht="40.799999999999997" x14ac:dyDescent="0.3">
      <c r="A167" s="80" t="s">
        <v>398</v>
      </c>
      <c r="B167" s="81" t="s">
        <v>1305</v>
      </c>
      <c r="C167" s="82" t="s">
        <v>1306</v>
      </c>
      <c r="D167" s="83" t="s">
        <v>213</v>
      </c>
      <c r="E167" s="84">
        <v>56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1" s="79" customFormat="1" ht="40.799999999999997" x14ac:dyDescent="0.3">
      <c r="A168" s="80" t="s">
        <v>900</v>
      </c>
      <c r="B168" s="81" t="s">
        <v>870</v>
      </c>
      <c r="C168" s="82" t="s">
        <v>914</v>
      </c>
      <c r="D168" s="83" t="s">
        <v>213</v>
      </c>
      <c r="E168" s="84">
        <v>120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79" customFormat="1" ht="40.799999999999997" x14ac:dyDescent="0.3">
      <c r="A169" s="80" t="s">
        <v>404</v>
      </c>
      <c r="B169" s="81" t="s">
        <v>840</v>
      </c>
      <c r="C169" s="82" t="s">
        <v>876</v>
      </c>
      <c r="D169" s="83" t="s">
        <v>213</v>
      </c>
      <c r="E169" s="84">
        <v>120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1" s="79" customFormat="1" ht="40.799999999999997" x14ac:dyDescent="0.3">
      <c r="A170" s="80" t="s">
        <v>902</v>
      </c>
      <c r="B170" s="81" t="s">
        <v>1031</v>
      </c>
      <c r="C170" s="82" t="s">
        <v>1328</v>
      </c>
      <c r="D170" s="83" t="s">
        <v>213</v>
      </c>
      <c r="E170" s="84">
        <v>50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1" s="79" customFormat="1" ht="40.799999999999997" x14ac:dyDescent="0.3">
      <c r="A171" s="80" t="s">
        <v>903</v>
      </c>
      <c r="B171" s="81" t="s">
        <v>1305</v>
      </c>
      <c r="C171" s="82" t="s">
        <v>816</v>
      </c>
      <c r="D171" s="83" t="s">
        <v>213</v>
      </c>
      <c r="E171" s="84">
        <v>160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1" s="79" customFormat="1" ht="40.799999999999997" x14ac:dyDescent="0.3">
      <c r="A172" s="80" t="s">
        <v>412</v>
      </c>
      <c r="B172" s="81" t="s">
        <v>831</v>
      </c>
      <c r="C172" s="82" t="s">
        <v>832</v>
      </c>
      <c r="D172" s="83" t="s">
        <v>213</v>
      </c>
      <c r="E172" s="84">
        <v>25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79" customFormat="1" ht="40.799999999999997" x14ac:dyDescent="0.3">
      <c r="A173" s="80" t="s">
        <v>416</v>
      </c>
      <c r="B173" s="81" t="s">
        <v>838</v>
      </c>
      <c r="C173" s="82" t="s">
        <v>911</v>
      </c>
      <c r="D173" s="83" t="s">
        <v>213</v>
      </c>
      <c r="E173" s="84">
        <v>2476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1" s="79" customFormat="1" ht="40.799999999999997" x14ac:dyDescent="0.3">
      <c r="A174" s="80" t="s">
        <v>906</v>
      </c>
      <c r="B174" s="81" t="s">
        <v>840</v>
      </c>
      <c r="C174" s="82" t="s">
        <v>912</v>
      </c>
      <c r="D174" s="83" t="s">
        <v>213</v>
      </c>
      <c r="E174" s="84">
        <v>2476</v>
      </c>
      <c r="F174" s="85"/>
      <c r="G174" s="85">
        <f t="shared" si="6"/>
        <v>0</v>
      </c>
      <c r="H174" s="85"/>
      <c r="I174" s="85">
        <f t="shared" si="7"/>
        <v>0</v>
      </c>
      <c r="J174" s="85">
        <f t="shared" si="8"/>
        <v>0</v>
      </c>
    </row>
    <row r="175" spans="1:11" s="79" customFormat="1" ht="40.799999999999997" x14ac:dyDescent="0.3">
      <c r="A175" s="80" t="s">
        <v>422</v>
      </c>
      <c r="B175" s="81" t="s">
        <v>842</v>
      </c>
      <c r="C175" s="82" t="s">
        <v>913</v>
      </c>
      <c r="D175" s="83" t="s">
        <v>213</v>
      </c>
      <c r="E175" s="84">
        <v>2476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1" s="79" customFormat="1" ht="40.799999999999997" x14ac:dyDescent="0.3">
      <c r="A176" s="80" t="s">
        <v>424</v>
      </c>
      <c r="B176" s="81" t="s">
        <v>850</v>
      </c>
      <c r="C176" s="82" t="s">
        <v>851</v>
      </c>
      <c r="D176" s="83" t="s">
        <v>213</v>
      </c>
      <c r="E176" s="84">
        <v>692</v>
      </c>
      <c r="F176" s="85"/>
      <c r="G176" s="85">
        <f t="shared" si="6"/>
        <v>0</v>
      </c>
      <c r="H176" s="85"/>
      <c r="I176" s="85">
        <f t="shared" si="7"/>
        <v>0</v>
      </c>
      <c r="J176" s="85">
        <f t="shared" si="8"/>
        <v>0</v>
      </c>
    </row>
    <row r="177" spans="1:10" s="79" customFormat="1" ht="40.799999999999997" x14ac:dyDescent="0.3">
      <c r="A177" s="80" t="s">
        <v>427</v>
      </c>
      <c r="B177" s="81" t="s">
        <v>840</v>
      </c>
      <c r="C177" s="82" t="s">
        <v>852</v>
      </c>
      <c r="D177" s="83" t="s">
        <v>213</v>
      </c>
      <c r="E177" s="84">
        <v>692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92" customFormat="1" ht="20.399999999999999" x14ac:dyDescent="0.3">
      <c r="A178" s="86" t="s">
        <v>908</v>
      </c>
      <c r="B178" s="87" t="s">
        <v>825</v>
      </c>
      <c r="C178" s="88" t="s">
        <v>826</v>
      </c>
      <c r="D178" s="89" t="s">
        <v>109</v>
      </c>
      <c r="E178" s="94">
        <v>1.7</v>
      </c>
      <c r="F178" s="91"/>
      <c r="G178" s="91">
        <f t="shared" si="6"/>
        <v>0</v>
      </c>
      <c r="H178" s="91"/>
      <c r="I178" s="91">
        <f t="shared" si="7"/>
        <v>0</v>
      </c>
      <c r="J178" s="91">
        <f t="shared" si="8"/>
        <v>0</v>
      </c>
    </row>
    <row r="179" spans="1:10" s="79" customFormat="1" ht="40.799999999999997" x14ac:dyDescent="0.3">
      <c r="A179" s="80" t="s">
        <v>432</v>
      </c>
      <c r="B179" s="81" t="s">
        <v>1069</v>
      </c>
      <c r="C179" s="82" t="s">
        <v>1329</v>
      </c>
      <c r="D179" s="83" t="s">
        <v>116</v>
      </c>
      <c r="E179" s="95">
        <v>175.1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92" customFormat="1" ht="20.399999999999999" x14ac:dyDescent="0.3">
      <c r="A180" s="86" t="s">
        <v>435</v>
      </c>
      <c r="B180" s="87" t="s">
        <v>1330</v>
      </c>
      <c r="C180" s="88" t="s">
        <v>1331</v>
      </c>
      <c r="D180" s="89" t="s">
        <v>109</v>
      </c>
      <c r="E180" s="94">
        <v>0.1</v>
      </c>
      <c r="F180" s="91"/>
      <c r="G180" s="91">
        <f t="shared" si="6"/>
        <v>0</v>
      </c>
      <c r="H180" s="91"/>
      <c r="I180" s="91">
        <f t="shared" si="7"/>
        <v>0</v>
      </c>
      <c r="J180" s="91">
        <f t="shared" si="8"/>
        <v>0</v>
      </c>
    </row>
    <row r="181" spans="1:10" s="79" customFormat="1" ht="40.799999999999997" x14ac:dyDescent="0.3">
      <c r="A181" s="80" t="s">
        <v>438</v>
      </c>
      <c r="B181" s="81" t="s">
        <v>1069</v>
      </c>
      <c r="C181" s="82" t="s">
        <v>1332</v>
      </c>
      <c r="D181" s="83" t="s">
        <v>116</v>
      </c>
      <c r="E181" s="95">
        <v>10.3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79" customFormat="1" ht="40.799999999999997" x14ac:dyDescent="0.3">
      <c r="A182" s="80" t="s">
        <v>442</v>
      </c>
      <c r="B182" s="81" t="s">
        <v>1073</v>
      </c>
      <c r="C182" s="82" t="s">
        <v>836</v>
      </c>
      <c r="D182" s="83" t="s">
        <v>213</v>
      </c>
      <c r="E182" s="84">
        <v>1500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79" customFormat="1" ht="40.799999999999997" x14ac:dyDescent="0.3">
      <c r="A183" s="80" t="s">
        <v>445</v>
      </c>
      <c r="B183" s="81" t="s">
        <v>833</v>
      </c>
      <c r="C183" s="82" t="s">
        <v>1311</v>
      </c>
      <c r="D183" s="83" t="s">
        <v>213</v>
      </c>
      <c r="E183" s="84">
        <v>340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79" customFormat="1" ht="40.799999999999997" x14ac:dyDescent="0.3">
      <c r="A184" s="80" t="s">
        <v>448</v>
      </c>
      <c r="B184" s="81" t="s">
        <v>1305</v>
      </c>
      <c r="C184" s="82" t="s">
        <v>846</v>
      </c>
      <c r="D184" s="83" t="s">
        <v>213</v>
      </c>
      <c r="E184" s="84">
        <v>680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0" s="92" customFormat="1" ht="30.6" x14ac:dyDescent="0.3">
      <c r="A185" s="86" t="s">
        <v>450</v>
      </c>
      <c r="B185" s="87" t="s">
        <v>498</v>
      </c>
      <c r="C185" s="88" t="s">
        <v>499</v>
      </c>
      <c r="D185" s="89" t="s">
        <v>109</v>
      </c>
      <c r="E185" s="93">
        <v>0.12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0" s="79" customFormat="1" ht="40.799999999999997" x14ac:dyDescent="0.3">
      <c r="A186" s="80" t="s">
        <v>452</v>
      </c>
      <c r="B186" s="81" t="s">
        <v>823</v>
      </c>
      <c r="C186" s="82" t="s">
        <v>1312</v>
      </c>
      <c r="D186" s="83" t="s">
        <v>116</v>
      </c>
      <c r="E186" s="103">
        <v>12.36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0" s="79" customFormat="1" ht="40.799999999999997" x14ac:dyDescent="0.3">
      <c r="A187" s="80" t="s">
        <v>454</v>
      </c>
      <c r="B187" s="81" t="s">
        <v>817</v>
      </c>
      <c r="C187" s="82" t="s">
        <v>1333</v>
      </c>
      <c r="D187" s="83" t="s">
        <v>213</v>
      </c>
      <c r="E187" s="84">
        <v>25</v>
      </c>
      <c r="F187" s="85"/>
      <c r="G187" s="85">
        <f t="shared" si="6"/>
        <v>0</v>
      </c>
      <c r="H187" s="85"/>
      <c r="I187" s="85">
        <f t="shared" si="7"/>
        <v>0</v>
      </c>
      <c r="J187" s="85">
        <f t="shared" si="8"/>
        <v>0</v>
      </c>
    </row>
    <row r="188" spans="1:10" s="79" customFormat="1" ht="40.799999999999997" x14ac:dyDescent="0.3">
      <c r="A188" s="80" t="s">
        <v>456</v>
      </c>
      <c r="B188" s="81" t="s">
        <v>1334</v>
      </c>
      <c r="C188" s="82" t="s">
        <v>1335</v>
      </c>
      <c r="D188" s="83" t="s">
        <v>213</v>
      </c>
      <c r="E188" s="84">
        <v>25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1334</v>
      </c>
      <c r="C189" s="82" t="s">
        <v>1336</v>
      </c>
      <c r="D189" s="83" t="s">
        <v>213</v>
      </c>
      <c r="E189" s="84">
        <v>50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1334</v>
      </c>
      <c r="C190" s="82" t="s">
        <v>1337</v>
      </c>
      <c r="D190" s="83" t="s">
        <v>213</v>
      </c>
      <c r="E190" s="84">
        <v>50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840</v>
      </c>
      <c r="C191" s="82" t="s">
        <v>912</v>
      </c>
      <c r="D191" s="83" t="s">
        <v>213</v>
      </c>
      <c r="E191" s="84">
        <v>75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x14ac:dyDescent="0.3">
      <c r="G192" s="91">
        <f t="shared" ref="G192:I192" si="9">SUM(G3:G191)</f>
        <v>9613031.3420079965</v>
      </c>
      <c r="H192" s="91"/>
      <c r="I192" s="91">
        <f t="shared" si="9"/>
        <v>0</v>
      </c>
      <c r="J192" s="91">
        <f>SUM(J3:J191)</f>
        <v>9613031.3420079965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pageSetUpPr fitToPage="1"/>
  </sheetPr>
  <dimension ref="A1:K156"/>
  <sheetViews>
    <sheetView workbookViewId="0">
      <pane ySplit="1" topLeftCell="A29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615</v>
      </c>
      <c r="B2" s="77"/>
      <c r="C2" s="77"/>
      <c r="D2" s="77"/>
      <c r="E2" s="78"/>
    </row>
    <row r="3" spans="1:10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79" customFormat="1" ht="20.399999999999999" x14ac:dyDescent="0.3">
      <c r="A4" s="80" t="s">
        <v>11</v>
      </c>
      <c r="B4" s="81" t="s">
        <v>1338</v>
      </c>
      <c r="C4" s="82" t="s">
        <v>1339</v>
      </c>
      <c r="D4" s="83" t="s">
        <v>14</v>
      </c>
      <c r="E4" s="84">
        <v>1</v>
      </c>
      <c r="F4" s="85">
        <v>3030502</v>
      </c>
      <c r="G4" s="85">
        <f t="shared" si="0"/>
        <v>3030502</v>
      </c>
      <c r="H4" s="85"/>
      <c r="I4" s="85">
        <f t="shared" si="1"/>
        <v>0</v>
      </c>
      <c r="J4" s="85">
        <f t="shared" si="2"/>
        <v>3030502</v>
      </c>
    </row>
    <row r="5" spans="1:10" s="92" customFormat="1" ht="20.399999999999999" x14ac:dyDescent="0.3">
      <c r="A5" s="86" t="s">
        <v>15</v>
      </c>
      <c r="B5" s="87" t="s">
        <v>974</v>
      </c>
      <c r="C5" s="88" t="s">
        <v>975</v>
      </c>
      <c r="D5" s="89" t="s">
        <v>38</v>
      </c>
      <c r="E5" s="90">
        <v>2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79" customFormat="1" ht="20.399999999999999" x14ac:dyDescent="0.3">
      <c r="A6" s="80" t="s">
        <v>1340</v>
      </c>
      <c r="B6" s="81" t="s">
        <v>1341</v>
      </c>
      <c r="C6" s="82" t="s">
        <v>1342</v>
      </c>
      <c r="D6" s="83" t="s">
        <v>14</v>
      </c>
      <c r="E6" s="84">
        <v>1</v>
      </c>
      <c r="F6" s="85">
        <v>207634</v>
      </c>
      <c r="G6" s="85">
        <f t="shared" si="0"/>
        <v>207634</v>
      </c>
      <c r="H6" s="85"/>
      <c r="I6" s="85">
        <f t="shared" si="1"/>
        <v>0</v>
      </c>
      <c r="J6" s="85">
        <f t="shared" si="2"/>
        <v>207634</v>
      </c>
    </row>
    <row r="7" spans="1:10" s="79" customFormat="1" ht="20.399999999999999" x14ac:dyDescent="0.3">
      <c r="A7" s="80" t="s">
        <v>976</v>
      </c>
      <c r="B7" s="81" t="s">
        <v>1341</v>
      </c>
      <c r="C7" s="82" t="s">
        <v>1343</v>
      </c>
      <c r="D7" s="83" t="s">
        <v>14</v>
      </c>
      <c r="E7" s="84">
        <v>1</v>
      </c>
      <c r="F7" s="85">
        <v>218904</v>
      </c>
      <c r="G7" s="85">
        <f t="shared" si="0"/>
        <v>218904</v>
      </c>
      <c r="H7" s="85"/>
      <c r="I7" s="85">
        <f t="shared" si="1"/>
        <v>0</v>
      </c>
      <c r="J7" s="85">
        <f t="shared" si="2"/>
        <v>218904</v>
      </c>
    </row>
    <row r="8" spans="1:10" s="92" customFormat="1" ht="20.399999999999999" x14ac:dyDescent="0.3">
      <c r="A8" s="86" t="s">
        <v>25</v>
      </c>
      <c r="B8" s="87" t="s">
        <v>47</v>
      </c>
      <c r="C8" s="88" t="s">
        <v>48</v>
      </c>
      <c r="D8" s="89" t="s">
        <v>38</v>
      </c>
      <c r="E8" s="90">
        <v>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79" customFormat="1" ht="20.399999999999999" x14ac:dyDescent="0.3">
      <c r="A9" s="80" t="s">
        <v>1344</v>
      </c>
      <c r="B9" s="81" t="s">
        <v>1341</v>
      </c>
      <c r="C9" s="82" t="s">
        <v>1345</v>
      </c>
      <c r="D9" s="83" t="s">
        <v>14</v>
      </c>
      <c r="E9" s="84">
        <v>1</v>
      </c>
      <c r="F9" s="85">
        <v>218237</v>
      </c>
      <c r="G9" s="85">
        <f t="shared" si="0"/>
        <v>218237</v>
      </c>
      <c r="H9" s="85"/>
      <c r="I9" s="85">
        <f t="shared" si="1"/>
        <v>0</v>
      </c>
      <c r="J9" s="85">
        <f t="shared" si="2"/>
        <v>218237</v>
      </c>
    </row>
    <row r="10" spans="1:10" s="79" customFormat="1" ht="20.399999999999999" x14ac:dyDescent="0.3">
      <c r="A10" s="80" t="s">
        <v>31</v>
      </c>
      <c r="B10" s="81" t="s">
        <v>1341</v>
      </c>
      <c r="C10" s="82" t="s">
        <v>1346</v>
      </c>
      <c r="D10" s="83" t="s">
        <v>14</v>
      </c>
      <c r="E10" s="84">
        <v>1</v>
      </c>
      <c r="F10" s="85">
        <v>227418</v>
      </c>
      <c r="G10" s="85">
        <f t="shared" si="0"/>
        <v>227418</v>
      </c>
      <c r="H10" s="85"/>
      <c r="I10" s="85">
        <f t="shared" si="1"/>
        <v>0</v>
      </c>
      <c r="J10" s="85">
        <f t="shared" si="2"/>
        <v>227418</v>
      </c>
    </row>
    <row r="11" spans="1:10" s="79" customFormat="1" ht="14.4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0" s="92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0.86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0" s="79" customFormat="1" ht="40.799999999999997" x14ac:dyDescent="0.3">
      <c r="A13" s="80" t="s">
        <v>35</v>
      </c>
      <c r="B13" s="81" t="s">
        <v>706</v>
      </c>
      <c r="C13" s="82" t="s">
        <v>1347</v>
      </c>
      <c r="D13" s="83" t="s">
        <v>213</v>
      </c>
      <c r="E13" s="84">
        <v>77</v>
      </c>
      <c r="F13" s="85">
        <v>27733</v>
      </c>
      <c r="G13" s="85">
        <f t="shared" si="0"/>
        <v>2135441</v>
      </c>
      <c r="H13" s="85"/>
      <c r="I13" s="85">
        <f t="shared" si="1"/>
        <v>0</v>
      </c>
      <c r="J13" s="85">
        <f t="shared" si="2"/>
        <v>2135441</v>
      </c>
    </row>
    <row r="14" spans="1:10" s="79" customFormat="1" ht="40.799999999999997" x14ac:dyDescent="0.3">
      <c r="A14" s="80" t="s">
        <v>556</v>
      </c>
      <c r="B14" s="81" t="s">
        <v>706</v>
      </c>
      <c r="C14" s="82" t="s">
        <v>1348</v>
      </c>
      <c r="D14" s="83" t="s">
        <v>213</v>
      </c>
      <c r="E14" s="84">
        <v>7</v>
      </c>
      <c r="F14" s="85">
        <v>29549</v>
      </c>
      <c r="G14" s="85">
        <f t="shared" si="0"/>
        <v>206843</v>
      </c>
      <c r="H14" s="85"/>
      <c r="I14" s="85">
        <f t="shared" si="1"/>
        <v>0</v>
      </c>
      <c r="J14" s="85">
        <f t="shared" si="2"/>
        <v>206843</v>
      </c>
    </row>
    <row r="15" spans="1:10" s="79" customFormat="1" ht="40.799999999999997" x14ac:dyDescent="0.3">
      <c r="A15" s="80" t="s">
        <v>42</v>
      </c>
      <c r="B15" s="81" t="s">
        <v>706</v>
      </c>
      <c r="C15" s="82" t="s">
        <v>1349</v>
      </c>
      <c r="D15" s="83" t="s">
        <v>213</v>
      </c>
      <c r="E15" s="84">
        <v>2</v>
      </c>
      <c r="F15" s="85">
        <v>29549</v>
      </c>
      <c r="G15" s="85">
        <f t="shared" si="0"/>
        <v>59098</v>
      </c>
      <c r="H15" s="85"/>
      <c r="I15" s="85">
        <f t="shared" si="1"/>
        <v>0</v>
      </c>
      <c r="J15" s="85">
        <f t="shared" si="2"/>
        <v>59098</v>
      </c>
    </row>
    <row r="16" spans="1:10" s="79" customFormat="1" ht="30.6" x14ac:dyDescent="0.3">
      <c r="A16" s="80" t="s">
        <v>558</v>
      </c>
      <c r="B16" s="81" t="s">
        <v>1251</v>
      </c>
      <c r="C16" s="82" t="s">
        <v>1252</v>
      </c>
      <c r="D16" s="83" t="s">
        <v>69</v>
      </c>
      <c r="E16" s="95">
        <v>0.1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92" customFormat="1" ht="40.799999999999997" x14ac:dyDescent="0.3">
      <c r="A17" s="86" t="s">
        <v>45</v>
      </c>
      <c r="B17" s="87" t="s">
        <v>114</v>
      </c>
      <c r="C17" s="88" t="s">
        <v>115</v>
      </c>
      <c r="D17" s="89" t="s">
        <v>109</v>
      </c>
      <c r="E17" s="94">
        <v>8.4</v>
      </c>
      <c r="F17" s="91"/>
      <c r="G17" s="91">
        <f t="shared" si="0"/>
        <v>0</v>
      </c>
      <c r="H17" s="91"/>
      <c r="I17" s="91">
        <f t="shared" si="1"/>
        <v>0</v>
      </c>
      <c r="J17" s="91">
        <f t="shared" si="2"/>
        <v>0</v>
      </c>
    </row>
    <row r="18" spans="1:10" s="92" customFormat="1" ht="40.799999999999997" x14ac:dyDescent="0.3">
      <c r="A18" s="86" t="s">
        <v>46</v>
      </c>
      <c r="B18" s="87" t="s">
        <v>111</v>
      </c>
      <c r="C18" s="88" t="s">
        <v>112</v>
      </c>
      <c r="D18" s="89" t="s">
        <v>109</v>
      </c>
      <c r="E18" s="93">
        <v>8.15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20.399999999999999" x14ac:dyDescent="0.3">
      <c r="A19" s="86" t="s">
        <v>563</v>
      </c>
      <c r="B19" s="87" t="s">
        <v>716</v>
      </c>
      <c r="C19" s="88" t="s">
        <v>717</v>
      </c>
      <c r="D19" s="89" t="s">
        <v>18</v>
      </c>
      <c r="E19" s="94">
        <v>0.2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51</v>
      </c>
      <c r="B20" s="87" t="s">
        <v>718</v>
      </c>
      <c r="C20" s="88" t="s">
        <v>719</v>
      </c>
      <c r="D20" s="89" t="s">
        <v>18</v>
      </c>
      <c r="E20" s="94">
        <v>0.1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565</v>
      </c>
      <c r="B21" s="87" t="s">
        <v>23</v>
      </c>
      <c r="C21" s="88" t="s">
        <v>24</v>
      </c>
      <c r="D21" s="89" t="s">
        <v>18</v>
      </c>
      <c r="E21" s="94">
        <v>0.9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567</v>
      </c>
      <c r="B22" s="87" t="s">
        <v>20</v>
      </c>
      <c r="C22" s="88" t="s">
        <v>21</v>
      </c>
      <c r="D22" s="89" t="s">
        <v>18</v>
      </c>
      <c r="E22" s="93">
        <v>0.76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</v>
      </c>
      <c r="B23" s="87" t="s">
        <v>16</v>
      </c>
      <c r="C23" s="88" t="s">
        <v>17</v>
      </c>
      <c r="D23" s="89" t="s">
        <v>18</v>
      </c>
      <c r="E23" s="93">
        <v>1.92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79" customFormat="1" ht="51" x14ac:dyDescent="0.3">
      <c r="A24" s="80" t="s">
        <v>57</v>
      </c>
      <c r="B24" s="81" t="s">
        <v>720</v>
      </c>
      <c r="C24" s="82" t="s">
        <v>1253</v>
      </c>
      <c r="D24" s="83" t="s">
        <v>116</v>
      </c>
      <c r="E24" s="95">
        <v>61.2</v>
      </c>
      <c r="F24" s="85"/>
      <c r="G24" s="85">
        <f t="shared" si="0"/>
        <v>0</v>
      </c>
      <c r="H24" s="85"/>
      <c r="I24" s="85">
        <f t="shared" si="1"/>
        <v>0</v>
      </c>
      <c r="J24" s="85">
        <f t="shared" si="2"/>
        <v>0</v>
      </c>
    </row>
    <row r="25" spans="1:10" s="79" customFormat="1" ht="40.799999999999997" x14ac:dyDescent="0.3">
      <c r="A25" s="80" t="s">
        <v>576</v>
      </c>
      <c r="B25" s="81" t="s">
        <v>720</v>
      </c>
      <c r="C25" s="82" t="s">
        <v>1350</v>
      </c>
      <c r="D25" s="83" t="s">
        <v>116</v>
      </c>
      <c r="E25" s="95">
        <v>10.199999999999999</v>
      </c>
      <c r="F25" s="85">
        <v>2436.67</v>
      </c>
      <c r="G25" s="85">
        <f t="shared" si="0"/>
        <v>24854.034</v>
      </c>
      <c r="H25" s="85"/>
      <c r="I25" s="85">
        <f t="shared" si="1"/>
        <v>0</v>
      </c>
      <c r="J25" s="85">
        <f t="shared" si="2"/>
        <v>24854.034</v>
      </c>
    </row>
    <row r="26" spans="1:10" s="79" customFormat="1" ht="51" x14ac:dyDescent="0.3">
      <c r="A26" s="80" t="s">
        <v>580</v>
      </c>
      <c r="B26" s="81" t="s">
        <v>720</v>
      </c>
      <c r="C26" s="82" t="s">
        <v>1254</v>
      </c>
      <c r="D26" s="83" t="s">
        <v>116</v>
      </c>
      <c r="E26" s="95">
        <v>66.3</v>
      </c>
      <c r="F26" s="85">
        <v>1579.11</v>
      </c>
      <c r="G26" s="85">
        <f t="shared" si="0"/>
        <v>104694.99299999999</v>
      </c>
      <c r="H26" s="85"/>
      <c r="I26" s="85">
        <f t="shared" si="1"/>
        <v>0</v>
      </c>
      <c r="J26" s="85">
        <f t="shared" si="2"/>
        <v>104694.99299999999</v>
      </c>
    </row>
    <row r="27" spans="1:10" s="79" customFormat="1" ht="51" x14ac:dyDescent="0.3">
      <c r="A27" s="80" t="s">
        <v>66</v>
      </c>
      <c r="B27" s="81" t="s">
        <v>1255</v>
      </c>
      <c r="C27" s="82" t="s">
        <v>1256</v>
      </c>
      <c r="D27" s="83" t="s">
        <v>116</v>
      </c>
      <c r="E27" s="95">
        <v>10.199999999999999</v>
      </c>
      <c r="F27" s="85">
        <v>1155.51</v>
      </c>
      <c r="G27" s="85">
        <f t="shared" si="0"/>
        <v>11786.201999999999</v>
      </c>
      <c r="H27" s="85"/>
      <c r="I27" s="85">
        <f t="shared" si="1"/>
        <v>0</v>
      </c>
      <c r="J27" s="85">
        <f t="shared" si="2"/>
        <v>11786.201999999999</v>
      </c>
    </row>
    <row r="28" spans="1:10" s="79" customFormat="1" ht="51" x14ac:dyDescent="0.3">
      <c r="A28" s="80" t="s">
        <v>70</v>
      </c>
      <c r="B28" s="81" t="s">
        <v>728</v>
      </c>
      <c r="C28" s="82" t="s">
        <v>1257</v>
      </c>
      <c r="D28" s="83" t="s">
        <v>116</v>
      </c>
      <c r="E28" s="95">
        <v>56.1</v>
      </c>
      <c r="F28" s="85">
        <v>760.35</v>
      </c>
      <c r="G28" s="85">
        <f t="shared" si="0"/>
        <v>42655.635000000002</v>
      </c>
      <c r="H28" s="85"/>
      <c r="I28" s="85">
        <f t="shared" si="1"/>
        <v>0</v>
      </c>
      <c r="J28" s="85">
        <f t="shared" si="2"/>
        <v>42655.635000000002</v>
      </c>
    </row>
    <row r="29" spans="1:10" s="79" customFormat="1" ht="40.799999999999997" x14ac:dyDescent="0.3">
      <c r="A29" s="80" t="s">
        <v>74</v>
      </c>
      <c r="B29" s="81" t="s">
        <v>728</v>
      </c>
      <c r="C29" s="82" t="s">
        <v>1351</v>
      </c>
      <c r="D29" s="83" t="s">
        <v>116</v>
      </c>
      <c r="E29" s="95">
        <v>351.9</v>
      </c>
      <c r="F29" s="85">
        <v>495.42</v>
      </c>
      <c r="G29" s="85">
        <f t="shared" si="0"/>
        <v>174338.29799999998</v>
      </c>
      <c r="H29" s="85"/>
      <c r="I29" s="85">
        <f t="shared" si="1"/>
        <v>0</v>
      </c>
      <c r="J29" s="85">
        <f t="shared" si="2"/>
        <v>174338.29799999998</v>
      </c>
    </row>
    <row r="30" spans="1:10" s="79" customFormat="1" ht="40.799999999999997" x14ac:dyDescent="0.3">
      <c r="A30" s="80" t="s">
        <v>76</v>
      </c>
      <c r="B30" s="81" t="s">
        <v>728</v>
      </c>
      <c r="C30" s="82" t="s">
        <v>1352</v>
      </c>
      <c r="D30" s="83" t="s">
        <v>116</v>
      </c>
      <c r="E30" s="95">
        <v>71.400000000000006</v>
      </c>
      <c r="F30" s="85">
        <v>735.28</v>
      </c>
      <c r="G30" s="85">
        <f t="shared" si="0"/>
        <v>52498.992000000006</v>
      </c>
      <c r="H30" s="85"/>
      <c r="I30" s="85">
        <f t="shared" si="1"/>
        <v>0</v>
      </c>
      <c r="J30" s="85">
        <f t="shared" si="2"/>
        <v>52498.992000000006</v>
      </c>
    </row>
    <row r="31" spans="1:10" s="79" customFormat="1" ht="40.799999999999997" x14ac:dyDescent="0.3">
      <c r="A31" s="80" t="s">
        <v>79</v>
      </c>
      <c r="B31" s="81" t="s">
        <v>728</v>
      </c>
      <c r="C31" s="82" t="s">
        <v>1353</v>
      </c>
      <c r="D31" s="83" t="s">
        <v>116</v>
      </c>
      <c r="E31" s="95">
        <v>122.4</v>
      </c>
      <c r="F31" s="85">
        <v>495.42</v>
      </c>
      <c r="G31" s="85">
        <f t="shared" si="0"/>
        <v>60639.408000000003</v>
      </c>
      <c r="H31" s="85"/>
      <c r="I31" s="85">
        <f t="shared" si="1"/>
        <v>0</v>
      </c>
      <c r="J31" s="85">
        <f t="shared" si="2"/>
        <v>60639.408000000003</v>
      </c>
    </row>
    <row r="32" spans="1:10" s="79" customFormat="1" ht="40.799999999999997" x14ac:dyDescent="0.3">
      <c r="A32" s="80" t="s">
        <v>81</v>
      </c>
      <c r="B32" s="81" t="s">
        <v>728</v>
      </c>
      <c r="C32" s="82" t="s">
        <v>1354</v>
      </c>
      <c r="D32" s="83" t="s">
        <v>116</v>
      </c>
      <c r="E32" s="95">
        <v>265.2</v>
      </c>
      <c r="F32" s="85">
        <v>380.34</v>
      </c>
      <c r="G32" s="85">
        <f t="shared" si="0"/>
        <v>100866.16799999999</v>
      </c>
      <c r="H32" s="85"/>
      <c r="I32" s="85">
        <f t="shared" si="1"/>
        <v>0</v>
      </c>
      <c r="J32" s="85">
        <f t="shared" si="2"/>
        <v>100866.16799999999</v>
      </c>
    </row>
    <row r="33" spans="1:10" s="79" customFormat="1" ht="40.799999999999997" x14ac:dyDescent="0.3">
      <c r="A33" s="80" t="s">
        <v>83</v>
      </c>
      <c r="B33" s="81" t="s">
        <v>733</v>
      </c>
      <c r="C33" s="82" t="s">
        <v>1355</v>
      </c>
      <c r="D33" s="83" t="s">
        <v>116</v>
      </c>
      <c r="E33" s="95">
        <v>20.399999999999999</v>
      </c>
      <c r="F33" s="85">
        <v>1394.14</v>
      </c>
      <c r="G33" s="85">
        <f t="shared" si="0"/>
        <v>28440.455999999998</v>
      </c>
      <c r="H33" s="85"/>
      <c r="I33" s="85">
        <f t="shared" si="1"/>
        <v>0</v>
      </c>
      <c r="J33" s="85">
        <f t="shared" si="2"/>
        <v>28440.455999999998</v>
      </c>
    </row>
    <row r="34" spans="1:10" s="79" customFormat="1" ht="40.799999999999997" x14ac:dyDescent="0.3">
      <c r="A34" s="80" t="s">
        <v>85</v>
      </c>
      <c r="B34" s="81" t="s">
        <v>1356</v>
      </c>
      <c r="C34" s="82" t="s">
        <v>1357</v>
      </c>
      <c r="D34" s="83" t="s">
        <v>116</v>
      </c>
      <c r="E34" s="84">
        <v>51</v>
      </c>
      <c r="F34" s="85">
        <v>908.73</v>
      </c>
      <c r="G34" s="85">
        <f t="shared" si="0"/>
        <v>46345.23</v>
      </c>
      <c r="H34" s="85"/>
      <c r="I34" s="85">
        <f t="shared" si="1"/>
        <v>0</v>
      </c>
      <c r="J34" s="85">
        <f t="shared" si="2"/>
        <v>46345.23</v>
      </c>
    </row>
    <row r="35" spans="1:10" s="79" customFormat="1" ht="40.799999999999997" x14ac:dyDescent="0.3">
      <c r="A35" s="80" t="s">
        <v>88</v>
      </c>
      <c r="B35" s="81" t="s">
        <v>1356</v>
      </c>
      <c r="C35" s="82" t="s">
        <v>1358</v>
      </c>
      <c r="D35" s="83" t="s">
        <v>116</v>
      </c>
      <c r="E35" s="95">
        <v>260.10000000000002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90</v>
      </c>
      <c r="B36" s="81" t="s">
        <v>733</v>
      </c>
      <c r="C36" s="82" t="s">
        <v>1359</v>
      </c>
      <c r="D36" s="83" t="s">
        <v>116</v>
      </c>
      <c r="E36" s="95">
        <v>45.9</v>
      </c>
      <c r="F36" s="85">
        <v>586.29</v>
      </c>
      <c r="G36" s="85">
        <f t="shared" si="0"/>
        <v>26910.710999999996</v>
      </c>
      <c r="H36" s="85"/>
      <c r="I36" s="85">
        <f t="shared" si="1"/>
        <v>0</v>
      </c>
      <c r="J36" s="85">
        <f t="shared" si="2"/>
        <v>26910.710999999996</v>
      </c>
    </row>
    <row r="37" spans="1:10" s="79" customFormat="1" ht="40.799999999999997" x14ac:dyDescent="0.3">
      <c r="A37" s="80" t="s">
        <v>92</v>
      </c>
      <c r="B37" s="81" t="s">
        <v>733</v>
      </c>
      <c r="C37" s="82" t="s">
        <v>1360</v>
      </c>
      <c r="D37" s="83" t="s">
        <v>116</v>
      </c>
      <c r="E37" s="95">
        <v>244.8</v>
      </c>
      <c r="F37" s="85">
        <v>466.17</v>
      </c>
      <c r="G37" s="85">
        <f t="shared" si="0"/>
        <v>114118.41600000001</v>
      </c>
      <c r="H37" s="85"/>
      <c r="I37" s="85">
        <f t="shared" si="1"/>
        <v>0</v>
      </c>
      <c r="J37" s="85">
        <f t="shared" si="2"/>
        <v>114118.41600000001</v>
      </c>
    </row>
    <row r="38" spans="1:10" s="79" customFormat="1" ht="40.799999999999997" x14ac:dyDescent="0.3">
      <c r="A38" s="80" t="s">
        <v>94</v>
      </c>
      <c r="B38" s="81" t="s">
        <v>1265</v>
      </c>
      <c r="C38" s="82" t="s">
        <v>1361</v>
      </c>
      <c r="D38" s="83" t="s">
        <v>116</v>
      </c>
      <c r="E38" s="84">
        <v>51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30.6" x14ac:dyDescent="0.3">
      <c r="A39" s="86" t="s">
        <v>96</v>
      </c>
      <c r="B39" s="87" t="s">
        <v>124</v>
      </c>
      <c r="C39" s="88" t="s">
        <v>125</v>
      </c>
      <c r="D39" s="89" t="s">
        <v>109</v>
      </c>
      <c r="E39" s="104">
        <v>1.2825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98</v>
      </c>
      <c r="B40" s="81" t="s">
        <v>1362</v>
      </c>
      <c r="C40" s="82" t="s">
        <v>1363</v>
      </c>
      <c r="D40" s="83" t="s">
        <v>116</v>
      </c>
      <c r="E40" s="95">
        <v>10.3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101</v>
      </c>
      <c r="B41" s="81" t="s">
        <v>1362</v>
      </c>
      <c r="C41" s="82" t="s">
        <v>743</v>
      </c>
      <c r="D41" s="83" t="s">
        <v>116</v>
      </c>
      <c r="E41" s="103">
        <v>15.45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103</v>
      </c>
      <c r="B42" s="81" t="s">
        <v>1364</v>
      </c>
      <c r="C42" s="82" t="s">
        <v>744</v>
      </c>
      <c r="D42" s="83" t="s">
        <v>116</v>
      </c>
      <c r="E42" s="95">
        <v>51.5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106</v>
      </c>
      <c r="B43" s="81" t="s">
        <v>1365</v>
      </c>
      <c r="C43" s="82" t="s">
        <v>746</v>
      </c>
      <c r="D43" s="83" t="s">
        <v>116</v>
      </c>
      <c r="E43" s="84">
        <v>51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92" customFormat="1" ht="20.399999999999999" x14ac:dyDescent="0.3">
      <c r="A44" s="86" t="s">
        <v>110</v>
      </c>
      <c r="B44" s="87" t="s">
        <v>319</v>
      </c>
      <c r="C44" s="88" t="s">
        <v>320</v>
      </c>
      <c r="D44" s="89" t="s">
        <v>69</v>
      </c>
      <c r="E44" s="93">
        <v>0.01</v>
      </c>
      <c r="F44" s="91"/>
      <c r="G44" s="91">
        <f t="shared" si="0"/>
        <v>0</v>
      </c>
      <c r="H44" s="91"/>
      <c r="I44" s="91">
        <f t="shared" si="1"/>
        <v>0</v>
      </c>
      <c r="J44" s="91">
        <f t="shared" si="2"/>
        <v>0</v>
      </c>
    </row>
    <row r="45" spans="1:10" s="79" customFormat="1" ht="40.799999999999997" x14ac:dyDescent="0.3">
      <c r="A45" s="80" t="s">
        <v>113</v>
      </c>
      <c r="B45" s="81" t="s">
        <v>749</v>
      </c>
      <c r="C45" s="82" t="s">
        <v>748</v>
      </c>
      <c r="D45" s="83" t="s">
        <v>213</v>
      </c>
      <c r="E45" s="84">
        <v>1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92" customFormat="1" ht="20.399999999999999" x14ac:dyDescent="0.3">
      <c r="A46" s="86" t="s">
        <v>117</v>
      </c>
      <c r="B46" s="87" t="s">
        <v>128</v>
      </c>
      <c r="C46" s="88" t="s">
        <v>129</v>
      </c>
      <c r="D46" s="89" t="s">
        <v>130</v>
      </c>
      <c r="E46" s="90">
        <v>10</v>
      </c>
      <c r="F46" s="91"/>
      <c r="G46" s="91">
        <f t="shared" si="0"/>
        <v>0</v>
      </c>
      <c r="H46" s="91"/>
      <c r="I46" s="91">
        <f t="shared" si="1"/>
        <v>0</v>
      </c>
      <c r="J46" s="91">
        <f t="shared" si="2"/>
        <v>0</v>
      </c>
    </row>
    <row r="47" spans="1:10" s="79" customFormat="1" ht="40.799999999999997" x14ac:dyDescent="0.3">
      <c r="A47" s="80" t="s">
        <v>120</v>
      </c>
      <c r="B47" s="81" t="s">
        <v>1366</v>
      </c>
      <c r="C47" s="82" t="s">
        <v>783</v>
      </c>
      <c r="D47" s="83" t="s">
        <v>213</v>
      </c>
      <c r="E47" s="84">
        <v>3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123</v>
      </c>
      <c r="B48" s="81" t="s">
        <v>1367</v>
      </c>
      <c r="C48" s="82" t="s">
        <v>785</v>
      </c>
      <c r="D48" s="83" t="s">
        <v>213</v>
      </c>
      <c r="E48" s="84">
        <v>3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127</v>
      </c>
      <c r="B49" s="81" t="s">
        <v>1368</v>
      </c>
      <c r="C49" s="82" t="s">
        <v>787</v>
      </c>
      <c r="D49" s="83" t="s">
        <v>213</v>
      </c>
      <c r="E49" s="84">
        <v>1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92" customFormat="1" ht="20.399999999999999" x14ac:dyDescent="0.3">
      <c r="A50" s="86" t="s">
        <v>131</v>
      </c>
      <c r="B50" s="87" t="s">
        <v>788</v>
      </c>
      <c r="C50" s="88" t="s">
        <v>789</v>
      </c>
      <c r="D50" s="89" t="s">
        <v>790</v>
      </c>
      <c r="E50" s="115">
        <v>0.14399999999999999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79" customFormat="1" ht="40.799999999999997" x14ac:dyDescent="0.3">
      <c r="A51" s="80" t="s">
        <v>135</v>
      </c>
      <c r="B51" s="81" t="s">
        <v>791</v>
      </c>
      <c r="C51" s="82" t="s">
        <v>792</v>
      </c>
      <c r="D51" s="83" t="s">
        <v>213</v>
      </c>
      <c r="E51" s="84">
        <v>3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14.4" x14ac:dyDescent="0.3">
      <c r="A52" s="86" t="s">
        <v>139</v>
      </c>
      <c r="B52" s="87" t="s">
        <v>313</v>
      </c>
      <c r="C52" s="88" t="s">
        <v>314</v>
      </c>
      <c r="D52" s="89" t="s">
        <v>38</v>
      </c>
      <c r="E52" s="90">
        <v>2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20.399999999999999" x14ac:dyDescent="0.3">
      <c r="A53" s="80" t="s">
        <v>991</v>
      </c>
      <c r="B53" s="81" t="s">
        <v>994</v>
      </c>
      <c r="C53" s="82" t="s">
        <v>752</v>
      </c>
      <c r="D53" s="83" t="s">
        <v>213</v>
      </c>
      <c r="E53" s="84">
        <v>2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30.6" x14ac:dyDescent="0.3">
      <c r="A54" s="86" t="s">
        <v>146</v>
      </c>
      <c r="B54" s="87" t="s">
        <v>753</v>
      </c>
      <c r="C54" s="88" t="s">
        <v>754</v>
      </c>
      <c r="D54" s="89" t="s">
        <v>38</v>
      </c>
      <c r="E54" s="90">
        <v>6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30.6" x14ac:dyDescent="0.3">
      <c r="A55" s="80" t="s">
        <v>993</v>
      </c>
      <c r="B55" s="81" t="s">
        <v>996</v>
      </c>
      <c r="C55" s="82" t="s">
        <v>756</v>
      </c>
      <c r="D55" s="83" t="s">
        <v>213</v>
      </c>
      <c r="E55" s="84">
        <v>6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30.6" x14ac:dyDescent="0.3">
      <c r="A56" s="86" t="s">
        <v>151</v>
      </c>
      <c r="B56" s="87" t="s">
        <v>758</v>
      </c>
      <c r="C56" s="88" t="s">
        <v>759</v>
      </c>
      <c r="D56" s="89" t="s">
        <v>38</v>
      </c>
      <c r="E56" s="90">
        <v>14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30.6" x14ac:dyDescent="0.3">
      <c r="A57" s="80" t="s">
        <v>995</v>
      </c>
      <c r="B57" s="81" t="s">
        <v>1369</v>
      </c>
      <c r="C57" s="82" t="s">
        <v>760</v>
      </c>
      <c r="D57" s="83" t="s">
        <v>213</v>
      </c>
      <c r="E57" s="84">
        <v>14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92" customFormat="1" ht="20.399999999999999" x14ac:dyDescent="0.3">
      <c r="A58" s="86" t="s">
        <v>678</v>
      </c>
      <c r="B58" s="87" t="s">
        <v>47</v>
      </c>
      <c r="C58" s="88" t="s">
        <v>48</v>
      </c>
      <c r="D58" s="89" t="s">
        <v>38</v>
      </c>
      <c r="E58" s="90">
        <v>5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0" s="79" customFormat="1" ht="30.6" x14ac:dyDescent="0.3">
      <c r="A59" s="80" t="s">
        <v>999</v>
      </c>
      <c r="B59" s="81" t="s">
        <v>1279</v>
      </c>
      <c r="C59" s="82" t="s">
        <v>775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79" customFormat="1" ht="20.399999999999999" x14ac:dyDescent="0.3">
      <c r="A60" s="80" t="s">
        <v>1370</v>
      </c>
      <c r="B60" s="81" t="s">
        <v>1279</v>
      </c>
      <c r="C60" s="82" t="s">
        <v>776</v>
      </c>
      <c r="D60" s="83" t="s">
        <v>213</v>
      </c>
      <c r="E60" s="84">
        <v>3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169</v>
      </c>
      <c r="B61" s="87" t="s">
        <v>208</v>
      </c>
      <c r="C61" s="88" t="s">
        <v>209</v>
      </c>
      <c r="D61" s="89" t="s">
        <v>38</v>
      </c>
      <c r="E61" s="90">
        <v>36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40.799999999999997" x14ac:dyDescent="0.3">
      <c r="A62" s="80" t="s">
        <v>171</v>
      </c>
      <c r="B62" s="81" t="s">
        <v>764</v>
      </c>
      <c r="C62" s="82" t="s">
        <v>767</v>
      </c>
      <c r="D62" s="83" t="s">
        <v>213</v>
      </c>
      <c r="E62" s="84">
        <v>36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173</v>
      </c>
      <c r="B63" s="87" t="s">
        <v>928</v>
      </c>
      <c r="C63" s="88" t="s">
        <v>929</v>
      </c>
      <c r="D63" s="89" t="s">
        <v>930</v>
      </c>
      <c r="E63" s="104">
        <v>0.1225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92" customFormat="1" ht="20.399999999999999" x14ac:dyDescent="0.3">
      <c r="A64" s="86" t="s">
        <v>176</v>
      </c>
      <c r="B64" s="87" t="s">
        <v>931</v>
      </c>
      <c r="C64" s="88" t="s">
        <v>932</v>
      </c>
      <c r="D64" s="89" t="s">
        <v>930</v>
      </c>
      <c r="E64" s="104">
        <v>0.1225</v>
      </c>
      <c r="F64" s="91"/>
      <c r="G64" s="91">
        <f t="shared" si="0"/>
        <v>0</v>
      </c>
      <c r="H64" s="91"/>
      <c r="I64" s="91">
        <f t="shared" si="1"/>
        <v>0</v>
      </c>
      <c r="J64" s="91">
        <f t="shared" si="2"/>
        <v>0</v>
      </c>
    </row>
    <row r="65" spans="1:10" s="92" customFormat="1" ht="20.399999999999999" x14ac:dyDescent="0.3">
      <c r="A65" s="86" t="s">
        <v>178</v>
      </c>
      <c r="B65" s="87" t="s">
        <v>550</v>
      </c>
      <c r="C65" s="88" t="s">
        <v>934</v>
      </c>
      <c r="D65" s="89" t="s">
        <v>109</v>
      </c>
      <c r="E65" s="93">
        <v>0.49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92" customFormat="1" ht="20.399999999999999" x14ac:dyDescent="0.3">
      <c r="A66" s="86" t="s">
        <v>180</v>
      </c>
      <c r="B66" s="87" t="s">
        <v>464</v>
      </c>
      <c r="C66" s="88" t="s">
        <v>465</v>
      </c>
      <c r="D66" s="89" t="s">
        <v>109</v>
      </c>
      <c r="E66" s="93">
        <v>5.31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182</v>
      </c>
      <c r="B67" s="81" t="s">
        <v>1371</v>
      </c>
      <c r="C67" s="82" t="s">
        <v>468</v>
      </c>
      <c r="D67" s="83" t="s">
        <v>116</v>
      </c>
      <c r="E67" s="84">
        <v>580</v>
      </c>
      <c r="F67" s="85">
        <v>340.49</v>
      </c>
      <c r="G67" s="85">
        <f t="shared" ref="G67:G130" si="3">E67*F67</f>
        <v>197484.2</v>
      </c>
      <c r="H67" s="85"/>
      <c r="I67" s="85">
        <f t="shared" ref="I67:I130" si="4">E67*H67</f>
        <v>0</v>
      </c>
      <c r="J67" s="85">
        <f t="shared" ref="J67:J130" si="5">G67+I67</f>
        <v>197484.2</v>
      </c>
    </row>
    <row r="68" spans="1:10" s="79" customFormat="1" ht="40.799999999999997" x14ac:dyDescent="0.3">
      <c r="A68" s="80" t="s">
        <v>184</v>
      </c>
      <c r="B68" s="81" t="s">
        <v>1372</v>
      </c>
      <c r="C68" s="82" t="s">
        <v>470</v>
      </c>
      <c r="D68" s="83" t="s">
        <v>213</v>
      </c>
      <c r="E68" s="84">
        <v>650</v>
      </c>
      <c r="F68" s="85">
        <v>463.56</v>
      </c>
      <c r="G68" s="85">
        <f t="shared" si="3"/>
        <v>301314</v>
      </c>
      <c r="H68" s="85"/>
      <c r="I68" s="85">
        <f t="shared" si="4"/>
        <v>0</v>
      </c>
      <c r="J68" s="85">
        <f t="shared" si="5"/>
        <v>301314</v>
      </c>
    </row>
    <row r="69" spans="1:10" s="79" customFormat="1" ht="40.799999999999997" x14ac:dyDescent="0.3">
      <c r="A69" s="80" t="s">
        <v>186</v>
      </c>
      <c r="B69" s="81" t="s">
        <v>1075</v>
      </c>
      <c r="C69" s="82" t="s">
        <v>952</v>
      </c>
      <c r="D69" s="83" t="s">
        <v>213</v>
      </c>
      <c r="E69" s="84">
        <v>8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79" customFormat="1" ht="40.799999999999997" x14ac:dyDescent="0.3">
      <c r="A70" s="80" t="s">
        <v>188</v>
      </c>
      <c r="B70" s="81" t="s">
        <v>1283</v>
      </c>
      <c r="C70" s="82" t="s">
        <v>1284</v>
      </c>
      <c r="D70" s="83" t="s">
        <v>213</v>
      </c>
      <c r="E70" s="84">
        <v>650</v>
      </c>
      <c r="F70" s="85">
        <v>78.623999999999995</v>
      </c>
      <c r="G70" s="85">
        <f t="shared" si="3"/>
        <v>51105.599999999999</v>
      </c>
      <c r="H70" s="85"/>
      <c r="I70" s="85">
        <f t="shared" si="4"/>
        <v>0</v>
      </c>
      <c r="J70" s="85">
        <f t="shared" si="5"/>
        <v>51105.599999999999</v>
      </c>
    </row>
    <row r="71" spans="1:10" s="92" customFormat="1" ht="20.399999999999999" x14ac:dyDescent="0.3">
      <c r="A71" s="86" t="s">
        <v>190</v>
      </c>
      <c r="B71" s="87" t="s">
        <v>485</v>
      </c>
      <c r="C71" s="88" t="s">
        <v>486</v>
      </c>
      <c r="D71" s="89" t="s">
        <v>278</v>
      </c>
      <c r="E71" s="94">
        <v>0.8</v>
      </c>
      <c r="F71" s="91"/>
      <c r="G71" s="91">
        <f t="shared" si="3"/>
        <v>0</v>
      </c>
      <c r="H71" s="91"/>
      <c r="I71" s="91">
        <f t="shared" si="4"/>
        <v>0</v>
      </c>
      <c r="J71" s="91">
        <f t="shared" si="5"/>
        <v>0</v>
      </c>
    </row>
    <row r="72" spans="1:10" s="92" customFormat="1" ht="30.6" x14ac:dyDescent="0.3">
      <c r="A72" s="86" t="s">
        <v>192</v>
      </c>
      <c r="B72" s="87" t="s">
        <v>957</v>
      </c>
      <c r="C72" s="88" t="s">
        <v>958</v>
      </c>
      <c r="D72" s="89" t="s">
        <v>959</v>
      </c>
      <c r="E72" s="90">
        <v>8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40.799999999999997" x14ac:dyDescent="0.3">
      <c r="A73" s="80" t="s">
        <v>194</v>
      </c>
      <c r="B73" s="81" t="s">
        <v>1373</v>
      </c>
      <c r="C73" s="82" t="s">
        <v>965</v>
      </c>
      <c r="D73" s="83" t="s">
        <v>213</v>
      </c>
      <c r="E73" s="84">
        <v>8</v>
      </c>
      <c r="F73" s="85">
        <v>320</v>
      </c>
      <c r="G73" s="85">
        <f t="shared" si="3"/>
        <v>2560</v>
      </c>
      <c r="H73" s="85"/>
      <c r="I73" s="85">
        <f t="shared" si="4"/>
        <v>0</v>
      </c>
      <c r="J73" s="85">
        <f t="shared" si="5"/>
        <v>2560</v>
      </c>
    </row>
    <row r="74" spans="1:10" s="79" customFormat="1" ht="40.799999999999997" x14ac:dyDescent="0.3">
      <c r="A74" s="80" t="s">
        <v>196</v>
      </c>
      <c r="B74" s="81" t="s">
        <v>1077</v>
      </c>
      <c r="C74" s="82" t="s">
        <v>971</v>
      </c>
      <c r="D74" s="83" t="s">
        <v>213</v>
      </c>
      <c r="E74" s="84">
        <v>1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20.399999999999999" x14ac:dyDescent="0.3">
      <c r="A75" s="86" t="s">
        <v>198</v>
      </c>
      <c r="B75" s="87" t="s">
        <v>967</v>
      </c>
      <c r="C75" s="88" t="s">
        <v>968</v>
      </c>
      <c r="D75" s="89" t="s">
        <v>109</v>
      </c>
      <c r="E75" s="115">
        <v>5.0000000000000001E-3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200</v>
      </c>
      <c r="B76" s="81" t="s">
        <v>1374</v>
      </c>
      <c r="C76" s="82" t="s">
        <v>1375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92" customFormat="1" ht="20.399999999999999" x14ac:dyDescent="0.3">
      <c r="A77" s="86" t="s">
        <v>202</v>
      </c>
      <c r="B77" s="87" t="s">
        <v>413</v>
      </c>
      <c r="C77" s="88" t="s">
        <v>414</v>
      </c>
      <c r="D77" s="89" t="s">
        <v>415</v>
      </c>
      <c r="E77" s="93">
        <v>1.52</v>
      </c>
      <c r="F77" s="91"/>
      <c r="G77" s="91">
        <f t="shared" si="3"/>
        <v>0</v>
      </c>
      <c r="H77" s="91"/>
      <c r="I77" s="91">
        <f t="shared" si="4"/>
        <v>0</v>
      </c>
      <c r="J77" s="91">
        <f t="shared" si="5"/>
        <v>0</v>
      </c>
    </row>
    <row r="78" spans="1:10" s="79" customFormat="1" ht="40.799999999999997" x14ac:dyDescent="0.3">
      <c r="A78" s="80" t="s">
        <v>205</v>
      </c>
      <c r="B78" s="81" t="s">
        <v>1376</v>
      </c>
      <c r="C78" s="82" t="s">
        <v>1082</v>
      </c>
      <c r="D78" s="83" t="s">
        <v>116</v>
      </c>
      <c r="E78" s="103">
        <v>114.24</v>
      </c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79" customFormat="1" ht="40.799999999999997" x14ac:dyDescent="0.3">
      <c r="A79" s="80" t="s">
        <v>207</v>
      </c>
      <c r="B79" s="81" t="s">
        <v>1101</v>
      </c>
      <c r="C79" s="82" t="s">
        <v>1114</v>
      </c>
      <c r="D79" s="83" t="s">
        <v>213</v>
      </c>
      <c r="E79" s="84">
        <v>4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92" customFormat="1" ht="20.399999999999999" x14ac:dyDescent="0.3">
      <c r="A80" s="86" t="s">
        <v>210</v>
      </c>
      <c r="B80" s="87" t="s">
        <v>1164</v>
      </c>
      <c r="C80" s="88" t="s">
        <v>1165</v>
      </c>
      <c r="D80" s="89" t="s">
        <v>415</v>
      </c>
      <c r="E80" s="94">
        <v>0.4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79" customFormat="1" ht="40.799999999999997" x14ac:dyDescent="0.3">
      <c r="A81" s="80" t="s">
        <v>214</v>
      </c>
      <c r="B81" s="81" t="s">
        <v>1377</v>
      </c>
      <c r="C81" s="82" t="s">
        <v>1378</v>
      </c>
      <c r="D81" s="83" t="s">
        <v>116</v>
      </c>
      <c r="E81" s="95">
        <v>41.2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79" customFormat="1" ht="40.799999999999997" x14ac:dyDescent="0.3">
      <c r="A82" s="80" t="s">
        <v>698</v>
      </c>
      <c r="B82" s="81" t="s">
        <v>1379</v>
      </c>
      <c r="C82" s="82" t="s">
        <v>1171</v>
      </c>
      <c r="D82" s="83" t="s">
        <v>213</v>
      </c>
      <c r="E82" s="84">
        <v>2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79" customFormat="1" ht="40.799999999999997" x14ac:dyDescent="0.3">
      <c r="A83" s="80" t="s">
        <v>220</v>
      </c>
      <c r="B83" s="81" t="s">
        <v>1379</v>
      </c>
      <c r="C83" s="82" t="s">
        <v>1173</v>
      </c>
      <c r="D83" s="83" t="s">
        <v>213</v>
      </c>
      <c r="E83" s="84">
        <v>2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79" customFormat="1" ht="40.799999999999997" x14ac:dyDescent="0.3">
      <c r="A84" s="80" t="s">
        <v>798</v>
      </c>
      <c r="B84" s="81" t="s">
        <v>1380</v>
      </c>
      <c r="C84" s="82" t="s">
        <v>1145</v>
      </c>
      <c r="D84" s="83" t="s">
        <v>213</v>
      </c>
      <c r="E84" s="84">
        <v>80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79" customFormat="1" ht="40.799999999999997" x14ac:dyDescent="0.3">
      <c r="A85" s="80" t="s">
        <v>227</v>
      </c>
      <c r="B85" s="81" t="s">
        <v>1380</v>
      </c>
      <c r="C85" s="82" t="s">
        <v>1147</v>
      </c>
      <c r="D85" s="83" t="s">
        <v>213</v>
      </c>
      <c r="E85" s="84">
        <v>8</v>
      </c>
      <c r="F85" s="85"/>
      <c r="G85" s="85">
        <f t="shared" si="3"/>
        <v>0</v>
      </c>
      <c r="H85" s="85"/>
      <c r="I85" s="85">
        <f t="shared" si="4"/>
        <v>0</v>
      </c>
      <c r="J85" s="85">
        <f t="shared" si="5"/>
        <v>0</v>
      </c>
    </row>
    <row r="86" spans="1:10" s="79" customFormat="1" ht="40.799999999999997" x14ac:dyDescent="0.3">
      <c r="A86" s="80" t="s">
        <v>229</v>
      </c>
      <c r="B86" s="81" t="s">
        <v>1381</v>
      </c>
      <c r="C86" s="82" t="s">
        <v>1158</v>
      </c>
      <c r="D86" s="83" t="s">
        <v>116</v>
      </c>
      <c r="E86" s="84">
        <v>32</v>
      </c>
      <c r="F86" s="85"/>
      <c r="G86" s="85">
        <f t="shared" si="3"/>
        <v>0</v>
      </c>
      <c r="H86" s="85"/>
      <c r="I86" s="85">
        <f t="shared" si="4"/>
        <v>0</v>
      </c>
      <c r="J86" s="85">
        <f t="shared" si="5"/>
        <v>0</v>
      </c>
    </row>
    <row r="87" spans="1:10" s="79" customFormat="1" ht="40.799999999999997" x14ac:dyDescent="0.3">
      <c r="A87" s="80" t="s">
        <v>231</v>
      </c>
      <c r="B87" s="81" t="s">
        <v>1382</v>
      </c>
      <c r="C87" s="82" t="s">
        <v>1155</v>
      </c>
      <c r="D87" s="83" t="s">
        <v>213</v>
      </c>
      <c r="E87" s="84">
        <v>64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92" customFormat="1" ht="20.399999999999999" x14ac:dyDescent="0.3">
      <c r="A88" s="86" t="s">
        <v>234</v>
      </c>
      <c r="B88" s="87" t="s">
        <v>128</v>
      </c>
      <c r="C88" s="88" t="s">
        <v>129</v>
      </c>
      <c r="D88" s="89" t="s">
        <v>130</v>
      </c>
      <c r="E88" s="90">
        <v>2</v>
      </c>
      <c r="F88" s="91"/>
      <c r="G88" s="91">
        <f t="shared" si="3"/>
        <v>0</v>
      </c>
      <c r="H88" s="91"/>
      <c r="I88" s="91">
        <f t="shared" si="4"/>
        <v>0</v>
      </c>
      <c r="J88" s="91">
        <f t="shared" si="5"/>
        <v>0</v>
      </c>
    </row>
    <row r="89" spans="1:10" s="79" customFormat="1" ht="40.799999999999997" x14ac:dyDescent="0.3">
      <c r="A89" s="80" t="s">
        <v>237</v>
      </c>
      <c r="B89" s="81" t="s">
        <v>1383</v>
      </c>
      <c r="C89" s="82" t="s">
        <v>1384</v>
      </c>
      <c r="D89" s="83" t="s">
        <v>213</v>
      </c>
      <c r="E89" s="84">
        <v>1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92" customFormat="1" ht="20.399999999999999" x14ac:dyDescent="0.3">
      <c r="A90" s="86" t="s">
        <v>239</v>
      </c>
      <c r="B90" s="87" t="s">
        <v>825</v>
      </c>
      <c r="C90" s="88" t="s">
        <v>826</v>
      </c>
      <c r="D90" s="89" t="s">
        <v>109</v>
      </c>
      <c r="E90" s="94">
        <v>0.4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79" customFormat="1" ht="40.799999999999997" x14ac:dyDescent="0.3">
      <c r="A91" s="80" t="s">
        <v>241</v>
      </c>
      <c r="B91" s="81" t="s">
        <v>1069</v>
      </c>
      <c r="C91" s="82" t="s">
        <v>1385</v>
      </c>
      <c r="D91" s="83" t="s">
        <v>116</v>
      </c>
      <c r="E91" s="84">
        <v>40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30.6" x14ac:dyDescent="0.3">
      <c r="A92" s="86" t="s">
        <v>243</v>
      </c>
      <c r="B92" s="87" t="s">
        <v>163</v>
      </c>
      <c r="C92" s="88" t="s">
        <v>164</v>
      </c>
      <c r="D92" s="89" t="s">
        <v>165</v>
      </c>
      <c r="E92" s="116">
        <v>0.31942700000000002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245</v>
      </c>
      <c r="B93" s="81" t="s">
        <v>1386</v>
      </c>
      <c r="C93" s="82" t="s">
        <v>795</v>
      </c>
      <c r="D93" s="83" t="s">
        <v>213</v>
      </c>
      <c r="E93" s="120">
        <v>31.666667</v>
      </c>
      <c r="F93" s="85">
        <v>18192.38</v>
      </c>
      <c r="G93" s="85">
        <f t="shared" si="3"/>
        <v>576092.03939746006</v>
      </c>
      <c r="H93" s="85"/>
      <c r="I93" s="85">
        <f t="shared" si="4"/>
        <v>0</v>
      </c>
      <c r="J93" s="85">
        <f t="shared" si="5"/>
        <v>576092.03939746006</v>
      </c>
    </row>
    <row r="94" spans="1:10" s="79" customFormat="1" ht="40.799999999999997" x14ac:dyDescent="0.3">
      <c r="A94" s="80" t="s">
        <v>246</v>
      </c>
      <c r="B94" s="81" t="s">
        <v>793</v>
      </c>
      <c r="C94" s="82" t="s">
        <v>796</v>
      </c>
      <c r="D94" s="83" t="s">
        <v>213</v>
      </c>
      <c r="E94" s="84">
        <v>4</v>
      </c>
      <c r="F94" s="85">
        <v>11645.42</v>
      </c>
      <c r="G94" s="85">
        <f t="shared" si="3"/>
        <v>46581.68</v>
      </c>
      <c r="H94" s="85"/>
      <c r="I94" s="85">
        <f t="shared" si="4"/>
        <v>0</v>
      </c>
      <c r="J94" s="85">
        <f t="shared" si="5"/>
        <v>46581.68</v>
      </c>
    </row>
    <row r="95" spans="1:10" s="79" customFormat="1" ht="40.799999999999997" x14ac:dyDescent="0.3">
      <c r="A95" s="80" t="s">
        <v>247</v>
      </c>
      <c r="B95" s="81" t="s">
        <v>793</v>
      </c>
      <c r="C95" s="82" t="s">
        <v>797</v>
      </c>
      <c r="D95" s="83" t="s">
        <v>213</v>
      </c>
      <c r="E95" s="84">
        <v>2</v>
      </c>
      <c r="F95" s="85">
        <v>11645.42</v>
      </c>
      <c r="G95" s="85">
        <f t="shared" si="3"/>
        <v>23290.84</v>
      </c>
      <c r="H95" s="85"/>
      <c r="I95" s="85">
        <f t="shared" si="4"/>
        <v>0</v>
      </c>
      <c r="J95" s="85">
        <f t="shared" si="5"/>
        <v>23290.84</v>
      </c>
    </row>
    <row r="96" spans="1:10" s="79" customFormat="1" ht="40.799999999999997" x14ac:dyDescent="0.3">
      <c r="A96" s="80" t="s">
        <v>249</v>
      </c>
      <c r="B96" s="81" t="s">
        <v>1386</v>
      </c>
      <c r="C96" s="82" t="s">
        <v>1387</v>
      </c>
      <c r="D96" s="83" t="s">
        <v>213</v>
      </c>
      <c r="E96" s="84">
        <v>90</v>
      </c>
      <c r="F96" s="85">
        <v>241.32</v>
      </c>
      <c r="G96" s="85">
        <f t="shared" si="3"/>
        <v>21718.799999999999</v>
      </c>
      <c r="H96" s="85"/>
      <c r="I96" s="85">
        <f t="shared" si="4"/>
        <v>0</v>
      </c>
      <c r="J96" s="85">
        <f t="shared" si="5"/>
        <v>21718.799999999999</v>
      </c>
    </row>
    <row r="97" spans="1:11" s="79" customFormat="1" ht="40.799999999999997" x14ac:dyDescent="0.3">
      <c r="A97" s="80" t="s">
        <v>251</v>
      </c>
      <c r="B97" s="81" t="s">
        <v>1386</v>
      </c>
      <c r="C97" s="82" t="s">
        <v>800</v>
      </c>
      <c r="D97" s="83" t="s">
        <v>213</v>
      </c>
      <c r="E97" s="84">
        <v>5</v>
      </c>
      <c r="F97" s="85">
        <v>3507.84</v>
      </c>
      <c r="G97" s="85">
        <f t="shared" si="3"/>
        <v>17539.2</v>
      </c>
      <c r="H97" s="85"/>
      <c r="I97" s="85">
        <f t="shared" si="4"/>
        <v>0</v>
      </c>
      <c r="J97" s="85">
        <f t="shared" si="5"/>
        <v>17539.2</v>
      </c>
    </row>
    <row r="98" spans="1:11" s="79" customFormat="1" ht="40.799999999999997" x14ac:dyDescent="0.3">
      <c r="A98" s="80" t="s">
        <v>252</v>
      </c>
      <c r="B98" s="81" t="s">
        <v>801</v>
      </c>
      <c r="C98" s="82" t="s">
        <v>802</v>
      </c>
      <c r="D98" s="83" t="s">
        <v>213</v>
      </c>
      <c r="E98" s="84">
        <v>32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1" s="79" customFormat="1" ht="40.799999999999997" x14ac:dyDescent="0.3">
      <c r="A99" s="80" t="s">
        <v>253</v>
      </c>
      <c r="B99" s="81" t="s">
        <v>853</v>
      </c>
      <c r="C99" s="82" t="s">
        <v>1388</v>
      </c>
      <c r="D99" s="83" t="s">
        <v>213</v>
      </c>
      <c r="E99" s="84">
        <v>64</v>
      </c>
      <c r="F99" s="85">
        <v>49.5</v>
      </c>
      <c r="G99" s="85">
        <f t="shared" si="3"/>
        <v>3168</v>
      </c>
      <c r="H99" s="85"/>
      <c r="I99" s="85">
        <f t="shared" si="4"/>
        <v>0</v>
      </c>
      <c r="J99" s="85">
        <f t="shared" si="5"/>
        <v>3168</v>
      </c>
    </row>
    <row r="100" spans="1:11" s="79" customFormat="1" ht="40.799999999999997" x14ac:dyDescent="0.3">
      <c r="A100" s="80" t="s">
        <v>254</v>
      </c>
      <c r="B100" s="81" t="s">
        <v>838</v>
      </c>
      <c r="C100" s="82" t="s">
        <v>839</v>
      </c>
      <c r="D100" s="83" t="s">
        <v>73</v>
      </c>
      <c r="E100" s="84">
        <v>1000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1" s="79" customFormat="1" ht="40.799999999999997" x14ac:dyDescent="0.3">
      <c r="A101" s="80" t="s">
        <v>255</v>
      </c>
      <c r="B101" s="81" t="s">
        <v>840</v>
      </c>
      <c r="C101" s="82" t="s">
        <v>841</v>
      </c>
      <c r="D101" s="83" t="s">
        <v>73</v>
      </c>
      <c r="E101" s="84">
        <v>1000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1" s="79" customFormat="1" ht="40.799999999999997" x14ac:dyDescent="0.3">
      <c r="A102" s="80" t="s">
        <v>257</v>
      </c>
      <c r="B102" s="81" t="s">
        <v>842</v>
      </c>
      <c r="C102" s="82" t="s">
        <v>843</v>
      </c>
      <c r="D102" s="83" t="s">
        <v>73</v>
      </c>
      <c r="E102" s="84">
        <v>1000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1" s="79" customFormat="1" ht="40.799999999999997" x14ac:dyDescent="0.3">
      <c r="A103" s="80" t="s">
        <v>259</v>
      </c>
      <c r="B103" s="81" t="s">
        <v>1389</v>
      </c>
      <c r="C103" s="82" t="s">
        <v>1390</v>
      </c>
      <c r="D103" s="83" t="s">
        <v>73</v>
      </c>
      <c r="E103" s="84">
        <v>50</v>
      </c>
      <c r="F103" s="85">
        <v>2668.38</v>
      </c>
      <c r="G103" s="85">
        <f t="shared" si="3"/>
        <v>133419</v>
      </c>
      <c r="H103" s="85"/>
      <c r="I103" s="85">
        <f t="shared" si="4"/>
        <v>0</v>
      </c>
      <c r="J103" s="85">
        <f t="shared" si="5"/>
        <v>133419</v>
      </c>
    </row>
    <row r="104" spans="1:11" s="92" customFormat="1" ht="20.399999999999999" x14ac:dyDescent="0.3">
      <c r="A104" s="86" t="s">
        <v>261</v>
      </c>
      <c r="B104" s="87" t="s">
        <v>806</v>
      </c>
      <c r="C104" s="88" t="s">
        <v>807</v>
      </c>
      <c r="D104" s="89" t="s">
        <v>69</v>
      </c>
      <c r="E104" s="94">
        <v>0.5</v>
      </c>
      <c r="F104" s="91"/>
      <c r="G104" s="91">
        <f t="shared" si="3"/>
        <v>0</v>
      </c>
      <c r="H104" s="91"/>
      <c r="I104" s="91">
        <f t="shared" si="4"/>
        <v>0</v>
      </c>
      <c r="J104" s="91">
        <f t="shared" si="5"/>
        <v>0</v>
      </c>
    </row>
    <row r="105" spans="1:11" s="79" customFormat="1" ht="40.799999999999997" x14ac:dyDescent="0.3">
      <c r="A105" s="80" t="s">
        <v>263</v>
      </c>
      <c r="B105" s="81" t="s">
        <v>808</v>
      </c>
      <c r="C105" s="82" t="s">
        <v>1038</v>
      </c>
      <c r="D105" s="83" t="s">
        <v>213</v>
      </c>
      <c r="E105" s="84">
        <v>50</v>
      </c>
      <c r="F105" s="85">
        <v>4156.1879999999992</v>
      </c>
      <c r="G105" s="85">
        <f t="shared" si="3"/>
        <v>207809.39999999997</v>
      </c>
      <c r="H105" s="85"/>
      <c r="I105" s="85">
        <f t="shared" si="4"/>
        <v>0</v>
      </c>
      <c r="J105" s="85">
        <f t="shared" si="5"/>
        <v>207809.39999999997</v>
      </c>
      <c r="K105" s="79">
        <f>3463.49*1.2</f>
        <v>4156.1879999999992</v>
      </c>
    </row>
    <row r="106" spans="1:11" s="79" customFormat="1" ht="40.799999999999997" x14ac:dyDescent="0.3">
      <c r="A106" s="80" t="s">
        <v>265</v>
      </c>
      <c r="B106" s="81" t="s">
        <v>870</v>
      </c>
      <c r="C106" s="82" t="s">
        <v>914</v>
      </c>
      <c r="D106" s="83" t="s">
        <v>73</v>
      </c>
      <c r="E106" s="84">
        <v>94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1" s="79" customFormat="1" ht="40.799999999999997" x14ac:dyDescent="0.3">
      <c r="A107" s="80" t="s">
        <v>267</v>
      </c>
      <c r="B107" s="81" t="s">
        <v>840</v>
      </c>
      <c r="C107" s="82" t="s">
        <v>876</v>
      </c>
      <c r="D107" s="83" t="s">
        <v>73</v>
      </c>
      <c r="E107" s="84">
        <v>94</v>
      </c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1" s="79" customFormat="1" ht="40.799999999999997" x14ac:dyDescent="0.3">
      <c r="A108" s="80" t="s">
        <v>269</v>
      </c>
      <c r="B108" s="81" t="s">
        <v>829</v>
      </c>
      <c r="C108" s="82" t="s">
        <v>830</v>
      </c>
      <c r="D108" s="83" t="s">
        <v>213</v>
      </c>
      <c r="E108" s="84">
        <v>25</v>
      </c>
      <c r="F108" s="85"/>
      <c r="G108" s="85">
        <f t="shared" si="3"/>
        <v>0</v>
      </c>
      <c r="H108" s="85"/>
      <c r="I108" s="85">
        <f t="shared" si="4"/>
        <v>0</v>
      </c>
      <c r="J108" s="85">
        <f t="shared" si="5"/>
        <v>0</v>
      </c>
    </row>
    <row r="109" spans="1:11" s="92" customFormat="1" ht="20.399999999999999" x14ac:dyDescent="0.3">
      <c r="A109" s="86" t="s">
        <v>270</v>
      </c>
      <c r="B109" s="87" t="s">
        <v>825</v>
      </c>
      <c r="C109" s="88" t="s">
        <v>826</v>
      </c>
      <c r="D109" s="89" t="s">
        <v>109</v>
      </c>
      <c r="E109" s="94">
        <v>2.8</v>
      </c>
      <c r="F109" s="91"/>
      <c r="G109" s="91">
        <f t="shared" si="3"/>
        <v>0</v>
      </c>
      <c r="H109" s="91"/>
      <c r="I109" s="91">
        <f t="shared" si="4"/>
        <v>0</v>
      </c>
      <c r="J109" s="91">
        <f t="shared" si="5"/>
        <v>0</v>
      </c>
    </row>
    <row r="110" spans="1:11" s="79" customFormat="1" ht="40.799999999999997" x14ac:dyDescent="0.3">
      <c r="A110" s="80" t="s">
        <v>273</v>
      </c>
      <c r="B110" s="81" t="s">
        <v>827</v>
      </c>
      <c r="C110" s="82" t="s">
        <v>1310</v>
      </c>
      <c r="D110" s="83" t="s">
        <v>116</v>
      </c>
      <c r="E110" s="95">
        <v>288.39999999999998</v>
      </c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1" s="79" customFormat="1" ht="40.799999999999997" x14ac:dyDescent="0.3">
      <c r="A111" s="80" t="s">
        <v>275</v>
      </c>
      <c r="B111" s="81" t="s">
        <v>835</v>
      </c>
      <c r="C111" s="82" t="s">
        <v>836</v>
      </c>
      <c r="D111" s="83" t="s">
        <v>837</v>
      </c>
      <c r="E111" s="84">
        <v>10</v>
      </c>
      <c r="F111" s="85"/>
      <c r="G111" s="85">
        <f t="shared" si="3"/>
        <v>0</v>
      </c>
      <c r="H111" s="85"/>
      <c r="I111" s="85">
        <f t="shared" si="4"/>
        <v>0</v>
      </c>
      <c r="J111" s="85">
        <f t="shared" si="5"/>
        <v>0</v>
      </c>
    </row>
    <row r="112" spans="1:11" s="79" customFormat="1" ht="40.799999999999997" x14ac:dyDescent="0.3">
      <c r="A112" s="80" t="s">
        <v>279</v>
      </c>
      <c r="B112" s="81" t="s">
        <v>833</v>
      </c>
      <c r="C112" s="82" t="s">
        <v>1311</v>
      </c>
      <c r="D112" s="83" t="s">
        <v>213</v>
      </c>
      <c r="E112" s="84">
        <v>560</v>
      </c>
      <c r="F112" s="85"/>
      <c r="G112" s="85">
        <f t="shared" si="3"/>
        <v>0</v>
      </c>
      <c r="H112" s="85"/>
      <c r="I112" s="85">
        <f t="shared" si="4"/>
        <v>0</v>
      </c>
      <c r="J112" s="85">
        <f t="shared" si="5"/>
        <v>0</v>
      </c>
    </row>
    <row r="113" spans="1:10" s="79" customFormat="1" ht="40.799999999999997" x14ac:dyDescent="0.3">
      <c r="A113" s="80" t="s">
        <v>847</v>
      </c>
      <c r="B113" s="81" t="s">
        <v>815</v>
      </c>
      <c r="C113" s="82" t="s">
        <v>846</v>
      </c>
      <c r="D113" s="83" t="s">
        <v>213</v>
      </c>
      <c r="E113" s="84">
        <v>1120</v>
      </c>
      <c r="F113" s="85"/>
      <c r="G113" s="85">
        <f t="shared" si="3"/>
        <v>0</v>
      </c>
      <c r="H113" s="85"/>
      <c r="I113" s="85">
        <f t="shared" si="4"/>
        <v>0</v>
      </c>
      <c r="J113" s="85">
        <f t="shared" si="5"/>
        <v>0</v>
      </c>
    </row>
    <row r="114" spans="1:10" s="79" customFormat="1" ht="40.799999999999997" x14ac:dyDescent="0.3">
      <c r="A114" s="80" t="s">
        <v>282</v>
      </c>
      <c r="B114" s="81" t="s">
        <v>819</v>
      </c>
      <c r="C114" s="82" t="s">
        <v>820</v>
      </c>
      <c r="D114" s="83" t="s">
        <v>213</v>
      </c>
      <c r="E114" s="84">
        <v>10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0" s="92" customFormat="1" ht="30.6" x14ac:dyDescent="0.3">
      <c r="A115" s="86" t="s">
        <v>284</v>
      </c>
      <c r="B115" s="87" t="s">
        <v>498</v>
      </c>
      <c r="C115" s="88" t="s">
        <v>499</v>
      </c>
      <c r="D115" s="89" t="s">
        <v>109</v>
      </c>
      <c r="E115" s="94">
        <v>0.2</v>
      </c>
      <c r="F115" s="91"/>
      <c r="G115" s="91">
        <f t="shared" si="3"/>
        <v>0</v>
      </c>
      <c r="H115" s="91"/>
      <c r="I115" s="91">
        <f t="shared" si="4"/>
        <v>0</v>
      </c>
      <c r="J115" s="91">
        <f t="shared" si="5"/>
        <v>0</v>
      </c>
    </row>
    <row r="116" spans="1:10" s="79" customFormat="1" ht="40.799999999999997" x14ac:dyDescent="0.3">
      <c r="A116" s="80" t="s">
        <v>286</v>
      </c>
      <c r="B116" s="81" t="s">
        <v>823</v>
      </c>
      <c r="C116" s="82" t="s">
        <v>1312</v>
      </c>
      <c r="D116" s="83" t="s">
        <v>116</v>
      </c>
      <c r="E116" s="95">
        <v>20.6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0" s="92" customFormat="1" ht="30.6" x14ac:dyDescent="0.3">
      <c r="A117" s="86" t="s">
        <v>289</v>
      </c>
      <c r="B117" s="87" t="s">
        <v>803</v>
      </c>
      <c r="C117" s="88" t="s">
        <v>804</v>
      </c>
      <c r="D117" s="89" t="s">
        <v>165</v>
      </c>
      <c r="E117" s="96">
        <v>0.16256000000000001</v>
      </c>
      <c r="F117" s="91"/>
      <c r="G117" s="91">
        <f t="shared" si="3"/>
        <v>0</v>
      </c>
      <c r="H117" s="91"/>
      <c r="I117" s="91">
        <f t="shared" si="4"/>
        <v>0</v>
      </c>
      <c r="J117" s="91">
        <f t="shared" si="5"/>
        <v>0</v>
      </c>
    </row>
    <row r="118" spans="1:10" s="79" customFormat="1" ht="40.799999999999997" x14ac:dyDescent="0.3">
      <c r="A118" s="80" t="s">
        <v>291</v>
      </c>
      <c r="B118" s="81" t="s">
        <v>1386</v>
      </c>
      <c r="C118" s="82" t="s">
        <v>1391</v>
      </c>
      <c r="D118" s="83" t="s">
        <v>73</v>
      </c>
      <c r="E118" s="120">
        <v>26.666667</v>
      </c>
      <c r="F118" s="117">
        <v>37472.425487999993</v>
      </c>
      <c r="G118" s="85">
        <f t="shared" si="3"/>
        <v>999264.69217080832</v>
      </c>
      <c r="H118" s="85"/>
      <c r="I118" s="85">
        <f t="shared" si="4"/>
        <v>0</v>
      </c>
      <c r="J118" s="85">
        <f t="shared" si="5"/>
        <v>999264.69217080832</v>
      </c>
    </row>
    <row r="119" spans="1:10" s="79" customFormat="1" ht="40.799999999999997" x14ac:dyDescent="0.3">
      <c r="A119" s="80" t="s">
        <v>293</v>
      </c>
      <c r="B119" s="81" t="s">
        <v>880</v>
      </c>
      <c r="C119" s="82" t="s">
        <v>1392</v>
      </c>
      <c r="D119" s="83" t="s">
        <v>73</v>
      </c>
      <c r="E119" s="84">
        <v>4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0" s="79" customFormat="1" ht="40.799999999999997" x14ac:dyDescent="0.3">
      <c r="A120" s="80" t="s">
        <v>296</v>
      </c>
      <c r="B120" s="81" t="s">
        <v>880</v>
      </c>
      <c r="C120" s="82" t="s">
        <v>1393</v>
      </c>
      <c r="D120" s="83" t="s">
        <v>73</v>
      </c>
      <c r="E120" s="84">
        <v>2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0" s="79" customFormat="1" ht="40.799999999999997" x14ac:dyDescent="0.3">
      <c r="A121" s="80" t="s">
        <v>298</v>
      </c>
      <c r="B121" s="81" t="s">
        <v>801</v>
      </c>
      <c r="C121" s="82" t="s">
        <v>887</v>
      </c>
      <c r="D121" s="83" t="s">
        <v>213</v>
      </c>
      <c r="E121" s="84">
        <v>54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0" s="92" customFormat="1" ht="30.6" x14ac:dyDescent="0.3">
      <c r="A122" s="86" t="s">
        <v>300</v>
      </c>
      <c r="B122" s="87" t="s">
        <v>163</v>
      </c>
      <c r="C122" s="88" t="s">
        <v>164</v>
      </c>
      <c r="D122" s="89" t="s">
        <v>165</v>
      </c>
      <c r="E122" s="96">
        <v>0.11819</v>
      </c>
      <c r="F122" s="91"/>
      <c r="G122" s="91">
        <f t="shared" si="3"/>
        <v>0</v>
      </c>
      <c r="H122" s="91"/>
      <c r="I122" s="91">
        <f t="shared" si="4"/>
        <v>0</v>
      </c>
      <c r="J122" s="91">
        <f t="shared" si="5"/>
        <v>0</v>
      </c>
    </row>
    <row r="123" spans="1:10" s="79" customFormat="1" ht="40.799999999999997" x14ac:dyDescent="0.3">
      <c r="A123" s="80" t="s">
        <v>303</v>
      </c>
      <c r="B123" s="81" t="s">
        <v>1386</v>
      </c>
      <c r="C123" s="82" t="s">
        <v>1394</v>
      </c>
      <c r="D123" s="83" t="s">
        <v>73</v>
      </c>
      <c r="E123" s="84">
        <v>5</v>
      </c>
      <c r="F123" s="85">
        <v>18192.38</v>
      </c>
      <c r="G123" s="85">
        <f t="shared" si="3"/>
        <v>90961.900000000009</v>
      </c>
      <c r="H123" s="85"/>
      <c r="I123" s="85">
        <f t="shared" si="4"/>
        <v>0</v>
      </c>
      <c r="J123" s="85">
        <f t="shared" si="5"/>
        <v>90961.900000000009</v>
      </c>
    </row>
    <row r="124" spans="1:10" s="79" customFormat="1" ht="40.799999999999997" x14ac:dyDescent="0.3">
      <c r="A124" s="80" t="s">
        <v>305</v>
      </c>
      <c r="B124" s="81" t="s">
        <v>880</v>
      </c>
      <c r="C124" s="82" t="s">
        <v>1395</v>
      </c>
      <c r="D124" s="83" t="s">
        <v>73</v>
      </c>
      <c r="E124" s="84">
        <v>1</v>
      </c>
      <c r="F124" s="85">
        <v>11645.42</v>
      </c>
      <c r="G124" s="85">
        <f t="shared" si="3"/>
        <v>11645.42</v>
      </c>
      <c r="H124" s="85"/>
      <c r="I124" s="85">
        <f t="shared" si="4"/>
        <v>0</v>
      </c>
      <c r="J124" s="85">
        <f t="shared" si="5"/>
        <v>11645.42</v>
      </c>
    </row>
    <row r="125" spans="1:10" s="79" customFormat="1" ht="40.799999999999997" x14ac:dyDescent="0.3">
      <c r="A125" s="80" t="s">
        <v>862</v>
      </c>
      <c r="B125" s="81" t="s">
        <v>1386</v>
      </c>
      <c r="C125" s="82" t="s">
        <v>1396</v>
      </c>
      <c r="D125" s="83" t="s">
        <v>73</v>
      </c>
      <c r="E125" s="84">
        <v>95</v>
      </c>
      <c r="F125" s="85">
        <v>241.32</v>
      </c>
      <c r="G125" s="85">
        <f t="shared" si="3"/>
        <v>22925.399999999998</v>
      </c>
      <c r="H125" s="85"/>
      <c r="I125" s="85">
        <f t="shared" si="4"/>
        <v>0</v>
      </c>
      <c r="J125" s="85">
        <f t="shared" si="5"/>
        <v>22925.399999999998</v>
      </c>
    </row>
    <row r="126" spans="1:10" s="79" customFormat="1" ht="40.799999999999997" x14ac:dyDescent="0.3">
      <c r="A126" s="80" t="s">
        <v>312</v>
      </c>
      <c r="B126" s="81" t="s">
        <v>1386</v>
      </c>
      <c r="C126" s="82" t="s">
        <v>896</v>
      </c>
      <c r="D126" s="83" t="s">
        <v>73</v>
      </c>
      <c r="E126" s="84">
        <v>5</v>
      </c>
      <c r="F126" s="85">
        <v>3507.84</v>
      </c>
      <c r="G126" s="85">
        <f t="shared" si="3"/>
        <v>17539.2</v>
      </c>
      <c r="H126" s="85"/>
      <c r="I126" s="85">
        <f t="shared" si="4"/>
        <v>0</v>
      </c>
      <c r="J126" s="85">
        <f t="shared" si="5"/>
        <v>17539.2</v>
      </c>
    </row>
    <row r="127" spans="1:10" s="79" customFormat="1" ht="40.799999999999997" x14ac:dyDescent="0.3">
      <c r="A127" s="80" t="s">
        <v>866</v>
      </c>
      <c r="B127" s="81" t="s">
        <v>801</v>
      </c>
      <c r="C127" s="82" t="s">
        <v>1397</v>
      </c>
      <c r="D127" s="83" t="s">
        <v>213</v>
      </c>
      <c r="E127" s="84">
        <v>10</v>
      </c>
      <c r="F127" s="85">
        <v>1578.3</v>
      </c>
      <c r="G127" s="85">
        <f t="shared" si="3"/>
        <v>15783</v>
      </c>
      <c r="H127" s="85"/>
      <c r="I127" s="85">
        <f t="shared" si="4"/>
        <v>0</v>
      </c>
      <c r="J127" s="85">
        <f t="shared" si="5"/>
        <v>15783</v>
      </c>
    </row>
    <row r="128" spans="1:10" s="79" customFormat="1" ht="40.799999999999997" x14ac:dyDescent="0.3">
      <c r="A128" s="80" t="s">
        <v>318</v>
      </c>
      <c r="B128" s="81" t="s">
        <v>853</v>
      </c>
      <c r="C128" s="82" t="s">
        <v>1388</v>
      </c>
      <c r="D128" s="83" t="s">
        <v>213</v>
      </c>
      <c r="E128" s="84">
        <v>128</v>
      </c>
      <c r="F128" s="85">
        <v>49.5</v>
      </c>
      <c r="G128" s="85">
        <f t="shared" si="3"/>
        <v>6336</v>
      </c>
      <c r="H128" s="85"/>
      <c r="I128" s="85">
        <f t="shared" si="4"/>
        <v>0</v>
      </c>
      <c r="J128" s="85">
        <f t="shared" si="5"/>
        <v>6336</v>
      </c>
    </row>
    <row r="129" spans="1:11" s="79" customFormat="1" ht="40.799999999999997" x14ac:dyDescent="0.3">
      <c r="A129" s="80" t="s">
        <v>869</v>
      </c>
      <c r="B129" s="81" t="s">
        <v>838</v>
      </c>
      <c r="C129" s="82" t="s">
        <v>839</v>
      </c>
      <c r="D129" s="83" t="s">
        <v>73</v>
      </c>
      <c r="E129" s="84">
        <v>1200</v>
      </c>
      <c r="F129" s="85">
        <v>16</v>
      </c>
      <c r="G129" s="85">
        <f t="shared" si="3"/>
        <v>19200</v>
      </c>
      <c r="H129" s="85"/>
      <c r="I129" s="85">
        <f t="shared" si="4"/>
        <v>0</v>
      </c>
      <c r="J129" s="85">
        <f t="shared" si="5"/>
        <v>19200</v>
      </c>
    </row>
    <row r="130" spans="1:11" s="79" customFormat="1" ht="40.799999999999997" x14ac:dyDescent="0.3">
      <c r="A130" s="80" t="s">
        <v>324</v>
      </c>
      <c r="B130" s="81" t="s">
        <v>840</v>
      </c>
      <c r="C130" s="82" t="s">
        <v>1398</v>
      </c>
      <c r="D130" s="83" t="s">
        <v>73</v>
      </c>
      <c r="E130" s="84">
        <v>1200</v>
      </c>
      <c r="F130" s="85">
        <v>5</v>
      </c>
      <c r="G130" s="85">
        <f t="shared" si="3"/>
        <v>6000</v>
      </c>
      <c r="H130" s="85"/>
      <c r="I130" s="85">
        <f t="shared" si="4"/>
        <v>0</v>
      </c>
      <c r="J130" s="85">
        <f t="shared" si="5"/>
        <v>6000</v>
      </c>
    </row>
    <row r="131" spans="1:11" s="79" customFormat="1" ht="40.799999999999997" x14ac:dyDescent="0.3">
      <c r="A131" s="80" t="s">
        <v>874</v>
      </c>
      <c r="B131" s="81" t="s">
        <v>842</v>
      </c>
      <c r="C131" s="82" t="s">
        <v>1399</v>
      </c>
      <c r="D131" s="83" t="s">
        <v>73</v>
      </c>
      <c r="E131" s="84">
        <v>1200</v>
      </c>
      <c r="F131" s="85">
        <v>3</v>
      </c>
      <c r="G131" s="85">
        <f t="shared" ref="G131:G155" si="6">E131*F131</f>
        <v>3600</v>
      </c>
      <c r="H131" s="85"/>
      <c r="I131" s="85">
        <f t="shared" ref="I131:I155" si="7">E131*H131</f>
        <v>0</v>
      </c>
      <c r="J131" s="85">
        <f t="shared" ref="J131:J194" si="8">G131+I131</f>
        <v>3600</v>
      </c>
    </row>
    <row r="132" spans="1:11" s="79" customFormat="1" ht="40.799999999999997" x14ac:dyDescent="0.3">
      <c r="A132" s="80" t="s">
        <v>330</v>
      </c>
      <c r="B132" s="81" t="s">
        <v>1389</v>
      </c>
      <c r="C132" s="82" t="s">
        <v>1390</v>
      </c>
      <c r="D132" s="83" t="s">
        <v>73</v>
      </c>
      <c r="E132" s="84">
        <v>50</v>
      </c>
      <c r="F132" s="85">
        <v>2668.38</v>
      </c>
      <c r="G132" s="85">
        <f t="shared" si="6"/>
        <v>133419</v>
      </c>
      <c r="H132" s="85"/>
      <c r="I132" s="85">
        <f t="shared" si="7"/>
        <v>0</v>
      </c>
      <c r="J132" s="85">
        <f t="shared" si="8"/>
        <v>133419</v>
      </c>
      <c r="K132" s="79">
        <f>2223.65*1.2</f>
        <v>2668.38</v>
      </c>
    </row>
    <row r="133" spans="1:11" s="92" customFormat="1" ht="20.399999999999999" x14ac:dyDescent="0.3">
      <c r="A133" s="86" t="s">
        <v>333</v>
      </c>
      <c r="B133" s="87" t="s">
        <v>203</v>
      </c>
      <c r="C133" s="88" t="s">
        <v>204</v>
      </c>
      <c r="D133" s="89" t="s">
        <v>69</v>
      </c>
      <c r="E133" s="94">
        <v>0.5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1" s="79" customFormat="1" ht="40.799999999999997" x14ac:dyDescent="0.3">
      <c r="A134" s="80" t="s">
        <v>336</v>
      </c>
      <c r="B134" s="81" t="s">
        <v>1400</v>
      </c>
      <c r="C134" s="82" t="s">
        <v>1401</v>
      </c>
      <c r="D134" s="83" t="s">
        <v>213</v>
      </c>
      <c r="E134" s="84">
        <v>50</v>
      </c>
      <c r="F134" s="105">
        <f>3463.49*1.2</f>
        <v>4156.1879999999992</v>
      </c>
      <c r="G134" s="85">
        <f t="shared" si="6"/>
        <v>207809.39999999997</v>
      </c>
      <c r="H134" s="85"/>
      <c r="I134" s="85">
        <f t="shared" si="7"/>
        <v>0</v>
      </c>
      <c r="J134" s="85">
        <f t="shared" si="8"/>
        <v>207809.39999999997</v>
      </c>
    </row>
    <row r="135" spans="1:11" s="92" customFormat="1" ht="20.399999999999999" x14ac:dyDescent="0.3">
      <c r="A135" s="86" t="s">
        <v>339</v>
      </c>
      <c r="B135" s="87" t="s">
        <v>203</v>
      </c>
      <c r="C135" s="88" t="s">
        <v>204</v>
      </c>
      <c r="D135" s="89" t="s">
        <v>69</v>
      </c>
      <c r="E135" s="93">
        <v>0.47</v>
      </c>
      <c r="F135" s="91"/>
      <c r="G135" s="91">
        <f t="shared" si="6"/>
        <v>0</v>
      </c>
      <c r="H135" s="91"/>
      <c r="I135" s="91">
        <f t="shared" si="7"/>
        <v>0</v>
      </c>
      <c r="J135" s="91">
        <f t="shared" si="8"/>
        <v>0</v>
      </c>
    </row>
    <row r="136" spans="1:11" s="79" customFormat="1" ht="40.799999999999997" x14ac:dyDescent="0.3">
      <c r="A136" s="80" t="s">
        <v>341</v>
      </c>
      <c r="B136" s="81" t="s">
        <v>1400</v>
      </c>
      <c r="C136" s="82" t="s">
        <v>1402</v>
      </c>
      <c r="D136" s="83" t="s">
        <v>73</v>
      </c>
      <c r="E136" s="84">
        <v>47</v>
      </c>
      <c r="F136" s="105">
        <f>3463.49*1.2</f>
        <v>4156.1879999999992</v>
      </c>
      <c r="G136" s="85">
        <f t="shared" si="6"/>
        <v>195340.83599999995</v>
      </c>
      <c r="H136" s="85"/>
      <c r="I136" s="85">
        <f t="shared" si="7"/>
        <v>0</v>
      </c>
      <c r="J136" s="85">
        <f t="shared" si="8"/>
        <v>195340.83599999995</v>
      </c>
    </row>
    <row r="137" spans="1:11" s="79" customFormat="1" ht="40.799999999999997" x14ac:dyDescent="0.3">
      <c r="A137" s="80" t="s">
        <v>344</v>
      </c>
      <c r="B137" s="81" t="s">
        <v>870</v>
      </c>
      <c r="C137" s="82" t="s">
        <v>1325</v>
      </c>
      <c r="D137" s="83" t="s">
        <v>73</v>
      </c>
      <c r="E137" s="84">
        <v>94</v>
      </c>
      <c r="F137" s="85">
        <v>919.89600000000007</v>
      </c>
      <c r="G137" s="85">
        <f t="shared" si="6"/>
        <v>86470.224000000002</v>
      </c>
      <c r="H137" s="85"/>
      <c r="I137" s="85">
        <f t="shared" si="7"/>
        <v>0</v>
      </c>
      <c r="J137" s="85">
        <f t="shared" si="8"/>
        <v>86470.224000000002</v>
      </c>
    </row>
    <row r="138" spans="1:11" s="79" customFormat="1" ht="40.799999999999997" x14ac:dyDescent="0.3">
      <c r="A138" s="80" t="s">
        <v>347</v>
      </c>
      <c r="B138" s="81" t="s">
        <v>870</v>
      </c>
      <c r="C138" s="82" t="s">
        <v>914</v>
      </c>
      <c r="D138" s="83" t="s">
        <v>73</v>
      </c>
      <c r="E138" s="84">
        <v>94</v>
      </c>
      <c r="F138" s="121">
        <v>1107</v>
      </c>
      <c r="G138" s="85">
        <f t="shared" si="6"/>
        <v>104058</v>
      </c>
      <c r="H138" s="85"/>
      <c r="I138" s="85">
        <f t="shared" si="7"/>
        <v>0</v>
      </c>
      <c r="J138" s="85">
        <f t="shared" si="8"/>
        <v>104058</v>
      </c>
    </row>
    <row r="139" spans="1:11" s="79" customFormat="1" ht="40.799999999999997" x14ac:dyDescent="0.3">
      <c r="A139" s="80" t="s">
        <v>348</v>
      </c>
      <c r="B139" s="81" t="s">
        <v>859</v>
      </c>
      <c r="C139" s="82" t="s">
        <v>1403</v>
      </c>
      <c r="D139" s="83" t="s">
        <v>73</v>
      </c>
      <c r="E139" s="84">
        <v>188</v>
      </c>
      <c r="F139" s="121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1" s="79" customFormat="1" ht="40.799999999999997" x14ac:dyDescent="0.3">
      <c r="A140" s="80" t="s">
        <v>351</v>
      </c>
      <c r="B140" s="81" t="s">
        <v>840</v>
      </c>
      <c r="C140" s="82" t="s">
        <v>876</v>
      </c>
      <c r="D140" s="83" t="s">
        <v>73</v>
      </c>
      <c r="E140" s="84">
        <v>282</v>
      </c>
      <c r="F140" s="121">
        <v>20</v>
      </c>
      <c r="G140" s="85">
        <f t="shared" si="6"/>
        <v>5640</v>
      </c>
      <c r="H140" s="85"/>
      <c r="I140" s="85">
        <f t="shared" si="7"/>
        <v>0</v>
      </c>
      <c r="J140" s="85">
        <f t="shared" si="8"/>
        <v>5640</v>
      </c>
    </row>
    <row r="141" spans="1:11" s="79" customFormat="1" ht="40.799999999999997" x14ac:dyDescent="0.3">
      <c r="A141" s="80" t="s">
        <v>354</v>
      </c>
      <c r="B141" s="81" t="s">
        <v>842</v>
      </c>
      <c r="C141" s="82" t="s">
        <v>1404</v>
      </c>
      <c r="D141" s="83" t="s">
        <v>73</v>
      </c>
      <c r="E141" s="84">
        <v>188</v>
      </c>
      <c r="F141" s="121">
        <v>15.719999999999999</v>
      </c>
      <c r="G141" s="85">
        <f t="shared" si="6"/>
        <v>2955.3599999999997</v>
      </c>
      <c r="H141" s="85"/>
      <c r="I141" s="85">
        <f t="shared" si="7"/>
        <v>0</v>
      </c>
      <c r="J141" s="85">
        <f t="shared" si="8"/>
        <v>2955.3599999999997</v>
      </c>
      <c r="K141" s="79">
        <f>13.1*1.2</f>
        <v>15.719999999999999</v>
      </c>
    </row>
    <row r="142" spans="1:11" s="92" customFormat="1" ht="20.399999999999999" x14ac:dyDescent="0.3">
      <c r="A142" s="86" t="s">
        <v>358</v>
      </c>
      <c r="B142" s="87" t="s">
        <v>825</v>
      </c>
      <c r="C142" s="88" t="s">
        <v>826</v>
      </c>
      <c r="D142" s="89" t="s">
        <v>109</v>
      </c>
      <c r="E142" s="94">
        <v>4.3</v>
      </c>
      <c r="F142" s="122"/>
      <c r="G142" s="91">
        <f t="shared" si="6"/>
        <v>0</v>
      </c>
      <c r="H142" s="91"/>
      <c r="I142" s="91">
        <f t="shared" si="7"/>
        <v>0</v>
      </c>
      <c r="J142" s="91">
        <f t="shared" si="8"/>
        <v>0</v>
      </c>
    </row>
    <row r="143" spans="1:11" s="79" customFormat="1" ht="40.799999999999997" x14ac:dyDescent="0.3">
      <c r="A143" s="80" t="s">
        <v>361</v>
      </c>
      <c r="B143" s="81" t="s">
        <v>1069</v>
      </c>
      <c r="C143" s="82" t="s">
        <v>1329</v>
      </c>
      <c r="D143" s="83" t="s">
        <v>116</v>
      </c>
      <c r="E143" s="95">
        <v>442.9</v>
      </c>
      <c r="F143" s="121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1" s="79" customFormat="1" ht="40.799999999999997" x14ac:dyDescent="0.3">
      <c r="A144" s="80" t="s">
        <v>363</v>
      </c>
      <c r="B144" s="81" t="s">
        <v>833</v>
      </c>
      <c r="C144" s="82" t="s">
        <v>1311</v>
      </c>
      <c r="D144" s="83" t="s">
        <v>213</v>
      </c>
      <c r="E144" s="84">
        <v>860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92" customFormat="1" ht="20.399999999999999" x14ac:dyDescent="0.3">
      <c r="A145" s="86" t="s">
        <v>367</v>
      </c>
      <c r="B145" s="87" t="s">
        <v>1330</v>
      </c>
      <c r="C145" s="88" t="s">
        <v>1331</v>
      </c>
      <c r="D145" s="89" t="s">
        <v>109</v>
      </c>
      <c r="E145" s="93">
        <v>0.15</v>
      </c>
      <c r="F145" s="91"/>
      <c r="G145" s="91">
        <f t="shared" si="6"/>
        <v>0</v>
      </c>
      <c r="H145" s="91"/>
      <c r="I145" s="91">
        <f t="shared" si="7"/>
        <v>0</v>
      </c>
      <c r="J145" s="91">
        <f t="shared" si="8"/>
        <v>0</v>
      </c>
    </row>
    <row r="146" spans="1:10" s="79" customFormat="1" ht="40.799999999999997" x14ac:dyDescent="0.3">
      <c r="A146" s="80" t="s">
        <v>369</v>
      </c>
      <c r="B146" s="81" t="s">
        <v>1069</v>
      </c>
      <c r="C146" s="82" t="s">
        <v>1405</v>
      </c>
      <c r="D146" s="83" t="s">
        <v>116</v>
      </c>
      <c r="E146" s="103">
        <v>15.45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79" customFormat="1" ht="40.799999999999997" x14ac:dyDescent="0.3">
      <c r="A147" s="80" t="s">
        <v>371</v>
      </c>
      <c r="B147" s="81" t="s">
        <v>835</v>
      </c>
      <c r="C147" s="82" t="s">
        <v>836</v>
      </c>
      <c r="D147" s="83" t="s">
        <v>837</v>
      </c>
      <c r="E147" s="84">
        <v>15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79" customFormat="1" ht="40.799999999999997" x14ac:dyDescent="0.3">
      <c r="A148" s="80" t="s">
        <v>374</v>
      </c>
      <c r="B148" s="81" t="s">
        <v>815</v>
      </c>
      <c r="C148" s="82" t="s">
        <v>846</v>
      </c>
      <c r="D148" s="83" t="s">
        <v>213</v>
      </c>
      <c r="E148" s="84">
        <v>1720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92" customFormat="1" ht="30.6" x14ac:dyDescent="0.3">
      <c r="A149" s="86" t="s">
        <v>376</v>
      </c>
      <c r="B149" s="87" t="s">
        <v>498</v>
      </c>
      <c r="C149" s="88" t="s">
        <v>499</v>
      </c>
      <c r="D149" s="89" t="s">
        <v>109</v>
      </c>
      <c r="E149" s="94">
        <v>0.3</v>
      </c>
      <c r="F149" s="91"/>
      <c r="G149" s="91">
        <f t="shared" si="6"/>
        <v>0</v>
      </c>
      <c r="H149" s="91"/>
      <c r="I149" s="91">
        <f t="shared" si="7"/>
        <v>0</v>
      </c>
      <c r="J149" s="91">
        <f t="shared" si="8"/>
        <v>0</v>
      </c>
    </row>
    <row r="150" spans="1:10" s="79" customFormat="1" ht="40.799999999999997" x14ac:dyDescent="0.3">
      <c r="A150" s="80" t="s">
        <v>379</v>
      </c>
      <c r="B150" s="81" t="s">
        <v>823</v>
      </c>
      <c r="C150" s="82" t="s">
        <v>1312</v>
      </c>
      <c r="D150" s="83" t="s">
        <v>83</v>
      </c>
      <c r="E150" s="103">
        <v>83.43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79" customFormat="1" ht="40.799999999999997" x14ac:dyDescent="0.3">
      <c r="A151" s="80" t="s">
        <v>380</v>
      </c>
      <c r="B151" s="81" t="s">
        <v>817</v>
      </c>
      <c r="C151" s="82" t="s">
        <v>1333</v>
      </c>
      <c r="D151" s="83" t="s">
        <v>213</v>
      </c>
      <c r="E151" s="84">
        <v>30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381</v>
      </c>
      <c r="B152" s="81" t="s">
        <v>1406</v>
      </c>
      <c r="C152" s="82" t="s">
        <v>1335</v>
      </c>
      <c r="D152" s="83" t="s">
        <v>73</v>
      </c>
      <c r="E152" s="84">
        <v>30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384</v>
      </c>
      <c r="B153" s="81" t="s">
        <v>1406</v>
      </c>
      <c r="C153" s="82" t="s">
        <v>1407</v>
      </c>
      <c r="D153" s="83" t="s">
        <v>73</v>
      </c>
      <c r="E153" s="84">
        <v>60</v>
      </c>
      <c r="F153" s="85"/>
      <c r="G153" s="85">
        <f t="shared" si="6"/>
        <v>0</v>
      </c>
      <c r="H153" s="85"/>
      <c r="I153" s="85">
        <f t="shared" si="7"/>
        <v>0</v>
      </c>
      <c r="J153" s="85">
        <f t="shared" si="8"/>
        <v>0</v>
      </c>
    </row>
    <row r="154" spans="1:10" s="79" customFormat="1" ht="40.799999999999997" x14ac:dyDescent="0.3">
      <c r="A154" s="80" t="s">
        <v>386</v>
      </c>
      <c r="B154" s="81" t="s">
        <v>1406</v>
      </c>
      <c r="C154" s="82" t="s">
        <v>1408</v>
      </c>
      <c r="D154" s="83" t="s">
        <v>73</v>
      </c>
      <c r="E154" s="84">
        <v>60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0" s="79" customFormat="1" ht="40.799999999999997" x14ac:dyDescent="0.3">
      <c r="A155" s="80" t="s">
        <v>388</v>
      </c>
      <c r="B155" s="81" t="s">
        <v>840</v>
      </c>
      <c r="C155" s="82" t="s">
        <v>912</v>
      </c>
      <c r="D155" s="83" t="s">
        <v>73</v>
      </c>
      <c r="E155" s="84">
        <v>90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0" x14ac:dyDescent="0.3">
      <c r="G156" s="91">
        <f t="shared" ref="G156:I156" si="9">SUM(G3:G155)</f>
        <v>10603256.734568266</v>
      </c>
      <c r="H156" s="91"/>
      <c r="I156" s="91">
        <f t="shared" si="9"/>
        <v>0</v>
      </c>
      <c r="J156" s="91">
        <f>SUM(J3:J155)</f>
        <v>10603256.734568266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pageSetUpPr fitToPage="1"/>
  </sheetPr>
  <dimension ref="A1:K200"/>
  <sheetViews>
    <sheetView workbookViewId="0">
      <pane ySplit="1" topLeftCell="A114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1122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 t="s">
        <v>1409</v>
      </c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1410</v>
      </c>
      <c r="D7" s="111" t="s">
        <v>1122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1411</v>
      </c>
      <c r="D8" s="111" t="s">
        <v>1122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1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1412</v>
      </c>
      <c r="C10" s="110" t="s">
        <v>1413</v>
      </c>
      <c r="D10" s="111" t="s">
        <v>1122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79" customFormat="1" ht="14.4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1" s="92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2.06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1" s="79" customFormat="1" ht="40.799999999999997" x14ac:dyDescent="0.3">
      <c r="A13" s="80" t="s">
        <v>35</v>
      </c>
      <c r="B13" s="81" t="s">
        <v>706</v>
      </c>
      <c r="C13" s="82" t="s">
        <v>1414</v>
      </c>
      <c r="D13" s="83" t="s">
        <v>213</v>
      </c>
      <c r="E13" s="84">
        <v>189</v>
      </c>
      <c r="F13" s="85">
        <v>38200</v>
      </c>
      <c r="G13" s="85">
        <f t="shared" si="0"/>
        <v>7219800</v>
      </c>
      <c r="H13" s="85"/>
      <c r="I13" s="85">
        <f t="shared" si="1"/>
        <v>0</v>
      </c>
      <c r="J13" s="85">
        <f t="shared" si="2"/>
        <v>7219800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1415</v>
      </c>
      <c r="D14" s="83" t="s">
        <v>213</v>
      </c>
      <c r="E14" s="84">
        <v>8</v>
      </c>
      <c r="F14" s="85">
        <v>76600</v>
      </c>
      <c r="G14" s="85">
        <f t="shared" si="0"/>
        <v>612800</v>
      </c>
      <c r="H14" s="85"/>
      <c r="I14" s="85">
        <f t="shared" si="1"/>
        <v>0</v>
      </c>
      <c r="J14" s="85">
        <f t="shared" si="2"/>
        <v>612800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1416</v>
      </c>
      <c r="D15" s="83" t="s">
        <v>213</v>
      </c>
      <c r="E15" s="84">
        <v>9</v>
      </c>
      <c r="F15" s="85">
        <v>28850</v>
      </c>
      <c r="G15" s="85">
        <f t="shared" si="0"/>
        <v>259650</v>
      </c>
      <c r="H15" s="85"/>
      <c r="I15" s="85">
        <f t="shared" si="1"/>
        <v>0</v>
      </c>
      <c r="J15" s="85">
        <f t="shared" si="2"/>
        <v>259650</v>
      </c>
    </row>
    <row r="16" spans="1:11" s="79" customFormat="1" ht="30.6" x14ac:dyDescent="0.3">
      <c r="A16" s="80" t="s">
        <v>558</v>
      </c>
      <c r="B16" s="81" t="s">
        <v>1251</v>
      </c>
      <c r="C16" s="82" t="s">
        <v>1252</v>
      </c>
      <c r="D16" s="83" t="s">
        <v>69</v>
      </c>
      <c r="E16" s="103">
        <v>0.92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79" customFormat="1" ht="14.4" x14ac:dyDescent="0.3">
      <c r="A17" s="76" t="s">
        <v>980</v>
      </c>
      <c r="B17" s="77"/>
      <c r="C17" s="77"/>
      <c r="D17" s="77"/>
      <c r="E17" s="78"/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92" customFormat="1" ht="40.799999999999997" x14ac:dyDescent="0.3">
      <c r="A18" s="86" t="s">
        <v>45</v>
      </c>
      <c r="B18" s="87" t="s">
        <v>114</v>
      </c>
      <c r="C18" s="88" t="s">
        <v>115</v>
      </c>
      <c r="D18" s="89" t="s">
        <v>109</v>
      </c>
      <c r="E18" s="94">
        <v>31.3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40.799999999999997" x14ac:dyDescent="0.3">
      <c r="A19" s="86" t="s">
        <v>46</v>
      </c>
      <c r="B19" s="87" t="s">
        <v>111</v>
      </c>
      <c r="C19" s="88" t="s">
        <v>112</v>
      </c>
      <c r="D19" s="89" t="s">
        <v>109</v>
      </c>
      <c r="E19" s="93">
        <v>25.65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563</v>
      </c>
      <c r="B20" s="87" t="s">
        <v>714</v>
      </c>
      <c r="C20" s="88" t="s">
        <v>715</v>
      </c>
      <c r="D20" s="89" t="s">
        <v>18</v>
      </c>
      <c r="E20" s="94">
        <v>0.2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51</v>
      </c>
      <c r="B21" s="87" t="s">
        <v>716</v>
      </c>
      <c r="C21" s="88" t="s">
        <v>717</v>
      </c>
      <c r="D21" s="89" t="s">
        <v>18</v>
      </c>
      <c r="E21" s="94">
        <v>0.3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565</v>
      </c>
      <c r="B22" s="87" t="s">
        <v>718</v>
      </c>
      <c r="C22" s="88" t="s">
        <v>719</v>
      </c>
      <c r="D22" s="89" t="s">
        <v>18</v>
      </c>
      <c r="E22" s="94">
        <v>0.3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23</v>
      </c>
      <c r="C23" s="88" t="s">
        <v>24</v>
      </c>
      <c r="D23" s="89" t="s">
        <v>18</v>
      </c>
      <c r="E23" s="94">
        <v>3.4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20</v>
      </c>
      <c r="C24" s="88" t="s">
        <v>21</v>
      </c>
      <c r="D24" s="89" t="s">
        <v>18</v>
      </c>
      <c r="E24" s="94">
        <v>1.4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16</v>
      </c>
      <c r="C25" s="88" t="s">
        <v>17</v>
      </c>
      <c r="D25" s="89" t="s">
        <v>18</v>
      </c>
      <c r="E25" s="94">
        <v>3.1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79" customFormat="1" ht="40.799999999999997" x14ac:dyDescent="0.3">
      <c r="A26" s="80" t="s">
        <v>576</v>
      </c>
      <c r="B26" s="81" t="s">
        <v>720</v>
      </c>
      <c r="C26" s="82" t="s">
        <v>1417</v>
      </c>
      <c r="D26" s="83" t="s">
        <v>116</v>
      </c>
      <c r="E26" s="95">
        <v>112.2</v>
      </c>
      <c r="F26" s="85">
        <v>5564.94</v>
      </c>
      <c r="G26" s="85">
        <f t="shared" si="0"/>
        <v>624386.26799999992</v>
      </c>
      <c r="H26" s="85"/>
      <c r="I26" s="85">
        <f t="shared" si="1"/>
        <v>0</v>
      </c>
      <c r="J26" s="85">
        <f t="shared" si="2"/>
        <v>624386.26799999992</v>
      </c>
    </row>
    <row r="27" spans="1:10" s="79" customFormat="1" ht="40.799999999999997" x14ac:dyDescent="0.3">
      <c r="A27" s="80" t="s">
        <v>580</v>
      </c>
      <c r="B27" s="81" t="s">
        <v>720</v>
      </c>
      <c r="C27" s="82" t="s">
        <v>1418</v>
      </c>
      <c r="D27" s="83" t="s">
        <v>116</v>
      </c>
      <c r="E27" s="95">
        <v>81.599999999999994</v>
      </c>
      <c r="F27" s="85">
        <v>3351.61</v>
      </c>
      <c r="G27" s="85">
        <f t="shared" si="0"/>
        <v>273491.37599999999</v>
      </c>
      <c r="H27" s="85"/>
      <c r="I27" s="85">
        <f t="shared" si="1"/>
        <v>0</v>
      </c>
      <c r="J27" s="85">
        <f t="shared" si="2"/>
        <v>273491.37599999999</v>
      </c>
    </row>
    <row r="28" spans="1:10" s="79" customFormat="1" ht="40.799999999999997" x14ac:dyDescent="0.3">
      <c r="A28" s="80" t="s">
        <v>66</v>
      </c>
      <c r="B28" s="81" t="s">
        <v>720</v>
      </c>
      <c r="C28" s="82" t="s">
        <v>1419</v>
      </c>
      <c r="D28" s="83" t="s">
        <v>116</v>
      </c>
      <c r="E28" s="95">
        <v>15.3</v>
      </c>
      <c r="F28" s="85">
        <v>2436.67</v>
      </c>
      <c r="G28" s="85">
        <f t="shared" si="0"/>
        <v>37281.050999999999</v>
      </c>
      <c r="H28" s="85"/>
      <c r="I28" s="85">
        <f t="shared" si="1"/>
        <v>0</v>
      </c>
      <c r="J28" s="85">
        <f t="shared" si="2"/>
        <v>37281.050999999999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1420</v>
      </c>
      <c r="D29" s="83" t="s">
        <v>116</v>
      </c>
      <c r="E29" s="95">
        <v>285.60000000000002</v>
      </c>
      <c r="F29" s="85">
        <v>1579.11</v>
      </c>
      <c r="G29" s="85">
        <f t="shared" si="0"/>
        <v>450993.81599999999</v>
      </c>
      <c r="H29" s="85"/>
      <c r="I29" s="85">
        <f t="shared" si="1"/>
        <v>0</v>
      </c>
      <c r="J29" s="85">
        <f t="shared" si="2"/>
        <v>450993.81599999999</v>
      </c>
    </row>
    <row r="30" spans="1:10" s="79" customFormat="1" ht="40.799999999999997" x14ac:dyDescent="0.3">
      <c r="A30" s="80" t="s">
        <v>74</v>
      </c>
      <c r="B30" s="81" t="s">
        <v>1255</v>
      </c>
      <c r="C30" s="82" t="s">
        <v>1421</v>
      </c>
      <c r="D30" s="83" t="s">
        <v>116</v>
      </c>
      <c r="E30" s="95">
        <v>698.7</v>
      </c>
      <c r="F30" s="85">
        <v>1155.51</v>
      </c>
      <c r="G30" s="85">
        <f t="shared" si="0"/>
        <v>807354.83700000006</v>
      </c>
      <c r="H30" s="85"/>
      <c r="I30" s="85">
        <f t="shared" si="1"/>
        <v>0</v>
      </c>
      <c r="J30" s="85">
        <f t="shared" si="2"/>
        <v>807354.83700000006</v>
      </c>
    </row>
    <row r="31" spans="1:10" s="79" customFormat="1" ht="40.799999999999997" x14ac:dyDescent="0.3">
      <c r="A31" s="80" t="s">
        <v>76</v>
      </c>
      <c r="B31" s="81" t="s">
        <v>728</v>
      </c>
      <c r="C31" s="82" t="s">
        <v>1422</v>
      </c>
      <c r="D31" s="83" t="s">
        <v>116</v>
      </c>
      <c r="E31" s="95">
        <v>821.1</v>
      </c>
      <c r="F31" s="85">
        <v>760.35</v>
      </c>
      <c r="G31" s="85">
        <f t="shared" si="0"/>
        <v>624323.38500000001</v>
      </c>
      <c r="H31" s="85"/>
      <c r="I31" s="85">
        <f t="shared" si="1"/>
        <v>0</v>
      </c>
      <c r="J31" s="85">
        <f t="shared" si="2"/>
        <v>624323.38500000001</v>
      </c>
    </row>
    <row r="32" spans="1:10" s="79" customFormat="1" ht="40.799999999999997" x14ac:dyDescent="0.3">
      <c r="A32" s="80" t="s">
        <v>79</v>
      </c>
      <c r="B32" s="81" t="s">
        <v>1258</v>
      </c>
      <c r="C32" s="82" t="s">
        <v>1423</v>
      </c>
      <c r="D32" s="83" t="s">
        <v>116</v>
      </c>
      <c r="E32" s="95">
        <v>520.20000000000005</v>
      </c>
      <c r="F32" s="85">
        <v>495.42</v>
      </c>
      <c r="G32" s="85">
        <f t="shared" si="0"/>
        <v>257717.48400000003</v>
      </c>
      <c r="H32" s="85"/>
      <c r="I32" s="85">
        <f t="shared" si="1"/>
        <v>0</v>
      </c>
      <c r="J32" s="85">
        <f t="shared" si="2"/>
        <v>257717.48400000003</v>
      </c>
    </row>
    <row r="33" spans="1:10" s="79" customFormat="1" ht="40.799999999999997" x14ac:dyDescent="0.3">
      <c r="A33" s="80" t="s">
        <v>81</v>
      </c>
      <c r="B33" s="81" t="s">
        <v>728</v>
      </c>
      <c r="C33" s="82" t="s">
        <v>1424</v>
      </c>
      <c r="D33" s="83" t="s">
        <v>116</v>
      </c>
      <c r="E33" s="95">
        <v>923.1</v>
      </c>
      <c r="F33" s="85">
        <v>380.34</v>
      </c>
      <c r="G33" s="85">
        <f t="shared" si="0"/>
        <v>351091.85399999999</v>
      </c>
      <c r="H33" s="85"/>
      <c r="I33" s="85">
        <f t="shared" si="1"/>
        <v>0</v>
      </c>
      <c r="J33" s="85">
        <f t="shared" si="2"/>
        <v>351091.85399999999</v>
      </c>
    </row>
    <row r="34" spans="1:10" s="79" customFormat="1" ht="40.799999999999997" x14ac:dyDescent="0.3">
      <c r="A34" s="80" t="s">
        <v>83</v>
      </c>
      <c r="B34" s="81" t="s">
        <v>733</v>
      </c>
      <c r="C34" s="82" t="s">
        <v>1425</v>
      </c>
      <c r="D34" s="83" t="s">
        <v>116</v>
      </c>
      <c r="E34" s="95">
        <v>10.199999999999999</v>
      </c>
      <c r="F34" s="85">
        <v>2791.2</v>
      </c>
      <c r="G34" s="85">
        <f t="shared" si="0"/>
        <v>28470.239999999998</v>
      </c>
      <c r="H34" s="85"/>
      <c r="I34" s="85">
        <f t="shared" si="1"/>
        <v>0</v>
      </c>
      <c r="J34" s="85">
        <f t="shared" si="2"/>
        <v>28470.239999999998</v>
      </c>
    </row>
    <row r="35" spans="1:10" s="79" customFormat="1" ht="40.799999999999997" x14ac:dyDescent="0.3">
      <c r="A35" s="80" t="s">
        <v>85</v>
      </c>
      <c r="B35" s="81" t="s">
        <v>720</v>
      </c>
      <c r="C35" s="82" t="s">
        <v>1426</v>
      </c>
      <c r="D35" s="83" t="s">
        <v>116</v>
      </c>
      <c r="E35" s="95">
        <v>5.0999999999999996</v>
      </c>
      <c r="F35" s="85">
        <v>1394.14</v>
      </c>
      <c r="G35" s="85">
        <f t="shared" si="0"/>
        <v>7110.1139999999996</v>
      </c>
      <c r="H35" s="85"/>
      <c r="I35" s="85">
        <f t="shared" si="1"/>
        <v>0</v>
      </c>
      <c r="J35" s="85">
        <f t="shared" si="2"/>
        <v>7110.1139999999996</v>
      </c>
    </row>
    <row r="36" spans="1:10" s="79" customFormat="1" ht="40.799999999999997" x14ac:dyDescent="0.3">
      <c r="A36" s="80" t="s">
        <v>88</v>
      </c>
      <c r="B36" s="81" t="s">
        <v>1255</v>
      </c>
      <c r="C36" s="82" t="s">
        <v>1427</v>
      </c>
      <c r="D36" s="83" t="s">
        <v>116</v>
      </c>
      <c r="E36" s="95">
        <v>382.5</v>
      </c>
      <c r="F36" s="85">
        <v>1394.14</v>
      </c>
      <c r="G36" s="85">
        <f t="shared" si="0"/>
        <v>533258.55000000005</v>
      </c>
      <c r="H36" s="85"/>
      <c r="I36" s="85">
        <f t="shared" si="1"/>
        <v>0</v>
      </c>
      <c r="J36" s="85">
        <f t="shared" si="2"/>
        <v>533258.55000000005</v>
      </c>
    </row>
    <row r="37" spans="1:10" s="79" customFormat="1" ht="40.799999999999997" x14ac:dyDescent="0.3">
      <c r="A37" s="80" t="s">
        <v>90</v>
      </c>
      <c r="B37" s="81" t="s">
        <v>1428</v>
      </c>
      <c r="C37" s="82" t="s">
        <v>1429</v>
      </c>
      <c r="D37" s="83" t="s">
        <v>116</v>
      </c>
      <c r="E37" s="95">
        <v>571.20000000000005</v>
      </c>
      <c r="F37" s="85">
        <v>908.73</v>
      </c>
      <c r="G37" s="85">
        <f t="shared" si="0"/>
        <v>519066.57600000006</v>
      </c>
      <c r="H37" s="85"/>
      <c r="I37" s="85">
        <f t="shared" si="1"/>
        <v>0</v>
      </c>
      <c r="J37" s="85">
        <f t="shared" si="2"/>
        <v>519066.57600000006</v>
      </c>
    </row>
    <row r="38" spans="1:10" s="79" customFormat="1" ht="40.799999999999997" x14ac:dyDescent="0.3">
      <c r="A38" s="80" t="s">
        <v>92</v>
      </c>
      <c r="B38" s="81" t="s">
        <v>733</v>
      </c>
      <c r="C38" s="82" t="s">
        <v>1430</v>
      </c>
      <c r="D38" s="83" t="s">
        <v>116</v>
      </c>
      <c r="E38" s="95">
        <v>397.8</v>
      </c>
      <c r="F38" s="85">
        <v>586.29</v>
      </c>
      <c r="G38" s="85">
        <f t="shared" si="0"/>
        <v>233226.16199999998</v>
      </c>
      <c r="H38" s="85"/>
      <c r="I38" s="85">
        <f t="shared" si="1"/>
        <v>0</v>
      </c>
      <c r="J38" s="85">
        <f t="shared" si="2"/>
        <v>233226.16199999998</v>
      </c>
    </row>
    <row r="39" spans="1:10" s="79" customFormat="1" ht="40.799999999999997" x14ac:dyDescent="0.3">
      <c r="A39" s="80" t="s">
        <v>94</v>
      </c>
      <c r="B39" s="81" t="s">
        <v>733</v>
      </c>
      <c r="C39" s="82" t="s">
        <v>1431</v>
      </c>
      <c r="D39" s="83" t="s">
        <v>116</v>
      </c>
      <c r="E39" s="95">
        <v>933.3</v>
      </c>
      <c r="F39" s="85">
        <v>466.17</v>
      </c>
      <c r="G39" s="85">
        <f t="shared" si="0"/>
        <v>435076.46100000001</v>
      </c>
      <c r="H39" s="85"/>
      <c r="I39" s="85">
        <f t="shared" si="1"/>
        <v>0</v>
      </c>
      <c r="J39" s="85">
        <f t="shared" si="2"/>
        <v>435076.46100000001</v>
      </c>
    </row>
    <row r="40" spans="1:10" s="79" customFormat="1" ht="40.799999999999997" x14ac:dyDescent="0.3">
      <c r="A40" s="80" t="s">
        <v>96</v>
      </c>
      <c r="B40" s="81" t="s">
        <v>1265</v>
      </c>
      <c r="C40" s="82" t="s">
        <v>1432</v>
      </c>
      <c r="D40" s="83" t="s">
        <v>116</v>
      </c>
      <c r="E40" s="84">
        <v>51</v>
      </c>
      <c r="F40" s="85">
        <v>571.78</v>
      </c>
      <c r="G40" s="85">
        <f t="shared" si="0"/>
        <v>29160.78</v>
      </c>
      <c r="H40" s="85"/>
      <c r="I40" s="85">
        <f t="shared" si="1"/>
        <v>0</v>
      </c>
      <c r="J40" s="85">
        <f t="shared" si="2"/>
        <v>29160.78</v>
      </c>
    </row>
    <row r="41" spans="1:10" s="92" customFormat="1" ht="30.6" x14ac:dyDescent="0.3">
      <c r="A41" s="86" t="s">
        <v>98</v>
      </c>
      <c r="B41" s="87" t="s">
        <v>124</v>
      </c>
      <c r="C41" s="88" t="s">
        <v>125</v>
      </c>
      <c r="D41" s="89" t="s">
        <v>109</v>
      </c>
      <c r="E41" s="115">
        <v>1.7410000000000001</v>
      </c>
      <c r="F41" s="91"/>
      <c r="G41" s="91">
        <f t="shared" si="0"/>
        <v>0</v>
      </c>
      <c r="H41" s="91"/>
      <c r="I41" s="91">
        <f t="shared" si="1"/>
        <v>0</v>
      </c>
      <c r="J41" s="91">
        <f t="shared" si="2"/>
        <v>0</v>
      </c>
    </row>
    <row r="42" spans="1:10" s="79" customFormat="1" ht="40.799999999999997" x14ac:dyDescent="0.3">
      <c r="A42" s="80" t="s">
        <v>101</v>
      </c>
      <c r="B42" s="81" t="s">
        <v>741</v>
      </c>
      <c r="C42" s="82" t="s">
        <v>1433</v>
      </c>
      <c r="D42" s="83" t="s">
        <v>116</v>
      </c>
      <c r="E42" s="95">
        <v>10.199999999999999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103</v>
      </c>
      <c r="B43" s="81" t="s">
        <v>741</v>
      </c>
      <c r="C43" s="82" t="s">
        <v>1268</v>
      </c>
      <c r="D43" s="83" t="s">
        <v>116</v>
      </c>
      <c r="E43" s="95">
        <v>20.399999999999999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40.799999999999997" x14ac:dyDescent="0.3">
      <c r="A44" s="80" t="s">
        <v>106</v>
      </c>
      <c r="B44" s="81" t="s">
        <v>741</v>
      </c>
      <c r="C44" s="82" t="s">
        <v>1269</v>
      </c>
      <c r="D44" s="83" t="s">
        <v>116</v>
      </c>
      <c r="E44" s="95">
        <v>71.400000000000006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79" customFormat="1" ht="40.799999999999997" x14ac:dyDescent="0.3">
      <c r="A45" s="80" t="s">
        <v>110</v>
      </c>
      <c r="B45" s="81" t="s">
        <v>741</v>
      </c>
      <c r="C45" s="82" t="s">
        <v>1270</v>
      </c>
      <c r="D45" s="83" t="s">
        <v>116</v>
      </c>
      <c r="E45" s="95">
        <v>72.099999999999994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79" customFormat="1" ht="14.4" x14ac:dyDescent="0.3">
      <c r="A46" s="76" t="s">
        <v>988</v>
      </c>
      <c r="B46" s="77"/>
      <c r="C46" s="77"/>
      <c r="D46" s="77"/>
      <c r="E46" s="78"/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92" customFormat="1" ht="20.399999999999999" x14ac:dyDescent="0.3">
      <c r="A47" s="86" t="s">
        <v>113</v>
      </c>
      <c r="B47" s="87" t="s">
        <v>319</v>
      </c>
      <c r="C47" s="88" t="s">
        <v>320</v>
      </c>
      <c r="D47" s="89" t="s">
        <v>69</v>
      </c>
      <c r="E47" s="93">
        <v>0.01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20.399999999999999" x14ac:dyDescent="0.3">
      <c r="A48" s="80" t="s">
        <v>1434</v>
      </c>
      <c r="B48" s="81" t="s">
        <v>990</v>
      </c>
      <c r="C48" s="82" t="s">
        <v>748</v>
      </c>
      <c r="D48" s="83" t="s">
        <v>213</v>
      </c>
      <c r="E48" s="84">
        <v>1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14.4" x14ac:dyDescent="0.3">
      <c r="A49" s="76" t="s">
        <v>1273</v>
      </c>
      <c r="B49" s="77"/>
      <c r="C49" s="77"/>
      <c r="D49" s="77"/>
      <c r="E49" s="78"/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92" customFormat="1" ht="20.399999999999999" x14ac:dyDescent="0.3">
      <c r="A50" s="86" t="s">
        <v>120</v>
      </c>
      <c r="B50" s="87" t="s">
        <v>128</v>
      </c>
      <c r="C50" s="88" t="s">
        <v>129</v>
      </c>
      <c r="D50" s="89" t="s">
        <v>130</v>
      </c>
      <c r="E50" s="90">
        <v>10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79" customFormat="1" ht="40.799999999999997" x14ac:dyDescent="0.3">
      <c r="A51" s="80" t="s">
        <v>123</v>
      </c>
      <c r="B51" s="81" t="s">
        <v>782</v>
      </c>
      <c r="C51" s="82" t="s">
        <v>1015</v>
      </c>
      <c r="D51" s="83" t="s">
        <v>213</v>
      </c>
      <c r="E51" s="84">
        <v>6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40.799999999999997" x14ac:dyDescent="0.3">
      <c r="A52" s="80" t="s">
        <v>127</v>
      </c>
      <c r="B52" s="81" t="s">
        <v>784</v>
      </c>
      <c r="C52" s="82" t="s">
        <v>1016</v>
      </c>
      <c r="D52" s="83" t="s">
        <v>213</v>
      </c>
      <c r="E52" s="84">
        <v>6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79" customFormat="1" ht="40.799999999999997" x14ac:dyDescent="0.3">
      <c r="A53" s="80" t="s">
        <v>131</v>
      </c>
      <c r="B53" s="81" t="s">
        <v>1274</v>
      </c>
      <c r="C53" s="82" t="s">
        <v>1017</v>
      </c>
      <c r="D53" s="83" t="s">
        <v>213</v>
      </c>
      <c r="E53" s="84">
        <v>2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20.399999999999999" x14ac:dyDescent="0.3">
      <c r="A54" s="86" t="s">
        <v>135</v>
      </c>
      <c r="B54" s="87" t="s">
        <v>788</v>
      </c>
      <c r="C54" s="88" t="s">
        <v>789</v>
      </c>
      <c r="D54" s="89" t="s">
        <v>790</v>
      </c>
      <c r="E54" s="115">
        <v>0.28799999999999998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40.799999999999997" x14ac:dyDescent="0.3">
      <c r="A55" s="80" t="s">
        <v>139</v>
      </c>
      <c r="B55" s="81" t="s">
        <v>791</v>
      </c>
      <c r="C55" s="82" t="s">
        <v>792</v>
      </c>
      <c r="D55" s="83" t="s">
        <v>213</v>
      </c>
      <c r="E55" s="84">
        <v>6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79" customFormat="1" ht="14.4" x14ac:dyDescent="0.3">
      <c r="A56" s="76" t="s">
        <v>1275</v>
      </c>
      <c r="B56" s="77"/>
      <c r="C56" s="77"/>
      <c r="D56" s="77"/>
      <c r="E56" s="78"/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14.4" x14ac:dyDescent="0.3">
      <c r="A57" s="86" t="s">
        <v>142</v>
      </c>
      <c r="B57" s="87" t="s">
        <v>313</v>
      </c>
      <c r="C57" s="88" t="s">
        <v>314</v>
      </c>
      <c r="D57" s="89" t="s">
        <v>38</v>
      </c>
      <c r="E57" s="90">
        <v>2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20.399999999999999" x14ac:dyDescent="0.3">
      <c r="A58" s="80" t="s">
        <v>1276</v>
      </c>
      <c r="B58" s="81" t="s">
        <v>994</v>
      </c>
      <c r="C58" s="82" t="s">
        <v>752</v>
      </c>
      <c r="D58" s="83" t="s">
        <v>213</v>
      </c>
      <c r="E58" s="84">
        <v>2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30.6" x14ac:dyDescent="0.3">
      <c r="A59" s="86" t="s">
        <v>149</v>
      </c>
      <c r="B59" s="87" t="s">
        <v>753</v>
      </c>
      <c r="C59" s="88" t="s">
        <v>754</v>
      </c>
      <c r="D59" s="89" t="s">
        <v>38</v>
      </c>
      <c r="E59" s="90">
        <v>4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30.6" x14ac:dyDescent="0.3">
      <c r="A60" s="80" t="s">
        <v>1277</v>
      </c>
      <c r="B60" s="81" t="s">
        <v>996</v>
      </c>
      <c r="C60" s="82" t="s">
        <v>997</v>
      </c>
      <c r="D60" s="83" t="s">
        <v>213</v>
      </c>
      <c r="E60" s="84">
        <v>4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30.6" x14ac:dyDescent="0.3">
      <c r="A61" s="86" t="s">
        <v>155</v>
      </c>
      <c r="B61" s="87" t="s">
        <v>758</v>
      </c>
      <c r="C61" s="88" t="s">
        <v>759</v>
      </c>
      <c r="D61" s="89" t="s">
        <v>38</v>
      </c>
      <c r="E61" s="90">
        <v>86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30.6" x14ac:dyDescent="0.3">
      <c r="A62" s="80" t="s">
        <v>158</v>
      </c>
      <c r="B62" s="81" t="s">
        <v>996</v>
      </c>
      <c r="C62" s="82" t="s">
        <v>1278</v>
      </c>
      <c r="D62" s="83" t="s">
        <v>213</v>
      </c>
      <c r="E62" s="84">
        <v>86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162</v>
      </c>
      <c r="B63" s="87" t="s">
        <v>47</v>
      </c>
      <c r="C63" s="88" t="s">
        <v>48</v>
      </c>
      <c r="D63" s="89" t="s">
        <v>38</v>
      </c>
      <c r="E63" s="90">
        <v>10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30.6" x14ac:dyDescent="0.3">
      <c r="A64" s="80" t="s">
        <v>1370</v>
      </c>
      <c r="B64" s="81" t="s">
        <v>1435</v>
      </c>
      <c r="C64" s="82" t="s">
        <v>775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30.6" x14ac:dyDescent="0.3">
      <c r="A65" s="80" t="s">
        <v>1436</v>
      </c>
      <c r="B65" s="81" t="s">
        <v>1435</v>
      </c>
      <c r="C65" s="82" t="s">
        <v>1280</v>
      </c>
      <c r="D65" s="83" t="s">
        <v>213</v>
      </c>
      <c r="E65" s="84">
        <v>8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92" customFormat="1" ht="14.4" x14ac:dyDescent="0.3">
      <c r="A66" s="86" t="s">
        <v>171</v>
      </c>
      <c r="B66" s="87" t="s">
        <v>779</v>
      </c>
      <c r="C66" s="88" t="s">
        <v>780</v>
      </c>
      <c r="D66" s="89" t="s">
        <v>69</v>
      </c>
      <c r="E66" s="93">
        <v>0.02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173</v>
      </c>
      <c r="B67" s="81" t="s">
        <v>772</v>
      </c>
      <c r="C67" s="82" t="s">
        <v>773</v>
      </c>
      <c r="D67" s="83" t="s">
        <v>213</v>
      </c>
      <c r="E67" s="84">
        <v>2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20.399999999999999" x14ac:dyDescent="0.3">
      <c r="A68" s="86" t="s">
        <v>176</v>
      </c>
      <c r="B68" s="87" t="s">
        <v>208</v>
      </c>
      <c r="C68" s="88" t="s">
        <v>209</v>
      </c>
      <c r="D68" s="89" t="s">
        <v>38</v>
      </c>
      <c r="E68" s="90">
        <v>160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178</v>
      </c>
      <c r="B69" s="81" t="s">
        <v>764</v>
      </c>
      <c r="C69" s="82" t="s">
        <v>1437</v>
      </c>
      <c r="D69" s="83" t="s">
        <v>213</v>
      </c>
      <c r="E69" s="84">
        <v>160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79" customFormat="1" ht="40.799999999999997" x14ac:dyDescent="0.3">
      <c r="A70" s="80" t="s">
        <v>180</v>
      </c>
      <c r="B70" s="81" t="s">
        <v>1438</v>
      </c>
      <c r="C70" s="82" t="s">
        <v>1439</v>
      </c>
      <c r="D70" s="83" t="s">
        <v>213</v>
      </c>
      <c r="E70" s="84">
        <v>2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79" customFormat="1" ht="14.4" x14ac:dyDescent="0.3">
      <c r="A71" s="76" t="s">
        <v>1281</v>
      </c>
      <c r="B71" s="77"/>
      <c r="C71" s="77"/>
      <c r="D71" s="77"/>
      <c r="E71" s="78"/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20.399999999999999" x14ac:dyDescent="0.3">
      <c r="A72" s="86" t="s">
        <v>182</v>
      </c>
      <c r="B72" s="87" t="s">
        <v>928</v>
      </c>
      <c r="C72" s="88" t="s">
        <v>929</v>
      </c>
      <c r="D72" s="89" t="s">
        <v>930</v>
      </c>
      <c r="E72" s="115">
        <v>0.27500000000000002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92" customFormat="1" ht="20.399999999999999" x14ac:dyDescent="0.3">
      <c r="A73" s="86" t="s">
        <v>184</v>
      </c>
      <c r="B73" s="87" t="s">
        <v>931</v>
      </c>
      <c r="C73" s="88" t="s">
        <v>932</v>
      </c>
      <c r="D73" s="89" t="s">
        <v>930</v>
      </c>
      <c r="E73" s="115">
        <v>0.27500000000000002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92" customFormat="1" ht="20.399999999999999" x14ac:dyDescent="0.3">
      <c r="A74" s="86" t="s">
        <v>186</v>
      </c>
      <c r="B74" s="87" t="s">
        <v>550</v>
      </c>
      <c r="C74" s="88" t="s">
        <v>934</v>
      </c>
      <c r="D74" s="89" t="s">
        <v>109</v>
      </c>
      <c r="E74" s="94">
        <v>1.1000000000000001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92" customFormat="1" ht="20.399999999999999" x14ac:dyDescent="0.3">
      <c r="A75" s="86" t="s">
        <v>188</v>
      </c>
      <c r="B75" s="87" t="s">
        <v>464</v>
      </c>
      <c r="C75" s="88" t="s">
        <v>465</v>
      </c>
      <c r="D75" s="89" t="s">
        <v>109</v>
      </c>
      <c r="E75" s="94">
        <v>11.9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190</v>
      </c>
      <c r="B76" s="81" t="s">
        <v>935</v>
      </c>
      <c r="C76" s="82" t="s">
        <v>468</v>
      </c>
      <c r="D76" s="83" t="s">
        <v>116</v>
      </c>
      <c r="E76" s="84">
        <v>1300</v>
      </c>
      <c r="F76" s="85">
        <v>340.49</v>
      </c>
      <c r="G76" s="85">
        <f t="shared" si="3"/>
        <v>442637</v>
      </c>
      <c r="H76" s="85"/>
      <c r="I76" s="85">
        <f t="shared" si="4"/>
        <v>0</v>
      </c>
      <c r="J76" s="85">
        <f t="shared" si="5"/>
        <v>442637</v>
      </c>
    </row>
    <row r="77" spans="1:10" s="92" customFormat="1" ht="20.399999999999999" x14ac:dyDescent="0.3">
      <c r="A77" s="86" t="s">
        <v>192</v>
      </c>
      <c r="B77" s="87" t="s">
        <v>485</v>
      </c>
      <c r="C77" s="88" t="s">
        <v>486</v>
      </c>
      <c r="D77" s="89" t="s">
        <v>278</v>
      </c>
      <c r="E77" s="90">
        <v>2</v>
      </c>
      <c r="F77" s="91"/>
      <c r="G77" s="91">
        <f t="shared" si="3"/>
        <v>0</v>
      </c>
      <c r="H77" s="91"/>
      <c r="I77" s="91">
        <f t="shared" si="4"/>
        <v>0</v>
      </c>
      <c r="J77" s="91">
        <f t="shared" si="5"/>
        <v>0</v>
      </c>
    </row>
    <row r="78" spans="1:10" s="92" customFormat="1" ht="30.6" x14ac:dyDescent="0.3">
      <c r="A78" s="86" t="s">
        <v>194</v>
      </c>
      <c r="B78" s="87" t="s">
        <v>957</v>
      </c>
      <c r="C78" s="88" t="s">
        <v>958</v>
      </c>
      <c r="D78" s="89" t="s">
        <v>959</v>
      </c>
      <c r="E78" s="90">
        <v>20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196</v>
      </c>
      <c r="B79" s="81" t="s">
        <v>1282</v>
      </c>
      <c r="C79" s="82" t="s">
        <v>965</v>
      </c>
      <c r="D79" s="83" t="s">
        <v>116</v>
      </c>
      <c r="E79" s="84">
        <v>20</v>
      </c>
      <c r="F79" s="85">
        <v>320</v>
      </c>
      <c r="G79" s="85">
        <f t="shared" si="3"/>
        <v>6400</v>
      </c>
      <c r="H79" s="85"/>
      <c r="I79" s="85">
        <f t="shared" si="4"/>
        <v>0</v>
      </c>
      <c r="J79" s="85">
        <f t="shared" si="5"/>
        <v>6400</v>
      </c>
    </row>
    <row r="80" spans="1:10" s="79" customFormat="1" ht="40.799999999999997" x14ac:dyDescent="0.3">
      <c r="A80" s="80" t="s">
        <v>198</v>
      </c>
      <c r="B80" s="81" t="s">
        <v>936</v>
      </c>
      <c r="C80" s="82" t="s">
        <v>470</v>
      </c>
      <c r="D80" s="83" t="s">
        <v>213</v>
      </c>
      <c r="E80" s="84">
        <v>800</v>
      </c>
      <c r="F80" s="85">
        <v>463.56</v>
      </c>
      <c r="G80" s="85">
        <f t="shared" si="3"/>
        <v>370848</v>
      </c>
      <c r="H80" s="85"/>
      <c r="I80" s="85">
        <f t="shared" si="4"/>
        <v>0</v>
      </c>
      <c r="J80" s="85">
        <f t="shared" si="5"/>
        <v>370848</v>
      </c>
    </row>
    <row r="81" spans="1:11" s="79" customFormat="1" ht="40.799999999999997" x14ac:dyDescent="0.3">
      <c r="A81" s="80" t="s">
        <v>200</v>
      </c>
      <c r="B81" s="81" t="s">
        <v>1283</v>
      </c>
      <c r="C81" s="82" t="s">
        <v>1284</v>
      </c>
      <c r="D81" s="83" t="s">
        <v>213</v>
      </c>
      <c r="E81" s="84">
        <v>800</v>
      </c>
      <c r="F81" s="85">
        <v>78.623999999999995</v>
      </c>
      <c r="G81" s="85">
        <f t="shared" si="3"/>
        <v>62899.199999999997</v>
      </c>
      <c r="H81" s="85"/>
      <c r="I81" s="85">
        <f t="shared" si="4"/>
        <v>0</v>
      </c>
      <c r="J81" s="85">
        <f t="shared" si="5"/>
        <v>62899.199999999997</v>
      </c>
    </row>
    <row r="82" spans="1:11" s="79" customFormat="1" ht="40.799999999999997" x14ac:dyDescent="0.3">
      <c r="A82" s="80" t="s">
        <v>202</v>
      </c>
      <c r="B82" s="81" t="s">
        <v>951</v>
      </c>
      <c r="C82" s="82" t="s">
        <v>952</v>
      </c>
      <c r="D82" s="83" t="s">
        <v>213</v>
      </c>
      <c r="E82" s="84">
        <v>15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1" s="92" customFormat="1" ht="20.399999999999999" x14ac:dyDescent="0.3">
      <c r="A83" s="86" t="s">
        <v>205</v>
      </c>
      <c r="B83" s="87" t="s">
        <v>967</v>
      </c>
      <c r="C83" s="88" t="s">
        <v>968</v>
      </c>
      <c r="D83" s="89" t="s">
        <v>109</v>
      </c>
      <c r="E83" s="115">
        <v>5.0000000000000001E-3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1" s="79" customFormat="1" ht="40.799999999999997" x14ac:dyDescent="0.3">
      <c r="A84" s="80" t="s">
        <v>207</v>
      </c>
      <c r="B84" s="81" t="s">
        <v>970</v>
      </c>
      <c r="C84" s="82" t="s">
        <v>1440</v>
      </c>
      <c r="D84" s="83" t="s">
        <v>1122</v>
      </c>
      <c r="E84" s="84">
        <v>1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1" s="79" customFormat="1" ht="14.4" x14ac:dyDescent="0.3">
      <c r="A85" s="76" t="s">
        <v>1285</v>
      </c>
      <c r="B85" s="77"/>
      <c r="C85" s="77"/>
      <c r="D85" s="77"/>
      <c r="E85" s="78"/>
      <c r="F85" s="85"/>
      <c r="G85" s="85">
        <f t="shared" si="3"/>
        <v>0</v>
      </c>
      <c r="H85" s="85"/>
      <c r="I85" s="85">
        <f t="shared" si="4"/>
        <v>0</v>
      </c>
      <c r="J85" s="85">
        <f t="shared" si="5"/>
        <v>0</v>
      </c>
    </row>
    <row r="86" spans="1:11" s="92" customFormat="1" ht="20.399999999999999" x14ac:dyDescent="0.3">
      <c r="A86" s="86" t="s">
        <v>210</v>
      </c>
      <c r="B86" s="87" t="s">
        <v>413</v>
      </c>
      <c r="C86" s="88" t="s">
        <v>414</v>
      </c>
      <c r="D86" s="89" t="s">
        <v>415</v>
      </c>
      <c r="E86" s="93">
        <v>2.5099999999999998</v>
      </c>
      <c r="F86" s="91"/>
      <c r="G86" s="91">
        <f t="shared" si="3"/>
        <v>0</v>
      </c>
      <c r="H86" s="91"/>
      <c r="I86" s="91">
        <f t="shared" si="4"/>
        <v>0</v>
      </c>
      <c r="J86" s="91">
        <f t="shared" si="5"/>
        <v>0</v>
      </c>
    </row>
    <row r="87" spans="1:11" s="79" customFormat="1" ht="40.799999999999997" x14ac:dyDescent="0.3">
      <c r="A87" s="80" t="s">
        <v>214</v>
      </c>
      <c r="B87" s="81" t="s">
        <v>1376</v>
      </c>
      <c r="C87" s="82" t="s">
        <v>1082</v>
      </c>
      <c r="D87" s="83" t="s">
        <v>116</v>
      </c>
      <c r="E87" s="103">
        <v>378.42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1" s="114" customFormat="1" ht="20.399999999999999" x14ac:dyDescent="0.3">
      <c r="A88" s="108" t="s">
        <v>698</v>
      </c>
      <c r="B88" s="109"/>
      <c r="C88" s="110" t="s">
        <v>1441</v>
      </c>
      <c r="D88" s="111" t="s">
        <v>213</v>
      </c>
      <c r="E88" s="112">
        <v>2</v>
      </c>
      <c r="F88" s="113"/>
      <c r="G88" s="113">
        <f t="shared" si="3"/>
        <v>0</v>
      </c>
      <c r="H88" s="113"/>
      <c r="I88" s="113">
        <f t="shared" si="4"/>
        <v>0</v>
      </c>
      <c r="J88" s="113">
        <f t="shared" si="5"/>
        <v>0</v>
      </c>
      <c r="K88" s="114" t="s">
        <v>2027</v>
      </c>
    </row>
    <row r="89" spans="1:11" s="79" customFormat="1" ht="40.799999999999997" x14ac:dyDescent="0.3">
      <c r="A89" s="80" t="s">
        <v>220</v>
      </c>
      <c r="B89" s="81" t="s">
        <v>1101</v>
      </c>
      <c r="C89" s="82" t="s">
        <v>1114</v>
      </c>
      <c r="D89" s="83" t="s">
        <v>213</v>
      </c>
      <c r="E89" s="84">
        <v>11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1" s="92" customFormat="1" ht="20.399999999999999" x14ac:dyDescent="0.3">
      <c r="A90" s="86" t="s">
        <v>798</v>
      </c>
      <c r="B90" s="87" t="s">
        <v>1164</v>
      </c>
      <c r="C90" s="88" t="s">
        <v>1165</v>
      </c>
      <c r="D90" s="89" t="s">
        <v>415</v>
      </c>
      <c r="E90" s="94">
        <v>1.2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1" s="79" customFormat="1" ht="40.799999999999997" x14ac:dyDescent="0.3">
      <c r="A91" s="80" t="s">
        <v>227</v>
      </c>
      <c r="B91" s="81" t="s">
        <v>1167</v>
      </c>
      <c r="C91" s="82" t="s">
        <v>1442</v>
      </c>
      <c r="D91" s="83" t="s">
        <v>116</v>
      </c>
      <c r="E91" s="95">
        <v>122.4</v>
      </c>
      <c r="F91" s="85">
        <v>1512.924</v>
      </c>
      <c r="G91" s="85">
        <f t="shared" si="3"/>
        <v>185181.8976</v>
      </c>
      <c r="H91" s="85"/>
      <c r="I91" s="85">
        <f t="shared" si="4"/>
        <v>0</v>
      </c>
      <c r="J91" s="85">
        <f t="shared" si="5"/>
        <v>185181.8976</v>
      </c>
    </row>
    <row r="92" spans="1:11" s="79" customFormat="1" ht="40.799999999999997" x14ac:dyDescent="0.3">
      <c r="A92" s="80" t="s">
        <v>229</v>
      </c>
      <c r="B92" s="81" t="s">
        <v>1170</v>
      </c>
      <c r="C92" s="82" t="s">
        <v>1171</v>
      </c>
      <c r="D92" s="83" t="s">
        <v>213</v>
      </c>
      <c r="E92" s="84">
        <v>8</v>
      </c>
      <c r="F92" s="85">
        <v>11.784000000000001</v>
      </c>
      <c r="G92" s="85">
        <f t="shared" si="3"/>
        <v>94.272000000000006</v>
      </c>
      <c r="H92" s="85"/>
      <c r="I92" s="85">
        <f t="shared" si="4"/>
        <v>0</v>
      </c>
      <c r="J92" s="85">
        <f t="shared" si="5"/>
        <v>94.272000000000006</v>
      </c>
    </row>
    <row r="93" spans="1:11" s="79" customFormat="1" ht="40.799999999999997" x14ac:dyDescent="0.3">
      <c r="A93" s="80" t="s">
        <v>231</v>
      </c>
      <c r="B93" s="81" t="s">
        <v>1170</v>
      </c>
      <c r="C93" s="82" t="s">
        <v>1173</v>
      </c>
      <c r="D93" s="83" t="s">
        <v>213</v>
      </c>
      <c r="E93" s="84">
        <v>8</v>
      </c>
      <c r="F93" s="85">
        <v>51.636000000000003</v>
      </c>
      <c r="G93" s="85">
        <f t="shared" si="3"/>
        <v>413.08800000000002</v>
      </c>
      <c r="H93" s="85"/>
      <c r="I93" s="85">
        <f t="shared" si="4"/>
        <v>0</v>
      </c>
      <c r="J93" s="85">
        <f t="shared" si="5"/>
        <v>413.08800000000002</v>
      </c>
    </row>
    <row r="94" spans="1:11" s="79" customFormat="1" ht="40.799999999999997" x14ac:dyDescent="0.3">
      <c r="A94" s="80" t="s">
        <v>234</v>
      </c>
      <c r="B94" s="81" t="s">
        <v>1144</v>
      </c>
      <c r="C94" s="82" t="s">
        <v>1145</v>
      </c>
      <c r="D94" s="83" t="s">
        <v>213</v>
      </c>
      <c r="E94" s="84">
        <v>240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1" s="79" customFormat="1" ht="40.799999999999997" x14ac:dyDescent="0.3">
      <c r="A95" s="80" t="s">
        <v>237</v>
      </c>
      <c r="B95" s="81" t="s">
        <v>1144</v>
      </c>
      <c r="C95" s="82" t="s">
        <v>1147</v>
      </c>
      <c r="D95" s="83" t="s">
        <v>213</v>
      </c>
      <c r="E95" s="84">
        <v>16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1" s="79" customFormat="1" ht="40.799999999999997" x14ac:dyDescent="0.3">
      <c r="A96" s="80" t="s">
        <v>239</v>
      </c>
      <c r="B96" s="81" t="s">
        <v>1157</v>
      </c>
      <c r="C96" s="82" t="s">
        <v>1158</v>
      </c>
      <c r="D96" s="83" t="s">
        <v>116</v>
      </c>
      <c r="E96" s="84">
        <v>130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79" customFormat="1" ht="40.799999999999997" x14ac:dyDescent="0.3">
      <c r="A97" s="80" t="s">
        <v>241</v>
      </c>
      <c r="B97" s="81" t="s">
        <v>1154</v>
      </c>
      <c r="C97" s="82" t="s">
        <v>1155</v>
      </c>
      <c r="D97" s="83" t="s">
        <v>213</v>
      </c>
      <c r="E97" s="84">
        <v>260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1" s="92" customFormat="1" ht="20.399999999999999" x14ac:dyDescent="0.3">
      <c r="A98" s="86" t="s">
        <v>243</v>
      </c>
      <c r="B98" s="87" t="s">
        <v>128</v>
      </c>
      <c r="C98" s="88" t="s">
        <v>129</v>
      </c>
      <c r="D98" s="89" t="s">
        <v>130</v>
      </c>
      <c r="E98" s="90">
        <v>1</v>
      </c>
      <c r="F98" s="91"/>
      <c r="G98" s="91">
        <f t="shared" si="3"/>
        <v>0</v>
      </c>
      <c r="H98" s="91"/>
      <c r="I98" s="91">
        <f t="shared" si="4"/>
        <v>0</v>
      </c>
      <c r="J98" s="91">
        <f t="shared" si="5"/>
        <v>0</v>
      </c>
    </row>
    <row r="99" spans="1:11" s="79" customFormat="1" ht="40.799999999999997" x14ac:dyDescent="0.3">
      <c r="A99" s="80" t="s">
        <v>245</v>
      </c>
      <c r="B99" s="81" t="s">
        <v>1287</v>
      </c>
      <c r="C99" s="82" t="s">
        <v>1288</v>
      </c>
      <c r="D99" s="83" t="s">
        <v>213</v>
      </c>
      <c r="E99" s="84">
        <v>1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1" s="92" customFormat="1" ht="20.399999999999999" x14ac:dyDescent="0.3">
      <c r="A100" s="86" t="s">
        <v>246</v>
      </c>
      <c r="B100" s="87" t="s">
        <v>825</v>
      </c>
      <c r="C100" s="88" t="s">
        <v>826</v>
      </c>
      <c r="D100" s="89" t="s">
        <v>109</v>
      </c>
      <c r="E100" s="93">
        <v>1.25</v>
      </c>
      <c r="F100" s="91"/>
      <c r="G100" s="91">
        <f t="shared" si="3"/>
        <v>0</v>
      </c>
      <c r="H100" s="91"/>
      <c r="I100" s="91">
        <f t="shared" si="4"/>
        <v>0</v>
      </c>
      <c r="J100" s="91">
        <f t="shared" si="5"/>
        <v>0</v>
      </c>
    </row>
    <row r="101" spans="1:11" s="79" customFormat="1" ht="40.799999999999997" x14ac:dyDescent="0.3">
      <c r="A101" s="80" t="s">
        <v>247</v>
      </c>
      <c r="B101" s="81" t="s">
        <v>1069</v>
      </c>
      <c r="C101" s="82" t="s">
        <v>1443</v>
      </c>
      <c r="D101" s="83" t="s">
        <v>116</v>
      </c>
      <c r="E101" s="103">
        <v>128.75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1" s="79" customFormat="1" ht="14.4" x14ac:dyDescent="0.3">
      <c r="A102" s="76" t="s">
        <v>1290</v>
      </c>
      <c r="B102" s="77"/>
      <c r="C102" s="77"/>
      <c r="D102" s="77"/>
      <c r="E102" s="78"/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1" s="92" customFormat="1" ht="30.6" x14ac:dyDescent="0.3">
      <c r="A103" s="86" t="s">
        <v>249</v>
      </c>
      <c r="B103" s="87" t="s">
        <v>163</v>
      </c>
      <c r="C103" s="88" t="s">
        <v>164</v>
      </c>
      <c r="D103" s="89" t="s">
        <v>165</v>
      </c>
      <c r="E103" s="116">
        <v>6.1510369999999996</v>
      </c>
      <c r="F103" s="91"/>
      <c r="G103" s="91">
        <f t="shared" si="3"/>
        <v>0</v>
      </c>
      <c r="H103" s="91"/>
      <c r="I103" s="91">
        <f t="shared" si="4"/>
        <v>0</v>
      </c>
      <c r="J103" s="91">
        <f t="shared" si="5"/>
        <v>0</v>
      </c>
    </row>
    <row r="104" spans="1:11" s="79" customFormat="1" ht="40.799999999999997" x14ac:dyDescent="0.3">
      <c r="A104" s="80" t="s">
        <v>251</v>
      </c>
      <c r="B104" s="81" t="s">
        <v>793</v>
      </c>
      <c r="C104" s="82" t="s">
        <v>1292</v>
      </c>
      <c r="D104" s="83" t="s">
        <v>213</v>
      </c>
      <c r="E104" s="84">
        <v>380</v>
      </c>
      <c r="F104" s="85">
        <v>18192.38</v>
      </c>
      <c r="G104" s="85">
        <f t="shared" si="3"/>
        <v>6913104.4000000004</v>
      </c>
      <c r="H104" s="85"/>
      <c r="I104" s="85">
        <f t="shared" si="4"/>
        <v>0</v>
      </c>
      <c r="J104" s="85">
        <f t="shared" si="5"/>
        <v>6913104.4000000004</v>
      </c>
    </row>
    <row r="105" spans="1:11" s="79" customFormat="1" ht="40.799999999999997" x14ac:dyDescent="0.3">
      <c r="A105" s="80" t="s">
        <v>252</v>
      </c>
      <c r="B105" s="81" t="s">
        <v>880</v>
      </c>
      <c r="C105" s="82" t="s">
        <v>1294</v>
      </c>
      <c r="D105" s="83" t="s">
        <v>213</v>
      </c>
      <c r="E105" s="84">
        <v>7</v>
      </c>
      <c r="F105" s="85">
        <v>11645.42</v>
      </c>
      <c r="G105" s="85">
        <f t="shared" si="3"/>
        <v>81517.94</v>
      </c>
      <c r="H105" s="85"/>
      <c r="I105" s="85">
        <f t="shared" si="4"/>
        <v>0</v>
      </c>
      <c r="J105" s="85">
        <f t="shared" si="5"/>
        <v>81517.94</v>
      </c>
    </row>
    <row r="106" spans="1:11" s="79" customFormat="1" ht="40.799999999999997" x14ac:dyDescent="0.3">
      <c r="A106" s="80" t="s">
        <v>253</v>
      </c>
      <c r="B106" s="81" t="s">
        <v>793</v>
      </c>
      <c r="C106" s="82" t="s">
        <v>1444</v>
      </c>
      <c r="D106" s="83" t="s">
        <v>213</v>
      </c>
      <c r="E106" s="84">
        <v>2</v>
      </c>
      <c r="F106" s="85">
        <v>26407.38</v>
      </c>
      <c r="G106" s="85">
        <f t="shared" si="3"/>
        <v>52814.76</v>
      </c>
      <c r="H106" s="85"/>
      <c r="I106" s="85">
        <f t="shared" si="4"/>
        <v>0</v>
      </c>
      <c r="J106" s="85">
        <f t="shared" si="5"/>
        <v>52814.76</v>
      </c>
    </row>
    <row r="107" spans="1:11" s="79" customFormat="1" ht="40.799999999999997" x14ac:dyDescent="0.3">
      <c r="A107" s="80" t="s">
        <v>254</v>
      </c>
      <c r="B107" s="81" t="s">
        <v>793</v>
      </c>
      <c r="C107" s="82" t="s">
        <v>1445</v>
      </c>
      <c r="D107" s="83" t="s">
        <v>213</v>
      </c>
      <c r="E107" s="84">
        <v>295</v>
      </c>
      <c r="F107" s="85">
        <v>241.32</v>
      </c>
      <c r="G107" s="85">
        <f t="shared" si="3"/>
        <v>71189.399999999994</v>
      </c>
      <c r="H107" s="85"/>
      <c r="I107" s="85">
        <f t="shared" si="4"/>
        <v>0</v>
      </c>
      <c r="J107" s="85">
        <f t="shared" si="5"/>
        <v>71189.399999999994</v>
      </c>
    </row>
    <row r="108" spans="1:11" s="79" customFormat="1" ht="40.799999999999997" x14ac:dyDescent="0.3">
      <c r="A108" s="80" t="s">
        <v>255</v>
      </c>
      <c r="B108" s="81" t="s">
        <v>793</v>
      </c>
      <c r="C108" s="82" t="s">
        <v>1446</v>
      </c>
      <c r="D108" s="83" t="s">
        <v>213</v>
      </c>
      <c r="E108" s="84">
        <v>20</v>
      </c>
      <c r="F108" s="85">
        <v>3507.84</v>
      </c>
      <c r="G108" s="85">
        <f t="shared" si="3"/>
        <v>70156.800000000003</v>
      </c>
      <c r="H108" s="85"/>
      <c r="I108" s="85">
        <f t="shared" si="4"/>
        <v>0</v>
      </c>
      <c r="J108" s="85">
        <f t="shared" si="5"/>
        <v>70156.800000000003</v>
      </c>
    </row>
    <row r="109" spans="1:11" s="79" customFormat="1" ht="40.799999999999997" x14ac:dyDescent="0.3">
      <c r="A109" s="80" t="s">
        <v>257</v>
      </c>
      <c r="B109" s="81" t="s">
        <v>793</v>
      </c>
      <c r="C109" s="82" t="s">
        <v>1447</v>
      </c>
      <c r="D109" s="83" t="s">
        <v>213</v>
      </c>
      <c r="E109" s="84">
        <v>20</v>
      </c>
      <c r="F109" s="85">
        <v>212.892</v>
      </c>
      <c r="G109" s="85">
        <f t="shared" si="3"/>
        <v>4257.84</v>
      </c>
      <c r="H109" s="85"/>
      <c r="I109" s="85">
        <f t="shared" si="4"/>
        <v>0</v>
      </c>
      <c r="J109" s="85">
        <f t="shared" si="5"/>
        <v>4257.84</v>
      </c>
      <c r="K109" s="79">
        <f>177.41*1.2</f>
        <v>212.892</v>
      </c>
    </row>
    <row r="110" spans="1:11" s="92" customFormat="1" ht="20.399999999999999" x14ac:dyDescent="0.3">
      <c r="A110" s="86" t="s">
        <v>259</v>
      </c>
      <c r="B110" s="87" t="s">
        <v>287</v>
      </c>
      <c r="C110" s="88" t="s">
        <v>288</v>
      </c>
      <c r="D110" s="89" t="s">
        <v>69</v>
      </c>
      <c r="E110" s="93">
        <v>2.54</v>
      </c>
      <c r="F110" s="91"/>
      <c r="G110" s="91">
        <f t="shared" si="3"/>
        <v>0</v>
      </c>
      <c r="H110" s="91"/>
      <c r="I110" s="91">
        <f t="shared" si="4"/>
        <v>0</v>
      </c>
      <c r="J110" s="91">
        <f t="shared" si="5"/>
        <v>0</v>
      </c>
    </row>
    <row r="111" spans="1:11" s="79" customFormat="1" ht="40.799999999999997" x14ac:dyDescent="0.3">
      <c r="A111" s="80" t="s">
        <v>261</v>
      </c>
      <c r="B111" s="81" t="s">
        <v>801</v>
      </c>
      <c r="C111" s="82" t="s">
        <v>1448</v>
      </c>
      <c r="D111" s="83" t="s">
        <v>213</v>
      </c>
      <c r="E111" s="84">
        <v>254</v>
      </c>
      <c r="F111" s="85">
        <v>1578.3</v>
      </c>
      <c r="G111" s="85">
        <f t="shared" si="3"/>
        <v>400888.2</v>
      </c>
      <c r="H111" s="85"/>
      <c r="I111" s="85">
        <f t="shared" si="4"/>
        <v>0</v>
      </c>
      <c r="J111" s="85">
        <f t="shared" si="5"/>
        <v>400888.2</v>
      </c>
    </row>
    <row r="112" spans="1:11" s="79" customFormat="1" ht="40.799999999999997" x14ac:dyDescent="0.3">
      <c r="A112" s="80" t="s">
        <v>263</v>
      </c>
      <c r="B112" s="81" t="s">
        <v>853</v>
      </c>
      <c r="C112" s="82" t="s">
        <v>1449</v>
      </c>
      <c r="D112" s="83" t="s">
        <v>213</v>
      </c>
      <c r="E112" s="84">
        <v>508</v>
      </c>
      <c r="F112" s="85">
        <v>49.5</v>
      </c>
      <c r="G112" s="85">
        <f t="shared" si="3"/>
        <v>25146</v>
      </c>
      <c r="H112" s="85"/>
      <c r="I112" s="85">
        <f t="shared" si="4"/>
        <v>0</v>
      </c>
      <c r="J112" s="85">
        <f t="shared" si="5"/>
        <v>25146</v>
      </c>
    </row>
    <row r="113" spans="1:11" s="79" customFormat="1" ht="40.799999999999997" x14ac:dyDescent="0.3">
      <c r="A113" s="80" t="s">
        <v>265</v>
      </c>
      <c r="B113" s="81" t="s">
        <v>838</v>
      </c>
      <c r="C113" s="82" t="s">
        <v>1450</v>
      </c>
      <c r="D113" s="83" t="s">
        <v>213</v>
      </c>
      <c r="E113" s="84">
        <v>3800</v>
      </c>
      <c r="F113" s="85"/>
      <c r="G113" s="85">
        <f t="shared" si="3"/>
        <v>0</v>
      </c>
      <c r="H113" s="85"/>
      <c r="I113" s="85">
        <f t="shared" si="4"/>
        <v>0</v>
      </c>
      <c r="J113" s="85">
        <f t="shared" si="5"/>
        <v>0</v>
      </c>
    </row>
    <row r="114" spans="1:11" s="79" customFormat="1" ht="40.799999999999997" x14ac:dyDescent="0.3">
      <c r="A114" s="80" t="s">
        <v>267</v>
      </c>
      <c r="B114" s="81" t="s">
        <v>840</v>
      </c>
      <c r="C114" s="82" t="s">
        <v>1451</v>
      </c>
      <c r="D114" s="83" t="s">
        <v>213</v>
      </c>
      <c r="E114" s="84">
        <v>3800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1" s="79" customFormat="1" ht="40.799999999999997" x14ac:dyDescent="0.3">
      <c r="A115" s="80" t="s">
        <v>269</v>
      </c>
      <c r="B115" s="81" t="s">
        <v>842</v>
      </c>
      <c r="C115" s="82" t="s">
        <v>1452</v>
      </c>
      <c r="D115" s="83" t="s">
        <v>213</v>
      </c>
      <c r="E115" s="84">
        <v>3800</v>
      </c>
      <c r="F115" s="85"/>
      <c r="G115" s="85">
        <f t="shared" si="3"/>
        <v>0</v>
      </c>
      <c r="H115" s="85"/>
      <c r="I115" s="85">
        <f t="shared" si="4"/>
        <v>0</v>
      </c>
      <c r="J115" s="85">
        <f t="shared" si="5"/>
        <v>0</v>
      </c>
    </row>
    <row r="116" spans="1:11" s="79" customFormat="1" ht="40.799999999999997" x14ac:dyDescent="0.3">
      <c r="A116" s="80" t="s">
        <v>270</v>
      </c>
      <c r="B116" s="81" t="s">
        <v>838</v>
      </c>
      <c r="C116" s="82" t="s">
        <v>1453</v>
      </c>
      <c r="D116" s="83" t="s">
        <v>213</v>
      </c>
      <c r="E116" s="84">
        <v>480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1" s="79" customFormat="1" ht="40.799999999999997" x14ac:dyDescent="0.3">
      <c r="A117" s="80" t="s">
        <v>273</v>
      </c>
      <c r="B117" s="81" t="s">
        <v>840</v>
      </c>
      <c r="C117" s="82" t="s">
        <v>1454</v>
      </c>
      <c r="D117" s="83" t="s">
        <v>213</v>
      </c>
      <c r="E117" s="84">
        <v>480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92" customFormat="1" ht="20.399999999999999" x14ac:dyDescent="0.3">
      <c r="A118" s="86" t="s">
        <v>275</v>
      </c>
      <c r="B118" s="87" t="s">
        <v>1455</v>
      </c>
      <c r="C118" s="88" t="s">
        <v>1456</v>
      </c>
      <c r="D118" s="89" t="s">
        <v>69</v>
      </c>
      <c r="E118" s="93">
        <v>0.83</v>
      </c>
      <c r="F118" s="91"/>
      <c r="G118" s="91">
        <f t="shared" si="3"/>
        <v>0</v>
      </c>
      <c r="H118" s="91"/>
      <c r="I118" s="91">
        <f t="shared" si="4"/>
        <v>0</v>
      </c>
      <c r="J118" s="91">
        <f t="shared" si="5"/>
        <v>0</v>
      </c>
    </row>
    <row r="119" spans="1:11" s="79" customFormat="1" ht="40.799999999999997" x14ac:dyDescent="0.3">
      <c r="A119" s="80" t="s">
        <v>279</v>
      </c>
      <c r="B119" s="81" t="s">
        <v>1457</v>
      </c>
      <c r="C119" s="82" t="s">
        <v>1458</v>
      </c>
      <c r="D119" s="83" t="s">
        <v>213</v>
      </c>
      <c r="E119" s="84">
        <v>83</v>
      </c>
      <c r="F119" s="85">
        <v>3377.2080000000001</v>
      </c>
      <c r="G119" s="85">
        <f t="shared" si="3"/>
        <v>280308.26400000002</v>
      </c>
      <c r="H119" s="85"/>
      <c r="I119" s="85">
        <f t="shared" si="4"/>
        <v>0</v>
      </c>
      <c r="J119" s="85">
        <f t="shared" si="5"/>
        <v>280308.26400000002</v>
      </c>
      <c r="K119" s="79">
        <f>2814.34*1.2</f>
        <v>3377.2080000000001</v>
      </c>
    </row>
    <row r="120" spans="1:11" s="79" customFormat="1" ht="40.799999999999997" x14ac:dyDescent="0.3">
      <c r="A120" s="80" t="s">
        <v>847</v>
      </c>
      <c r="B120" s="81" t="s">
        <v>1459</v>
      </c>
      <c r="C120" s="82" t="s">
        <v>1460</v>
      </c>
      <c r="D120" s="83" t="s">
        <v>213</v>
      </c>
      <c r="E120" s="84">
        <v>166</v>
      </c>
      <c r="F120" s="85">
        <v>407.64</v>
      </c>
      <c r="G120" s="85">
        <f t="shared" si="3"/>
        <v>67668.239999999991</v>
      </c>
      <c r="H120" s="85"/>
      <c r="I120" s="85">
        <f t="shared" si="4"/>
        <v>0</v>
      </c>
      <c r="J120" s="85">
        <f t="shared" si="5"/>
        <v>67668.239999999991</v>
      </c>
      <c r="K120" s="79">
        <f>339.7*1.2</f>
        <v>407.64</v>
      </c>
    </row>
    <row r="121" spans="1:11" s="79" customFormat="1" ht="40.799999999999997" x14ac:dyDescent="0.3">
      <c r="A121" s="80" t="s">
        <v>282</v>
      </c>
      <c r="B121" s="81" t="s">
        <v>840</v>
      </c>
      <c r="C121" s="82" t="s">
        <v>1461</v>
      </c>
      <c r="D121" s="83" t="s">
        <v>213</v>
      </c>
      <c r="E121" s="84">
        <v>166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859</v>
      </c>
      <c r="C122" s="82" t="s">
        <v>1462</v>
      </c>
      <c r="D122" s="83" t="s">
        <v>213</v>
      </c>
      <c r="E122" s="84">
        <v>166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286</v>
      </c>
      <c r="B123" s="81" t="s">
        <v>840</v>
      </c>
      <c r="C123" s="82" t="s">
        <v>876</v>
      </c>
      <c r="D123" s="83" t="s">
        <v>213</v>
      </c>
      <c r="E123" s="84">
        <v>166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289</v>
      </c>
      <c r="B124" s="81" t="s">
        <v>1463</v>
      </c>
      <c r="C124" s="82" t="s">
        <v>830</v>
      </c>
      <c r="D124" s="83" t="s">
        <v>213</v>
      </c>
      <c r="E124" s="84">
        <v>160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92" customFormat="1" ht="20.399999999999999" x14ac:dyDescent="0.3">
      <c r="A125" s="86" t="s">
        <v>291</v>
      </c>
      <c r="B125" s="87" t="s">
        <v>825</v>
      </c>
      <c r="C125" s="88" t="s">
        <v>826</v>
      </c>
      <c r="D125" s="89" t="s">
        <v>109</v>
      </c>
      <c r="E125" s="94">
        <v>10.5</v>
      </c>
      <c r="F125" s="91"/>
      <c r="G125" s="91">
        <f t="shared" si="3"/>
        <v>0</v>
      </c>
      <c r="H125" s="91"/>
      <c r="I125" s="91">
        <f t="shared" si="4"/>
        <v>0</v>
      </c>
      <c r="J125" s="91">
        <f t="shared" si="5"/>
        <v>0</v>
      </c>
    </row>
    <row r="126" spans="1:11" s="79" customFormat="1" ht="40.799999999999997" x14ac:dyDescent="0.3">
      <c r="A126" s="80" t="s">
        <v>293</v>
      </c>
      <c r="B126" s="81" t="s">
        <v>1069</v>
      </c>
      <c r="C126" s="82" t="s">
        <v>1464</v>
      </c>
      <c r="D126" s="83" t="s">
        <v>116</v>
      </c>
      <c r="E126" s="95">
        <v>1081.5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20.399999999999999" x14ac:dyDescent="0.3">
      <c r="A127" s="80" t="s">
        <v>296</v>
      </c>
      <c r="B127" s="81" t="s">
        <v>1465</v>
      </c>
      <c r="C127" s="82" t="s">
        <v>1466</v>
      </c>
      <c r="D127" s="83" t="s">
        <v>213</v>
      </c>
      <c r="E127" s="84">
        <v>1500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924</v>
      </c>
      <c r="C128" s="82" t="s">
        <v>1311</v>
      </c>
      <c r="D128" s="83" t="s">
        <v>213</v>
      </c>
      <c r="E128" s="84">
        <v>570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79" customFormat="1" ht="40.799999999999997" x14ac:dyDescent="0.3">
      <c r="A129" s="80" t="s">
        <v>300</v>
      </c>
      <c r="B129" s="81" t="s">
        <v>815</v>
      </c>
      <c r="C129" s="82" t="s">
        <v>1036</v>
      </c>
      <c r="D129" s="83" t="s">
        <v>213</v>
      </c>
      <c r="E129" s="84">
        <v>1140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79" customFormat="1" ht="40.799999999999997" x14ac:dyDescent="0.3">
      <c r="A130" s="80" t="s">
        <v>303</v>
      </c>
      <c r="B130" s="81" t="s">
        <v>817</v>
      </c>
      <c r="C130" s="82" t="s">
        <v>1467</v>
      </c>
      <c r="D130" s="83" t="s">
        <v>213</v>
      </c>
      <c r="E130" s="84">
        <v>980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0" s="79" customFormat="1" ht="40.799999999999997" x14ac:dyDescent="0.3">
      <c r="A131" s="80" t="s">
        <v>305</v>
      </c>
      <c r="B131" s="81" t="s">
        <v>811</v>
      </c>
      <c r="C131" s="82" t="s">
        <v>1468</v>
      </c>
      <c r="D131" s="83" t="s">
        <v>213</v>
      </c>
      <c r="E131" s="84">
        <v>980</v>
      </c>
      <c r="F131" s="85">
        <v>2143.4171999999999</v>
      </c>
      <c r="G131" s="85">
        <f t="shared" ref="G131:G194" si="6">E131*F131</f>
        <v>2100548.8559999997</v>
      </c>
      <c r="H131" s="85"/>
      <c r="I131" s="85">
        <f t="shared" ref="I131:I194" si="7">E131*H131</f>
        <v>0</v>
      </c>
      <c r="J131" s="85">
        <f t="shared" ref="J131:J194" si="8">G131+I131</f>
        <v>2100548.8559999997</v>
      </c>
    </row>
    <row r="132" spans="1:10" s="79" customFormat="1" ht="40.799999999999997" x14ac:dyDescent="0.3">
      <c r="A132" s="80" t="s">
        <v>862</v>
      </c>
      <c r="B132" s="81" t="s">
        <v>1469</v>
      </c>
      <c r="C132" s="82" t="s">
        <v>1335</v>
      </c>
      <c r="D132" s="83" t="s">
        <v>213</v>
      </c>
      <c r="E132" s="84">
        <v>980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79" customFormat="1" ht="40.799999999999997" x14ac:dyDescent="0.3">
      <c r="A133" s="80" t="s">
        <v>312</v>
      </c>
      <c r="B133" s="81" t="s">
        <v>1469</v>
      </c>
      <c r="C133" s="82" t="s">
        <v>1470</v>
      </c>
      <c r="D133" s="83" t="s">
        <v>213</v>
      </c>
      <c r="E133" s="84">
        <v>1960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0" s="79" customFormat="1" ht="40.799999999999997" x14ac:dyDescent="0.3">
      <c r="A134" s="80" t="s">
        <v>866</v>
      </c>
      <c r="B134" s="81" t="s">
        <v>1469</v>
      </c>
      <c r="C134" s="82" t="s">
        <v>1471</v>
      </c>
      <c r="D134" s="83" t="s">
        <v>213</v>
      </c>
      <c r="E134" s="84">
        <v>1960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0" s="79" customFormat="1" ht="40.799999999999997" x14ac:dyDescent="0.3">
      <c r="A135" s="80" t="s">
        <v>318</v>
      </c>
      <c r="B135" s="81" t="s">
        <v>840</v>
      </c>
      <c r="C135" s="82" t="s">
        <v>912</v>
      </c>
      <c r="D135" s="83" t="s">
        <v>213</v>
      </c>
      <c r="E135" s="84">
        <v>1960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92" customFormat="1" ht="30.6" x14ac:dyDescent="0.3">
      <c r="A136" s="86" t="s">
        <v>869</v>
      </c>
      <c r="B136" s="87" t="s">
        <v>498</v>
      </c>
      <c r="C136" s="88" t="s">
        <v>499</v>
      </c>
      <c r="D136" s="89" t="s">
        <v>109</v>
      </c>
      <c r="E136" s="94">
        <v>0.9</v>
      </c>
      <c r="F136" s="91"/>
      <c r="G136" s="91">
        <f t="shared" si="6"/>
        <v>0</v>
      </c>
      <c r="H136" s="91"/>
      <c r="I136" s="91">
        <f t="shared" si="7"/>
        <v>0</v>
      </c>
      <c r="J136" s="91">
        <f t="shared" si="8"/>
        <v>0</v>
      </c>
    </row>
    <row r="137" spans="1:10" s="79" customFormat="1" ht="40.799999999999997" x14ac:dyDescent="0.3">
      <c r="A137" s="80" t="s">
        <v>324</v>
      </c>
      <c r="B137" s="81" t="s">
        <v>823</v>
      </c>
      <c r="C137" s="82" t="s">
        <v>1312</v>
      </c>
      <c r="D137" s="83" t="s">
        <v>116</v>
      </c>
      <c r="E137" s="95">
        <v>92.7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14.4" x14ac:dyDescent="0.3">
      <c r="A138" s="76" t="s">
        <v>1313</v>
      </c>
      <c r="B138" s="77"/>
      <c r="C138" s="77"/>
      <c r="D138" s="77"/>
      <c r="E138" s="78"/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92" customFormat="1" ht="30.6" x14ac:dyDescent="0.3">
      <c r="A139" s="86" t="s">
        <v>874</v>
      </c>
      <c r="B139" s="87" t="s">
        <v>803</v>
      </c>
      <c r="C139" s="88" t="s">
        <v>804</v>
      </c>
      <c r="D139" s="89" t="s">
        <v>165</v>
      </c>
      <c r="E139" s="116">
        <v>3.1029010000000001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79" customFormat="1" ht="40.799999999999997" x14ac:dyDescent="0.3">
      <c r="A140" s="80" t="s">
        <v>330</v>
      </c>
      <c r="B140" s="81" t="s">
        <v>793</v>
      </c>
      <c r="C140" s="82" t="s">
        <v>1472</v>
      </c>
      <c r="D140" s="83" t="s">
        <v>213</v>
      </c>
      <c r="E140" s="120">
        <v>63.333333000000003</v>
      </c>
      <c r="F140" s="118">
        <v>42577.919999999998</v>
      </c>
      <c r="G140" s="85">
        <f t="shared" si="6"/>
        <v>2696601.5858073602</v>
      </c>
      <c r="H140" s="85"/>
      <c r="I140" s="85">
        <f t="shared" si="7"/>
        <v>0</v>
      </c>
      <c r="J140" s="85">
        <f t="shared" si="8"/>
        <v>2696601.5858073602</v>
      </c>
    </row>
    <row r="141" spans="1:10" s="79" customFormat="1" ht="40.799999999999997" x14ac:dyDescent="0.3">
      <c r="A141" s="80" t="s">
        <v>333</v>
      </c>
      <c r="B141" s="81" t="s">
        <v>793</v>
      </c>
      <c r="C141" s="82" t="s">
        <v>1473</v>
      </c>
      <c r="D141" s="83" t="s">
        <v>213</v>
      </c>
      <c r="E141" s="84">
        <v>120</v>
      </c>
      <c r="F141" s="117">
        <v>37472.425487999993</v>
      </c>
      <c r="G141" s="85">
        <f t="shared" si="6"/>
        <v>4496691.0585599989</v>
      </c>
      <c r="H141" s="85"/>
      <c r="I141" s="85">
        <f t="shared" si="7"/>
        <v>0</v>
      </c>
      <c r="J141" s="85">
        <f t="shared" si="8"/>
        <v>4496691.0585599989</v>
      </c>
    </row>
    <row r="142" spans="1:10" s="79" customFormat="1" ht="40.799999999999997" x14ac:dyDescent="0.3">
      <c r="A142" s="80" t="s">
        <v>336</v>
      </c>
      <c r="B142" s="81" t="s">
        <v>793</v>
      </c>
      <c r="C142" s="82" t="s">
        <v>1292</v>
      </c>
      <c r="D142" s="83" t="s">
        <v>213</v>
      </c>
      <c r="E142" s="120">
        <v>13.333333</v>
      </c>
      <c r="F142" s="85">
        <v>18192.38</v>
      </c>
      <c r="G142" s="85">
        <f t="shared" si="6"/>
        <v>242565.06060254</v>
      </c>
      <c r="H142" s="85"/>
      <c r="I142" s="85">
        <f t="shared" si="7"/>
        <v>0</v>
      </c>
      <c r="J142" s="85">
        <f t="shared" si="8"/>
        <v>242565.06060254</v>
      </c>
    </row>
    <row r="143" spans="1:10" s="79" customFormat="1" ht="40.799999999999997" x14ac:dyDescent="0.3">
      <c r="A143" s="80" t="s">
        <v>339</v>
      </c>
      <c r="B143" s="81" t="s">
        <v>880</v>
      </c>
      <c r="C143" s="82" t="s">
        <v>1474</v>
      </c>
      <c r="D143" s="83" t="s">
        <v>213</v>
      </c>
      <c r="E143" s="84">
        <v>2</v>
      </c>
      <c r="F143" s="85">
        <v>17067.45</v>
      </c>
      <c r="G143" s="85">
        <f t="shared" si="6"/>
        <v>34134.9</v>
      </c>
      <c r="H143" s="85"/>
      <c r="I143" s="85">
        <f t="shared" si="7"/>
        <v>0</v>
      </c>
      <c r="J143" s="85">
        <f t="shared" si="8"/>
        <v>34134.9</v>
      </c>
    </row>
    <row r="144" spans="1:10" s="79" customFormat="1" ht="40.799999999999997" x14ac:dyDescent="0.3">
      <c r="A144" s="80" t="s">
        <v>341</v>
      </c>
      <c r="B144" s="81" t="s">
        <v>880</v>
      </c>
      <c r="C144" s="82" t="s">
        <v>1475</v>
      </c>
      <c r="D144" s="83" t="s">
        <v>213</v>
      </c>
      <c r="E144" s="84">
        <v>7</v>
      </c>
      <c r="F144" s="85">
        <v>29255.99</v>
      </c>
      <c r="G144" s="85">
        <f t="shared" si="6"/>
        <v>204791.93000000002</v>
      </c>
      <c r="H144" s="85"/>
      <c r="I144" s="85">
        <f t="shared" si="7"/>
        <v>0</v>
      </c>
      <c r="J144" s="85">
        <f t="shared" si="8"/>
        <v>204791.93000000002</v>
      </c>
    </row>
    <row r="145" spans="1:11" s="79" customFormat="1" ht="40.799999999999997" x14ac:dyDescent="0.3">
      <c r="A145" s="80" t="s">
        <v>344</v>
      </c>
      <c r="B145" s="81" t="s">
        <v>880</v>
      </c>
      <c r="C145" s="82" t="s">
        <v>1294</v>
      </c>
      <c r="D145" s="83" t="s">
        <v>213</v>
      </c>
      <c r="E145" s="84">
        <v>1</v>
      </c>
      <c r="F145" s="85">
        <v>11645.42</v>
      </c>
      <c r="G145" s="85">
        <f t="shared" si="6"/>
        <v>11645.42</v>
      </c>
      <c r="H145" s="85"/>
      <c r="I145" s="85">
        <f t="shared" si="7"/>
        <v>0</v>
      </c>
      <c r="J145" s="85">
        <f t="shared" si="8"/>
        <v>11645.42</v>
      </c>
    </row>
    <row r="146" spans="1:11" s="79" customFormat="1" ht="40.799999999999997" x14ac:dyDescent="0.3">
      <c r="A146" s="80" t="s">
        <v>347</v>
      </c>
      <c r="B146" s="81" t="s">
        <v>793</v>
      </c>
      <c r="C146" s="82" t="s">
        <v>1476</v>
      </c>
      <c r="D146" s="83" t="s">
        <v>213</v>
      </c>
      <c r="E146" s="84">
        <v>6</v>
      </c>
      <c r="F146" s="85">
        <v>30030</v>
      </c>
      <c r="G146" s="85">
        <f t="shared" si="6"/>
        <v>180180</v>
      </c>
      <c r="H146" s="85"/>
      <c r="I146" s="85">
        <f t="shared" si="7"/>
        <v>0</v>
      </c>
      <c r="J146" s="85">
        <f t="shared" si="8"/>
        <v>180180</v>
      </c>
    </row>
    <row r="147" spans="1:11" s="79" customFormat="1" ht="40.799999999999997" x14ac:dyDescent="0.3">
      <c r="A147" s="80" t="s">
        <v>348</v>
      </c>
      <c r="B147" s="81" t="s">
        <v>793</v>
      </c>
      <c r="C147" s="82" t="s">
        <v>1477</v>
      </c>
      <c r="D147" s="83" t="s">
        <v>213</v>
      </c>
      <c r="E147" s="84">
        <v>2</v>
      </c>
      <c r="F147" s="85">
        <v>30030</v>
      </c>
      <c r="G147" s="85">
        <f t="shared" si="6"/>
        <v>60060</v>
      </c>
      <c r="H147" s="85"/>
      <c r="I147" s="85">
        <f t="shared" si="7"/>
        <v>0</v>
      </c>
      <c r="J147" s="85">
        <f t="shared" si="8"/>
        <v>60060</v>
      </c>
    </row>
    <row r="148" spans="1:11" s="79" customFormat="1" ht="40.799999999999997" x14ac:dyDescent="0.3">
      <c r="A148" s="80" t="s">
        <v>351</v>
      </c>
      <c r="B148" s="81" t="s">
        <v>793</v>
      </c>
      <c r="C148" s="82" t="s">
        <v>1478</v>
      </c>
      <c r="D148" s="83" t="s">
        <v>213</v>
      </c>
      <c r="E148" s="84">
        <v>485</v>
      </c>
      <c r="F148" s="85">
        <v>241.32</v>
      </c>
      <c r="G148" s="85">
        <f t="shared" si="6"/>
        <v>117040.2</v>
      </c>
      <c r="H148" s="85"/>
      <c r="I148" s="85">
        <f t="shared" si="7"/>
        <v>0</v>
      </c>
      <c r="J148" s="85">
        <f t="shared" si="8"/>
        <v>117040.2</v>
      </c>
    </row>
    <row r="149" spans="1:11" s="79" customFormat="1" ht="40.799999999999997" x14ac:dyDescent="0.3">
      <c r="A149" s="80" t="s">
        <v>354</v>
      </c>
      <c r="B149" s="81" t="s">
        <v>793</v>
      </c>
      <c r="C149" s="82" t="s">
        <v>1446</v>
      </c>
      <c r="D149" s="83" t="s">
        <v>213</v>
      </c>
      <c r="E149" s="84">
        <v>25</v>
      </c>
      <c r="F149" s="85">
        <v>3507.84</v>
      </c>
      <c r="G149" s="85">
        <f t="shared" si="6"/>
        <v>87696</v>
      </c>
      <c r="H149" s="85"/>
      <c r="I149" s="85">
        <f t="shared" si="7"/>
        <v>0</v>
      </c>
      <c r="J149" s="85">
        <f t="shared" si="8"/>
        <v>87696</v>
      </c>
    </row>
    <row r="150" spans="1:11" s="79" customFormat="1" ht="40.799999999999997" x14ac:dyDescent="0.3">
      <c r="A150" s="80" t="s">
        <v>358</v>
      </c>
      <c r="B150" s="81" t="s">
        <v>793</v>
      </c>
      <c r="C150" s="82" t="s">
        <v>1479</v>
      </c>
      <c r="D150" s="83" t="s">
        <v>213</v>
      </c>
      <c r="E150" s="84">
        <v>25</v>
      </c>
      <c r="F150" s="85">
        <v>212.892</v>
      </c>
      <c r="G150" s="85">
        <f t="shared" si="6"/>
        <v>5322.3</v>
      </c>
      <c r="H150" s="85"/>
      <c r="I150" s="85">
        <f t="shared" si="7"/>
        <v>0</v>
      </c>
      <c r="J150" s="85">
        <f t="shared" si="8"/>
        <v>5322.3</v>
      </c>
    </row>
    <row r="151" spans="1:11" s="92" customFormat="1" ht="20.399999999999999" x14ac:dyDescent="0.3">
      <c r="A151" s="86" t="s">
        <v>361</v>
      </c>
      <c r="B151" s="87" t="s">
        <v>287</v>
      </c>
      <c r="C151" s="88" t="s">
        <v>288</v>
      </c>
      <c r="D151" s="89" t="s">
        <v>69</v>
      </c>
      <c r="E151" s="93">
        <v>2.67</v>
      </c>
      <c r="F151" s="91"/>
      <c r="G151" s="91">
        <f t="shared" si="6"/>
        <v>0</v>
      </c>
      <c r="H151" s="91"/>
      <c r="I151" s="91">
        <f t="shared" si="7"/>
        <v>0</v>
      </c>
      <c r="J151" s="91">
        <f t="shared" si="8"/>
        <v>0</v>
      </c>
    </row>
    <row r="152" spans="1:11" s="79" customFormat="1" ht="40.799999999999997" x14ac:dyDescent="0.3">
      <c r="A152" s="80" t="s">
        <v>363</v>
      </c>
      <c r="B152" s="81" t="s">
        <v>801</v>
      </c>
      <c r="C152" s="82" t="s">
        <v>1480</v>
      </c>
      <c r="D152" s="83" t="s">
        <v>213</v>
      </c>
      <c r="E152" s="84">
        <v>240</v>
      </c>
      <c r="F152" s="85">
        <v>2196</v>
      </c>
      <c r="G152" s="85">
        <f t="shared" si="6"/>
        <v>527040</v>
      </c>
      <c r="H152" s="85"/>
      <c r="I152" s="85">
        <f t="shared" si="7"/>
        <v>0</v>
      </c>
      <c r="J152" s="85">
        <f t="shared" si="8"/>
        <v>527040</v>
      </c>
    </row>
    <row r="153" spans="1:11" s="79" customFormat="1" ht="40.799999999999997" x14ac:dyDescent="0.3">
      <c r="A153" s="80" t="s">
        <v>367</v>
      </c>
      <c r="B153" s="81" t="s">
        <v>801</v>
      </c>
      <c r="C153" s="82" t="s">
        <v>1448</v>
      </c>
      <c r="D153" s="83" t="s">
        <v>213</v>
      </c>
      <c r="E153" s="84">
        <v>27</v>
      </c>
      <c r="F153" s="85">
        <v>1578.3</v>
      </c>
      <c r="G153" s="85">
        <f t="shared" si="6"/>
        <v>42614.1</v>
      </c>
      <c r="H153" s="85"/>
      <c r="I153" s="85">
        <f t="shared" si="7"/>
        <v>0</v>
      </c>
      <c r="J153" s="85">
        <f t="shared" si="8"/>
        <v>42614.1</v>
      </c>
    </row>
    <row r="154" spans="1:11" s="79" customFormat="1" ht="40.799999999999997" x14ac:dyDescent="0.3">
      <c r="A154" s="80" t="s">
        <v>369</v>
      </c>
      <c r="B154" s="81" t="s">
        <v>853</v>
      </c>
      <c r="C154" s="82" t="s">
        <v>1481</v>
      </c>
      <c r="D154" s="83" t="s">
        <v>213</v>
      </c>
      <c r="E154" s="84">
        <v>534</v>
      </c>
      <c r="F154" s="85">
        <v>49.5</v>
      </c>
      <c r="G154" s="85">
        <f t="shared" si="6"/>
        <v>26433</v>
      </c>
      <c r="H154" s="85"/>
      <c r="I154" s="85">
        <f t="shared" si="7"/>
        <v>0</v>
      </c>
      <c r="J154" s="85">
        <f t="shared" si="8"/>
        <v>26433</v>
      </c>
    </row>
    <row r="155" spans="1:11" s="79" customFormat="1" ht="40.799999999999997" x14ac:dyDescent="0.3">
      <c r="A155" s="80" t="s">
        <v>371</v>
      </c>
      <c r="B155" s="81" t="s">
        <v>838</v>
      </c>
      <c r="C155" s="82" t="s">
        <v>1453</v>
      </c>
      <c r="D155" s="83" t="s">
        <v>213</v>
      </c>
      <c r="E155" s="84">
        <v>5800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840</v>
      </c>
      <c r="C156" s="82" t="s">
        <v>1482</v>
      </c>
      <c r="D156" s="83" t="s">
        <v>213</v>
      </c>
      <c r="E156" s="84">
        <v>5800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1" s="79" customFormat="1" ht="40.799999999999997" x14ac:dyDescent="0.3">
      <c r="A157" s="80" t="s">
        <v>376</v>
      </c>
      <c r="B157" s="81" t="s">
        <v>842</v>
      </c>
      <c r="C157" s="82" t="s">
        <v>1452</v>
      </c>
      <c r="D157" s="83" t="s">
        <v>213</v>
      </c>
      <c r="E157" s="84">
        <v>5800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1" s="92" customFormat="1" ht="20.399999999999999" x14ac:dyDescent="0.3">
      <c r="A158" s="86" t="s">
        <v>379</v>
      </c>
      <c r="B158" s="87" t="s">
        <v>1455</v>
      </c>
      <c r="C158" s="88" t="s">
        <v>1456</v>
      </c>
      <c r="D158" s="89" t="s">
        <v>69</v>
      </c>
      <c r="E158" s="93">
        <v>1.08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1" s="79" customFormat="1" ht="40.799999999999997" x14ac:dyDescent="0.3">
      <c r="A159" s="80" t="s">
        <v>380</v>
      </c>
      <c r="B159" s="81" t="s">
        <v>1457</v>
      </c>
      <c r="C159" s="82" t="s">
        <v>1483</v>
      </c>
      <c r="D159" s="83" t="s">
        <v>213</v>
      </c>
      <c r="E159" s="84">
        <v>108</v>
      </c>
      <c r="F159" s="85">
        <v>3302.2080000000001</v>
      </c>
      <c r="G159" s="85">
        <f t="shared" si="6"/>
        <v>356638.46400000004</v>
      </c>
      <c r="H159" s="85"/>
      <c r="I159" s="85">
        <f t="shared" si="7"/>
        <v>0</v>
      </c>
      <c r="J159" s="85">
        <f t="shared" si="8"/>
        <v>356638.46400000004</v>
      </c>
      <c r="K159" s="79">
        <f>2751.84*1.2</f>
        <v>3302.2080000000001</v>
      </c>
    </row>
    <row r="160" spans="1:11" s="79" customFormat="1" ht="40.799999999999997" x14ac:dyDescent="0.3">
      <c r="A160" s="80" t="s">
        <v>381</v>
      </c>
      <c r="B160" s="81" t="s">
        <v>811</v>
      </c>
      <c r="C160" s="82" t="s">
        <v>1484</v>
      </c>
      <c r="D160" s="83" t="s">
        <v>213</v>
      </c>
      <c r="E160" s="84">
        <v>54</v>
      </c>
      <c r="F160" s="85">
        <v>1530.1439999999998</v>
      </c>
      <c r="G160" s="85">
        <f t="shared" si="6"/>
        <v>82627.775999999983</v>
      </c>
      <c r="H160" s="85"/>
      <c r="I160" s="85">
        <f t="shared" si="7"/>
        <v>0</v>
      </c>
      <c r="J160" s="85">
        <f t="shared" si="8"/>
        <v>82627.775999999983</v>
      </c>
    </row>
    <row r="161" spans="1:11" s="79" customFormat="1" ht="20.399999999999999" x14ac:dyDescent="0.3">
      <c r="A161" s="80" t="s">
        <v>384</v>
      </c>
      <c r="B161" s="81" t="s">
        <v>1485</v>
      </c>
      <c r="C161" s="82" t="s">
        <v>1333</v>
      </c>
      <c r="D161" s="83" t="s">
        <v>213</v>
      </c>
      <c r="E161" s="84">
        <v>54</v>
      </c>
      <c r="F161" s="85">
        <v>210.46799999999999</v>
      </c>
      <c r="G161" s="85">
        <f t="shared" si="6"/>
        <v>11365.271999999999</v>
      </c>
      <c r="H161" s="85"/>
      <c r="I161" s="85">
        <f t="shared" si="7"/>
        <v>0</v>
      </c>
      <c r="J161" s="85">
        <f t="shared" si="8"/>
        <v>11365.271999999999</v>
      </c>
      <c r="K161" s="79">
        <f>175.39*1.2</f>
        <v>210.46799999999999</v>
      </c>
    </row>
    <row r="162" spans="1:11" s="79" customFormat="1" ht="40.799999999999997" x14ac:dyDescent="0.3">
      <c r="A162" s="80" t="s">
        <v>386</v>
      </c>
      <c r="B162" s="81" t="s">
        <v>840</v>
      </c>
      <c r="C162" s="82" t="s">
        <v>1486</v>
      </c>
      <c r="D162" s="83" t="s">
        <v>213</v>
      </c>
      <c r="E162" s="84">
        <v>540</v>
      </c>
      <c r="F162" s="85">
        <v>7.8599999999999994</v>
      </c>
      <c r="G162" s="85">
        <f t="shared" si="6"/>
        <v>4244.3999999999996</v>
      </c>
      <c r="H162" s="85"/>
      <c r="I162" s="85">
        <f t="shared" si="7"/>
        <v>0</v>
      </c>
      <c r="J162" s="85">
        <f t="shared" si="8"/>
        <v>4244.3999999999996</v>
      </c>
      <c r="K162" s="79">
        <f>6.55*1.2</f>
        <v>7.8599999999999994</v>
      </c>
    </row>
    <row r="163" spans="1:11" s="79" customFormat="1" ht="40.799999999999997" x14ac:dyDescent="0.3">
      <c r="A163" s="80" t="s">
        <v>388</v>
      </c>
      <c r="B163" s="81" t="s">
        <v>842</v>
      </c>
      <c r="C163" s="82" t="s">
        <v>1487</v>
      </c>
      <c r="D163" s="83" t="s">
        <v>213</v>
      </c>
      <c r="E163" s="84">
        <v>432</v>
      </c>
      <c r="F163" s="85">
        <v>51.408000000000001</v>
      </c>
      <c r="G163" s="85">
        <f t="shared" si="6"/>
        <v>22208.256000000001</v>
      </c>
      <c r="H163" s="85"/>
      <c r="I163" s="85">
        <f t="shared" si="7"/>
        <v>0</v>
      </c>
      <c r="J163" s="85">
        <f t="shared" si="8"/>
        <v>22208.256000000001</v>
      </c>
      <c r="K163" s="79">
        <f>42.84*1.2</f>
        <v>51.408000000000001</v>
      </c>
    </row>
    <row r="164" spans="1:11" s="79" customFormat="1" ht="40.799999999999997" x14ac:dyDescent="0.3">
      <c r="A164" s="80" t="s">
        <v>390</v>
      </c>
      <c r="B164" s="81" t="s">
        <v>898</v>
      </c>
      <c r="C164" s="82" t="s">
        <v>1488</v>
      </c>
      <c r="D164" s="83" t="s">
        <v>213</v>
      </c>
      <c r="E164" s="84">
        <v>240</v>
      </c>
      <c r="F164" s="85">
        <v>11644.825392000001</v>
      </c>
      <c r="G164" s="85">
        <f t="shared" si="6"/>
        <v>2794758.0940800002</v>
      </c>
      <c r="H164" s="85"/>
      <c r="I164" s="85">
        <f t="shared" si="7"/>
        <v>0</v>
      </c>
      <c r="J164" s="85">
        <f t="shared" si="8"/>
        <v>2794758.0940800002</v>
      </c>
      <c r="K164" s="79">
        <f>9704.02116*1.2</f>
        <v>11644.825392000001</v>
      </c>
    </row>
    <row r="165" spans="1:11" s="79" customFormat="1" ht="40.799999999999997" x14ac:dyDescent="0.3">
      <c r="A165" s="80" t="s">
        <v>392</v>
      </c>
      <c r="B165" s="81" t="s">
        <v>870</v>
      </c>
      <c r="C165" s="82" t="s">
        <v>1489</v>
      </c>
      <c r="D165" s="83" t="s">
        <v>213</v>
      </c>
      <c r="E165" s="84">
        <v>480</v>
      </c>
      <c r="F165" s="85">
        <v>919.89600000000007</v>
      </c>
      <c r="G165" s="85">
        <f t="shared" si="6"/>
        <v>441550.08000000002</v>
      </c>
      <c r="H165" s="85"/>
      <c r="I165" s="85">
        <f t="shared" si="7"/>
        <v>0</v>
      </c>
      <c r="J165" s="85">
        <f t="shared" si="8"/>
        <v>441550.08000000002</v>
      </c>
    </row>
    <row r="166" spans="1:11" s="79" customFormat="1" ht="40.799999999999997" x14ac:dyDescent="0.3">
      <c r="A166" s="80" t="s">
        <v>395</v>
      </c>
      <c r="B166" s="81" t="s">
        <v>838</v>
      </c>
      <c r="C166" s="82" t="s">
        <v>914</v>
      </c>
      <c r="D166" s="83" t="s">
        <v>213</v>
      </c>
      <c r="E166" s="84">
        <v>480</v>
      </c>
      <c r="F166" s="85">
        <v>3902.7719999999999</v>
      </c>
      <c r="G166" s="85">
        <f t="shared" si="6"/>
        <v>1873330.56</v>
      </c>
      <c r="H166" s="85"/>
      <c r="I166" s="85">
        <f t="shared" si="7"/>
        <v>0</v>
      </c>
      <c r="J166" s="85">
        <f t="shared" si="8"/>
        <v>1873330.56</v>
      </c>
      <c r="K166" s="79">
        <f>3252.31*1.2</f>
        <v>3902.7719999999999</v>
      </c>
    </row>
    <row r="167" spans="1:11" s="79" customFormat="1" ht="40.799999999999997" x14ac:dyDescent="0.3">
      <c r="A167" s="80" t="s">
        <v>398</v>
      </c>
      <c r="B167" s="81" t="s">
        <v>859</v>
      </c>
      <c r="C167" s="82" t="s">
        <v>1490</v>
      </c>
      <c r="D167" s="83" t="s">
        <v>213</v>
      </c>
      <c r="E167" s="84">
        <v>960</v>
      </c>
      <c r="F167" s="85">
        <v>330.82799999999997</v>
      </c>
      <c r="G167" s="85">
        <f t="shared" si="6"/>
        <v>317594.88</v>
      </c>
      <c r="H167" s="85"/>
      <c r="I167" s="85">
        <f t="shared" si="7"/>
        <v>0</v>
      </c>
      <c r="J167" s="85">
        <f t="shared" si="8"/>
        <v>317594.88</v>
      </c>
      <c r="K167" s="79">
        <f>275.69*1.2</f>
        <v>330.82799999999997</v>
      </c>
    </row>
    <row r="168" spans="1:11" s="79" customFormat="1" ht="40.799999999999997" x14ac:dyDescent="0.3">
      <c r="A168" s="80" t="s">
        <v>900</v>
      </c>
      <c r="B168" s="81" t="s">
        <v>840</v>
      </c>
      <c r="C168" s="82" t="s">
        <v>876</v>
      </c>
      <c r="D168" s="83" t="s">
        <v>213</v>
      </c>
      <c r="E168" s="84">
        <v>1440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79" customFormat="1" ht="40.799999999999997" x14ac:dyDescent="0.3">
      <c r="A169" s="80" t="s">
        <v>404</v>
      </c>
      <c r="B169" s="81" t="s">
        <v>842</v>
      </c>
      <c r="C169" s="82" t="s">
        <v>1404</v>
      </c>
      <c r="D169" s="83" t="s">
        <v>213</v>
      </c>
      <c r="E169" s="84">
        <v>960</v>
      </c>
      <c r="F169" s="85">
        <v>15.719999999999999</v>
      </c>
      <c r="G169" s="85">
        <f t="shared" si="6"/>
        <v>15091.199999999999</v>
      </c>
      <c r="H169" s="85"/>
      <c r="I169" s="85">
        <f t="shared" si="7"/>
        <v>0</v>
      </c>
      <c r="J169" s="85">
        <f t="shared" si="8"/>
        <v>15091.199999999999</v>
      </c>
      <c r="K169" s="79">
        <f>13.1*1.2</f>
        <v>15.719999999999999</v>
      </c>
    </row>
    <row r="170" spans="1:11" s="92" customFormat="1" ht="20.399999999999999" x14ac:dyDescent="0.3">
      <c r="A170" s="86" t="s">
        <v>902</v>
      </c>
      <c r="B170" s="87" t="s">
        <v>1455</v>
      </c>
      <c r="C170" s="88" t="s">
        <v>1456</v>
      </c>
      <c r="D170" s="89" t="s">
        <v>69</v>
      </c>
      <c r="E170" s="93">
        <v>0.35</v>
      </c>
      <c r="F170" s="91"/>
      <c r="G170" s="91">
        <f t="shared" si="6"/>
        <v>0</v>
      </c>
      <c r="H170" s="91"/>
      <c r="I170" s="91">
        <f t="shared" si="7"/>
        <v>0</v>
      </c>
      <c r="J170" s="91">
        <f t="shared" si="8"/>
        <v>0</v>
      </c>
    </row>
    <row r="171" spans="1:11" s="79" customFormat="1" ht="40.799999999999997" x14ac:dyDescent="0.3">
      <c r="A171" s="80" t="s">
        <v>903</v>
      </c>
      <c r="B171" s="81" t="s">
        <v>1457</v>
      </c>
      <c r="C171" s="82" t="s">
        <v>1483</v>
      </c>
      <c r="D171" s="83" t="s">
        <v>213</v>
      </c>
      <c r="E171" s="84">
        <v>35</v>
      </c>
      <c r="F171" s="85">
        <v>3302.2080000000001</v>
      </c>
      <c r="G171" s="85">
        <f t="shared" si="6"/>
        <v>115577.28</v>
      </c>
      <c r="H171" s="85"/>
      <c r="I171" s="85">
        <f t="shared" si="7"/>
        <v>0</v>
      </c>
      <c r="J171" s="85">
        <f t="shared" si="8"/>
        <v>115577.28</v>
      </c>
    </row>
    <row r="172" spans="1:11" s="79" customFormat="1" ht="40.799999999999997" x14ac:dyDescent="0.3">
      <c r="A172" s="80" t="s">
        <v>412</v>
      </c>
      <c r="B172" s="81" t="s">
        <v>870</v>
      </c>
      <c r="C172" s="82" t="s">
        <v>1302</v>
      </c>
      <c r="D172" s="83" t="s">
        <v>213</v>
      </c>
      <c r="E172" s="84">
        <v>70</v>
      </c>
      <c r="F172" s="85">
        <v>919.89600000000007</v>
      </c>
      <c r="G172" s="85">
        <f t="shared" si="6"/>
        <v>64392.720000000008</v>
      </c>
      <c r="H172" s="85"/>
      <c r="I172" s="85">
        <f t="shared" si="7"/>
        <v>0</v>
      </c>
      <c r="J172" s="85">
        <f t="shared" si="8"/>
        <v>64392.720000000008</v>
      </c>
    </row>
    <row r="173" spans="1:11" s="79" customFormat="1" ht="40.799999999999997" x14ac:dyDescent="0.3">
      <c r="A173" s="80" t="s">
        <v>416</v>
      </c>
      <c r="B173" s="81" t="s">
        <v>859</v>
      </c>
      <c r="C173" s="82" t="s">
        <v>1490</v>
      </c>
      <c r="D173" s="83" t="s">
        <v>213</v>
      </c>
      <c r="E173" s="84">
        <v>140</v>
      </c>
      <c r="F173" s="85">
        <v>330.82799999999997</v>
      </c>
      <c r="G173" s="85">
        <f t="shared" si="6"/>
        <v>46315.92</v>
      </c>
      <c r="H173" s="85"/>
      <c r="I173" s="85">
        <f t="shared" si="7"/>
        <v>0</v>
      </c>
      <c r="J173" s="85">
        <f t="shared" si="8"/>
        <v>46315.92</v>
      </c>
    </row>
    <row r="174" spans="1:11" s="79" customFormat="1" ht="40.799999999999997" x14ac:dyDescent="0.3">
      <c r="A174" s="80" t="s">
        <v>906</v>
      </c>
      <c r="B174" s="81" t="s">
        <v>840</v>
      </c>
      <c r="C174" s="82" t="s">
        <v>876</v>
      </c>
      <c r="D174" s="83" t="s">
        <v>213</v>
      </c>
      <c r="E174" s="84">
        <v>140</v>
      </c>
      <c r="F174" s="85"/>
      <c r="G174" s="85">
        <f t="shared" si="6"/>
        <v>0</v>
      </c>
      <c r="H174" s="85"/>
      <c r="I174" s="85">
        <f t="shared" si="7"/>
        <v>0</v>
      </c>
      <c r="J174" s="85">
        <f t="shared" si="8"/>
        <v>0</v>
      </c>
    </row>
    <row r="175" spans="1:11" s="79" customFormat="1" ht="40.799999999999997" x14ac:dyDescent="0.3">
      <c r="A175" s="80" t="s">
        <v>422</v>
      </c>
      <c r="B175" s="81" t="s">
        <v>842</v>
      </c>
      <c r="C175" s="82" t="s">
        <v>1404</v>
      </c>
      <c r="D175" s="83" t="s">
        <v>213</v>
      </c>
      <c r="E175" s="84">
        <v>140</v>
      </c>
      <c r="F175" s="85">
        <v>15.719999999999999</v>
      </c>
      <c r="G175" s="85">
        <f t="shared" si="6"/>
        <v>2200.7999999999997</v>
      </c>
      <c r="H175" s="85"/>
      <c r="I175" s="85">
        <f t="shared" si="7"/>
        <v>0</v>
      </c>
      <c r="J175" s="85">
        <f t="shared" si="8"/>
        <v>2200.7999999999997</v>
      </c>
    </row>
    <row r="176" spans="1:11" s="92" customFormat="1" ht="20.399999999999999" x14ac:dyDescent="0.3">
      <c r="A176" s="86" t="s">
        <v>424</v>
      </c>
      <c r="B176" s="87" t="s">
        <v>1455</v>
      </c>
      <c r="C176" s="88" t="s">
        <v>1456</v>
      </c>
      <c r="D176" s="89" t="s">
        <v>69</v>
      </c>
      <c r="E176" s="93">
        <v>1.1399999999999999</v>
      </c>
      <c r="F176" s="91"/>
      <c r="G176" s="91">
        <f t="shared" si="6"/>
        <v>0</v>
      </c>
      <c r="H176" s="91"/>
      <c r="I176" s="91">
        <f t="shared" si="7"/>
        <v>0</v>
      </c>
      <c r="J176" s="91">
        <f t="shared" si="8"/>
        <v>0</v>
      </c>
    </row>
    <row r="177" spans="1:11" s="79" customFormat="1" ht="40.799999999999997" x14ac:dyDescent="0.3">
      <c r="A177" s="80" t="s">
        <v>427</v>
      </c>
      <c r="B177" s="81" t="s">
        <v>1457</v>
      </c>
      <c r="C177" s="82" t="s">
        <v>1458</v>
      </c>
      <c r="D177" s="83" t="s">
        <v>213</v>
      </c>
      <c r="E177" s="84">
        <v>114</v>
      </c>
      <c r="F177" s="85">
        <v>3377.2080000000001</v>
      </c>
      <c r="G177" s="85">
        <f t="shared" si="6"/>
        <v>385001.712</v>
      </c>
      <c r="H177" s="85"/>
      <c r="I177" s="85">
        <f t="shared" si="7"/>
        <v>0</v>
      </c>
      <c r="J177" s="85">
        <f t="shared" si="8"/>
        <v>385001.712</v>
      </c>
    </row>
    <row r="178" spans="1:11" s="79" customFormat="1" ht="40.799999999999997" x14ac:dyDescent="0.3">
      <c r="A178" s="80" t="s">
        <v>908</v>
      </c>
      <c r="B178" s="81" t="s">
        <v>1459</v>
      </c>
      <c r="C178" s="82" t="s">
        <v>1460</v>
      </c>
      <c r="D178" s="83" t="s">
        <v>213</v>
      </c>
      <c r="E178" s="84">
        <v>228</v>
      </c>
      <c r="F178" s="85">
        <v>407.64</v>
      </c>
      <c r="G178" s="85">
        <f t="shared" si="6"/>
        <v>92941.92</v>
      </c>
      <c r="H178" s="85"/>
      <c r="I178" s="85">
        <f t="shared" si="7"/>
        <v>0</v>
      </c>
      <c r="J178" s="85">
        <f t="shared" si="8"/>
        <v>92941.92</v>
      </c>
      <c r="K178" s="79">
        <f>339.7*1.2</f>
        <v>407.64</v>
      </c>
    </row>
    <row r="179" spans="1:11" s="79" customFormat="1" ht="40.799999999999997" x14ac:dyDescent="0.3">
      <c r="A179" s="80" t="s">
        <v>432</v>
      </c>
      <c r="B179" s="81" t="s">
        <v>840</v>
      </c>
      <c r="C179" s="82" t="s">
        <v>1461</v>
      </c>
      <c r="D179" s="83" t="s">
        <v>213</v>
      </c>
      <c r="E179" s="84">
        <v>228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1" s="79" customFormat="1" ht="40.799999999999997" x14ac:dyDescent="0.3">
      <c r="A180" s="80" t="s">
        <v>435</v>
      </c>
      <c r="B180" s="81" t="s">
        <v>859</v>
      </c>
      <c r="C180" s="82" t="s">
        <v>1462</v>
      </c>
      <c r="D180" s="83" t="s">
        <v>213</v>
      </c>
      <c r="E180" s="84">
        <v>228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1" s="79" customFormat="1" ht="40.799999999999997" x14ac:dyDescent="0.3">
      <c r="A181" s="80" t="s">
        <v>438</v>
      </c>
      <c r="B181" s="81" t="s">
        <v>840</v>
      </c>
      <c r="C181" s="82" t="s">
        <v>876</v>
      </c>
      <c r="D181" s="83" t="s">
        <v>213</v>
      </c>
      <c r="E181" s="84">
        <v>228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1" s="92" customFormat="1" ht="20.399999999999999" x14ac:dyDescent="0.3">
      <c r="A182" s="86" t="s">
        <v>442</v>
      </c>
      <c r="B182" s="87" t="s">
        <v>825</v>
      </c>
      <c r="C182" s="88" t="s">
        <v>826</v>
      </c>
      <c r="D182" s="89" t="s">
        <v>109</v>
      </c>
      <c r="E182" s="90">
        <v>12</v>
      </c>
      <c r="F182" s="91"/>
      <c r="G182" s="91">
        <f t="shared" si="6"/>
        <v>0</v>
      </c>
      <c r="H182" s="91"/>
      <c r="I182" s="91">
        <f t="shared" si="7"/>
        <v>0</v>
      </c>
      <c r="J182" s="91">
        <f t="shared" si="8"/>
        <v>0</v>
      </c>
    </row>
    <row r="183" spans="1:11" s="79" customFormat="1" ht="40.799999999999997" x14ac:dyDescent="0.3">
      <c r="A183" s="80" t="s">
        <v>445</v>
      </c>
      <c r="B183" s="81" t="s">
        <v>1069</v>
      </c>
      <c r="C183" s="82" t="s">
        <v>1491</v>
      </c>
      <c r="D183" s="83" t="s">
        <v>116</v>
      </c>
      <c r="E183" s="95">
        <v>1153.5999999999999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1" s="79" customFormat="1" ht="40.799999999999997" x14ac:dyDescent="0.3">
      <c r="A184" s="80" t="s">
        <v>448</v>
      </c>
      <c r="B184" s="81" t="s">
        <v>1069</v>
      </c>
      <c r="C184" s="82" t="s">
        <v>1492</v>
      </c>
      <c r="D184" s="83" t="s">
        <v>116</v>
      </c>
      <c r="E184" s="95">
        <v>82.4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1" s="92" customFormat="1" ht="20.399999999999999" x14ac:dyDescent="0.3">
      <c r="A185" s="86" t="s">
        <v>450</v>
      </c>
      <c r="B185" s="87" t="s">
        <v>1330</v>
      </c>
      <c r="C185" s="88" t="s">
        <v>1331</v>
      </c>
      <c r="D185" s="89" t="s">
        <v>109</v>
      </c>
      <c r="E185" s="94">
        <v>0.2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1" s="79" customFormat="1" ht="40.799999999999997" x14ac:dyDescent="0.3">
      <c r="A186" s="80" t="s">
        <v>452</v>
      </c>
      <c r="B186" s="81" t="s">
        <v>1069</v>
      </c>
      <c r="C186" s="82" t="s">
        <v>1332</v>
      </c>
      <c r="D186" s="83" t="s">
        <v>116</v>
      </c>
      <c r="E186" s="95">
        <v>20.6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1" s="79" customFormat="1" ht="40.799999999999997" x14ac:dyDescent="0.3">
      <c r="A187" s="80" t="s">
        <v>454</v>
      </c>
      <c r="B187" s="81" t="s">
        <v>1073</v>
      </c>
      <c r="C187" s="82" t="s">
        <v>1466</v>
      </c>
      <c r="D187" s="83" t="s">
        <v>213</v>
      </c>
      <c r="E187" s="84">
        <v>2000</v>
      </c>
      <c r="F187" s="85"/>
      <c r="G187" s="85">
        <f t="shared" si="6"/>
        <v>0</v>
      </c>
      <c r="H187" s="85"/>
      <c r="I187" s="85">
        <f t="shared" si="7"/>
        <v>0</v>
      </c>
      <c r="J187" s="85">
        <f t="shared" si="8"/>
        <v>0</v>
      </c>
    </row>
    <row r="188" spans="1:11" s="79" customFormat="1" ht="40.799999999999997" x14ac:dyDescent="0.3">
      <c r="A188" s="80" t="s">
        <v>456</v>
      </c>
      <c r="B188" s="81" t="s">
        <v>833</v>
      </c>
      <c r="C188" s="82" t="s">
        <v>1311</v>
      </c>
      <c r="D188" s="83" t="s">
        <v>213</v>
      </c>
      <c r="E188" s="84">
        <v>570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1" s="79" customFormat="1" ht="40.799999999999997" x14ac:dyDescent="0.3">
      <c r="A189" s="80" t="s">
        <v>458</v>
      </c>
      <c r="B189" s="81" t="s">
        <v>924</v>
      </c>
      <c r="C189" s="82" t="s">
        <v>1493</v>
      </c>
      <c r="D189" s="83" t="s">
        <v>213</v>
      </c>
      <c r="E189" s="84">
        <v>160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1" s="79" customFormat="1" ht="40.799999999999997" x14ac:dyDescent="0.3">
      <c r="A190" s="80" t="s">
        <v>459</v>
      </c>
      <c r="B190" s="81" t="s">
        <v>924</v>
      </c>
      <c r="C190" s="82" t="s">
        <v>1494</v>
      </c>
      <c r="D190" s="83" t="s">
        <v>213</v>
      </c>
      <c r="E190" s="84">
        <v>40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1" s="79" customFormat="1" ht="40.799999999999997" x14ac:dyDescent="0.3">
      <c r="A191" s="80" t="s">
        <v>461</v>
      </c>
      <c r="B191" s="81" t="s">
        <v>815</v>
      </c>
      <c r="C191" s="82" t="s">
        <v>846</v>
      </c>
      <c r="D191" s="83" t="s">
        <v>213</v>
      </c>
      <c r="E191" s="84">
        <v>1540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1" s="79" customFormat="1" ht="40.799999999999997" x14ac:dyDescent="0.3">
      <c r="A192" s="80" t="s">
        <v>463</v>
      </c>
      <c r="B192" s="81" t="s">
        <v>817</v>
      </c>
      <c r="C192" s="82" t="s">
        <v>1467</v>
      </c>
      <c r="D192" s="83" t="s">
        <v>213</v>
      </c>
      <c r="E192" s="84">
        <v>1120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1" s="79" customFormat="1" ht="40.799999999999997" x14ac:dyDescent="0.3">
      <c r="A193" s="80" t="s">
        <v>466</v>
      </c>
      <c r="B193" s="81" t="s">
        <v>811</v>
      </c>
      <c r="C193" s="82" t="s">
        <v>1468</v>
      </c>
      <c r="D193" s="83" t="s">
        <v>213</v>
      </c>
      <c r="E193" s="84">
        <v>1120</v>
      </c>
      <c r="F193" s="85">
        <v>2143.4171999999999</v>
      </c>
      <c r="G193" s="85">
        <f t="shared" si="6"/>
        <v>2400627.264</v>
      </c>
      <c r="H193" s="85"/>
      <c r="I193" s="85">
        <f t="shared" si="7"/>
        <v>0</v>
      </c>
      <c r="J193" s="85">
        <f t="shared" si="8"/>
        <v>2400627.264</v>
      </c>
      <c r="K193" s="79">
        <f>1786.181*1.2</f>
        <v>2143.4171999999999</v>
      </c>
    </row>
    <row r="194" spans="1:11" s="79" customFormat="1" ht="40.799999999999997" x14ac:dyDescent="0.3">
      <c r="A194" s="80" t="s">
        <v>916</v>
      </c>
      <c r="B194" s="81" t="s">
        <v>1334</v>
      </c>
      <c r="C194" s="82" t="s">
        <v>1335</v>
      </c>
      <c r="D194" s="83" t="s">
        <v>213</v>
      </c>
      <c r="E194" s="84">
        <v>1120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1" s="79" customFormat="1" ht="40.799999999999997" x14ac:dyDescent="0.3">
      <c r="A195" s="80" t="s">
        <v>471</v>
      </c>
      <c r="B195" s="81" t="s">
        <v>1334</v>
      </c>
      <c r="C195" s="82" t="s">
        <v>1336</v>
      </c>
      <c r="D195" s="83" t="s">
        <v>213</v>
      </c>
      <c r="E195" s="84">
        <v>2240</v>
      </c>
      <c r="F195" s="85"/>
      <c r="G195" s="85">
        <f t="shared" ref="G195:G199" si="9">E195*F195</f>
        <v>0</v>
      </c>
      <c r="H195" s="85"/>
      <c r="I195" s="85">
        <f t="shared" ref="I195:I199" si="10">E195*H195</f>
        <v>0</v>
      </c>
      <c r="J195" s="85">
        <f t="shared" ref="J195:J258" si="11">G195+I195</f>
        <v>0</v>
      </c>
    </row>
    <row r="196" spans="1:11" s="79" customFormat="1" ht="40.799999999999997" x14ac:dyDescent="0.3">
      <c r="A196" s="80" t="s">
        <v>473</v>
      </c>
      <c r="B196" s="81" t="s">
        <v>1334</v>
      </c>
      <c r="C196" s="82" t="s">
        <v>1337</v>
      </c>
      <c r="D196" s="83" t="s">
        <v>213</v>
      </c>
      <c r="E196" s="84">
        <v>2240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1" s="79" customFormat="1" ht="40.799999999999997" x14ac:dyDescent="0.3">
      <c r="A197" s="80" t="s">
        <v>474</v>
      </c>
      <c r="B197" s="81" t="s">
        <v>840</v>
      </c>
      <c r="C197" s="82" t="s">
        <v>912</v>
      </c>
      <c r="D197" s="83" t="s">
        <v>213</v>
      </c>
      <c r="E197" s="84">
        <v>2240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1" s="92" customFormat="1" ht="30.6" x14ac:dyDescent="0.3">
      <c r="A198" s="86" t="s">
        <v>477</v>
      </c>
      <c r="B198" s="87" t="s">
        <v>498</v>
      </c>
      <c r="C198" s="88" t="s">
        <v>499</v>
      </c>
      <c r="D198" s="89" t="s">
        <v>109</v>
      </c>
      <c r="E198" s="94">
        <v>0.8</v>
      </c>
      <c r="F198" s="91"/>
      <c r="G198" s="91">
        <f t="shared" si="9"/>
        <v>0</v>
      </c>
      <c r="H198" s="91"/>
      <c r="I198" s="91">
        <f t="shared" si="10"/>
        <v>0</v>
      </c>
      <c r="J198" s="91">
        <f t="shared" si="11"/>
        <v>0</v>
      </c>
    </row>
    <row r="199" spans="1:11" s="79" customFormat="1" ht="40.799999999999997" x14ac:dyDescent="0.3">
      <c r="A199" s="80" t="s">
        <v>479</v>
      </c>
      <c r="B199" s="81" t="s">
        <v>823</v>
      </c>
      <c r="C199" s="82" t="s">
        <v>1312</v>
      </c>
      <c r="D199" s="83" t="s">
        <v>116</v>
      </c>
      <c r="E199" s="95">
        <v>82.4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1" x14ac:dyDescent="0.3">
      <c r="G200" s="91">
        <f t="shared" ref="G200:I200" si="12">SUM(G3:G199)</f>
        <v>42199615.264649898</v>
      </c>
      <c r="H200" s="91"/>
      <c r="I200" s="91">
        <f t="shared" si="12"/>
        <v>0</v>
      </c>
      <c r="J200" s="91">
        <f>SUM(J3:J199)</f>
        <v>42199615.264649898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8.4 ЭОМ</vt:lpstr>
      <vt:lpstr>5.1.1-ЭС</vt:lpstr>
      <vt:lpstr>3.4-ЭОМ</vt:lpstr>
      <vt:lpstr>3.2-ЭОМ</vt:lpstr>
      <vt:lpstr>3.1-ЭОМ (2)</vt:lpstr>
      <vt:lpstr>3.1-СЭО (2)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2025-05-22T14:26:31Z</dcterms:modified>
</cp:coreProperties>
</file>