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Коломна\ЖД пути Коломна\"/>
    </mc:Choice>
  </mc:AlternateContent>
  <xr:revisionPtr revIDLastSave="0" documentId="13_ncr:1_{7BE57842-CDE9-4493-BDDE-B21D3599731D}" xr6:coauthVersionLast="47" xr6:coauthVersionMax="47" xr10:uidLastSave="{00000000-0000-0000-0000-000000000000}"/>
  <bookViews>
    <workbookView xWindow="28680" yWindow="1755" windowWidth="29040" windowHeight="15840" xr2:uid="{1ED0FF97-0DE0-4336-9634-F86840BC891D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  <c r="M6" i="1"/>
  <c r="M7" i="1"/>
  <c r="M8" i="1"/>
  <c r="M9" i="1"/>
  <c r="M12" i="1"/>
  <c r="M5" i="1"/>
  <c r="F16" i="1" l="1"/>
  <c r="F17" i="1"/>
  <c r="F18" i="1"/>
  <c r="F19" i="1"/>
  <c r="F15" i="1"/>
  <c r="C26" i="1"/>
  <c r="C25" i="1"/>
  <c r="C12" i="1"/>
  <c r="C9" i="1"/>
  <c r="C8" i="1"/>
  <c r="C7" i="1"/>
  <c r="C6" i="1"/>
  <c r="C5" i="1"/>
  <c r="F21" i="1" l="1"/>
  <c r="F22" i="1" s="1"/>
  <c r="F25" i="1"/>
  <c r="F5" i="1"/>
  <c r="F27" i="1"/>
  <c r="F26" i="1"/>
  <c r="F12" i="1"/>
  <c r="F11" i="1"/>
  <c r="F10" i="1"/>
  <c r="F9" i="1"/>
  <c r="F8" i="1"/>
  <c r="F7" i="1"/>
  <c r="F6" i="1"/>
  <c r="F4" i="1"/>
  <c r="F32" i="1" l="1"/>
  <c r="F13" i="1"/>
  <c r="F34" i="1" s="1"/>
</calcChain>
</file>

<file path=xl/sharedStrings.xml><?xml version="1.0" encoding="utf-8"?>
<sst xmlns="http://schemas.openxmlformats.org/spreadsheetml/2006/main" count="75" uniqueCount="30">
  <si>
    <t>НТПК</t>
  </si>
  <si>
    <t>№</t>
  </si>
  <si>
    <t>Товары (работы, услуги)</t>
  </si>
  <si>
    <t>Кол-во</t>
  </si>
  <si>
    <t>Ед.</t>
  </si>
  <si>
    <t>Цена с НДС</t>
  </si>
  <si>
    <t>Сумма</t>
  </si>
  <si>
    <t>т</t>
  </si>
  <si>
    <t>Шпала железобетонная, Ш1 1-й сорт (с доставкой ж/д транспортом)</t>
  </si>
  <si>
    <t>шт</t>
  </si>
  <si>
    <t>Прокладка подрельсовая ЦП-143</t>
  </si>
  <si>
    <t>Прокладка ЦП-328</t>
  </si>
  <si>
    <t>ИТОГО СП12, путь3</t>
  </si>
  <si>
    <r>
      <t xml:space="preserve">Долг КЗ поставка ЖДР </t>
    </r>
    <r>
      <rPr>
        <b/>
        <sz val="12"/>
        <color rgb="FFFF0000"/>
        <rFont val="Arial"/>
        <family val="2"/>
        <charset val="204"/>
      </rPr>
      <t>(УПД задним числом)</t>
    </r>
  </si>
  <si>
    <t>Шпала железобетонная, Ш1</t>
  </si>
  <si>
    <t>Болт клеммный М22х75 в сборе</t>
  </si>
  <si>
    <t>Болт закладной М22х175 в сборе</t>
  </si>
  <si>
    <t>Все затраты КЗ на СП12, путь3, Долг</t>
  </si>
  <si>
    <t>Путь 3 СП12</t>
  </si>
  <si>
    <t>Цена</t>
  </si>
  <si>
    <r>
      <t xml:space="preserve">Рельсы </t>
    </r>
    <r>
      <rPr>
        <sz val="8"/>
        <color rgb="FFFF0000"/>
        <rFont val="Arial"/>
        <family val="2"/>
        <charset val="204"/>
      </rPr>
      <t>РП65 ДТ350</t>
    </r>
    <r>
      <rPr>
        <sz val="8"/>
        <rFont val="Arial"/>
        <family val="2"/>
        <charset val="204"/>
      </rPr>
      <t xml:space="preserve">, </t>
    </r>
    <r>
      <rPr>
        <sz val="8"/>
        <rFont val="Arial"/>
      </rPr>
      <t xml:space="preserve">L= </t>
    </r>
    <r>
      <rPr>
        <sz val="8"/>
        <rFont val="Arial"/>
        <charset val="204"/>
      </rPr>
      <t xml:space="preserve">12.5 м </t>
    </r>
  </si>
  <si>
    <t xml:space="preserve">Накладка 1Р-65 </t>
  </si>
  <si>
    <t xml:space="preserve">Подкладка КБ-65 </t>
  </si>
  <si>
    <t xml:space="preserve">Болт стыковой М27х160 в сборе </t>
  </si>
  <si>
    <t xml:space="preserve">Болт клеммный М22х75 в сборе </t>
  </si>
  <si>
    <t xml:space="preserve">Болт закладной М22х175 в сборе </t>
  </si>
  <si>
    <t>Накладка 1Р-65 новая</t>
  </si>
  <si>
    <t>Подкладка КБ-65 новая</t>
  </si>
  <si>
    <t>Шпала железобетонная, Ш1 1-й сорт</t>
  </si>
  <si>
    <r>
      <t xml:space="preserve">Рельсы </t>
    </r>
    <r>
      <rPr>
        <sz val="8"/>
        <color rgb="FFFF0000"/>
        <rFont val="Arial"/>
        <family val="2"/>
        <charset val="204"/>
      </rPr>
      <t>РП65 ДТ350</t>
    </r>
    <r>
      <rPr>
        <sz val="8"/>
        <rFont val="Arial"/>
        <family val="2"/>
        <charset val="204"/>
      </rPr>
      <t xml:space="preserve">, </t>
    </r>
    <r>
      <rPr>
        <sz val="8"/>
        <rFont val="Arial"/>
        <family val="2"/>
        <charset val="204"/>
      </rPr>
      <t xml:space="preserve">L= </t>
    </r>
    <r>
      <rPr>
        <sz val="8"/>
        <rFont val="Arial"/>
        <family val="2"/>
        <charset val="204"/>
      </rPr>
      <t xml:space="preserve">12.5 м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</si>
</sst>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b/>
      <i/>
      <sz val="10"/>
      <name val="Arial"/>
      <charset val="204"/>
    </font>
    <font>
      <b/>
      <i/>
      <sz val="10"/>
      <name val="Arial"/>
      <family val="2"/>
      <charset val="204"/>
    </font>
    <font>
      <sz val="8"/>
      <name val="Arial"/>
      <charset val="204"/>
    </font>
    <font>
      <sz val="8"/>
      <name val="Arial"/>
      <family val="2"/>
      <charset val="204"/>
    </font>
    <font>
      <sz val="8"/>
      <color rgb="FFFF0000"/>
      <name val="Arial"/>
      <family val="2"/>
      <charset val="204"/>
    </font>
    <font>
      <sz val="8"/>
      <name val="Arial"/>
    </font>
    <font>
      <b/>
      <i/>
      <sz val="9"/>
      <name val="Arial"/>
      <family val="2"/>
      <charset val="204"/>
    </font>
    <font>
      <sz val="7.5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sz val="12"/>
      <name val="Arial"/>
      <family val="2"/>
      <charset val="204"/>
    </font>
    <font>
      <b/>
      <sz val="12"/>
      <color rgb="FFFF0000"/>
      <name val="Arial"/>
      <family val="2"/>
      <charset val="204"/>
    </font>
    <font>
      <b/>
      <sz val="11"/>
      <color rgb="FFFF0000"/>
      <name val="Arial"/>
      <family val="2"/>
      <charset val="204"/>
    </font>
    <font>
      <sz val="7.5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ont="0" applyFill="0" applyBorder="0" applyAlignment="0" applyProtection="0">
      <alignment vertical="top"/>
    </xf>
  </cellStyleXfs>
  <cellXfs count="33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6" fillId="0" borderId="1" xfId="2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justify"/>
    </xf>
    <xf numFmtId="0" fontId="7" fillId="0" borderId="1" xfId="2" applyNumberFormat="1" applyFont="1" applyFill="1" applyBorder="1" applyAlignment="1" applyProtection="1">
      <alignment horizontal="center"/>
    </xf>
    <xf numFmtId="0" fontId="8" fillId="0" borderId="1" xfId="2" applyNumberFormat="1" applyFont="1" applyFill="1" applyBorder="1" applyAlignment="1" applyProtection="1">
      <alignment horizontal="center" vertical="center"/>
    </xf>
    <xf numFmtId="4" fontId="10" fillId="0" borderId="2" xfId="2" applyNumberFormat="1" applyFont="1" applyFill="1" applyBorder="1" applyAlignment="1" applyProtection="1">
      <alignment horizontal="center" vertical="center"/>
    </xf>
    <xf numFmtId="0" fontId="9" fillId="0" borderId="1" xfId="2" applyNumberFormat="1" applyFont="1" applyFill="1" applyBorder="1" applyAlignment="1" applyProtection="1">
      <alignment horizontal="left" vertical="top" wrapText="1"/>
    </xf>
    <xf numFmtId="0" fontId="10" fillId="0" borderId="1" xfId="2" applyNumberFormat="1" applyFont="1" applyFill="1" applyBorder="1" applyAlignment="1" applyProtection="1">
      <alignment horizontal="center" vertical="center"/>
    </xf>
    <xf numFmtId="0" fontId="8" fillId="0" borderId="1" xfId="2" applyNumberFormat="1" applyFont="1" applyFill="1" applyBorder="1" applyAlignment="1" applyProtection="1">
      <alignment horizontal="left" vertical="top" wrapText="1"/>
    </xf>
    <xf numFmtId="4" fontId="10" fillId="0" borderId="1" xfId="2" applyNumberFormat="1" applyFont="1" applyFill="1" applyBorder="1" applyAlignment="1" applyProtection="1">
      <alignment horizontal="center" vertical="center"/>
    </xf>
    <xf numFmtId="4" fontId="2" fillId="0" borderId="0" xfId="0" applyNumberFormat="1" applyFont="1"/>
    <xf numFmtId="0" fontId="12" fillId="0" borderId="1" xfId="2" applyNumberFormat="1" applyFont="1" applyFill="1" applyBorder="1" applyAlignment="1" applyProtection="1">
      <alignment horizontal="center"/>
    </xf>
    <xf numFmtId="0" fontId="12" fillId="0" borderId="1" xfId="2" applyNumberFormat="1" applyFont="1" applyFill="1" applyBorder="1" applyAlignment="1" applyProtection="1">
      <alignment horizontal="center" vertical="center"/>
    </xf>
    <xf numFmtId="0" fontId="13" fillId="0" borderId="1" xfId="2" applyNumberFormat="1" applyFont="1" applyFill="1" applyBorder="1" applyAlignment="1" applyProtection="1">
      <alignment horizontal="center"/>
    </xf>
    <xf numFmtId="0" fontId="13" fillId="0" borderId="1" xfId="2" applyNumberFormat="1" applyFont="1" applyFill="1" applyBorder="1" applyAlignment="1" applyProtection="1">
      <alignment horizontal="left" vertical="center" wrapText="1"/>
    </xf>
    <xf numFmtId="0" fontId="13" fillId="0" borderId="1" xfId="2" applyNumberFormat="1" applyFont="1" applyFill="1" applyBorder="1" applyAlignment="1" applyProtection="1">
      <alignment horizontal="center" vertical="center"/>
    </xf>
    <xf numFmtId="0" fontId="5" fillId="0" borderId="0" xfId="2" applyNumberFormat="1" applyFont="1" applyFill="1" applyBorder="1" applyAlignment="1" applyProtection="1">
      <alignment horizontal="left" vertical="center" wrapText="1"/>
    </xf>
    <xf numFmtId="0" fontId="15" fillId="0" borderId="0" xfId="2" applyNumberFormat="1" applyFont="1" applyFill="1" applyBorder="1" applyAlignment="1" applyProtection="1">
      <alignment horizontal="left" vertical="center" wrapText="1"/>
    </xf>
    <xf numFmtId="43" fontId="2" fillId="0" borderId="0" xfId="1" applyFont="1"/>
    <xf numFmtId="164" fontId="14" fillId="0" borderId="0" xfId="0" applyNumberFormat="1" applyFont="1"/>
    <xf numFmtId="0" fontId="2" fillId="0" borderId="0" xfId="0" applyFont="1" applyAlignment="1">
      <alignment horizontal="center"/>
    </xf>
    <xf numFmtId="0" fontId="17" fillId="0" borderId="0" xfId="2" applyNumberFormat="1" applyFont="1" applyFill="1" applyBorder="1" applyAlignment="1" applyProtection="1">
      <alignment horizontal="left" vertical="center" wrapText="1"/>
    </xf>
    <xf numFmtId="164" fontId="2" fillId="0" borderId="0" xfId="0" applyNumberFormat="1" applyFont="1"/>
    <xf numFmtId="0" fontId="18" fillId="0" borderId="1" xfId="2" applyNumberFormat="1" applyFont="1" applyFill="1" applyBorder="1" applyAlignment="1" applyProtection="1">
      <alignment horizontal="center" vertical="center"/>
    </xf>
    <xf numFmtId="0" fontId="0" fillId="0" borderId="0" xfId="0" applyBorder="1"/>
    <xf numFmtId="0" fontId="8" fillId="0" borderId="0" xfId="2" applyNumberFormat="1" applyFont="1" applyFill="1" applyBorder="1" applyAlignment="1" applyProtection="1">
      <alignment horizontal="left" vertical="top" wrapText="1"/>
    </xf>
    <xf numFmtId="0" fontId="18" fillId="0" borderId="0" xfId="2" applyNumberFormat="1" applyFont="1" applyFill="1" applyBorder="1" applyAlignment="1" applyProtection="1">
      <alignment horizontal="center" vertical="center"/>
    </xf>
    <xf numFmtId="0" fontId="8" fillId="0" borderId="0" xfId="2" applyNumberFormat="1" applyFont="1" applyFill="1" applyBorder="1" applyAlignment="1" applyProtection="1">
      <alignment horizontal="center" vertical="center"/>
    </xf>
    <xf numFmtId="4" fontId="2" fillId="0" borderId="0" xfId="0" applyNumberFormat="1" applyFont="1" applyBorder="1"/>
    <xf numFmtId="0" fontId="7" fillId="0" borderId="1" xfId="2" applyNumberFormat="1" applyFont="1" applyFill="1" applyBorder="1" applyAlignment="1" applyProtection="1">
      <alignment horizontal="justify"/>
    </xf>
    <xf numFmtId="0" fontId="9" fillId="0" borderId="1" xfId="2" applyNumberFormat="1" applyFont="1" applyFill="1" applyBorder="1" applyAlignment="1" applyProtection="1">
      <alignment horizontal="center" vertical="center"/>
    </xf>
  </cellXfs>
  <cellStyles count="3">
    <cellStyle name="Обычный" xfId="0" builtinId="0"/>
    <cellStyle name="Обычный_Лист1" xfId="2" xr:uid="{4A0D4D1C-DB53-4BB3-A650-CBE99BCCA536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15</xdr:row>
      <xdr:rowOff>0</xdr:rowOff>
    </xdr:from>
    <xdr:to>
      <xdr:col>14</xdr:col>
      <xdr:colOff>304800</xdr:colOff>
      <xdr:row>16</xdr:row>
      <xdr:rowOff>121920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612FF56E-19CF-42B3-850B-8A37020F587D}"/>
            </a:ext>
          </a:extLst>
        </xdr:cNvPr>
        <xdr:cNvSpPr>
          <a:spLocks noChangeAspect="1" noChangeArrowheads="1"/>
        </xdr:cNvSpPr>
      </xdr:nvSpPr>
      <xdr:spPr bwMode="auto">
        <a:xfrm>
          <a:off x="11087100" y="28651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6A41F-279F-43FF-A53D-7F77B5344E67}">
  <dimension ref="A1:M34"/>
  <sheetViews>
    <sheetView tabSelected="1" workbookViewId="0">
      <selection activeCell="I23" sqref="I23"/>
    </sheetView>
  </sheetViews>
  <sheetFormatPr defaultRowHeight="14.4" x14ac:dyDescent="0.3"/>
  <cols>
    <col min="1" max="1" width="3.44140625" bestFit="1" customWidth="1"/>
    <col min="2" max="2" width="25.88671875" bestFit="1" customWidth="1"/>
    <col min="3" max="3" width="8" bestFit="1" customWidth="1"/>
    <col min="4" max="4" width="4.5546875" bestFit="1" customWidth="1"/>
    <col min="5" max="5" width="12.21875" bestFit="1" customWidth="1"/>
    <col min="6" max="6" width="15.44140625" bestFit="1" customWidth="1"/>
    <col min="9" max="9" width="29.88671875" customWidth="1"/>
  </cols>
  <sheetData>
    <row r="1" spans="1:13" ht="18" x14ac:dyDescent="0.35">
      <c r="B1" s="2" t="s">
        <v>0</v>
      </c>
    </row>
    <row r="2" spans="1:13" x14ac:dyDescent="0.3">
      <c r="B2" s="22" t="s">
        <v>18</v>
      </c>
    </row>
    <row r="3" spans="1:13" x14ac:dyDescent="0.3">
      <c r="A3" s="13" t="s">
        <v>1</v>
      </c>
      <c r="B3" s="3" t="s">
        <v>2</v>
      </c>
      <c r="C3" s="4" t="s">
        <v>3</v>
      </c>
      <c r="D3" s="3" t="s">
        <v>4</v>
      </c>
      <c r="E3" s="3" t="s">
        <v>19</v>
      </c>
      <c r="F3" s="5" t="s">
        <v>6</v>
      </c>
      <c r="H3" s="13" t="s">
        <v>1</v>
      </c>
      <c r="I3" s="5" t="s">
        <v>2</v>
      </c>
      <c r="J3" s="31" t="s">
        <v>3</v>
      </c>
      <c r="K3" s="5" t="s">
        <v>4</v>
      </c>
    </row>
    <row r="4" spans="1:13" x14ac:dyDescent="0.3">
      <c r="A4" s="15">
        <v>1</v>
      </c>
      <c r="B4" s="8" t="s">
        <v>20</v>
      </c>
      <c r="C4" s="6">
        <v>38.116999999999997</v>
      </c>
      <c r="D4" s="6" t="s">
        <v>7</v>
      </c>
      <c r="E4" s="7">
        <v>167000</v>
      </c>
      <c r="F4" s="7">
        <f>E4*C4</f>
        <v>6365539</v>
      </c>
      <c r="H4" s="15">
        <v>1</v>
      </c>
      <c r="I4" s="8" t="s">
        <v>29</v>
      </c>
      <c r="J4" s="32">
        <v>38.116999999999997</v>
      </c>
      <c r="K4" s="32" t="s">
        <v>7</v>
      </c>
    </row>
    <row r="5" spans="1:13" ht="20.399999999999999" x14ac:dyDescent="0.3">
      <c r="A5" s="15">
        <v>2</v>
      </c>
      <c r="B5" s="10" t="s">
        <v>8</v>
      </c>
      <c r="C5" s="9">
        <f>460-14</f>
        <v>446</v>
      </c>
      <c r="D5" s="6" t="s">
        <v>9</v>
      </c>
      <c r="E5" s="7">
        <v>5700</v>
      </c>
      <c r="F5" s="7">
        <f>E5*C5</f>
        <v>2542200</v>
      </c>
      <c r="H5" s="15">
        <v>2</v>
      </c>
      <c r="I5" s="8" t="s">
        <v>8</v>
      </c>
      <c r="J5" s="9">
        <v>460</v>
      </c>
      <c r="K5" s="32" t="s">
        <v>9</v>
      </c>
      <c r="L5" s="25">
        <v>14</v>
      </c>
      <c r="M5" s="25">
        <f>J5-L5</f>
        <v>446</v>
      </c>
    </row>
    <row r="6" spans="1:13" x14ac:dyDescent="0.3">
      <c r="A6" s="15">
        <v>3</v>
      </c>
      <c r="B6" s="10" t="s">
        <v>21</v>
      </c>
      <c r="C6" s="6">
        <f>2.809-0.46</f>
        <v>2.3490000000000002</v>
      </c>
      <c r="D6" s="6" t="s">
        <v>7</v>
      </c>
      <c r="E6" s="11">
        <v>310000</v>
      </c>
      <c r="F6" s="7">
        <f t="shared" ref="F6:F12" si="0">E6*C6</f>
        <v>728190.00000000012</v>
      </c>
      <c r="H6" s="15">
        <v>3</v>
      </c>
      <c r="I6" s="8" t="s">
        <v>21</v>
      </c>
      <c r="J6" s="32">
        <v>2.8090000000000002</v>
      </c>
      <c r="K6" s="32" t="s">
        <v>7</v>
      </c>
      <c r="L6" s="25">
        <v>0.46</v>
      </c>
      <c r="M6" s="25">
        <f t="shared" ref="M6:M12" si="1">J6-L6</f>
        <v>2.3490000000000002</v>
      </c>
    </row>
    <row r="7" spans="1:13" x14ac:dyDescent="0.3">
      <c r="A7" s="15">
        <v>4</v>
      </c>
      <c r="B7" s="10" t="s">
        <v>22</v>
      </c>
      <c r="C7" s="6">
        <f>6.302-0.714</f>
        <v>5.5879999999999992</v>
      </c>
      <c r="D7" s="6" t="s">
        <v>7</v>
      </c>
      <c r="E7" s="11">
        <v>310000</v>
      </c>
      <c r="F7" s="7">
        <f t="shared" si="0"/>
        <v>1732279.9999999998</v>
      </c>
      <c r="H7" s="15">
        <v>4</v>
      </c>
      <c r="I7" s="8" t="s">
        <v>22</v>
      </c>
      <c r="J7" s="32">
        <v>6.3019999999999996</v>
      </c>
      <c r="K7" s="32" t="s">
        <v>7</v>
      </c>
      <c r="L7" s="25">
        <v>0.71399999999999997</v>
      </c>
      <c r="M7" s="25">
        <f t="shared" si="1"/>
        <v>5.5879999999999992</v>
      </c>
    </row>
    <row r="8" spans="1:13" x14ac:dyDescent="0.3">
      <c r="A8" s="15">
        <v>5</v>
      </c>
      <c r="B8" s="10" t="s">
        <v>10</v>
      </c>
      <c r="C8" s="6">
        <f>920-102</f>
        <v>818</v>
      </c>
      <c r="D8" s="6" t="s">
        <v>9</v>
      </c>
      <c r="E8" s="9">
        <v>85</v>
      </c>
      <c r="F8" s="7">
        <f t="shared" si="0"/>
        <v>69530</v>
      </c>
      <c r="H8" s="15">
        <v>5</v>
      </c>
      <c r="I8" s="8" t="s">
        <v>10</v>
      </c>
      <c r="J8" s="32">
        <v>920</v>
      </c>
      <c r="K8" s="32" t="s">
        <v>9</v>
      </c>
      <c r="L8" s="25">
        <v>102</v>
      </c>
      <c r="M8" s="25">
        <f t="shared" si="1"/>
        <v>818</v>
      </c>
    </row>
    <row r="9" spans="1:13" x14ac:dyDescent="0.3">
      <c r="A9" s="15">
        <v>6</v>
      </c>
      <c r="B9" s="10" t="s">
        <v>11</v>
      </c>
      <c r="C9" s="6">
        <f>920-102</f>
        <v>818</v>
      </c>
      <c r="D9" s="6" t="s">
        <v>9</v>
      </c>
      <c r="E9" s="9">
        <v>95</v>
      </c>
      <c r="F9" s="7">
        <f t="shared" si="0"/>
        <v>77710</v>
      </c>
      <c r="H9" s="15">
        <v>6</v>
      </c>
      <c r="I9" s="8" t="s">
        <v>11</v>
      </c>
      <c r="J9" s="32">
        <v>920</v>
      </c>
      <c r="K9" s="32" t="s">
        <v>9</v>
      </c>
      <c r="L9" s="25">
        <v>102</v>
      </c>
      <c r="M9" s="25">
        <f t="shared" si="1"/>
        <v>818</v>
      </c>
    </row>
    <row r="10" spans="1:13" x14ac:dyDescent="0.3">
      <c r="A10" s="15">
        <v>7</v>
      </c>
      <c r="B10" s="10" t="s">
        <v>23</v>
      </c>
      <c r="C10" s="6">
        <v>0.32100000000000001</v>
      </c>
      <c r="D10" s="6" t="s">
        <v>7</v>
      </c>
      <c r="E10" s="11">
        <v>205000</v>
      </c>
      <c r="F10" s="7">
        <f t="shared" si="0"/>
        <v>65805</v>
      </c>
      <c r="H10" s="15">
        <v>7</v>
      </c>
      <c r="I10" s="8" t="s">
        <v>23</v>
      </c>
      <c r="J10" s="32">
        <v>0.32100000000000001</v>
      </c>
      <c r="K10" s="32" t="s">
        <v>7</v>
      </c>
      <c r="M10" s="25"/>
    </row>
    <row r="11" spans="1:13" x14ac:dyDescent="0.3">
      <c r="A11" s="15">
        <v>8</v>
      </c>
      <c r="B11" s="10" t="s">
        <v>24</v>
      </c>
      <c r="C11" s="6">
        <v>2.2519999999999998</v>
      </c>
      <c r="D11" s="6" t="s">
        <v>7</v>
      </c>
      <c r="E11" s="11">
        <v>201000</v>
      </c>
      <c r="F11" s="7">
        <f t="shared" si="0"/>
        <v>452651.99999999994</v>
      </c>
      <c r="H11" s="15">
        <v>8</v>
      </c>
      <c r="I11" s="8" t="s">
        <v>24</v>
      </c>
      <c r="J11" s="32">
        <v>2.2519999999999998</v>
      </c>
      <c r="K11" s="32" t="s">
        <v>7</v>
      </c>
      <c r="M11" s="25"/>
    </row>
    <row r="12" spans="1:13" x14ac:dyDescent="0.3">
      <c r="A12" s="15">
        <v>9</v>
      </c>
      <c r="B12" s="10" t="s">
        <v>25</v>
      </c>
      <c r="C12" s="6">
        <f>1.777-0.082</f>
        <v>1.6949999999999998</v>
      </c>
      <c r="D12" s="6" t="s">
        <v>7</v>
      </c>
      <c r="E12" s="11">
        <v>205000</v>
      </c>
      <c r="F12" s="7">
        <f t="shared" si="0"/>
        <v>347474.99999999994</v>
      </c>
      <c r="H12" s="15">
        <v>9</v>
      </c>
      <c r="I12" s="8" t="s">
        <v>25</v>
      </c>
      <c r="J12" s="32">
        <v>1.7769999999999999</v>
      </c>
      <c r="K12" s="32" t="s">
        <v>7</v>
      </c>
      <c r="M12" s="25">
        <f>J12-C20</f>
        <v>1.6949999999999998</v>
      </c>
    </row>
    <row r="13" spans="1:13" x14ac:dyDescent="0.3">
      <c r="B13" s="18" t="s">
        <v>12</v>
      </c>
      <c r="F13" s="12">
        <f>SUM(F4:F12)</f>
        <v>12381381</v>
      </c>
    </row>
    <row r="14" spans="1:13" x14ac:dyDescent="0.3">
      <c r="B14" s="18"/>
      <c r="F14" s="12"/>
    </row>
    <row r="15" spans="1:13" x14ac:dyDescent="0.3">
      <c r="A15" s="15">
        <v>1</v>
      </c>
      <c r="B15" s="10" t="s">
        <v>28</v>
      </c>
      <c r="C15" s="25">
        <v>14</v>
      </c>
      <c r="D15" s="6" t="s">
        <v>9</v>
      </c>
      <c r="E15" s="7">
        <v>5700</v>
      </c>
      <c r="F15" s="7">
        <f>E15*C15</f>
        <v>79800</v>
      </c>
    </row>
    <row r="16" spans="1:13" x14ac:dyDescent="0.3">
      <c r="A16" s="15">
        <v>2</v>
      </c>
      <c r="B16" s="10" t="s">
        <v>10</v>
      </c>
      <c r="C16" s="25">
        <v>102</v>
      </c>
      <c r="D16" s="6" t="s">
        <v>9</v>
      </c>
      <c r="E16" s="9">
        <v>85</v>
      </c>
      <c r="F16" s="7">
        <f t="shared" ref="F16:F20" si="2">E16*C16</f>
        <v>8670</v>
      </c>
    </row>
    <row r="17" spans="1:6" x14ac:dyDescent="0.3">
      <c r="A17" s="15">
        <v>3</v>
      </c>
      <c r="B17" s="10" t="s">
        <v>11</v>
      </c>
      <c r="C17" s="25">
        <v>102</v>
      </c>
      <c r="D17" s="6" t="s">
        <v>9</v>
      </c>
      <c r="E17" s="9">
        <v>95</v>
      </c>
      <c r="F17" s="7">
        <f t="shared" si="2"/>
        <v>9690</v>
      </c>
    </row>
    <row r="18" spans="1:6" x14ac:dyDescent="0.3">
      <c r="A18" s="15">
        <v>4</v>
      </c>
      <c r="B18" s="10" t="s">
        <v>26</v>
      </c>
      <c r="C18" s="25">
        <v>0.46</v>
      </c>
      <c r="D18" s="6" t="s">
        <v>7</v>
      </c>
      <c r="E18" s="11">
        <v>310000</v>
      </c>
      <c r="F18" s="7">
        <f t="shared" si="2"/>
        <v>142600</v>
      </c>
    </row>
    <row r="19" spans="1:6" x14ac:dyDescent="0.3">
      <c r="A19" s="15">
        <v>5</v>
      </c>
      <c r="B19" s="8" t="s">
        <v>27</v>
      </c>
      <c r="C19" s="25">
        <v>0.71399999999999997</v>
      </c>
      <c r="D19" s="6" t="s">
        <v>7</v>
      </c>
      <c r="E19" s="11">
        <v>310000</v>
      </c>
      <c r="F19" s="7">
        <f t="shared" si="2"/>
        <v>221340</v>
      </c>
    </row>
    <row r="20" spans="1:6" x14ac:dyDescent="0.3">
      <c r="A20" s="15">
        <v>6</v>
      </c>
      <c r="B20" s="10" t="s">
        <v>25</v>
      </c>
      <c r="C20" s="25">
        <v>8.2000000000000003E-2</v>
      </c>
      <c r="D20" s="6" t="s">
        <v>7</v>
      </c>
      <c r="E20" s="11">
        <v>205000</v>
      </c>
      <c r="F20" s="7">
        <f>E20*C20</f>
        <v>16810</v>
      </c>
    </row>
    <row r="21" spans="1:6" x14ac:dyDescent="0.3">
      <c r="A21" s="26"/>
      <c r="B21" s="27"/>
      <c r="C21" s="28"/>
      <c r="D21" s="29"/>
      <c r="E21" s="26"/>
      <c r="F21" s="30">
        <f>SUM(F15:F20)</f>
        <v>478910</v>
      </c>
    </row>
    <row r="22" spans="1:6" x14ac:dyDescent="0.3">
      <c r="A22" s="26"/>
      <c r="B22" s="27"/>
      <c r="C22" s="28"/>
      <c r="D22" s="29"/>
      <c r="E22" s="26"/>
      <c r="F22" s="30">
        <f>F13+F21</f>
        <v>12860291</v>
      </c>
    </row>
    <row r="23" spans="1:6" ht="46.8" x14ac:dyDescent="0.3">
      <c r="A23" s="1"/>
      <c r="B23" s="19" t="s">
        <v>13</v>
      </c>
    </row>
    <row r="24" spans="1:6" x14ac:dyDescent="0.3">
      <c r="A24" s="13" t="s">
        <v>1</v>
      </c>
      <c r="B24" s="13" t="s">
        <v>2</v>
      </c>
      <c r="C24" s="14" t="s">
        <v>3</v>
      </c>
      <c r="D24" s="3" t="s">
        <v>4</v>
      </c>
      <c r="E24" s="5" t="s">
        <v>5</v>
      </c>
      <c r="F24" s="5" t="s">
        <v>6</v>
      </c>
    </row>
    <row r="25" spans="1:6" x14ac:dyDescent="0.3">
      <c r="A25" s="15">
        <v>1</v>
      </c>
      <c r="B25" s="16" t="s">
        <v>14</v>
      </c>
      <c r="C25" s="25">
        <f>194</f>
        <v>194</v>
      </c>
      <c r="D25" s="6" t="s">
        <v>9</v>
      </c>
      <c r="E25" s="17">
        <v>4538.04</v>
      </c>
      <c r="F25" s="17">
        <f>E25*C25</f>
        <v>880379.76</v>
      </c>
    </row>
    <row r="26" spans="1:6" x14ac:dyDescent="0.3">
      <c r="A26" s="15">
        <v>2</v>
      </c>
      <c r="B26" s="16" t="s">
        <v>15</v>
      </c>
      <c r="C26" s="25">
        <f>120</f>
        <v>120</v>
      </c>
      <c r="D26" s="6" t="s">
        <v>9</v>
      </c>
      <c r="E26" s="17">
        <v>250</v>
      </c>
      <c r="F26" s="17">
        <f t="shared" ref="F26:F27" si="3">E26*C26</f>
        <v>30000</v>
      </c>
    </row>
    <row r="27" spans="1:6" x14ac:dyDescent="0.3">
      <c r="A27" s="15">
        <v>3</v>
      </c>
      <c r="B27" s="16" t="s">
        <v>16</v>
      </c>
      <c r="C27" s="17">
        <v>92</v>
      </c>
      <c r="D27" s="6" t="s">
        <v>9</v>
      </c>
      <c r="E27" s="17">
        <v>200</v>
      </c>
      <c r="F27" s="17">
        <f t="shared" si="3"/>
        <v>18400</v>
      </c>
    </row>
    <row r="32" spans="1:6" x14ac:dyDescent="0.3">
      <c r="A32" s="1"/>
      <c r="F32" s="20">
        <f>SUM(F25:F27)</f>
        <v>928779.76</v>
      </c>
    </row>
    <row r="33" spans="1:6" x14ac:dyDescent="0.3">
      <c r="A33" s="1"/>
      <c r="F33" s="21"/>
    </row>
    <row r="34" spans="1:6" ht="27.6" x14ac:dyDescent="0.3">
      <c r="B34" s="23" t="s">
        <v>17</v>
      </c>
      <c r="F34" s="24">
        <f>F13+F32</f>
        <v>13310160.76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2024-12-16T12:27:56Z</dcterms:created>
  <dcterms:modified xsi:type="dcterms:W3CDTF">2024-12-18T09:09:32Z</dcterms:modified>
</cp:coreProperties>
</file>