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\Коломна\3-й путь\Комплектация\"/>
    </mc:Choice>
  </mc:AlternateContent>
  <xr:revisionPtr revIDLastSave="0" documentId="13_ncr:1_{F5959B39-8FC9-4895-8DBA-FB1B25AC3042}" xr6:coauthVersionLast="47" xr6:coauthVersionMax="47" xr10:uidLastSave="{00000000-0000-0000-0000-000000000000}"/>
  <bookViews>
    <workbookView xWindow="-110" yWindow="-110" windowWidth="21820" windowHeight="14020" activeTab="1" xr2:uid="{00000000-000D-0000-FFFF-FFFF00000000}"/>
  </bookViews>
  <sheets>
    <sheet name="Лист1" sheetId="1" r:id="rId1"/>
    <sheet name="Путь 11" sheetId="2" r:id="rId2"/>
    <sheet name="Путь 3" sheetId="3" r:id="rId3"/>
    <sheet name="Лист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2" l="1"/>
  <c r="N11" i="2"/>
  <c r="N10" i="2"/>
  <c r="N9" i="2"/>
  <c r="N8" i="2"/>
  <c r="N7" i="2"/>
  <c r="N6" i="2"/>
  <c r="N4" i="2"/>
  <c r="J26" i="2" l="1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5" i="2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13" i="2"/>
  <c r="H13" i="2" s="1"/>
  <c r="H7" i="2"/>
  <c r="H9" i="2"/>
  <c r="H10" i="2"/>
  <c r="H11" i="2"/>
  <c r="H12" i="2"/>
  <c r="H6" i="2"/>
  <c r="G8" i="2"/>
  <c r="H8" i="2" s="1"/>
  <c r="H5" i="2"/>
  <c r="H4" i="2"/>
  <c r="I25" i="2"/>
  <c r="E23" i="2"/>
  <c r="J21" i="2"/>
  <c r="J20" i="2"/>
  <c r="J9" i="2" l="1"/>
  <c r="J10" i="2"/>
  <c r="J7" i="2"/>
  <c r="J6" i="2"/>
  <c r="G12" i="3" l="1"/>
  <c r="G11" i="3"/>
  <c r="G10" i="3"/>
  <c r="G9" i="3"/>
  <c r="G8" i="3"/>
  <c r="G7" i="3"/>
  <c r="G6" i="3"/>
  <c r="G5" i="3"/>
  <c r="G4" i="3"/>
  <c r="J12" i="2"/>
  <c r="J4" i="2"/>
  <c r="J13" i="2"/>
  <c r="J14" i="2"/>
  <c r="J15" i="2"/>
  <c r="J16" i="2"/>
  <c r="J17" i="2"/>
  <c r="J18" i="2"/>
  <c r="J11" i="2"/>
  <c r="J8" i="2"/>
  <c r="J19" i="2"/>
  <c r="J5" i="2"/>
  <c r="F18" i="1" l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17" i="1"/>
  <c r="F33" i="1" s="1"/>
  <c r="F14" i="1"/>
  <c r="F13" i="1"/>
  <c r="F15" i="1" s="1"/>
  <c r="F9" i="1"/>
  <c r="F8" i="1"/>
  <c r="F10" i="1" s="1"/>
  <c r="F3" i="1"/>
  <c r="F4" i="1"/>
  <c r="F5" i="1"/>
  <c r="F6" i="1"/>
  <c r="F2" i="1"/>
  <c r="F7" i="1" l="1"/>
</calcChain>
</file>

<file path=xl/sharedStrings.xml><?xml version="1.0" encoding="utf-8"?>
<sst xmlns="http://schemas.openxmlformats.org/spreadsheetml/2006/main" count="147" uniqueCount="67">
  <si>
    <t>№</t>
  </si>
  <si>
    <t>Товары (работы, услуги)</t>
  </si>
  <si>
    <t>Шпала железобетонная, Ш1 1-й сорт</t>
  </si>
  <si>
    <t>Болт закладной М22х175 в сборе</t>
  </si>
  <si>
    <t>Прокладка подрельсовая ЦП-143</t>
  </si>
  <si>
    <t>Прокладка ЦП-328</t>
  </si>
  <si>
    <t>Услуги по организации доставки груза</t>
  </si>
  <si>
    <t>Кол-во</t>
  </si>
  <si>
    <t>Ед.</t>
  </si>
  <si>
    <t>шт</t>
  </si>
  <si>
    <t>т</t>
  </si>
  <si>
    <t>Цена</t>
  </si>
  <si>
    <t>Сумма</t>
  </si>
  <si>
    <t xml:space="preserve">поставщик </t>
  </si>
  <si>
    <t>АО "НТПК"</t>
  </si>
  <si>
    <t>ИТОГО</t>
  </si>
  <si>
    <t>Резиножелезобетонный 6,5м, настил для ж/д переезда для деревянных шпал, рельс Р-50  3 компл. Упоры для фиксации резиножелезобетонных плит 6 шт.</t>
  </si>
  <si>
    <t>компл</t>
  </si>
  <si>
    <t>Упоры для фиксации Резиножелезобетонных плит</t>
  </si>
  <si>
    <t>АО "А.Миллер"</t>
  </si>
  <si>
    <t xml:space="preserve">Дозаказ к резинокордному настилу прижимных балок </t>
  </si>
  <si>
    <t xml:space="preserve">Балка прижимная А1 .БПР-3 (3000x400x400) </t>
  </si>
  <si>
    <t xml:space="preserve">Балка прижимная А 1 .БПР-4 (4000x400x400) </t>
  </si>
  <si>
    <t>Замена одного комплекта Резиножелезобетонного настила на резинокордный</t>
  </si>
  <si>
    <t>Накладка 1Р-65 (справочно 72 шт.)</t>
  </si>
  <si>
    <t>Подкладка КБ-65 (справочно 796 шт.)</t>
  </si>
  <si>
    <t>Подкладка СД-50 (справочно 116 шт.)</t>
  </si>
  <si>
    <t>Подкладка СД-65 (справочно 104 шт.)</t>
  </si>
  <si>
    <t>Прокладка ОП 68-74</t>
  </si>
  <si>
    <t>Прокладка ЦП-362</t>
  </si>
  <si>
    <t>Костыль путевой 16х16х165 (справочно 1248 шт.)</t>
  </si>
  <si>
    <t>Шуруп путевой М24х170 (справочно 834 шт.)</t>
  </si>
  <si>
    <t>Болт закладной М22х175 в сборе (справочно 1592 шт.)</t>
  </si>
  <si>
    <t>Болт клеммный М22х75 в сборе (справочно 1592 шт.)</t>
  </si>
  <si>
    <t>Болт стыковой М27х160 в сборе (справочно 216 шт.)</t>
  </si>
  <si>
    <t>Брус переводной Б2-2</t>
  </si>
  <si>
    <r>
      <t xml:space="preserve">Рельсы РП65 ДТ350 </t>
    </r>
    <r>
      <rPr>
        <sz val="8"/>
        <rFont val="Arial"/>
        <family val="2"/>
        <charset val="204"/>
      </rPr>
      <t xml:space="preserve">L=12.5 </t>
    </r>
    <r>
      <rPr>
        <sz val="8"/>
        <rFont val="Arial"/>
        <family val="2"/>
        <charset val="204"/>
      </rPr>
      <t>м (35 шт.)</t>
    </r>
  </si>
  <si>
    <t>№ п/п</t>
  </si>
  <si>
    <t>Наименование</t>
  </si>
  <si>
    <t>Ед. изм.</t>
  </si>
  <si>
    <t>Рельсы РП65 ДТ350 L=12.5 м (35 шт.)</t>
  </si>
  <si>
    <t>Поставлено на 18.07</t>
  </si>
  <si>
    <t>Остаток</t>
  </si>
  <si>
    <t>Рельсы РП65 ДТ350 L=12.5 м (40 шт.)</t>
  </si>
  <si>
    <t>Накладка 1Р-65 (справочно 84 шт.)</t>
  </si>
  <si>
    <t>Подкладка КБ-65 (справочно 920 шт.)</t>
  </si>
  <si>
    <t>Болт стыковой М27х160 в сборе (справочно 252 шт.)</t>
  </si>
  <si>
    <t>Болт клеммный М22х75 в сборе (справочно 1840 шт.)</t>
  </si>
  <si>
    <t>Болт закладной М22х175 в сборе (справочно 1840 шт.)</t>
  </si>
  <si>
    <t>Остаток поставки</t>
  </si>
  <si>
    <t>Кол-во путь 3</t>
  </si>
  <si>
    <t xml:space="preserve"> </t>
  </si>
  <si>
    <t>давальческий материал от Заказчика</t>
  </si>
  <si>
    <t>Брус ж/б переводной пр.2769</t>
  </si>
  <si>
    <t>Закладка запорная в сборе</t>
  </si>
  <si>
    <t>Стоимость РШП</t>
  </si>
  <si>
    <t>Оплачено на 18.07</t>
  </si>
  <si>
    <t>срок поставки 3 недели</t>
  </si>
  <si>
    <t>Кол-во путь 11 (ВДЦ)</t>
  </si>
  <si>
    <t>СП126-тупик (105.87м)</t>
  </si>
  <si>
    <t>Сп12-СП126 
(110.44 м)</t>
  </si>
  <si>
    <t>путь 11</t>
  </si>
  <si>
    <t>Поставлено на 22.07</t>
  </si>
  <si>
    <t>Комментарии</t>
  </si>
  <si>
    <t>Кол-во путь 11 (оплачено)</t>
  </si>
  <si>
    <t>Дозакупить на путь 11</t>
  </si>
  <si>
    <t>Дозакупить на путь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</si>
</sst>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u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</xf>
  </cellStyleXfs>
  <cellXfs count="53">
    <xf numFmtId="0" fontId="0" fillId="0" borderId="0" xfId="0"/>
    <xf numFmtId="0" fontId="3" fillId="0" borderId="1" xfId="1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justify"/>
    </xf>
    <xf numFmtId="0" fontId="3" fillId="0" borderId="1" xfId="1" applyNumberFormat="1" applyFont="1" applyFill="1" applyBorder="1" applyAlignment="1" applyProtection="1">
      <alignment horizontal="left"/>
    </xf>
    <xf numFmtId="0" fontId="3" fillId="0" borderId="1" xfId="1" applyNumberFormat="1" applyFont="1" applyFill="1" applyBorder="1" applyAlignment="1" applyProtection="1">
      <alignment horizontal="left" indent="1"/>
    </xf>
    <xf numFmtId="0" fontId="3" fillId="0" borderId="1" xfId="1" applyNumberFormat="1" applyFont="1" applyFill="1" applyBorder="1" applyAlignment="1" applyProtection="1">
      <alignment horizontal="left" indent="2"/>
    </xf>
    <xf numFmtId="0" fontId="4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4" fontId="0" fillId="0" borderId="0" xfId="0" applyNumberFormat="1"/>
    <xf numFmtId="0" fontId="5" fillId="0" borderId="3" xfId="1" applyNumberFormat="1" applyFont="1" applyFill="1" applyBorder="1" applyAlignment="1" applyProtection="1">
      <alignment horizontal="left"/>
    </xf>
    <xf numFmtId="0" fontId="6" fillId="0" borderId="3" xfId="1" applyNumberFormat="1" applyFont="1" applyFill="1" applyBorder="1" applyAlignment="1" applyProtection="1">
      <alignment horizontal="left"/>
    </xf>
    <xf numFmtId="4" fontId="1" fillId="0" borderId="0" xfId="0" applyNumberFormat="1" applyFont="1"/>
    <xf numFmtId="4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left" wrapText="1"/>
    </xf>
    <xf numFmtId="0" fontId="7" fillId="0" borderId="1" xfId="0" applyFont="1" applyBorder="1"/>
    <xf numFmtId="0" fontId="8" fillId="0" borderId="1" xfId="1" applyNumberFormat="1" applyFont="1" applyFill="1" applyBorder="1" applyAlignment="1" applyProtection="1">
      <alignment horizontal="left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2" borderId="1" xfId="1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 applyProtection="1">
      <alignment horizontal="left"/>
    </xf>
    <xf numFmtId="0" fontId="8" fillId="3" borderId="1" xfId="1" applyNumberFormat="1" applyFont="1" applyFill="1" applyBorder="1" applyAlignment="1" applyProtection="1">
      <alignment horizontal="center" vertical="center"/>
    </xf>
    <xf numFmtId="0" fontId="8" fillId="3" borderId="1" xfId="1" applyNumberFormat="1" applyFont="1" applyFill="1" applyBorder="1" applyAlignment="1" applyProtection="1">
      <alignment horizontal="left" vertical="top"/>
    </xf>
    <xf numFmtId="4" fontId="0" fillId="0" borderId="0" xfId="0" applyNumberForma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/>
    <xf numFmtId="0" fontId="8" fillId="4" borderId="1" xfId="1" applyNumberFormat="1" applyFont="1" applyFill="1" applyBorder="1" applyAlignment="1" applyProtection="1">
      <alignment horizontal="left"/>
    </xf>
    <xf numFmtId="0" fontId="7" fillId="4" borderId="1" xfId="0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1" applyNumberFormat="1" applyFont="1" applyFill="1" applyBorder="1" applyAlignment="1" applyProtection="1">
      <alignment horizontal="left"/>
    </xf>
    <xf numFmtId="0" fontId="8" fillId="5" borderId="1" xfId="1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0" fillId="0" borderId="1" xfId="0" applyBorder="1"/>
    <xf numFmtId="0" fontId="9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wrapText="1"/>
    </xf>
    <xf numFmtId="0" fontId="0" fillId="6" borderId="1" xfId="0" applyFill="1" applyBorder="1"/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8" fillId="5" borderId="1" xfId="1" applyNumberFormat="1" applyFont="1" applyFill="1" applyBorder="1" applyAlignment="1" applyProtection="1">
      <alignment horizontal="center" vertical="center"/>
    </xf>
    <xf numFmtId="1" fontId="8" fillId="0" borderId="1" xfId="1" applyNumberFormat="1" applyFont="1" applyFill="1" applyBorder="1" applyAlignment="1" applyProtection="1">
      <alignment horizontal="center" vertical="center"/>
    </xf>
    <xf numFmtId="1" fontId="8" fillId="3" borderId="1" xfId="1" applyNumberFormat="1" applyFont="1" applyFill="1" applyBorder="1" applyAlignment="1" applyProtection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workbookViewId="0">
      <selection activeCell="B17" sqref="B17:D32"/>
    </sheetView>
  </sheetViews>
  <sheetFormatPr defaultRowHeight="14.5" x14ac:dyDescent="0.35"/>
  <cols>
    <col min="1" max="1" width="3.81640625" bestFit="1" customWidth="1"/>
    <col min="2" max="2" width="26.90625" bestFit="1" customWidth="1"/>
    <col min="3" max="3" width="8" bestFit="1" customWidth="1"/>
    <col min="4" max="4" width="7.81640625" customWidth="1"/>
    <col min="5" max="5" width="7.90625" bestFit="1" customWidth="1"/>
    <col min="6" max="6" width="12.36328125" bestFit="1" customWidth="1"/>
    <col min="7" max="7" width="17.36328125" customWidth="1"/>
  </cols>
  <sheetData>
    <row r="1" spans="1:7" x14ac:dyDescent="0.35">
      <c r="A1" s="1" t="s">
        <v>0</v>
      </c>
      <c r="B1" s="1" t="s">
        <v>1</v>
      </c>
      <c r="C1" s="2" t="s">
        <v>7</v>
      </c>
      <c r="D1" s="3" t="s">
        <v>8</v>
      </c>
      <c r="E1" s="4" t="s">
        <v>11</v>
      </c>
      <c r="F1" s="5" t="s">
        <v>12</v>
      </c>
      <c r="G1" s="5" t="s">
        <v>13</v>
      </c>
    </row>
    <row r="2" spans="1:7" x14ac:dyDescent="0.35">
      <c r="A2" s="9">
        <v>1</v>
      </c>
      <c r="B2" s="7" t="s">
        <v>2</v>
      </c>
      <c r="C2" s="10">
        <v>45</v>
      </c>
      <c r="D2" s="10" t="s">
        <v>9</v>
      </c>
      <c r="E2" s="15">
        <v>5850</v>
      </c>
      <c r="F2" s="15">
        <f>E2*C2</f>
        <v>263250</v>
      </c>
      <c r="G2" s="43" t="s">
        <v>14</v>
      </c>
    </row>
    <row r="3" spans="1:7" x14ac:dyDescent="0.35">
      <c r="A3" s="9">
        <v>2</v>
      </c>
      <c r="B3" s="7" t="s">
        <v>3</v>
      </c>
      <c r="C3" s="10">
        <v>0.09</v>
      </c>
      <c r="D3" s="10" t="s">
        <v>10</v>
      </c>
      <c r="E3" s="15">
        <v>201000</v>
      </c>
      <c r="F3" s="15">
        <f t="shared" ref="F3:F6" si="0">E3*C3</f>
        <v>18090</v>
      </c>
      <c r="G3" s="44"/>
    </row>
    <row r="4" spans="1:7" x14ac:dyDescent="0.35">
      <c r="A4" s="9">
        <v>3</v>
      </c>
      <c r="B4" s="7" t="s">
        <v>4</v>
      </c>
      <c r="C4" s="10">
        <v>90</v>
      </c>
      <c r="D4" s="10" t="s">
        <v>9</v>
      </c>
      <c r="E4" s="10">
        <v>82</v>
      </c>
      <c r="F4" s="15">
        <f t="shared" si="0"/>
        <v>7380</v>
      </c>
      <c r="G4" s="44"/>
    </row>
    <row r="5" spans="1:7" x14ac:dyDescent="0.35">
      <c r="A5" s="9">
        <v>4</v>
      </c>
      <c r="B5" s="7" t="s">
        <v>5</v>
      </c>
      <c r="C5" s="10">
        <v>90</v>
      </c>
      <c r="D5" s="10" t="s">
        <v>9</v>
      </c>
      <c r="E5" s="10">
        <v>92</v>
      </c>
      <c r="F5" s="15">
        <f t="shared" si="0"/>
        <v>8280</v>
      </c>
      <c r="G5" s="44"/>
    </row>
    <row r="6" spans="1:7" x14ac:dyDescent="0.35">
      <c r="A6" s="10">
        <v>5</v>
      </c>
      <c r="B6" s="8" t="s">
        <v>6</v>
      </c>
      <c r="C6" s="10">
        <v>1</v>
      </c>
      <c r="D6" s="10" t="s">
        <v>9</v>
      </c>
      <c r="E6" s="15">
        <v>65000</v>
      </c>
      <c r="F6" s="15">
        <f t="shared" si="0"/>
        <v>65000</v>
      </c>
      <c r="G6" s="45"/>
    </row>
    <row r="7" spans="1:7" x14ac:dyDescent="0.35">
      <c r="B7" s="13" t="s">
        <v>15</v>
      </c>
      <c r="F7" s="14">
        <f>SUM(F2:F6)</f>
        <v>362000</v>
      </c>
    </row>
    <row r="8" spans="1:7" ht="51.5" x14ac:dyDescent="0.35">
      <c r="B8" s="16" t="s">
        <v>16</v>
      </c>
      <c r="C8" s="10">
        <v>3</v>
      </c>
      <c r="D8" s="15" t="s">
        <v>17</v>
      </c>
      <c r="E8" s="15">
        <v>710000</v>
      </c>
      <c r="F8" s="15">
        <f>E8*C8</f>
        <v>2130000</v>
      </c>
      <c r="G8" s="46" t="s">
        <v>19</v>
      </c>
    </row>
    <row r="9" spans="1:7" ht="21.5" x14ac:dyDescent="0.35">
      <c r="B9" s="16" t="s">
        <v>18</v>
      </c>
      <c r="C9" s="10">
        <v>6</v>
      </c>
      <c r="D9" s="15" t="s">
        <v>9</v>
      </c>
      <c r="E9" s="15">
        <v>13000</v>
      </c>
      <c r="F9" s="15">
        <f>E9*C9</f>
        <v>78000</v>
      </c>
      <c r="G9" s="46"/>
    </row>
    <row r="10" spans="1:7" x14ac:dyDescent="0.35">
      <c r="B10" t="s">
        <v>15</v>
      </c>
      <c r="F10" s="14">
        <f>SUM(F8:F9)</f>
        <v>2208000</v>
      </c>
    </row>
    <row r="11" spans="1:7" ht="31.5" x14ac:dyDescent="0.35">
      <c r="B11" s="16" t="s">
        <v>23</v>
      </c>
      <c r="C11" s="10">
        <v>1</v>
      </c>
      <c r="D11" s="15" t="s">
        <v>17</v>
      </c>
      <c r="E11" s="15">
        <v>0</v>
      </c>
      <c r="F11" s="15">
        <v>0</v>
      </c>
      <c r="G11" s="47" t="s">
        <v>19</v>
      </c>
    </row>
    <row r="12" spans="1:7" ht="24.65" customHeight="1" x14ac:dyDescent="0.35">
      <c r="B12" s="18" t="s">
        <v>20</v>
      </c>
      <c r="E12" s="11"/>
      <c r="G12" s="47"/>
    </row>
    <row r="13" spans="1:7" ht="21.5" x14ac:dyDescent="0.35">
      <c r="B13" s="16" t="s">
        <v>21</v>
      </c>
      <c r="C13" s="10">
        <v>2</v>
      </c>
      <c r="D13" s="15" t="s">
        <v>9</v>
      </c>
      <c r="E13" s="15">
        <v>46250</v>
      </c>
      <c r="F13" s="15">
        <f>E13*C13</f>
        <v>92500</v>
      </c>
      <c r="G13" s="47"/>
    </row>
    <row r="14" spans="1:7" ht="21.5" x14ac:dyDescent="0.35">
      <c r="B14" s="16" t="s">
        <v>22</v>
      </c>
      <c r="C14" s="10">
        <v>2</v>
      </c>
      <c r="D14" s="15" t="s">
        <v>9</v>
      </c>
      <c r="E14" s="15">
        <v>57250</v>
      </c>
      <c r="F14" s="15">
        <f>E14*C14</f>
        <v>114500</v>
      </c>
      <c r="G14" s="47"/>
    </row>
    <row r="15" spans="1:7" x14ac:dyDescent="0.35">
      <c r="B15" t="s">
        <v>15</v>
      </c>
      <c r="F15" s="14">
        <f>SUM(F13:F14)</f>
        <v>207000</v>
      </c>
    </row>
    <row r="17" spans="1:7" x14ac:dyDescent="0.35">
      <c r="A17" s="6">
        <v>1</v>
      </c>
      <c r="B17" s="7" t="s">
        <v>36</v>
      </c>
      <c r="C17" s="10">
        <v>28.385000000000002</v>
      </c>
      <c r="D17" s="10" t="s">
        <v>10</v>
      </c>
      <c r="E17" s="15">
        <v>179000</v>
      </c>
      <c r="F17" s="15">
        <f>E17*C17</f>
        <v>5080915</v>
      </c>
      <c r="G17" s="46" t="s">
        <v>14</v>
      </c>
    </row>
    <row r="18" spans="1:7" x14ac:dyDescent="0.35">
      <c r="A18" s="6">
        <v>2</v>
      </c>
      <c r="B18" s="7" t="s">
        <v>24</v>
      </c>
      <c r="C18" s="10">
        <v>2.1240000000000001</v>
      </c>
      <c r="D18" s="10" t="s">
        <v>10</v>
      </c>
      <c r="E18" s="15">
        <v>336000</v>
      </c>
      <c r="F18" s="15">
        <f t="shared" ref="F18:F32" si="1">E18*C18</f>
        <v>713664</v>
      </c>
      <c r="G18" s="46"/>
    </row>
    <row r="19" spans="1:7" x14ac:dyDescent="0.35">
      <c r="A19" s="6">
        <v>3</v>
      </c>
      <c r="B19" s="7" t="s">
        <v>2</v>
      </c>
      <c r="C19" s="10">
        <v>200</v>
      </c>
      <c r="D19" s="10" t="s">
        <v>9</v>
      </c>
      <c r="E19" s="15">
        <v>5950</v>
      </c>
      <c r="F19" s="15">
        <f t="shared" si="1"/>
        <v>1190000</v>
      </c>
      <c r="G19" s="46"/>
    </row>
    <row r="20" spans="1:7" x14ac:dyDescent="0.35">
      <c r="A20" s="6">
        <v>4</v>
      </c>
      <c r="B20" s="7" t="s">
        <v>25</v>
      </c>
      <c r="C20" s="10">
        <v>5.5720000000000001</v>
      </c>
      <c r="D20" s="10" t="s">
        <v>10</v>
      </c>
      <c r="E20" s="15">
        <v>310000</v>
      </c>
      <c r="F20" s="15">
        <f t="shared" si="1"/>
        <v>1727320</v>
      </c>
      <c r="G20" s="46"/>
    </row>
    <row r="21" spans="1:7" x14ac:dyDescent="0.35">
      <c r="A21" s="6">
        <v>5</v>
      </c>
      <c r="B21" s="7" t="s">
        <v>26</v>
      </c>
      <c r="C21" s="10">
        <v>0.73699999999999999</v>
      </c>
      <c r="D21" s="10" t="s">
        <v>10</v>
      </c>
      <c r="E21" s="15">
        <v>305000</v>
      </c>
      <c r="F21" s="15">
        <f t="shared" si="1"/>
        <v>224785</v>
      </c>
      <c r="G21" s="46"/>
    </row>
    <row r="22" spans="1:7" x14ac:dyDescent="0.35">
      <c r="A22" s="6">
        <v>6</v>
      </c>
      <c r="B22" s="7" t="s">
        <v>27</v>
      </c>
      <c r="C22" s="10">
        <v>0.72499999999999998</v>
      </c>
      <c r="D22" s="10" t="s">
        <v>10</v>
      </c>
      <c r="E22" s="15">
        <v>292000</v>
      </c>
      <c r="F22" s="15">
        <f t="shared" si="1"/>
        <v>211700</v>
      </c>
      <c r="G22" s="46"/>
    </row>
    <row r="23" spans="1:7" x14ac:dyDescent="0.35">
      <c r="A23" s="6">
        <v>7</v>
      </c>
      <c r="B23" s="7" t="s">
        <v>28</v>
      </c>
      <c r="C23" s="10">
        <v>116</v>
      </c>
      <c r="D23" s="10" t="s">
        <v>9</v>
      </c>
      <c r="E23" s="10">
        <v>140</v>
      </c>
      <c r="F23" s="15">
        <f t="shared" si="1"/>
        <v>16240</v>
      </c>
      <c r="G23" s="46"/>
    </row>
    <row r="24" spans="1:7" x14ac:dyDescent="0.35">
      <c r="A24" s="6">
        <v>8</v>
      </c>
      <c r="B24" s="7" t="s">
        <v>29</v>
      </c>
      <c r="C24" s="10">
        <v>104</v>
      </c>
      <c r="D24" s="10" t="s">
        <v>9</v>
      </c>
      <c r="E24" s="10">
        <v>135</v>
      </c>
      <c r="F24" s="15">
        <f t="shared" si="1"/>
        <v>14040</v>
      </c>
      <c r="G24" s="46"/>
    </row>
    <row r="25" spans="1:7" x14ac:dyDescent="0.35">
      <c r="A25" s="6">
        <v>9</v>
      </c>
      <c r="B25" s="7" t="s">
        <v>30</v>
      </c>
      <c r="C25" s="10">
        <v>0.47199999999999998</v>
      </c>
      <c r="D25" s="10" t="s">
        <v>10</v>
      </c>
      <c r="E25" s="15">
        <v>158000</v>
      </c>
      <c r="F25" s="15">
        <f t="shared" si="1"/>
        <v>74576</v>
      </c>
      <c r="G25" s="46"/>
    </row>
    <row r="26" spans="1:7" x14ac:dyDescent="0.35">
      <c r="A26" s="6">
        <v>10</v>
      </c>
      <c r="B26" s="7" t="s">
        <v>31</v>
      </c>
      <c r="C26" s="10">
        <v>0.46700000000000003</v>
      </c>
      <c r="D26" s="10" t="s">
        <v>10</v>
      </c>
      <c r="E26" s="15">
        <v>159000</v>
      </c>
      <c r="F26" s="15">
        <f t="shared" si="1"/>
        <v>74253</v>
      </c>
      <c r="G26" s="46"/>
    </row>
    <row r="27" spans="1:7" x14ac:dyDescent="0.35">
      <c r="A27" s="6">
        <v>11</v>
      </c>
      <c r="B27" s="7" t="s">
        <v>4</v>
      </c>
      <c r="C27" s="10">
        <v>796</v>
      </c>
      <c r="D27" s="10" t="s">
        <v>9</v>
      </c>
      <c r="E27" s="10">
        <v>85</v>
      </c>
      <c r="F27" s="15">
        <f t="shared" si="1"/>
        <v>67660</v>
      </c>
      <c r="G27" s="46"/>
    </row>
    <row r="28" spans="1:7" x14ac:dyDescent="0.35">
      <c r="A28" s="6">
        <v>12</v>
      </c>
      <c r="B28" s="7" t="s">
        <v>5</v>
      </c>
      <c r="C28" s="10">
        <v>796</v>
      </c>
      <c r="D28" s="10" t="s">
        <v>9</v>
      </c>
      <c r="E28" s="10">
        <v>96</v>
      </c>
      <c r="F28" s="15">
        <f t="shared" si="1"/>
        <v>76416</v>
      </c>
      <c r="G28" s="46"/>
    </row>
    <row r="29" spans="1:7" x14ac:dyDescent="0.35">
      <c r="A29" s="6">
        <v>13</v>
      </c>
      <c r="B29" s="7" t="s">
        <v>32</v>
      </c>
      <c r="C29" s="10">
        <v>1.597</v>
      </c>
      <c r="D29" s="10" t="s">
        <v>10</v>
      </c>
      <c r="E29" s="15">
        <v>199000</v>
      </c>
      <c r="F29" s="15">
        <f t="shared" si="1"/>
        <v>317803</v>
      </c>
      <c r="G29" s="46"/>
    </row>
    <row r="30" spans="1:7" x14ac:dyDescent="0.35">
      <c r="A30" s="6">
        <v>14</v>
      </c>
      <c r="B30" s="7" t="s">
        <v>33</v>
      </c>
      <c r="C30" s="10">
        <v>2</v>
      </c>
      <c r="D30" s="10" t="s">
        <v>10</v>
      </c>
      <c r="E30" s="15">
        <v>255000</v>
      </c>
      <c r="F30" s="15">
        <f t="shared" si="1"/>
        <v>510000</v>
      </c>
      <c r="G30" s="46"/>
    </row>
    <row r="31" spans="1:7" x14ac:dyDescent="0.35">
      <c r="A31" s="6">
        <v>15</v>
      </c>
      <c r="B31" s="7" t="s">
        <v>34</v>
      </c>
      <c r="C31" s="10">
        <v>0.24399999999999999</v>
      </c>
      <c r="D31" s="10" t="s">
        <v>10</v>
      </c>
      <c r="E31" s="15">
        <v>199000</v>
      </c>
      <c r="F31" s="15">
        <f t="shared" si="1"/>
        <v>48556</v>
      </c>
      <c r="G31" s="46"/>
    </row>
    <row r="32" spans="1:7" x14ac:dyDescent="0.35">
      <c r="A32" s="8">
        <v>16</v>
      </c>
      <c r="B32" s="8" t="s">
        <v>35</v>
      </c>
      <c r="C32" s="10">
        <v>2</v>
      </c>
      <c r="D32" s="10" t="s">
        <v>17</v>
      </c>
      <c r="E32" s="15">
        <v>460000</v>
      </c>
      <c r="F32" s="15">
        <f t="shared" si="1"/>
        <v>920000</v>
      </c>
      <c r="G32" s="46"/>
    </row>
    <row r="33" spans="2:6" x14ac:dyDescent="0.35">
      <c r="B33" s="12" t="s">
        <v>15</v>
      </c>
      <c r="F33" s="14">
        <f>SUM(F17:F32)</f>
        <v>11267928</v>
      </c>
    </row>
  </sheetData>
  <mergeCells count="4">
    <mergeCell ref="G2:G6"/>
    <mergeCell ref="G8:G9"/>
    <mergeCell ref="G11:G14"/>
    <mergeCell ref="G17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26"/>
  <sheetViews>
    <sheetView tabSelected="1" topLeftCell="D1" zoomScale="85" zoomScaleNormal="85" workbookViewId="0">
      <selection activeCell="N13" sqref="N13"/>
    </sheetView>
  </sheetViews>
  <sheetFormatPr defaultRowHeight="14.5" x14ac:dyDescent="0.35"/>
  <cols>
    <col min="3" max="3" width="49.453125" bestFit="1" customWidth="1"/>
    <col min="4" max="4" width="9.08984375" customWidth="1"/>
    <col min="5" max="5" width="14.90625" bestFit="1" customWidth="1"/>
    <col min="6" max="8" width="21.08984375" bestFit="1" customWidth="1"/>
    <col min="9" max="9" width="19.90625" bestFit="1" customWidth="1"/>
    <col min="10" max="10" width="17.90625" bestFit="1" customWidth="1"/>
    <col min="11" max="11" width="23.54296875" customWidth="1"/>
    <col min="12" max="12" width="13.90625" bestFit="1" customWidth="1"/>
    <col min="13" max="14" width="13.36328125" customWidth="1"/>
    <col min="15" max="15" width="21.453125" customWidth="1"/>
  </cols>
  <sheetData>
    <row r="2" spans="2:16" x14ac:dyDescent="0.35">
      <c r="G2" s="48" t="s">
        <v>61</v>
      </c>
      <c r="H2" s="48"/>
    </row>
    <row r="3" spans="2:16" ht="29" x14ac:dyDescent="0.35">
      <c r="B3" s="38" t="s">
        <v>37</v>
      </c>
      <c r="C3" s="38" t="s">
        <v>38</v>
      </c>
      <c r="D3" s="38" t="s">
        <v>39</v>
      </c>
      <c r="E3" s="38" t="s">
        <v>64</v>
      </c>
      <c r="F3" s="38" t="s">
        <v>58</v>
      </c>
      <c r="G3" s="38" t="s">
        <v>60</v>
      </c>
      <c r="H3" s="38" t="s">
        <v>59</v>
      </c>
      <c r="I3" s="38" t="s">
        <v>62</v>
      </c>
      <c r="J3" s="38" t="s">
        <v>49</v>
      </c>
      <c r="K3" s="38" t="s">
        <v>52</v>
      </c>
      <c r="L3" s="38" t="s">
        <v>50</v>
      </c>
      <c r="M3" s="41" t="s">
        <v>65</v>
      </c>
      <c r="N3" s="41" t="s">
        <v>66</v>
      </c>
      <c r="O3" s="40" t="s">
        <v>63</v>
      </c>
    </row>
    <row r="4" spans="2:16" x14ac:dyDescent="0.35">
      <c r="B4" s="22">
        <v>1</v>
      </c>
      <c r="C4" s="20" t="s">
        <v>40</v>
      </c>
      <c r="D4" s="21" t="s">
        <v>9</v>
      </c>
      <c r="E4" s="21">
        <v>35</v>
      </c>
      <c r="F4" s="21">
        <v>35</v>
      </c>
      <c r="G4" s="21">
        <v>18</v>
      </c>
      <c r="H4" s="21">
        <f>E4-G4</f>
        <v>17</v>
      </c>
      <c r="I4" s="21">
        <v>15</v>
      </c>
      <c r="J4" s="21">
        <f t="shared" ref="J4:J21" si="0">E4-I4</f>
        <v>20</v>
      </c>
      <c r="K4" s="21">
        <v>0</v>
      </c>
      <c r="L4" s="21">
        <v>40</v>
      </c>
      <c r="M4" s="39"/>
      <c r="N4" s="39">
        <f>L4/L5*N5</f>
        <v>5.3913043478260869</v>
      </c>
      <c r="O4" s="39"/>
    </row>
    <row r="5" spans="2:16" x14ac:dyDescent="0.35">
      <c r="B5" s="35">
        <v>2</v>
      </c>
      <c r="C5" s="36" t="s">
        <v>2</v>
      </c>
      <c r="D5" s="37" t="s">
        <v>9</v>
      </c>
      <c r="E5" s="37">
        <v>200</v>
      </c>
      <c r="F5" s="37">
        <v>398</v>
      </c>
      <c r="G5" s="24">
        <v>204</v>
      </c>
      <c r="H5" s="37">
        <f>F5-G5</f>
        <v>194</v>
      </c>
      <c r="I5" s="37">
        <v>125</v>
      </c>
      <c r="J5" s="37">
        <f t="shared" si="0"/>
        <v>75</v>
      </c>
      <c r="K5" s="37">
        <v>148</v>
      </c>
      <c r="L5" s="49">
        <v>460</v>
      </c>
      <c r="M5" s="39">
        <f>F5-E5</f>
        <v>198</v>
      </c>
      <c r="N5" s="39">
        <v>62</v>
      </c>
      <c r="O5" s="39" t="s">
        <v>57</v>
      </c>
    </row>
    <row r="6" spans="2:16" x14ac:dyDescent="0.35">
      <c r="B6" s="22">
        <v>3</v>
      </c>
      <c r="C6" s="20" t="s">
        <v>24</v>
      </c>
      <c r="D6" s="21" t="s">
        <v>9</v>
      </c>
      <c r="E6" s="21">
        <v>72</v>
      </c>
      <c r="F6" s="21">
        <v>72</v>
      </c>
      <c r="G6" s="24">
        <v>37</v>
      </c>
      <c r="H6" s="21">
        <f>E6-G6</f>
        <v>35</v>
      </c>
      <c r="I6" s="21">
        <v>72</v>
      </c>
      <c r="J6" s="21">
        <f t="shared" si="0"/>
        <v>0</v>
      </c>
      <c r="K6" s="21">
        <v>0</v>
      </c>
      <c r="L6" s="50">
        <v>84</v>
      </c>
      <c r="M6" s="39">
        <f t="shared" ref="M6:M21" si="1">F6-E6</f>
        <v>0</v>
      </c>
      <c r="N6" s="39">
        <f>L6/L5*N5</f>
        <v>11.321739130434782</v>
      </c>
      <c r="O6" s="39"/>
    </row>
    <row r="7" spans="2:16" x14ac:dyDescent="0.35">
      <c r="B7" s="22">
        <v>4</v>
      </c>
      <c r="C7" s="20" t="s">
        <v>25</v>
      </c>
      <c r="D7" s="21" t="s">
        <v>9</v>
      </c>
      <c r="E7" s="21">
        <v>796</v>
      </c>
      <c r="F7" s="21">
        <v>796</v>
      </c>
      <c r="G7" s="24">
        <v>405</v>
      </c>
      <c r="H7" s="21">
        <f t="shared" ref="H7:H12" si="2">E7-G7</f>
        <v>391</v>
      </c>
      <c r="I7" s="21">
        <v>796</v>
      </c>
      <c r="J7" s="21">
        <f t="shared" si="0"/>
        <v>0</v>
      </c>
      <c r="K7" s="21">
        <v>0</v>
      </c>
      <c r="L7" s="50">
        <v>920</v>
      </c>
      <c r="M7" s="39">
        <f t="shared" si="1"/>
        <v>0</v>
      </c>
      <c r="N7" s="39">
        <f>L7/L5*N5</f>
        <v>124</v>
      </c>
      <c r="O7" s="39"/>
    </row>
    <row r="8" spans="2:16" x14ac:dyDescent="0.35">
      <c r="B8" s="22">
        <v>5</v>
      </c>
      <c r="C8" s="20" t="s">
        <v>34</v>
      </c>
      <c r="D8" s="21" t="s">
        <v>9</v>
      </c>
      <c r="E8" s="21">
        <v>216</v>
      </c>
      <c r="F8" s="21">
        <v>216</v>
      </c>
      <c r="G8" s="24">
        <f t="shared" ref="G8" si="3">E8/216*110</f>
        <v>110</v>
      </c>
      <c r="H8" s="21">
        <f t="shared" si="2"/>
        <v>106</v>
      </c>
      <c r="I8" s="21">
        <v>216</v>
      </c>
      <c r="J8" s="21">
        <f t="shared" si="0"/>
        <v>0</v>
      </c>
      <c r="K8" s="21">
        <v>0</v>
      </c>
      <c r="L8" s="50">
        <v>252</v>
      </c>
      <c r="M8" s="39">
        <f t="shared" si="1"/>
        <v>0</v>
      </c>
      <c r="N8" s="39">
        <f>L8/L5*N5</f>
        <v>33.965217391304343</v>
      </c>
      <c r="O8" s="39"/>
    </row>
    <row r="9" spans="2:16" x14ac:dyDescent="0.35">
      <c r="B9" s="22">
        <v>6</v>
      </c>
      <c r="C9" s="20" t="s">
        <v>4</v>
      </c>
      <c r="D9" s="21" t="s">
        <v>9</v>
      </c>
      <c r="E9" s="21">
        <v>796</v>
      </c>
      <c r="F9" s="21">
        <v>796</v>
      </c>
      <c r="G9" s="24">
        <v>405</v>
      </c>
      <c r="H9" s="21">
        <f t="shared" si="2"/>
        <v>391</v>
      </c>
      <c r="I9" s="21">
        <v>796</v>
      </c>
      <c r="J9" s="21">
        <f t="shared" si="0"/>
        <v>0</v>
      </c>
      <c r="K9" s="21">
        <v>0</v>
      </c>
      <c r="L9" s="50">
        <v>920</v>
      </c>
      <c r="M9" s="39">
        <f t="shared" si="1"/>
        <v>0</v>
      </c>
      <c r="N9" s="39">
        <f>L9/L5*N5</f>
        <v>124</v>
      </c>
      <c r="O9" s="39"/>
    </row>
    <row r="10" spans="2:16" x14ac:dyDescent="0.35">
      <c r="B10" s="22">
        <v>7</v>
      </c>
      <c r="C10" s="20" t="s">
        <v>5</v>
      </c>
      <c r="D10" s="21" t="s">
        <v>9</v>
      </c>
      <c r="E10" s="21">
        <v>796</v>
      </c>
      <c r="F10" s="21">
        <v>796</v>
      </c>
      <c r="G10" s="24">
        <v>405</v>
      </c>
      <c r="H10" s="21">
        <f t="shared" si="2"/>
        <v>391</v>
      </c>
      <c r="I10" s="21">
        <v>796</v>
      </c>
      <c r="J10" s="21">
        <f t="shared" si="0"/>
        <v>0</v>
      </c>
      <c r="K10" s="21">
        <v>0</v>
      </c>
      <c r="L10" s="50">
        <v>920</v>
      </c>
      <c r="M10" s="39">
        <f t="shared" si="1"/>
        <v>0</v>
      </c>
      <c r="N10" s="39">
        <f>L10/L5*N5</f>
        <v>124</v>
      </c>
      <c r="O10" s="39"/>
      <c r="P10" t="s">
        <v>51</v>
      </c>
    </row>
    <row r="11" spans="2:16" x14ac:dyDescent="0.35">
      <c r="B11" s="22">
        <v>8</v>
      </c>
      <c r="C11" s="20" t="s">
        <v>33</v>
      </c>
      <c r="D11" s="21" t="s">
        <v>9</v>
      </c>
      <c r="E11" s="21">
        <v>1592</v>
      </c>
      <c r="F11" s="21">
        <v>1592</v>
      </c>
      <c r="G11" s="24">
        <v>810</v>
      </c>
      <c r="H11" s="21">
        <f t="shared" si="2"/>
        <v>782</v>
      </c>
      <c r="I11" s="21">
        <v>1592</v>
      </c>
      <c r="J11" s="21">
        <f t="shared" si="0"/>
        <v>0</v>
      </c>
      <c r="K11" s="21">
        <v>0</v>
      </c>
      <c r="L11" s="50">
        <v>1840</v>
      </c>
      <c r="M11" s="39">
        <f t="shared" si="1"/>
        <v>0</v>
      </c>
      <c r="N11" s="39">
        <f>L11/L5*N5</f>
        <v>248</v>
      </c>
      <c r="O11" s="39"/>
    </row>
    <row r="12" spans="2:16" x14ac:dyDescent="0.35">
      <c r="B12" s="22">
        <v>9</v>
      </c>
      <c r="C12" s="20" t="s">
        <v>32</v>
      </c>
      <c r="D12" s="21" t="s">
        <v>9</v>
      </c>
      <c r="E12" s="21">
        <v>1592</v>
      </c>
      <c r="F12" s="21">
        <v>1592</v>
      </c>
      <c r="G12" s="24">
        <v>810</v>
      </c>
      <c r="H12" s="21">
        <f t="shared" si="2"/>
        <v>782</v>
      </c>
      <c r="I12" s="21">
        <v>1592</v>
      </c>
      <c r="J12" s="21">
        <f t="shared" si="0"/>
        <v>0</v>
      </c>
      <c r="K12" s="21">
        <v>0</v>
      </c>
      <c r="L12" s="50">
        <v>1840</v>
      </c>
      <c r="M12" s="39">
        <f t="shared" si="1"/>
        <v>0</v>
      </c>
      <c r="N12" s="39">
        <f>L12/L5*N5</f>
        <v>248</v>
      </c>
      <c r="O12" s="39"/>
    </row>
    <row r="13" spans="2:16" x14ac:dyDescent="0.35">
      <c r="B13" s="25">
        <v>10</v>
      </c>
      <c r="C13" s="26" t="s">
        <v>26</v>
      </c>
      <c r="D13" s="27" t="s">
        <v>9</v>
      </c>
      <c r="E13" s="27">
        <v>116</v>
      </c>
      <c r="F13" s="27">
        <v>116</v>
      </c>
      <c r="G13" s="27">
        <f>E13/2</f>
        <v>58</v>
      </c>
      <c r="H13" s="27">
        <f>E13-G13</f>
        <v>58</v>
      </c>
      <c r="I13" s="27">
        <v>116</v>
      </c>
      <c r="J13" s="27">
        <f t="shared" si="0"/>
        <v>0</v>
      </c>
      <c r="K13" s="27">
        <v>0</v>
      </c>
      <c r="L13" s="51">
        <v>0</v>
      </c>
      <c r="M13" s="42">
        <f t="shared" si="1"/>
        <v>0</v>
      </c>
      <c r="N13" s="39"/>
      <c r="O13" s="39"/>
    </row>
    <row r="14" spans="2:16" x14ac:dyDescent="0.35">
      <c r="B14" s="25">
        <v>11</v>
      </c>
      <c r="C14" s="26" t="s">
        <v>27</v>
      </c>
      <c r="D14" s="27" t="s">
        <v>9</v>
      </c>
      <c r="E14" s="27">
        <v>104</v>
      </c>
      <c r="F14" s="27">
        <v>104</v>
      </c>
      <c r="G14" s="27">
        <f t="shared" ref="G14:G19" si="4">E14/2</f>
        <v>52</v>
      </c>
      <c r="H14" s="27">
        <f t="shared" ref="H14:H19" si="5">E14-G14</f>
        <v>52</v>
      </c>
      <c r="I14" s="27">
        <v>104</v>
      </c>
      <c r="J14" s="27">
        <f t="shared" si="0"/>
        <v>0</v>
      </c>
      <c r="K14" s="27">
        <v>0</v>
      </c>
      <c r="L14" s="51">
        <v>0</v>
      </c>
      <c r="M14" s="42">
        <f t="shared" si="1"/>
        <v>0</v>
      </c>
      <c r="N14" s="39"/>
      <c r="O14" s="39"/>
    </row>
    <row r="15" spans="2:16" x14ac:dyDescent="0.35">
      <c r="B15" s="25">
        <v>12</v>
      </c>
      <c r="C15" s="26" t="s">
        <v>28</v>
      </c>
      <c r="D15" s="27" t="s">
        <v>9</v>
      </c>
      <c r="E15" s="27">
        <v>116</v>
      </c>
      <c r="F15" s="27">
        <v>116</v>
      </c>
      <c r="G15" s="27">
        <f t="shared" si="4"/>
        <v>58</v>
      </c>
      <c r="H15" s="27">
        <f t="shared" si="5"/>
        <v>58</v>
      </c>
      <c r="I15" s="27">
        <v>116</v>
      </c>
      <c r="J15" s="27">
        <f t="shared" si="0"/>
        <v>0</v>
      </c>
      <c r="K15" s="27">
        <v>0</v>
      </c>
      <c r="L15" s="51">
        <v>0</v>
      </c>
      <c r="M15" s="42">
        <f t="shared" si="1"/>
        <v>0</v>
      </c>
      <c r="N15" s="39"/>
      <c r="O15" s="39"/>
    </row>
    <row r="16" spans="2:16" x14ac:dyDescent="0.35">
      <c r="B16" s="25">
        <v>13</v>
      </c>
      <c r="C16" s="26" t="s">
        <v>29</v>
      </c>
      <c r="D16" s="27" t="s">
        <v>9</v>
      </c>
      <c r="E16" s="27">
        <v>104</v>
      </c>
      <c r="F16" s="27">
        <v>104</v>
      </c>
      <c r="G16" s="27">
        <f t="shared" si="4"/>
        <v>52</v>
      </c>
      <c r="H16" s="27">
        <f t="shared" si="5"/>
        <v>52</v>
      </c>
      <c r="I16" s="27">
        <v>104</v>
      </c>
      <c r="J16" s="27">
        <f t="shared" si="0"/>
        <v>0</v>
      </c>
      <c r="K16" s="27">
        <v>0</v>
      </c>
      <c r="L16" s="51">
        <v>0</v>
      </c>
      <c r="M16" s="42">
        <f t="shared" si="1"/>
        <v>0</v>
      </c>
      <c r="N16" s="39"/>
      <c r="O16" s="39"/>
    </row>
    <row r="17" spans="2:15" x14ac:dyDescent="0.35">
      <c r="B17" s="25">
        <v>14</v>
      </c>
      <c r="C17" s="26" t="s">
        <v>30</v>
      </c>
      <c r="D17" s="27" t="s">
        <v>9</v>
      </c>
      <c r="E17" s="27">
        <v>1248</v>
      </c>
      <c r="F17" s="27">
        <v>1248</v>
      </c>
      <c r="G17" s="27">
        <f t="shared" si="4"/>
        <v>624</v>
      </c>
      <c r="H17" s="27">
        <f t="shared" si="5"/>
        <v>624</v>
      </c>
      <c r="I17" s="27">
        <v>1248</v>
      </c>
      <c r="J17" s="27">
        <f t="shared" si="0"/>
        <v>0</v>
      </c>
      <c r="K17" s="27">
        <v>0</v>
      </c>
      <c r="L17" s="51">
        <v>0</v>
      </c>
      <c r="M17" s="42">
        <f t="shared" si="1"/>
        <v>0</v>
      </c>
      <c r="N17" s="39"/>
      <c r="O17" s="39"/>
    </row>
    <row r="18" spans="2:15" x14ac:dyDescent="0.35">
      <c r="B18" s="25">
        <v>15</v>
      </c>
      <c r="C18" s="26" t="s">
        <v>31</v>
      </c>
      <c r="D18" s="27" t="s">
        <v>9</v>
      </c>
      <c r="E18" s="27">
        <v>834</v>
      </c>
      <c r="F18" s="27">
        <v>834</v>
      </c>
      <c r="G18" s="27">
        <f t="shared" si="4"/>
        <v>417</v>
      </c>
      <c r="H18" s="27">
        <f t="shared" si="5"/>
        <v>417</v>
      </c>
      <c r="I18" s="27">
        <v>834</v>
      </c>
      <c r="J18" s="27">
        <f t="shared" si="0"/>
        <v>0</v>
      </c>
      <c r="K18" s="27">
        <v>0</v>
      </c>
      <c r="L18" s="51">
        <v>0</v>
      </c>
      <c r="M18" s="42">
        <f t="shared" si="1"/>
        <v>0</v>
      </c>
      <c r="N18" s="39"/>
      <c r="O18" s="39"/>
    </row>
    <row r="19" spans="2:15" x14ac:dyDescent="0.35">
      <c r="B19" s="25">
        <v>16</v>
      </c>
      <c r="C19" s="28" t="s">
        <v>35</v>
      </c>
      <c r="D19" s="27" t="s">
        <v>17</v>
      </c>
      <c r="E19" s="27">
        <v>2</v>
      </c>
      <c r="F19" s="27">
        <v>2</v>
      </c>
      <c r="G19" s="27">
        <f t="shared" si="4"/>
        <v>1</v>
      </c>
      <c r="H19" s="27">
        <f t="shared" si="5"/>
        <v>1</v>
      </c>
      <c r="I19" s="27">
        <v>0</v>
      </c>
      <c r="J19" s="27">
        <f t="shared" si="0"/>
        <v>2</v>
      </c>
      <c r="K19" s="27">
        <v>0</v>
      </c>
      <c r="L19" s="51">
        <v>0</v>
      </c>
      <c r="M19" s="42">
        <f t="shared" si="1"/>
        <v>0</v>
      </c>
      <c r="N19" s="39"/>
      <c r="O19" s="39"/>
    </row>
    <row r="20" spans="2:15" x14ac:dyDescent="0.35">
      <c r="B20" s="33">
        <v>17</v>
      </c>
      <c r="C20" s="32" t="s">
        <v>53</v>
      </c>
      <c r="D20" s="33" t="s">
        <v>17</v>
      </c>
      <c r="E20" s="34">
        <v>0</v>
      </c>
      <c r="F20" s="33">
        <v>0</v>
      </c>
      <c r="G20" s="33">
        <v>0</v>
      </c>
      <c r="H20" s="33">
        <v>0</v>
      </c>
      <c r="I20" s="33">
        <v>0</v>
      </c>
      <c r="J20" s="33">
        <f t="shared" si="0"/>
        <v>0</v>
      </c>
      <c r="K20" s="33">
        <v>0</v>
      </c>
      <c r="L20" s="52">
        <v>2</v>
      </c>
      <c r="M20" s="39">
        <f t="shared" si="1"/>
        <v>0</v>
      </c>
      <c r="N20" s="39"/>
      <c r="O20" s="39"/>
    </row>
    <row r="21" spans="2:15" x14ac:dyDescent="0.35">
      <c r="B21" s="33">
        <v>18</v>
      </c>
      <c r="C21" s="31" t="s">
        <v>54</v>
      </c>
      <c r="D21" s="33" t="s">
        <v>9</v>
      </c>
      <c r="E21" s="34">
        <v>0</v>
      </c>
      <c r="F21" s="33">
        <v>0</v>
      </c>
      <c r="G21" s="33">
        <v>0</v>
      </c>
      <c r="H21" s="33">
        <v>0</v>
      </c>
      <c r="I21" s="33">
        <v>0</v>
      </c>
      <c r="J21" s="33">
        <f t="shared" si="0"/>
        <v>0</v>
      </c>
      <c r="K21" s="33">
        <v>0</v>
      </c>
      <c r="L21" s="52">
        <v>4</v>
      </c>
      <c r="M21" s="39">
        <f t="shared" si="1"/>
        <v>0</v>
      </c>
      <c r="N21" s="39"/>
      <c r="O21" s="39"/>
    </row>
    <row r="22" spans="2:15" x14ac:dyDescent="0.35">
      <c r="B22" s="22">
        <v>19</v>
      </c>
      <c r="C22" s="19" t="s">
        <v>55</v>
      </c>
      <c r="D22" s="19"/>
      <c r="E22" s="30">
        <v>11267928</v>
      </c>
      <c r="F22" s="19"/>
      <c r="G22" s="19"/>
      <c r="H22" s="19"/>
      <c r="I22" s="19"/>
      <c r="J22" s="19"/>
      <c r="K22" s="19"/>
      <c r="L22" s="30">
        <v>14086462</v>
      </c>
      <c r="M22" s="39"/>
      <c r="N22" s="39"/>
      <c r="O22" s="39"/>
    </row>
    <row r="23" spans="2:15" x14ac:dyDescent="0.35">
      <c r="B23" s="22">
        <v>20</v>
      </c>
      <c r="C23" s="19" t="s">
        <v>56</v>
      </c>
      <c r="D23" s="19"/>
      <c r="E23" s="30">
        <f>E22*0.5</f>
        <v>5633964</v>
      </c>
      <c r="F23" s="19"/>
      <c r="G23" s="19"/>
      <c r="H23" s="19"/>
      <c r="I23" s="19"/>
      <c r="J23" s="19"/>
      <c r="K23" s="19"/>
      <c r="L23" s="22">
        <v>0</v>
      </c>
      <c r="M23" s="39"/>
      <c r="N23" s="39"/>
      <c r="O23" s="39"/>
    </row>
    <row r="24" spans="2:15" x14ac:dyDescent="0.35">
      <c r="E24" s="29"/>
    </row>
    <row r="25" spans="2:15" x14ac:dyDescent="0.35">
      <c r="I25" s="17">
        <f>E5-K5</f>
        <v>52</v>
      </c>
      <c r="J25" s="17">
        <v>398</v>
      </c>
    </row>
    <row r="26" spans="2:15" x14ac:dyDescent="0.35">
      <c r="J26" s="17">
        <f>J25-E5</f>
        <v>198</v>
      </c>
    </row>
  </sheetData>
  <mergeCells count="1">
    <mergeCell ref="G2:H2"/>
  </mergeCells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G12"/>
  <sheetViews>
    <sheetView workbookViewId="0">
      <selection activeCell="C9" sqref="C9"/>
    </sheetView>
  </sheetViews>
  <sheetFormatPr defaultRowHeight="14.5" x14ac:dyDescent="0.35"/>
  <cols>
    <col min="3" max="3" width="49.453125" bestFit="1" customWidth="1"/>
    <col min="4" max="4" width="9.08984375" customWidth="1"/>
    <col min="5" max="5" width="9.6328125" customWidth="1"/>
    <col min="6" max="6" width="20.90625" customWidth="1"/>
    <col min="7" max="7" width="11.1796875" customWidth="1"/>
  </cols>
  <sheetData>
    <row r="3" spans="2:7" x14ac:dyDescent="0.35">
      <c r="B3" s="23" t="s">
        <v>37</v>
      </c>
      <c r="C3" s="23" t="s">
        <v>38</v>
      </c>
      <c r="D3" s="23" t="s">
        <v>39</v>
      </c>
      <c r="E3" s="23" t="s">
        <v>7</v>
      </c>
      <c r="F3" s="23" t="s">
        <v>41</v>
      </c>
      <c r="G3" s="23" t="s">
        <v>42</v>
      </c>
    </row>
    <row r="4" spans="2:7" x14ac:dyDescent="0.35">
      <c r="B4" s="22">
        <v>1</v>
      </c>
      <c r="C4" s="20" t="s">
        <v>43</v>
      </c>
      <c r="D4" s="21" t="s">
        <v>9</v>
      </c>
      <c r="E4" s="21">
        <v>40</v>
      </c>
      <c r="F4" s="21">
        <v>0</v>
      </c>
      <c r="G4" s="21">
        <f>E4-F4</f>
        <v>40</v>
      </c>
    </row>
    <row r="5" spans="2:7" x14ac:dyDescent="0.35">
      <c r="B5" s="22">
        <v>2</v>
      </c>
      <c r="C5" s="20" t="s">
        <v>2</v>
      </c>
      <c r="D5" s="21" t="s">
        <v>9</v>
      </c>
      <c r="E5" s="21">
        <v>460</v>
      </c>
      <c r="F5" s="21">
        <v>0</v>
      </c>
      <c r="G5" s="21">
        <f t="shared" ref="G5:G12" si="0">E5-F5</f>
        <v>460</v>
      </c>
    </row>
    <row r="6" spans="2:7" x14ac:dyDescent="0.35">
      <c r="B6" s="22">
        <v>3</v>
      </c>
      <c r="C6" s="20" t="s">
        <v>44</v>
      </c>
      <c r="D6" s="21" t="s">
        <v>9</v>
      </c>
      <c r="E6" s="21">
        <v>84</v>
      </c>
      <c r="F6" s="21">
        <v>0</v>
      </c>
      <c r="G6" s="21">
        <f t="shared" si="0"/>
        <v>84</v>
      </c>
    </row>
    <row r="7" spans="2:7" x14ac:dyDescent="0.35">
      <c r="B7" s="22">
        <v>4</v>
      </c>
      <c r="C7" s="20" t="s">
        <v>45</v>
      </c>
      <c r="D7" s="21" t="s">
        <v>9</v>
      </c>
      <c r="E7" s="21">
        <v>920</v>
      </c>
      <c r="F7" s="21">
        <v>0</v>
      </c>
      <c r="G7" s="21">
        <f t="shared" si="0"/>
        <v>920</v>
      </c>
    </row>
    <row r="8" spans="2:7" x14ac:dyDescent="0.35">
      <c r="B8" s="22">
        <v>5</v>
      </c>
      <c r="C8" s="20" t="s">
        <v>46</v>
      </c>
      <c r="D8" s="21" t="s">
        <v>9</v>
      </c>
      <c r="E8" s="21">
        <v>252</v>
      </c>
      <c r="F8" s="21">
        <v>0</v>
      </c>
      <c r="G8" s="21">
        <f t="shared" si="0"/>
        <v>252</v>
      </c>
    </row>
    <row r="9" spans="2:7" x14ac:dyDescent="0.35">
      <c r="B9" s="22">
        <v>6</v>
      </c>
      <c r="C9" s="20" t="s">
        <v>4</v>
      </c>
      <c r="D9" s="21" t="s">
        <v>9</v>
      </c>
      <c r="E9" s="21">
        <v>920</v>
      </c>
      <c r="F9" s="21">
        <v>0</v>
      </c>
      <c r="G9" s="21">
        <f t="shared" si="0"/>
        <v>920</v>
      </c>
    </row>
    <row r="10" spans="2:7" x14ac:dyDescent="0.35">
      <c r="B10" s="22">
        <v>7</v>
      </c>
      <c r="C10" s="20" t="s">
        <v>5</v>
      </c>
      <c r="D10" s="21" t="s">
        <v>9</v>
      </c>
      <c r="E10" s="21">
        <v>920</v>
      </c>
      <c r="F10" s="21">
        <v>0</v>
      </c>
      <c r="G10" s="21">
        <f t="shared" si="0"/>
        <v>920</v>
      </c>
    </row>
    <row r="11" spans="2:7" x14ac:dyDescent="0.35">
      <c r="B11" s="22">
        <v>8</v>
      </c>
      <c r="C11" s="20" t="s">
        <v>47</v>
      </c>
      <c r="D11" s="21" t="s">
        <v>9</v>
      </c>
      <c r="E11" s="21">
        <v>1840</v>
      </c>
      <c r="F11" s="21">
        <v>0</v>
      </c>
      <c r="G11" s="21">
        <f t="shared" si="0"/>
        <v>1840</v>
      </c>
    </row>
    <row r="12" spans="2:7" x14ac:dyDescent="0.35">
      <c r="B12" s="22">
        <v>9</v>
      </c>
      <c r="C12" s="20" t="s">
        <v>48</v>
      </c>
      <c r="D12" s="21" t="s">
        <v>9</v>
      </c>
      <c r="E12" s="21">
        <v>1840</v>
      </c>
      <c r="F12" s="21">
        <v>0</v>
      </c>
      <c r="G12" s="21">
        <f t="shared" si="0"/>
        <v>1840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5" sqref="D5"/>
    </sheetView>
  </sheetViews>
  <sheetFormatPr defaultRowHeight="14.5" x14ac:dyDescent="0.35"/>
  <cols>
    <col min="4" max="4" width="8.9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Путь 11</vt:lpstr>
      <vt:lpstr>Путь 3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2024-07-17T05:43:54Z</dcterms:created>
  <dcterms:modified xsi:type="dcterms:W3CDTF">2024-08-07T13:09:08Z</dcterms:modified>
</cp:coreProperties>
</file>