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Усиление кровли М-10\1К ДС3-09-12-2024-АР\КП 1К ДС3-09-12-2024-АР\КП Кровля М10\АВАЛОН\"/>
    </mc:Choice>
  </mc:AlternateContent>
  <xr:revisionPtr revIDLastSave="0" documentId="13_ncr:1_{D89FD245-BD1C-4526-9E76-F454138FDB56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3" i="1" l="1"/>
  <c r="AL6" i="1"/>
  <c r="AL7" i="1"/>
  <c r="AL8" i="1"/>
  <c r="AL9" i="1"/>
  <c r="AL10" i="1"/>
  <c r="AL11" i="1"/>
  <c r="AL12" i="1"/>
  <c r="AL13" i="1"/>
  <c r="AL14" i="1"/>
  <c r="AL15" i="1"/>
  <c r="AL16" i="1"/>
  <c r="AL17" i="1"/>
  <c r="AL18" i="1"/>
  <c r="AL5" i="1"/>
  <c r="AK6" i="1"/>
  <c r="AK7" i="1"/>
  <c r="AK8" i="1"/>
  <c r="AK9" i="1"/>
  <c r="AK10" i="1"/>
  <c r="AK11" i="1"/>
  <c r="AK12" i="1"/>
  <c r="AK13" i="1"/>
  <c r="AK14" i="1"/>
  <c r="AK15" i="1"/>
  <c r="AK16" i="1"/>
  <c r="AK17" i="1"/>
  <c r="AK18" i="1"/>
  <c r="AK5" i="1"/>
  <c r="AJ6" i="1"/>
  <c r="AJ7" i="1"/>
  <c r="AJ8" i="1"/>
  <c r="AJ9" i="1"/>
  <c r="AJ10" i="1"/>
  <c r="AJ11" i="1"/>
  <c r="AJ12" i="1"/>
  <c r="AJ13" i="1"/>
  <c r="AJ14" i="1"/>
  <c r="AJ15" i="1"/>
  <c r="AJ16" i="1"/>
  <c r="AJ17" i="1"/>
  <c r="AJ18" i="1"/>
  <c r="AJ5" i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H5" i="1"/>
  <c r="AG6" i="1"/>
  <c r="AG7" i="1"/>
  <c r="AG8" i="1"/>
  <c r="AG9" i="1"/>
  <c r="AG10" i="1"/>
  <c r="AG11" i="1"/>
  <c r="AG12" i="1"/>
  <c r="AG13" i="1"/>
  <c r="AG14" i="1"/>
  <c r="AG15" i="1"/>
  <c r="AG16" i="1"/>
  <c r="AG17" i="1"/>
  <c r="AG18" i="1"/>
  <c r="AG5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5" i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5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A6" i="1"/>
  <c r="AA7" i="1"/>
  <c r="AA8" i="1"/>
  <c r="AA9" i="1"/>
  <c r="AA10" i="1"/>
  <c r="AA11" i="1"/>
  <c r="AA12" i="1"/>
  <c r="AA13" i="1"/>
  <c r="AA14" i="1"/>
  <c r="AA15" i="1"/>
  <c r="AA16" i="1"/>
  <c r="AA17" i="1"/>
  <c r="AA18" i="1"/>
  <c r="AA5" i="1"/>
  <c r="Z6" i="1"/>
  <c r="Z7" i="1"/>
  <c r="Z8" i="1"/>
  <c r="Z9" i="1"/>
  <c r="Z10" i="1"/>
  <c r="Z11" i="1"/>
  <c r="Z12" i="1"/>
  <c r="Z13" i="1"/>
  <c r="Z14" i="1"/>
  <c r="Z15" i="1"/>
  <c r="Z16" i="1"/>
  <c r="Z17" i="1"/>
  <c r="Z18" i="1"/>
  <c r="Z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5" i="1"/>
  <c r="N20" i="1" s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5" i="1"/>
  <c r="W20" i="1" l="1"/>
  <c r="L20" i="1"/>
  <c r="S20" i="1"/>
  <c r="AA20" i="1"/>
  <c r="AF20" i="1"/>
  <c r="AD20" i="1"/>
  <c r="AK20" i="1"/>
  <c r="R20" i="1"/>
  <c r="J20" i="1"/>
  <c r="Y20" i="1"/>
  <c r="P20" i="1"/>
  <c r="X20" i="1"/>
  <c r="AI20" i="1"/>
  <c r="M20" i="1"/>
  <c r="AG20" i="1"/>
  <c r="AH20" i="1"/>
  <c r="U20" i="1"/>
  <c r="I20" i="1"/>
  <c r="AM20" i="1" s="1"/>
  <c r="Q20" i="1"/>
  <c r="AC20" i="1"/>
  <c r="Z20" i="1"/>
  <c r="V20" i="1"/>
  <c r="K20" i="1"/>
  <c r="AE20" i="1"/>
  <c r="T20" i="1"/>
  <c r="AL20" i="1"/>
  <c r="O20" i="1"/>
  <c r="AJ20" i="1"/>
  <c r="AB20" i="1"/>
</calcChain>
</file>

<file path=xl/sharedStrings.xml><?xml version="1.0" encoding="utf-8"?>
<sst xmlns="http://schemas.openxmlformats.org/spreadsheetml/2006/main" count="47" uniqueCount="38">
  <si>
    <t>ИКОПАЛ Соло ЭКП 6.5 (сланец серый/пленка)(7м2)</t>
  </si>
  <si>
    <t>4 105</t>
  </si>
  <si>
    <t>рул</t>
  </si>
  <si>
    <t>Икопал Н ЭПП 4.0 (пленка/пленка)(10м2)</t>
  </si>
  <si>
    <t>2 873</t>
  </si>
  <si>
    <t>Мастика кровельная ICOPAL (пр-во Россия)(20кг)</t>
  </si>
  <si>
    <t>шт</t>
  </si>
  <si>
    <t>Праймер битумный ИКОПАЛ (21,5л)</t>
  </si>
  <si>
    <t>1 008</t>
  </si>
  <si>
    <t>м2</t>
  </si>
  <si>
    <t>Рейка краевая алюминиевая РОКС® 2000 х 25 х 1,5 / 2,0 мм (упак.50 м.п./25шт)</t>
  </si>
  <si>
    <t>3 050</t>
  </si>
  <si>
    <t>м</t>
  </si>
  <si>
    <t>Рейка прижимная алюминиевая РОКС® 2000 х 25 х 1,5 / 2,0 мм (упак.50 м.п./25шт)</t>
  </si>
  <si>
    <t>1 600</t>
  </si>
  <si>
    <t>Герметик на основе полиуретана однокомпонентный серый PU 40 600 мл</t>
  </si>
  <si>
    <t>Саморез остроконечный 4,8х60 мм. РОКС® антикор. покрытие 1000 шт./уп.</t>
  </si>
  <si>
    <t>28 000</t>
  </si>
  <si>
    <t>Дюбель нейлоновый PR 8х65 (50 шт.)</t>
  </si>
  <si>
    <t>упак</t>
  </si>
  <si>
    <t>Элемент A 600 1000x600x20/40 (8шт/уп, 0,144м3/уп)</t>
  </si>
  <si>
    <t>4 408</t>
  </si>
  <si>
    <t>Элемент B 600 1000x600x40/60 (4шт/уп, 0,120м3/уп)</t>
  </si>
  <si>
    <t>2 824</t>
  </si>
  <si>
    <t>Добор ОПТИМА 600 1000x600x40 (6шт/уп, 0,144м3/уп)</t>
  </si>
  <si>
    <t>2 484</t>
  </si>
  <si>
    <t>Воронка кровельная ТП-09.У.100/4-Э</t>
  </si>
  <si>
    <t>кол-во</t>
  </si>
  <si>
    <t>ед.изм.</t>
  </si>
  <si>
    <t>цена</t>
  </si>
  <si>
    <t>материал</t>
  </si>
  <si>
    <t>ед.в в расчет</t>
  </si>
  <si>
    <t>цена ед. в расчет</t>
  </si>
  <si>
    <t>итого</t>
  </si>
  <si>
    <t>расхот,м2</t>
  </si>
  <si>
    <t>ИТОГО по захватке</t>
  </si>
  <si>
    <t>ИТОГО кровля</t>
  </si>
  <si>
    <t>РУФ БАТТС Д ОПТИМА 2000*1200*160 15шт/палл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</si>
</sst>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2" fontId="0" fillId="2" borderId="2" xfId="0" applyNumberForma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2" borderId="2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/>
    </xf>
    <xf numFmtId="2" fontId="0" fillId="3" borderId="2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3" fontId="1" fillId="2" borderId="1" xfId="1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164" fontId="3" fillId="4" borderId="2" xfId="0" applyNumberFormat="1" applyFont="1" applyFill="1" applyBorder="1" applyAlignment="1">
      <alignment horizontal="center" vertical="center"/>
    </xf>
    <xf numFmtId="2" fontId="3" fillId="4" borderId="2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M21"/>
  <sheetViews>
    <sheetView tabSelected="1" topLeftCell="R1" workbookViewId="0">
      <selection activeCell="AM30" sqref="AM29:AM30"/>
    </sheetView>
  </sheetViews>
  <sheetFormatPr defaultRowHeight="14.4" x14ac:dyDescent="0.3"/>
  <cols>
    <col min="1" max="1" width="4" customWidth="1"/>
    <col min="2" max="2" width="75.88671875" customWidth="1"/>
    <col min="3" max="4" width="9.109375" style="1"/>
    <col min="5" max="5" width="10.88671875" style="1" customWidth="1"/>
    <col min="6" max="6" width="13.33203125" customWidth="1"/>
    <col min="7" max="7" width="13.109375" customWidth="1"/>
    <col min="8" max="8" width="18" customWidth="1"/>
    <col min="9" max="11" width="12.109375" customWidth="1"/>
    <col min="12" max="12" width="11.88671875" customWidth="1"/>
    <col min="13" max="13" width="12" customWidth="1"/>
    <col min="14" max="14" width="11.88671875" customWidth="1"/>
    <col min="15" max="16" width="11.44140625" customWidth="1"/>
    <col min="17" max="17" width="10.88671875" customWidth="1"/>
    <col min="18" max="18" width="10.5546875" customWidth="1"/>
    <col min="19" max="19" width="11.5546875" customWidth="1"/>
    <col min="20" max="20" width="11.44140625" customWidth="1"/>
    <col min="21" max="21" width="11.6640625" customWidth="1"/>
    <col min="22" max="22" width="11.109375" customWidth="1"/>
    <col min="23" max="23" width="11.33203125" customWidth="1"/>
    <col min="24" max="24" width="12.5546875" customWidth="1"/>
    <col min="25" max="25" width="10.88671875" customWidth="1"/>
    <col min="26" max="26" width="10.6640625" customWidth="1"/>
    <col min="27" max="28" width="11.109375" customWidth="1"/>
    <col min="29" max="30" width="10.6640625" customWidth="1"/>
    <col min="31" max="34" width="11" customWidth="1"/>
    <col min="35" max="36" width="10.5546875" customWidth="1"/>
    <col min="37" max="37" width="10.6640625" customWidth="1"/>
    <col min="38" max="38" width="10.88671875" customWidth="1"/>
    <col min="39" max="39" width="18.109375" customWidth="1"/>
  </cols>
  <sheetData>
    <row r="2" spans="2:39" x14ac:dyDescent="0.3">
      <c r="I2" s="3">
        <v>1</v>
      </c>
      <c r="J2" s="3">
        <v>2</v>
      </c>
      <c r="K2" s="3">
        <v>3</v>
      </c>
      <c r="L2" s="3">
        <v>4</v>
      </c>
      <c r="M2" s="3">
        <v>5</v>
      </c>
      <c r="N2" s="3">
        <v>6</v>
      </c>
      <c r="O2" s="3">
        <v>7</v>
      </c>
      <c r="P2" s="3">
        <v>8</v>
      </c>
      <c r="Q2" s="3">
        <v>9</v>
      </c>
      <c r="R2" s="3">
        <v>10</v>
      </c>
      <c r="S2" s="3">
        <v>11</v>
      </c>
      <c r="T2" s="3">
        <v>12</v>
      </c>
      <c r="U2" s="3">
        <v>13</v>
      </c>
      <c r="V2" s="3">
        <v>14</v>
      </c>
      <c r="W2" s="3">
        <v>15</v>
      </c>
      <c r="X2" s="3">
        <v>16</v>
      </c>
      <c r="Y2" s="3">
        <v>17</v>
      </c>
      <c r="Z2" s="3">
        <v>18</v>
      </c>
      <c r="AA2" s="3">
        <v>19</v>
      </c>
      <c r="AB2" s="3">
        <v>20</v>
      </c>
      <c r="AC2" s="3">
        <v>21</v>
      </c>
      <c r="AD2" s="3">
        <v>22</v>
      </c>
      <c r="AE2" s="3">
        <v>23</v>
      </c>
      <c r="AF2" s="3">
        <v>24</v>
      </c>
      <c r="AG2" s="3">
        <v>25</v>
      </c>
      <c r="AH2" s="3">
        <v>26</v>
      </c>
      <c r="AI2" s="3">
        <v>27</v>
      </c>
      <c r="AJ2" s="3">
        <v>28</v>
      </c>
      <c r="AK2" s="3">
        <v>29</v>
      </c>
      <c r="AL2" s="3">
        <v>30</v>
      </c>
      <c r="AM2" s="6" t="s">
        <v>33</v>
      </c>
    </row>
    <row r="3" spans="2:39" x14ac:dyDescent="0.3">
      <c r="G3" s="11">
        <v>25012.799999999999</v>
      </c>
      <c r="I3" s="12">
        <v>899</v>
      </c>
      <c r="J3" s="3">
        <v>814</v>
      </c>
      <c r="K3" s="3">
        <v>897</v>
      </c>
      <c r="L3" s="3">
        <v>652</v>
      </c>
      <c r="M3" s="3">
        <v>724</v>
      </c>
      <c r="N3" s="3">
        <v>749</v>
      </c>
      <c r="O3" s="3">
        <v>947</v>
      </c>
      <c r="P3" s="3">
        <v>955</v>
      </c>
      <c r="Q3" s="3">
        <v>706</v>
      </c>
      <c r="R3" s="3">
        <v>840</v>
      </c>
      <c r="S3" s="3">
        <v>856</v>
      </c>
      <c r="T3" s="3">
        <v>1054</v>
      </c>
      <c r="U3" s="3">
        <v>1066</v>
      </c>
      <c r="V3" s="3">
        <v>887</v>
      </c>
      <c r="W3" s="3">
        <v>896</v>
      </c>
      <c r="X3" s="3">
        <v>750</v>
      </c>
      <c r="Y3" s="3">
        <v>947</v>
      </c>
      <c r="Z3" s="3">
        <v>959</v>
      </c>
      <c r="AA3" s="3">
        <v>713</v>
      </c>
      <c r="AB3" s="3">
        <v>842</v>
      </c>
      <c r="AC3" s="3">
        <v>864</v>
      </c>
      <c r="AD3" s="3">
        <v>1057</v>
      </c>
      <c r="AE3" s="3">
        <v>1089</v>
      </c>
      <c r="AF3" s="3">
        <v>887</v>
      </c>
      <c r="AG3" s="3">
        <v>900</v>
      </c>
      <c r="AH3" s="3">
        <v>919</v>
      </c>
      <c r="AI3" s="3">
        <v>913</v>
      </c>
      <c r="AJ3" s="3">
        <v>1923</v>
      </c>
      <c r="AK3" s="3">
        <v>516</v>
      </c>
      <c r="AL3" s="3">
        <v>224</v>
      </c>
      <c r="AM3" s="25">
        <f>SUM(I3:AL3)</f>
        <v>26445</v>
      </c>
    </row>
    <row r="4" spans="2:39" x14ac:dyDescent="0.3">
      <c r="B4" s="4" t="s">
        <v>30</v>
      </c>
      <c r="C4" s="4" t="s">
        <v>27</v>
      </c>
      <c r="D4" s="4" t="s">
        <v>28</v>
      </c>
      <c r="E4" s="4" t="s">
        <v>29</v>
      </c>
      <c r="F4" s="5" t="s">
        <v>31</v>
      </c>
      <c r="G4" s="10" t="s">
        <v>34</v>
      </c>
      <c r="H4" s="7" t="s">
        <v>32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2:39" x14ac:dyDescent="0.3">
      <c r="B5" s="2" t="s">
        <v>0</v>
      </c>
      <c r="C5" s="3" t="s">
        <v>1</v>
      </c>
      <c r="D5" s="3" t="s">
        <v>2</v>
      </c>
      <c r="E5" s="3"/>
      <c r="F5" s="8"/>
      <c r="G5" s="13">
        <v>1.1499999999999999</v>
      </c>
      <c r="H5" s="9"/>
      <c r="I5" s="12">
        <f>H5*G5*899</f>
        <v>0</v>
      </c>
      <c r="J5" s="12">
        <f>G5*H5*814</f>
        <v>0</v>
      </c>
      <c r="K5" s="12">
        <f>H5*G5*897</f>
        <v>0</v>
      </c>
      <c r="L5" s="12">
        <f>H5*G5*652</f>
        <v>0</v>
      </c>
      <c r="M5" s="12">
        <f>H5*G5*724</f>
        <v>0</v>
      </c>
      <c r="N5" s="12">
        <f>H5*G5*749</f>
        <v>0</v>
      </c>
      <c r="O5" s="12">
        <f>H5*G5*947</f>
        <v>0</v>
      </c>
      <c r="P5" s="12">
        <f>H5*G5*955</f>
        <v>0</v>
      </c>
      <c r="Q5" s="12">
        <f>H5*G5*706</f>
        <v>0</v>
      </c>
      <c r="R5" s="12">
        <f>H5*G5*840</f>
        <v>0</v>
      </c>
      <c r="S5" s="12">
        <f>H5*G5*856</f>
        <v>0</v>
      </c>
      <c r="T5" s="12">
        <f>H5*G5*1054</f>
        <v>0</v>
      </c>
      <c r="U5" s="12">
        <f>H5*G5*1066</f>
        <v>0</v>
      </c>
      <c r="V5" s="12">
        <f>H5*G5*887</f>
        <v>0</v>
      </c>
      <c r="W5" s="12">
        <f>H5*G5*896</f>
        <v>0</v>
      </c>
      <c r="X5" s="12">
        <f>H5*G5*750</f>
        <v>0</v>
      </c>
      <c r="Y5" s="12">
        <f>H5*G5*947</f>
        <v>0</v>
      </c>
      <c r="Z5" s="12">
        <f>H5*G5*959</f>
        <v>0</v>
      </c>
      <c r="AA5" s="12">
        <f>H5*G5*713</f>
        <v>0</v>
      </c>
      <c r="AB5" s="12">
        <f>H5*G5*842</f>
        <v>0</v>
      </c>
      <c r="AC5" s="12">
        <f>H5*G5*864</f>
        <v>0</v>
      </c>
      <c r="AD5" s="12">
        <f>1057*H5*G5</f>
        <v>0</v>
      </c>
      <c r="AE5" s="12">
        <f>1089*H5*G5</f>
        <v>0</v>
      </c>
      <c r="AF5" s="12">
        <f>887*H5*G5</f>
        <v>0</v>
      </c>
      <c r="AG5" s="12">
        <f>900*H5*G5</f>
        <v>0</v>
      </c>
      <c r="AH5" s="12">
        <f>919*H5*G5</f>
        <v>0</v>
      </c>
      <c r="AI5" s="12">
        <f>913*H5*G5</f>
        <v>0</v>
      </c>
      <c r="AJ5" s="12">
        <f>1923*H5*G5</f>
        <v>0</v>
      </c>
      <c r="AK5" s="12">
        <f>516*H5*G5</f>
        <v>0</v>
      </c>
      <c r="AL5" s="12">
        <f>224*H5*G5</f>
        <v>0</v>
      </c>
    </row>
    <row r="6" spans="2:39" x14ac:dyDescent="0.3">
      <c r="B6" s="2" t="s">
        <v>3</v>
      </c>
      <c r="C6" s="3" t="s">
        <v>4</v>
      </c>
      <c r="D6" s="3" t="s">
        <v>2</v>
      </c>
      <c r="E6" s="3"/>
      <c r="F6" s="8"/>
      <c r="G6" s="13">
        <v>1.1499999999999999</v>
      </c>
      <c r="H6" s="9"/>
      <c r="I6" s="12">
        <f t="shared" ref="I6:I18" si="0">H6*G6*899</f>
        <v>0</v>
      </c>
      <c r="J6" s="12">
        <f t="shared" ref="J6:J18" si="1">G6*H6*814</f>
        <v>0</v>
      </c>
      <c r="K6" s="12">
        <f t="shared" ref="K6:K18" si="2">H6*G6*897</f>
        <v>0</v>
      </c>
      <c r="L6" s="12">
        <f t="shared" ref="L6:L18" si="3">H6*G6*652</f>
        <v>0</v>
      </c>
      <c r="M6" s="12">
        <f t="shared" ref="M6:M18" si="4">H6*G6*724</f>
        <v>0</v>
      </c>
      <c r="N6" s="12">
        <f t="shared" ref="N6:N18" si="5">H6*G6*749</f>
        <v>0</v>
      </c>
      <c r="O6" s="12">
        <f t="shared" ref="O6:O18" si="6">H6*G6*947</f>
        <v>0</v>
      </c>
      <c r="P6" s="12">
        <f t="shared" ref="P6:P18" si="7">H6*G6*955</f>
        <v>0</v>
      </c>
      <c r="Q6" s="12">
        <f t="shared" ref="Q6:Q18" si="8">H6*G6*706</f>
        <v>0</v>
      </c>
      <c r="R6" s="12">
        <f t="shared" ref="R6:R18" si="9">H6*G6*840</f>
        <v>0</v>
      </c>
      <c r="S6" s="12">
        <f t="shared" ref="S6:S18" si="10">H6*G6*856</f>
        <v>0</v>
      </c>
      <c r="T6" s="12">
        <f t="shared" ref="T6:T18" si="11">H6*G6*1054</f>
        <v>0</v>
      </c>
      <c r="U6" s="12">
        <f t="shared" ref="U6:U18" si="12">H6*G6*1066</f>
        <v>0</v>
      </c>
      <c r="V6" s="12">
        <f t="shared" ref="V6:V18" si="13">H6*G6*887</f>
        <v>0</v>
      </c>
      <c r="W6" s="12">
        <f t="shared" ref="W6:W18" si="14">H6*G6*896</f>
        <v>0</v>
      </c>
      <c r="X6" s="12">
        <f t="shared" ref="X6:X18" si="15">H6*G6*750</f>
        <v>0</v>
      </c>
      <c r="Y6" s="12">
        <f t="shared" ref="Y6:Y18" si="16">H6*G6*947</f>
        <v>0</v>
      </c>
      <c r="Z6" s="12">
        <f t="shared" ref="Z6:Z18" si="17">H6*G6*959</f>
        <v>0</v>
      </c>
      <c r="AA6" s="12">
        <f t="shared" ref="AA6:AA18" si="18">H6*G6*713</f>
        <v>0</v>
      </c>
      <c r="AB6" s="12">
        <f t="shared" ref="AB6:AB18" si="19">H6*G6*842</f>
        <v>0</v>
      </c>
      <c r="AC6" s="12">
        <f t="shared" ref="AC6:AC18" si="20">H6*G6*864</f>
        <v>0</v>
      </c>
      <c r="AD6" s="12">
        <f t="shared" ref="AD6:AD18" si="21">1057*H6*G6</f>
        <v>0</v>
      </c>
      <c r="AE6" s="12">
        <f t="shared" ref="AE6:AE18" si="22">1089*H6*G6</f>
        <v>0</v>
      </c>
      <c r="AF6" s="12">
        <f t="shared" ref="AF6:AF18" si="23">887*H6*G6</f>
        <v>0</v>
      </c>
      <c r="AG6" s="12">
        <f t="shared" ref="AG6:AG18" si="24">900*H6*G6</f>
        <v>0</v>
      </c>
      <c r="AH6" s="12">
        <f t="shared" ref="AH6:AH18" si="25">919*H6*G6</f>
        <v>0</v>
      </c>
      <c r="AI6" s="12">
        <f t="shared" ref="AI6:AI18" si="26">913*H6*G6</f>
        <v>0</v>
      </c>
      <c r="AJ6" s="12">
        <f t="shared" ref="AJ6:AJ18" si="27">1923*H6*G6</f>
        <v>0</v>
      </c>
      <c r="AK6" s="12">
        <f t="shared" ref="AK6:AK18" si="28">516*H6*G6</f>
        <v>0</v>
      </c>
      <c r="AL6" s="12">
        <f t="shared" ref="AL6:AL18" si="29">224*H6*G6</f>
        <v>0</v>
      </c>
    </row>
    <row r="7" spans="2:39" x14ac:dyDescent="0.3">
      <c r="B7" s="2" t="s">
        <v>5</v>
      </c>
      <c r="C7" s="3">
        <v>437</v>
      </c>
      <c r="D7" s="3" t="s">
        <v>6</v>
      </c>
      <c r="E7" s="3"/>
      <c r="F7" s="8"/>
      <c r="G7" s="13">
        <v>0.35</v>
      </c>
      <c r="H7" s="9"/>
      <c r="I7" s="12">
        <f t="shared" si="0"/>
        <v>0</v>
      </c>
      <c r="J7" s="12">
        <f t="shared" si="1"/>
        <v>0</v>
      </c>
      <c r="K7" s="12">
        <f t="shared" si="2"/>
        <v>0</v>
      </c>
      <c r="L7" s="12">
        <f t="shared" si="3"/>
        <v>0</v>
      </c>
      <c r="M7" s="12">
        <f t="shared" si="4"/>
        <v>0</v>
      </c>
      <c r="N7" s="12">
        <f t="shared" si="5"/>
        <v>0</v>
      </c>
      <c r="O7" s="12">
        <f t="shared" si="6"/>
        <v>0</v>
      </c>
      <c r="P7" s="12">
        <f t="shared" si="7"/>
        <v>0</v>
      </c>
      <c r="Q7" s="12">
        <f t="shared" si="8"/>
        <v>0</v>
      </c>
      <c r="R7" s="12">
        <f t="shared" si="9"/>
        <v>0</v>
      </c>
      <c r="S7" s="12">
        <f t="shared" si="10"/>
        <v>0</v>
      </c>
      <c r="T7" s="12">
        <f t="shared" si="11"/>
        <v>0</v>
      </c>
      <c r="U7" s="12">
        <f t="shared" si="12"/>
        <v>0</v>
      </c>
      <c r="V7" s="12">
        <f t="shared" si="13"/>
        <v>0</v>
      </c>
      <c r="W7" s="12">
        <f t="shared" si="14"/>
        <v>0</v>
      </c>
      <c r="X7" s="12">
        <f t="shared" si="15"/>
        <v>0</v>
      </c>
      <c r="Y7" s="12">
        <f t="shared" si="16"/>
        <v>0</v>
      </c>
      <c r="Z7" s="12">
        <f t="shared" si="17"/>
        <v>0</v>
      </c>
      <c r="AA7" s="12">
        <f t="shared" si="18"/>
        <v>0</v>
      </c>
      <c r="AB7" s="12">
        <f t="shared" si="19"/>
        <v>0</v>
      </c>
      <c r="AC7" s="12">
        <f t="shared" si="20"/>
        <v>0</v>
      </c>
      <c r="AD7" s="12">
        <f t="shared" si="21"/>
        <v>0</v>
      </c>
      <c r="AE7" s="12">
        <f t="shared" si="22"/>
        <v>0</v>
      </c>
      <c r="AF7" s="12">
        <f t="shared" si="23"/>
        <v>0</v>
      </c>
      <c r="AG7" s="12">
        <f t="shared" si="24"/>
        <v>0</v>
      </c>
      <c r="AH7" s="12">
        <f t="shared" si="25"/>
        <v>0</v>
      </c>
      <c r="AI7" s="12">
        <f t="shared" si="26"/>
        <v>0</v>
      </c>
      <c r="AJ7" s="12">
        <f t="shared" si="27"/>
        <v>0</v>
      </c>
      <c r="AK7" s="12">
        <f t="shared" si="28"/>
        <v>0</v>
      </c>
      <c r="AL7" s="12">
        <f t="shared" si="29"/>
        <v>0</v>
      </c>
    </row>
    <row r="8" spans="2:39" x14ac:dyDescent="0.3">
      <c r="B8" s="2" t="s">
        <v>7</v>
      </c>
      <c r="C8" s="3" t="s">
        <v>8</v>
      </c>
      <c r="D8" s="3" t="s">
        <v>6</v>
      </c>
      <c r="E8" s="3"/>
      <c r="F8" s="8"/>
      <c r="G8" s="13">
        <v>0.87</v>
      </c>
      <c r="H8" s="9"/>
      <c r="I8" s="12">
        <f t="shared" si="0"/>
        <v>0</v>
      </c>
      <c r="J8" s="12">
        <f t="shared" si="1"/>
        <v>0</v>
      </c>
      <c r="K8" s="12">
        <f t="shared" si="2"/>
        <v>0</v>
      </c>
      <c r="L8" s="12">
        <f t="shared" si="3"/>
        <v>0</v>
      </c>
      <c r="M8" s="12">
        <f t="shared" si="4"/>
        <v>0</v>
      </c>
      <c r="N8" s="12">
        <f t="shared" si="5"/>
        <v>0</v>
      </c>
      <c r="O8" s="12">
        <f t="shared" si="6"/>
        <v>0</v>
      </c>
      <c r="P8" s="12">
        <f t="shared" si="7"/>
        <v>0</v>
      </c>
      <c r="Q8" s="12">
        <f t="shared" si="8"/>
        <v>0</v>
      </c>
      <c r="R8" s="12">
        <f t="shared" si="9"/>
        <v>0</v>
      </c>
      <c r="S8" s="12">
        <f t="shared" si="10"/>
        <v>0</v>
      </c>
      <c r="T8" s="12">
        <f t="shared" si="11"/>
        <v>0</v>
      </c>
      <c r="U8" s="12">
        <f t="shared" si="12"/>
        <v>0</v>
      </c>
      <c r="V8" s="12">
        <f t="shared" si="13"/>
        <v>0</v>
      </c>
      <c r="W8" s="12">
        <f t="shared" si="14"/>
        <v>0</v>
      </c>
      <c r="X8" s="12">
        <f t="shared" si="15"/>
        <v>0</v>
      </c>
      <c r="Y8" s="12">
        <f t="shared" si="16"/>
        <v>0</v>
      </c>
      <c r="Z8" s="12">
        <f t="shared" si="17"/>
        <v>0</v>
      </c>
      <c r="AA8" s="12">
        <f t="shared" si="18"/>
        <v>0</v>
      </c>
      <c r="AB8" s="12">
        <f t="shared" si="19"/>
        <v>0</v>
      </c>
      <c r="AC8" s="12">
        <f t="shared" si="20"/>
        <v>0</v>
      </c>
      <c r="AD8" s="12">
        <f t="shared" si="21"/>
        <v>0</v>
      </c>
      <c r="AE8" s="12">
        <f t="shared" si="22"/>
        <v>0</v>
      </c>
      <c r="AF8" s="12">
        <f t="shared" si="23"/>
        <v>0</v>
      </c>
      <c r="AG8" s="12">
        <f t="shared" si="24"/>
        <v>0</v>
      </c>
      <c r="AH8" s="12">
        <f t="shared" si="25"/>
        <v>0</v>
      </c>
      <c r="AI8" s="12">
        <f t="shared" si="26"/>
        <v>0</v>
      </c>
      <c r="AJ8" s="12">
        <f t="shared" si="27"/>
        <v>0</v>
      </c>
      <c r="AK8" s="12">
        <f t="shared" si="28"/>
        <v>0</v>
      </c>
      <c r="AL8" s="12">
        <f t="shared" si="29"/>
        <v>0</v>
      </c>
    </row>
    <row r="9" spans="2:39" x14ac:dyDescent="0.3">
      <c r="B9" s="2" t="s">
        <v>37</v>
      </c>
      <c r="C9" s="3">
        <v>25020</v>
      </c>
      <c r="D9" s="3" t="s">
        <v>9</v>
      </c>
      <c r="E9" s="3"/>
      <c r="F9" s="8"/>
      <c r="G9" s="13">
        <v>1</v>
      </c>
      <c r="H9" s="9"/>
      <c r="I9" s="12">
        <f t="shared" si="0"/>
        <v>0</v>
      </c>
      <c r="J9" s="12">
        <f t="shared" si="1"/>
        <v>0</v>
      </c>
      <c r="K9" s="12">
        <f t="shared" si="2"/>
        <v>0</v>
      </c>
      <c r="L9" s="12">
        <f t="shared" si="3"/>
        <v>0</v>
      </c>
      <c r="M9" s="12">
        <f t="shared" si="4"/>
        <v>0</v>
      </c>
      <c r="N9" s="12">
        <f t="shared" si="5"/>
        <v>0</v>
      </c>
      <c r="O9" s="12">
        <f t="shared" si="6"/>
        <v>0</v>
      </c>
      <c r="P9" s="12">
        <f t="shared" si="7"/>
        <v>0</v>
      </c>
      <c r="Q9" s="12">
        <f t="shared" si="8"/>
        <v>0</v>
      </c>
      <c r="R9" s="12">
        <f t="shared" si="9"/>
        <v>0</v>
      </c>
      <c r="S9" s="12">
        <f t="shared" si="10"/>
        <v>0</v>
      </c>
      <c r="T9" s="12">
        <f t="shared" si="11"/>
        <v>0</v>
      </c>
      <c r="U9" s="12">
        <f t="shared" si="12"/>
        <v>0</v>
      </c>
      <c r="V9" s="12">
        <f t="shared" si="13"/>
        <v>0</v>
      </c>
      <c r="W9" s="12">
        <f t="shared" si="14"/>
        <v>0</v>
      </c>
      <c r="X9" s="12">
        <f t="shared" si="15"/>
        <v>0</v>
      </c>
      <c r="Y9" s="12">
        <f t="shared" si="16"/>
        <v>0</v>
      </c>
      <c r="Z9" s="12">
        <f t="shared" si="17"/>
        <v>0</v>
      </c>
      <c r="AA9" s="12">
        <f t="shared" si="18"/>
        <v>0</v>
      </c>
      <c r="AB9" s="12">
        <f t="shared" si="19"/>
        <v>0</v>
      </c>
      <c r="AC9" s="12">
        <f t="shared" si="20"/>
        <v>0</v>
      </c>
      <c r="AD9" s="12">
        <f t="shared" si="21"/>
        <v>0</v>
      </c>
      <c r="AE9" s="12">
        <f t="shared" si="22"/>
        <v>0</v>
      </c>
      <c r="AF9" s="12">
        <f t="shared" si="23"/>
        <v>0</v>
      </c>
      <c r="AG9" s="12">
        <f t="shared" si="24"/>
        <v>0</v>
      </c>
      <c r="AH9" s="12">
        <f t="shared" si="25"/>
        <v>0</v>
      </c>
      <c r="AI9" s="12">
        <f t="shared" si="26"/>
        <v>0</v>
      </c>
      <c r="AJ9" s="12">
        <f t="shared" si="27"/>
        <v>0</v>
      </c>
      <c r="AK9" s="12">
        <f t="shared" si="28"/>
        <v>0</v>
      </c>
      <c r="AL9" s="12">
        <f t="shared" si="29"/>
        <v>0</v>
      </c>
    </row>
    <row r="10" spans="2:39" x14ac:dyDescent="0.3">
      <c r="B10" s="2" t="s">
        <v>10</v>
      </c>
      <c r="C10" s="3" t="s">
        <v>11</v>
      </c>
      <c r="D10" s="3" t="s">
        <v>12</v>
      </c>
      <c r="E10" s="3"/>
      <c r="F10" s="8"/>
      <c r="G10" s="13">
        <v>0.122</v>
      </c>
      <c r="H10" s="9"/>
      <c r="I10" s="12">
        <f t="shared" si="0"/>
        <v>0</v>
      </c>
      <c r="J10" s="12">
        <f t="shared" si="1"/>
        <v>0</v>
      </c>
      <c r="K10" s="12">
        <f t="shared" si="2"/>
        <v>0</v>
      </c>
      <c r="L10" s="12">
        <f t="shared" si="3"/>
        <v>0</v>
      </c>
      <c r="M10" s="12">
        <f t="shared" si="4"/>
        <v>0</v>
      </c>
      <c r="N10" s="12">
        <f t="shared" si="5"/>
        <v>0</v>
      </c>
      <c r="O10" s="12">
        <f t="shared" si="6"/>
        <v>0</v>
      </c>
      <c r="P10" s="12">
        <f t="shared" si="7"/>
        <v>0</v>
      </c>
      <c r="Q10" s="12">
        <f t="shared" si="8"/>
        <v>0</v>
      </c>
      <c r="R10" s="12">
        <f t="shared" si="9"/>
        <v>0</v>
      </c>
      <c r="S10" s="12">
        <f t="shared" si="10"/>
        <v>0</v>
      </c>
      <c r="T10" s="12">
        <f t="shared" si="11"/>
        <v>0</v>
      </c>
      <c r="U10" s="12">
        <f t="shared" si="12"/>
        <v>0</v>
      </c>
      <c r="V10" s="12">
        <f t="shared" si="13"/>
        <v>0</v>
      </c>
      <c r="W10" s="12">
        <f t="shared" si="14"/>
        <v>0</v>
      </c>
      <c r="X10" s="12">
        <f t="shared" si="15"/>
        <v>0</v>
      </c>
      <c r="Y10" s="12">
        <f t="shared" si="16"/>
        <v>0</v>
      </c>
      <c r="Z10" s="12">
        <f t="shared" si="17"/>
        <v>0</v>
      </c>
      <c r="AA10" s="12">
        <f t="shared" si="18"/>
        <v>0</v>
      </c>
      <c r="AB10" s="12">
        <f t="shared" si="19"/>
        <v>0</v>
      </c>
      <c r="AC10" s="12">
        <f t="shared" si="20"/>
        <v>0</v>
      </c>
      <c r="AD10" s="12">
        <f t="shared" si="21"/>
        <v>0</v>
      </c>
      <c r="AE10" s="12">
        <f t="shared" si="22"/>
        <v>0</v>
      </c>
      <c r="AF10" s="12">
        <f t="shared" si="23"/>
        <v>0</v>
      </c>
      <c r="AG10" s="12">
        <f t="shared" si="24"/>
        <v>0</v>
      </c>
      <c r="AH10" s="12">
        <f t="shared" si="25"/>
        <v>0</v>
      </c>
      <c r="AI10" s="12">
        <f t="shared" si="26"/>
        <v>0</v>
      </c>
      <c r="AJ10" s="12">
        <f t="shared" si="27"/>
        <v>0</v>
      </c>
      <c r="AK10" s="12">
        <f t="shared" si="28"/>
        <v>0</v>
      </c>
      <c r="AL10" s="12">
        <f t="shared" si="29"/>
        <v>0</v>
      </c>
    </row>
    <row r="11" spans="2:39" x14ac:dyDescent="0.3">
      <c r="B11" s="2" t="s">
        <v>13</v>
      </c>
      <c r="C11" s="3" t="s">
        <v>14</v>
      </c>
      <c r="D11" s="3" t="s">
        <v>12</v>
      </c>
      <c r="E11" s="3"/>
      <c r="F11" s="8"/>
      <c r="G11" s="13">
        <v>6.4000000000000001E-2</v>
      </c>
      <c r="H11" s="9"/>
      <c r="I11" s="12">
        <f t="shared" si="0"/>
        <v>0</v>
      </c>
      <c r="J11" s="12">
        <f t="shared" si="1"/>
        <v>0</v>
      </c>
      <c r="K11" s="12">
        <f t="shared" si="2"/>
        <v>0</v>
      </c>
      <c r="L11" s="12">
        <f t="shared" si="3"/>
        <v>0</v>
      </c>
      <c r="M11" s="12">
        <f t="shared" si="4"/>
        <v>0</v>
      </c>
      <c r="N11" s="12">
        <f t="shared" si="5"/>
        <v>0</v>
      </c>
      <c r="O11" s="12">
        <f t="shared" si="6"/>
        <v>0</v>
      </c>
      <c r="P11" s="12">
        <f t="shared" si="7"/>
        <v>0</v>
      </c>
      <c r="Q11" s="12">
        <f t="shared" si="8"/>
        <v>0</v>
      </c>
      <c r="R11" s="12">
        <f t="shared" si="9"/>
        <v>0</v>
      </c>
      <c r="S11" s="12">
        <f t="shared" si="10"/>
        <v>0</v>
      </c>
      <c r="T11" s="12">
        <f t="shared" si="11"/>
        <v>0</v>
      </c>
      <c r="U11" s="12">
        <f t="shared" si="12"/>
        <v>0</v>
      </c>
      <c r="V11" s="12">
        <f t="shared" si="13"/>
        <v>0</v>
      </c>
      <c r="W11" s="12">
        <f t="shared" si="14"/>
        <v>0</v>
      </c>
      <c r="X11" s="12">
        <f t="shared" si="15"/>
        <v>0</v>
      </c>
      <c r="Y11" s="12">
        <f t="shared" si="16"/>
        <v>0</v>
      </c>
      <c r="Z11" s="12">
        <f t="shared" si="17"/>
        <v>0</v>
      </c>
      <c r="AA11" s="12">
        <f t="shared" si="18"/>
        <v>0</v>
      </c>
      <c r="AB11" s="12">
        <f t="shared" si="19"/>
        <v>0</v>
      </c>
      <c r="AC11" s="12">
        <f t="shared" si="20"/>
        <v>0</v>
      </c>
      <c r="AD11" s="12">
        <f t="shared" si="21"/>
        <v>0</v>
      </c>
      <c r="AE11" s="12">
        <f t="shared" si="22"/>
        <v>0</v>
      </c>
      <c r="AF11" s="12">
        <f t="shared" si="23"/>
        <v>0</v>
      </c>
      <c r="AG11" s="12">
        <f t="shared" si="24"/>
        <v>0</v>
      </c>
      <c r="AH11" s="12">
        <f t="shared" si="25"/>
        <v>0</v>
      </c>
      <c r="AI11" s="12">
        <f t="shared" si="26"/>
        <v>0</v>
      </c>
      <c r="AJ11" s="12">
        <f t="shared" si="27"/>
        <v>0</v>
      </c>
      <c r="AK11" s="12">
        <f t="shared" si="28"/>
        <v>0</v>
      </c>
      <c r="AL11" s="12">
        <f t="shared" si="29"/>
        <v>0</v>
      </c>
    </row>
    <row r="12" spans="2:39" x14ac:dyDescent="0.3">
      <c r="B12" s="2" t="s">
        <v>15</v>
      </c>
      <c r="C12" s="3">
        <v>264</v>
      </c>
      <c r="D12" s="3" t="s">
        <v>6</v>
      </c>
      <c r="E12" s="3"/>
      <c r="F12" s="8"/>
      <c r="G12" s="13">
        <v>1.0999999999999999E-2</v>
      </c>
      <c r="H12" s="9"/>
      <c r="I12" s="12">
        <f t="shared" si="0"/>
        <v>0</v>
      </c>
      <c r="J12" s="12">
        <f t="shared" si="1"/>
        <v>0</v>
      </c>
      <c r="K12" s="12">
        <f t="shared" si="2"/>
        <v>0</v>
      </c>
      <c r="L12" s="12">
        <f t="shared" si="3"/>
        <v>0</v>
      </c>
      <c r="M12" s="12">
        <f t="shared" si="4"/>
        <v>0</v>
      </c>
      <c r="N12" s="12">
        <f t="shared" si="5"/>
        <v>0</v>
      </c>
      <c r="O12" s="12">
        <f t="shared" si="6"/>
        <v>0</v>
      </c>
      <c r="P12" s="12">
        <f t="shared" si="7"/>
        <v>0</v>
      </c>
      <c r="Q12" s="12">
        <f t="shared" si="8"/>
        <v>0</v>
      </c>
      <c r="R12" s="12">
        <f t="shared" si="9"/>
        <v>0</v>
      </c>
      <c r="S12" s="12">
        <f t="shared" si="10"/>
        <v>0</v>
      </c>
      <c r="T12" s="12">
        <f t="shared" si="11"/>
        <v>0</v>
      </c>
      <c r="U12" s="12">
        <f t="shared" si="12"/>
        <v>0</v>
      </c>
      <c r="V12" s="12">
        <f t="shared" si="13"/>
        <v>0</v>
      </c>
      <c r="W12" s="12">
        <f t="shared" si="14"/>
        <v>0</v>
      </c>
      <c r="X12" s="12">
        <f t="shared" si="15"/>
        <v>0</v>
      </c>
      <c r="Y12" s="12">
        <f t="shared" si="16"/>
        <v>0</v>
      </c>
      <c r="Z12" s="12">
        <f t="shared" si="17"/>
        <v>0</v>
      </c>
      <c r="AA12" s="12">
        <f t="shared" si="18"/>
        <v>0</v>
      </c>
      <c r="AB12" s="12">
        <f t="shared" si="19"/>
        <v>0</v>
      </c>
      <c r="AC12" s="12">
        <f t="shared" si="20"/>
        <v>0</v>
      </c>
      <c r="AD12" s="12">
        <f t="shared" si="21"/>
        <v>0</v>
      </c>
      <c r="AE12" s="12">
        <f t="shared" si="22"/>
        <v>0</v>
      </c>
      <c r="AF12" s="12">
        <f t="shared" si="23"/>
        <v>0</v>
      </c>
      <c r="AG12" s="12">
        <f t="shared" si="24"/>
        <v>0</v>
      </c>
      <c r="AH12" s="12">
        <f t="shared" si="25"/>
        <v>0</v>
      </c>
      <c r="AI12" s="12">
        <f t="shared" si="26"/>
        <v>0</v>
      </c>
      <c r="AJ12" s="12">
        <f t="shared" si="27"/>
        <v>0</v>
      </c>
      <c r="AK12" s="12">
        <f t="shared" si="28"/>
        <v>0</v>
      </c>
      <c r="AL12" s="12">
        <f t="shared" si="29"/>
        <v>0</v>
      </c>
    </row>
    <row r="13" spans="2:39" x14ac:dyDescent="0.3">
      <c r="B13" s="2" t="s">
        <v>16</v>
      </c>
      <c r="C13" s="3" t="s">
        <v>17</v>
      </c>
      <c r="D13" s="3" t="s">
        <v>6</v>
      </c>
      <c r="E13" s="3"/>
      <c r="F13" s="8"/>
      <c r="G13" s="13">
        <v>1.1200000000000001</v>
      </c>
      <c r="H13" s="9"/>
      <c r="I13" s="12">
        <f t="shared" si="0"/>
        <v>0</v>
      </c>
      <c r="J13" s="12">
        <f t="shared" si="1"/>
        <v>0</v>
      </c>
      <c r="K13" s="12">
        <f t="shared" si="2"/>
        <v>0</v>
      </c>
      <c r="L13" s="12">
        <f t="shared" si="3"/>
        <v>0</v>
      </c>
      <c r="M13" s="12">
        <f t="shared" si="4"/>
        <v>0</v>
      </c>
      <c r="N13" s="12">
        <f t="shared" si="5"/>
        <v>0</v>
      </c>
      <c r="O13" s="12">
        <f t="shared" si="6"/>
        <v>0</v>
      </c>
      <c r="P13" s="12">
        <f t="shared" si="7"/>
        <v>0</v>
      </c>
      <c r="Q13" s="12">
        <f t="shared" si="8"/>
        <v>0</v>
      </c>
      <c r="R13" s="12">
        <f t="shared" si="9"/>
        <v>0</v>
      </c>
      <c r="S13" s="12">
        <f t="shared" si="10"/>
        <v>0</v>
      </c>
      <c r="T13" s="12">
        <f t="shared" si="11"/>
        <v>0</v>
      </c>
      <c r="U13" s="12">
        <f t="shared" si="12"/>
        <v>0</v>
      </c>
      <c r="V13" s="12">
        <f t="shared" si="13"/>
        <v>0</v>
      </c>
      <c r="W13" s="12">
        <f t="shared" si="14"/>
        <v>0</v>
      </c>
      <c r="X13" s="12">
        <f t="shared" si="15"/>
        <v>0</v>
      </c>
      <c r="Y13" s="12">
        <f t="shared" si="16"/>
        <v>0</v>
      </c>
      <c r="Z13" s="12">
        <f t="shared" si="17"/>
        <v>0</v>
      </c>
      <c r="AA13" s="12">
        <f t="shared" si="18"/>
        <v>0</v>
      </c>
      <c r="AB13" s="12">
        <f t="shared" si="19"/>
        <v>0</v>
      </c>
      <c r="AC13" s="12">
        <f t="shared" si="20"/>
        <v>0</v>
      </c>
      <c r="AD13" s="12">
        <f t="shared" si="21"/>
        <v>0</v>
      </c>
      <c r="AE13" s="12">
        <f t="shared" si="22"/>
        <v>0</v>
      </c>
      <c r="AF13" s="12">
        <f t="shared" si="23"/>
        <v>0</v>
      </c>
      <c r="AG13" s="12">
        <f t="shared" si="24"/>
        <v>0</v>
      </c>
      <c r="AH13" s="12">
        <f t="shared" si="25"/>
        <v>0</v>
      </c>
      <c r="AI13" s="12">
        <f t="shared" si="26"/>
        <v>0</v>
      </c>
      <c r="AJ13" s="12">
        <f t="shared" si="27"/>
        <v>0</v>
      </c>
      <c r="AK13" s="12">
        <f t="shared" si="28"/>
        <v>0</v>
      </c>
      <c r="AL13" s="12">
        <f t="shared" si="29"/>
        <v>0</v>
      </c>
    </row>
    <row r="14" spans="2:39" x14ac:dyDescent="0.3">
      <c r="B14" s="2" t="s">
        <v>18</v>
      </c>
      <c r="C14" s="3">
        <v>560</v>
      </c>
      <c r="D14" s="3" t="s">
        <v>19</v>
      </c>
      <c r="E14" s="3"/>
      <c r="F14" s="8"/>
      <c r="G14" s="13">
        <v>1.1200000000000001</v>
      </c>
      <c r="H14" s="9"/>
      <c r="I14" s="12">
        <f t="shared" si="0"/>
        <v>0</v>
      </c>
      <c r="J14" s="12">
        <f t="shared" si="1"/>
        <v>0</v>
      </c>
      <c r="K14" s="12">
        <f t="shared" si="2"/>
        <v>0</v>
      </c>
      <c r="L14" s="12">
        <f t="shared" si="3"/>
        <v>0</v>
      </c>
      <c r="M14" s="12">
        <f t="shared" si="4"/>
        <v>0</v>
      </c>
      <c r="N14" s="12">
        <f t="shared" si="5"/>
        <v>0</v>
      </c>
      <c r="O14" s="12">
        <f t="shared" si="6"/>
        <v>0</v>
      </c>
      <c r="P14" s="12">
        <f t="shared" si="7"/>
        <v>0</v>
      </c>
      <c r="Q14" s="12">
        <f t="shared" si="8"/>
        <v>0</v>
      </c>
      <c r="R14" s="12">
        <f t="shared" si="9"/>
        <v>0</v>
      </c>
      <c r="S14" s="12">
        <f t="shared" si="10"/>
        <v>0</v>
      </c>
      <c r="T14" s="12">
        <f t="shared" si="11"/>
        <v>0</v>
      </c>
      <c r="U14" s="12">
        <f t="shared" si="12"/>
        <v>0</v>
      </c>
      <c r="V14" s="12">
        <f t="shared" si="13"/>
        <v>0</v>
      </c>
      <c r="W14" s="12">
        <f t="shared" si="14"/>
        <v>0</v>
      </c>
      <c r="X14" s="12">
        <f t="shared" si="15"/>
        <v>0</v>
      </c>
      <c r="Y14" s="12">
        <f t="shared" si="16"/>
        <v>0</v>
      </c>
      <c r="Z14" s="12">
        <f t="shared" si="17"/>
        <v>0</v>
      </c>
      <c r="AA14" s="12">
        <f t="shared" si="18"/>
        <v>0</v>
      </c>
      <c r="AB14" s="12">
        <f t="shared" si="19"/>
        <v>0</v>
      </c>
      <c r="AC14" s="12">
        <f t="shared" si="20"/>
        <v>0</v>
      </c>
      <c r="AD14" s="12">
        <f t="shared" si="21"/>
        <v>0</v>
      </c>
      <c r="AE14" s="12">
        <f t="shared" si="22"/>
        <v>0</v>
      </c>
      <c r="AF14" s="12">
        <f t="shared" si="23"/>
        <v>0</v>
      </c>
      <c r="AG14" s="12">
        <f t="shared" si="24"/>
        <v>0</v>
      </c>
      <c r="AH14" s="12">
        <f t="shared" si="25"/>
        <v>0</v>
      </c>
      <c r="AI14" s="12">
        <f t="shared" si="26"/>
        <v>0</v>
      </c>
      <c r="AJ14" s="12">
        <f t="shared" si="27"/>
        <v>0</v>
      </c>
      <c r="AK14" s="12">
        <f t="shared" si="28"/>
        <v>0</v>
      </c>
      <c r="AL14" s="12">
        <f t="shared" si="29"/>
        <v>0</v>
      </c>
    </row>
    <row r="15" spans="2:39" x14ac:dyDescent="0.3">
      <c r="B15" s="19" t="s">
        <v>20</v>
      </c>
      <c r="C15" s="20" t="s">
        <v>21</v>
      </c>
      <c r="D15" s="20" t="s">
        <v>6</v>
      </c>
      <c r="E15" s="20"/>
      <c r="F15" s="21"/>
      <c r="G15" s="22">
        <v>0.17699999999999999</v>
      </c>
      <c r="H15" s="23"/>
      <c r="I15" s="24">
        <f t="shared" si="0"/>
        <v>0</v>
      </c>
      <c r="J15" s="24">
        <f t="shared" si="1"/>
        <v>0</v>
      </c>
      <c r="K15" s="24">
        <f t="shared" si="2"/>
        <v>0</v>
      </c>
      <c r="L15" s="24">
        <f t="shared" si="3"/>
        <v>0</v>
      </c>
      <c r="M15" s="24">
        <f t="shared" si="4"/>
        <v>0</v>
      </c>
      <c r="N15" s="24">
        <f t="shared" si="5"/>
        <v>0</v>
      </c>
      <c r="O15" s="24">
        <f t="shared" si="6"/>
        <v>0</v>
      </c>
      <c r="P15" s="24">
        <f t="shared" si="7"/>
        <v>0</v>
      </c>
      <c r="Q15" s="24">
        <f t="shared" si="8"/>
        <v>0</v>
      </c>
      <c r="R15" s="24">
        <f t="shared" si="9"/>
        <v>0</v>
      </c>
      <c r="S15" s="24">
        <f t="shared" si="10"/>
        <v>0</v>
      </c>
      <c r="T15" s="24">
        <f t="shared" si="11"/>
        <v>0</v>
      </c>
      <c r="U15" s="24">
        <f t="shared" si="12"/>
        <v>0</v>
      </c>
      <c r="V15" s="24">
        <f t="shared" si="13"/>
        <v>0</v>
      </c>
      <c r="W15" s="24">
        <f t="shared" si="14"/>
        <v>0</v>
      </c>
      <c r="X15" s="24">
        <f t="shared" si="15"/>
        <v>0</v>
      </c>
      <c r="Y15" s="24">
        <f t="shared" si="16"/>
        <v>0</v>
      </c>
      <c r="Z15" s="24">
        <f t="shared" si="17"/>
        <v>0</v>
      </c>
      <c r="AA15" s="24">
        <f t="shared" si="18"/>
        <v>0</v>
      </c>
      <c r="AB15" s="24">
        <f t="shared" si="19"/>
        <v>0</v>
      </c>
      <c r="AC15" s="24">
        <f t="shared" si="20"/>
        <v>0</v>
      </c>
      <c r="AD15" s="24">
        <f t="shared" si="21"/>
        <v>0</v>
      </c>
      <c r="AE15" s="24">
        <f t="shared" si="22"/>
        <v>0</v>
      </c>
      <c r="AF15" s="24">
        <f t="shared" si="23"/>
        <v>0</v>
      </c>
      <c r="AG15" s="24">
        <f t="shared" si="24"/>
        <v>0</v>
      </c>
      <c r="AH15" s="24">
        <f t="shared" si="25"/>
        <v>0</v>
      </c>
      <c r="AI15" s="24">
        <f t="shared" si="26"/>
        <v>0</v>
      </c>
      <c r="AJ15" s="24">
        <f t="shared" si="27"/>
        <v>0</v>
      </c>
      <c r="AK15" s="24">
        <f t="shared" si="28"/>
        <v>0</v>
      </c>
      <c r="AL15" s="24">
        <f t="shared" si="29"/>
        <v>0</v>
      </c>
    </row>
    <row r="16" spans="2:39" x14ac:dyDescent="0.3">
      <c r="B16" s="19" t="s">
        <v>22</v>
      </c>
      <c r="C16" s="20" t="s">
        <v>23</v>
      </c>
      <c r="D16" s="20" t="s">
        <v>6</v>
      </c>
      <c r="E16" s="20"/>
      <c r="F16" s="21"/>
      <c r="G16" s="22">
        <v>0.113</v>
      </c>
      <c r="H16" s="23"/>
      <c r="I16" s="24">
        <f t="shared" si="0"/>
        <v>0</v>
      </c>
      <c r="J16" s="24">
        <f t="shared" si="1"/>
        <v>0</v>
      </c>
      <c r="K16" s="24">
        <f t="shared" si="2"/>
        <v>0</v>
      </c>
      <c r="L16" s="24">
        <f t="shared" si="3"/>
        <v>0</v>
      </c>
      <c r="M16" s="24">
        <f t="shared" si="4"/>
        <v>0</v>
      </c>
      <c r="N16" s="24">
        <f t="shared" si="5"/>
        <v>0</v>
      </c>
      <c r="O16" s="24">
        <f t="shared" si="6"/>
        <v>0</v>
      </c>
      <c r="P16" s="24">
        <f t="shared" si="7"/>
        <v>0</v>
      </c>
      <c r="Q16" s="24">
        <f t="shared" si="8"/>
        <v>0</v>
      </c>
      <c r="R16" s="24">
        <f t="shared" si="9"/>
        <v>0</v>
      </c>
      <c r="S16" s="24">
        <f t="shared" si="10"/>
        <v>0</v>
      </c>
      <c r="T16" s="24">
        <f t="shared" si="11"/>
        <v>0</v>
      </c>
      <c r="U16" s="24">
        <f t="shared" si="12"/>
        <v>0</v>
      </c>
      <c r="V16" s="24">
        <f t="shared" si="13"/>
        <v>0</v>
      </c>
      <c r="W16" s="24">
        <f t="shared" si="14"/>
        <v>0</v>
      </c>
      <c r="X16" s="24">
        <f t="shared" si="15"/>
        <v>0</v>
      </c>
      <c r="Y16" s="24">
        <f t="shared" si="16"/>
        <v>0</v>
      </c>
      <c r="Z16" s="24">
        <f t="shared" si="17"/>
        <v>0</v>
      </c>
      <c r="AA16" s="24">
        <f t="shared" si="18"/>
        <v>0</v>
      </c>
      <c r="AB16" s="24">
        <f t="shared" si="19"/>
        <v>0</v>
      </c>
      <c r="AC16" s="24">
        <f t="shared" si="20"/>
        <v>0</v>
      </c>
      <c r="AD16" s="24">
        <f t="shared" si="21"/>
        <v>0</v>
      </c>
      <c r="AE16" s="24">
        <f t="shared" si="22"/>
        <v>0</v>
      </c>
      <c r="AF16" s="24">
        <f t="shared" si="23"/>
        <v>0</v>
      </c>
      <c r="AG16" s="24">
        <f t="shared" si="24"/>
        <v>0</v>
      </c>
      <c r="AH16" s="24">
        <f t="shared" si="25"/>
        <v>0</v>
      </c>
      <c r="AI16" s="24">
        <f t="shared" si="26"/>
        <v>0</v>
      </c>
      <c r="AJ16" s="24">
        <f t="shared" si="27"/>
        <v>0</v>
      </c>
      <c r="AK16" s="24">
        <f t="shared" si="28"/>
        <v>0</v>
      </c>
      <c r="AL16" s="24">
        <f t="shared" si="29"/>
        <v>0</v>
      </c>
    </row>
    <row r="17" spans="2:39" x14ac:dyDescent="0.3">
      <c r="B17" s="2" t="s">
        <v>24</v>
      </c>
      <c r="C17" s="3" t="s">
        <v>25</v>
      </c>
      <c r="D17" s="3" t="s">
        <v>6</v>
      </c>
      <c r="E17" s="3"/>
      <c r="F17" s="8"/>
      <c r="G17" s="13">
        <v>0.1</v>
      </c>
      <c r="H17" s="9"/>
      <c r="I17" s="12">
        <f t="shared" si="0"/>
        <v>0</v>
      </c>
      <c r="J17" s="12">
        <f t="shared" si="1"/>
        <v>0</v>
      </c>
      <c r="K17" s="12">
        <f t="shared" si="2"/>
        <v>0</v>
      </c>
      <c r="L17" s="12">
        <f t="shared" si="3"/>
        <v>0</v>
      </c>
      <c r="M17" s="12">
        <f t="shared" si="4"/>
        <v>0</v>
      </c>
      <c r="N17" s="12">
        <f t="shared" si="5"/>
        <v>0</v>
      </c>
      <c r="O17" s="12">
        <f t="shared" si="6"/>
        <v>0</v>
      </c>
      <c r="P17" s="12">
        <f t="shared" si="7"/>
        <v>0</v>
      </c>
      <c r="Q17" s="12">
        <f t="shared" si="8"/>
        <v>0</v>
      </c>
      <c r="R17" s="12">
        <f t="shared" si="9"/>
        <v>0</v>
      </c>
      <c r="S17" s="12">
        <f t="shared" si="10"/>
        <v>0</v>
      </c>
      <c r="T17" s="12">
        <f t="shared" si="11"/>
        <v>0</v>
      </c>
      <c r="U17" s="12">
        <f t="shared" si="12"/>
        <v>0</v>
      </c>
      <c r="V17" s="12">
        <f t="shared" si="13"/>
        <v>0</v>
      </c>
      <c r="W17" s="12">
        <f t="shared" si="14"/>
        <v>0</v>
      </c>
      <c r="X17" s="12">
        <f t="shared" si="15"/>
        <v>0</v>
      </c>
      <c r="Y17" s="12">
        <f t="shared" si="16"/>
        <v>0</v>
      </c>
      <c r="Z17" s="12">
        <f t="shared" si="17"/>
        <v>0</v>
      </c>
      <c r="AA17" s="12">
        <f t="shared" si="18"/>
        <v>0</v>
      </c>
      <c r="AB17" s="12">
        <f t="shared" si="19"/>
        <v>0</v>
      </c>
      <c r="AC17" s="12">
        <f t="shared" si="20"/>
        <v>0</v>
      </c>
      <c r="AD17" s="12">
        <f t="shared" si="21"/>
        <v>0</v>
      </c>
      <c r="AE17" s="12">
        <f t="shared" si="22"/>
        <v>0</v>
      </c>
      <c r="AF17" s="12">
        <f t="shared" si="23"/>
        <v>0</v>
      </c>
      <c r="AG17" s="12">
        <f t="shared" si="24"/>
        <v>0</v>
      </c>
      <c r="AH17" s="12">
        <f t="shared" si="25"/>
        <v>0</v>
      </c>
      <c r="AI17" s="12">
        <f t="shared" si="26"/>
        <v>0</v>
      </c>
      <c r="AJ17" s="12">
        <f t="shared" si="27"/>
        <v>0</v>
      </c>
      <c r="AK17" s="12">
        <f t="shared" si="28"/>
        <v>0</v>
      </c>
      <c r="AL17" s="12">
        <f t="shared" si="29"/>
        <v>0</v>
      </c>
    </row>
    <row r="18" spans="2:39" x14ac:dyDescent="0.3">
      <c r="B18" s="2" t="s">
        <v>26</v>
      </c>
      <c r="C18" s="3">
        <v>154</v>
      </c>
      <c r="D18" s="3" t="s">
        <v>6</v>
      </c>
      <c r="E18" s="3"/>
      <c r="F18" s="8"/>
      <c r="G18" s="13">
        <v>7.0000000000000001E-3</v>
      </c>
      <c r="H18" s="9"/>
      <c r="I18" s="12">
        <f t="shared" si="0"/>
        <v>0</v>
      </c>
      <c r="J18" s="12">
        <f t="shared" si="1"/>
        <v>0</v>
      </c>
      <c r="K18" s="12">
        <f t="shared" si="2"/>
        <v>0</v>
      </c>
      <c r="L18" s="12">
        <f t="shared" si="3"/>
        <v>0</v>
      </c>
      <c r="M18" s="12">
        <f t="shared" si="4"/>
        <v>0</v>
      </c>
      <c r="N18" s="12">
        <f t="shared" si="5"/>
        <v>0</v>
      </c>
      <c r="O18" s="12">
        <f t="shared" si="6"/>
        <v>0</v>
      </c>
      <c r="P18" s="12">
        <f t="shared" si="7"/>
        <v>0</v>
      </c>
      <c r="Q18" s="12">
        <f t="shared" si="8"/>
        <v>0</v>
      </c>
      <c r="R18" s="12">
        <f t="shared" si="9"/>
        <v>0</v>
      </c>
      <c r="S18" s="12">
        <f t="shared" si="10"/>
        <v>0</v>
      </c>
      <c r="T18" s="12">
        <f t="shared" si="11"/>
        <v>0</v>
      </c>
      <c r="U18" s="12">
        <f t="shared" si="12"/>
        <v>0</v>
      </c>
      <c r="V18" s="12">
        <f t="shared" si="13"/>
        <v>0</v>
      </c>
      <c r="W18" s="12">
        <f t="shared" si="14"/>
        <v>0</v>
      </c>
      <c r="X18" s="12">
        <f t="shared" si="15"/>
        <v>0</v>
      </c>
      <c r="Y18" s="12">
        <f t="shared" si="16"/>
        <v>0</v>
      </c>
      <c r="Z18" s="12">
        <f t="shared" si="17"/>
        <v>0</v>
      </c>
      <c r="AA18" s="12">
        <f t="shared" si="18"/>
        <v>0</v>
      </c>
      <c r="AB18" s="12">
        <f t="shared" si="19"/>
        <v>0</v>
      </c>
      <c r="AC18" s="12">
        <f t="shared" si="20"/>
        <v>0</v>
      </c>
      <c r="AD18" s="12">
        <f t="shared" si="21"/>
        <v>0</v>
      </c>
      <c r="AE18" s="12">
        <f t="shared" si="22"/>
        <v>0</v>
      </c>
      <c r="AF18" s="12">
        <f t="shared" si="23"/>
        <v>0</v>
      </c>
      <c r="AG18" s="12">
        <f t="shared" si="24"/>
        <v>0</v>
      </c>
      <c r="AH18" s="12">
        <f t="shared" si="25"/>
        <v>0</v>
      </c>
      <c r="AI18" s="12">
        <f t="shared" si="26"/>
        <v>0</v>
      </c>
      <c r="AJ18" s="12">
        <f t="shared" si="27"/>
        <v>0</v>
      </c>
      <c r="AK18" s="12">
        <f t="shared" si="28"/>
        <v>0</v>
      </c>
      <c r="AL18" s="12">
        <f t="shared" si="29"/>
        <v>0</v>
      </c>
    </row>
    <row r="20" spans="2:39" x14ac:dyDescent="0.3">
      <c r="H20" s="14" t="s">
        <v>35</v>
      </c>
      <c r="I20" s="15">
        <f>SUM(I5:I19)</f>
        <v>0</v>
      </c>
      <c r="J20" s="15">
        <f t="shared" ref="J20:R20" si="30">SUM(J5:J19)</f>
        <v>0</v>
      </c>
      <c r="K20" s="15">
        <f t="shared" si="30"/>
        <v>0</v>
      </c>
      <c r="L20" s="15">
        <f t="shared" si="30"/>
        <v>0</v>
      </c>
      <c r="M20" s="15">
        <f t="shared" si="30"/>
        <v>0</v>
      </c>
      <c r="N20" s="15">
        <f t="shared" si="30"/>
        <v>0</v>
      </c>
      <c r="O20" s="15">
        <f t="shared" si="30"/>
        <v>0</v>
      </c>
      <c r="P20" s="15">
        <f t="shared" si="30"/>
        <v>0</v>
      </c>
      <c r="Q20" s="15">
        <f t="shared" si="30"/>
        <v>0</v>
      </c>
      <c r="R20" s="15">
        <f t="shared" si="30"/>
        <v>0</v>
      </c>
      <c r="S20" s="15">
        <f t="shared" ref="S20" si="31">SUM(S5:S19)</f>
        <v>0</v>
      </c>
      <c r="T20" s="15">
        <f t="shared" ref="T20" si="32">SUM(T5:T19)</f>
        <v>0</v>
      </c>
      <c r="U20" s="15">
        <f t="shared" ref="U20" si="33">SUM(U5:U19)</f>
        <v>0</v>
      </c>
      <c r="V20" s="15">
        <f t="shared" ref="V20" si="34">SUM(V5:V19)</f>
        <v>0</v>
      </c>
      <c r="W20" s="15">
        <f t="shared" ref="W20" si="35">SUM(W5:W19)</f>
        <v>0</v>
      </c>
      <c r="X20" s="15">
        <f t="shared" ref="X20" si="36">SUM(X5:X19)</f>
        <v>0</v>
      </c>
      <c r="Y20" s="15">
        <f t="shared" ref="Y20" si="37">SUM(Y5:Y19)</f>
        <v>0</v>
      </c>
      <c r="Z20" s="15">
        <f t="shared" ref="Z20" si="38">SUM(Z5:Z19)</f>
        <v>0</v>
      </c>
      <c r="AA20" s="15">
        <f t="shared" ref="AA20" si="39">SUM(AA5:AA19)</f>
        <v>0</v>
      </c>
      <c r="AB20" s="15">
        <f t="shared" ref="AB20" si="40">SUM(AB5:AB19)</f>
        <v>0</v>
      </c>
      <c r="AC20" s="15">
        <f t="shared" ref="AC20" si="41">SUM(AC5:AC19)</f>
        <v>0</v>
      </c>
      <c r="AD20" s="15">
        <f t="shared" ref="AD20" si="42">SUM(AD5:AD19)</f>
        <v>0</v>
      </c>
      <c r="AE20" s="15">
        <f t="shared" ref="AE20" si="43">SUM(AE5:AE19)</f>
        <v>0</v>
      </c>
      <c r="AF20" s="15">
        <f t="shared" ref="AF20" si="44">SUM(AF5:AF19)</f>
        <v>0</v>
      </c>
      <c r="AG20" s="15">
        <f t="shared" ref="AG20" si="45">SUM(AG5:AG19)</f>
        <v>0</v>
      </c>
      <c r="AH20" s="15">
        <f t="shared" ref="AH20" si="46">SUM(AH5:AH19)</f>
        <v>0</v>
      </c>
      <c r="AI20" s="15">
        <f t="shared" ref="AI20" si="47">SUM(AI5:AI19)</f>
        <v>0</v>
      </c>
      <c r="AJ20" s="15">
        <f t="shared" ref="AJ20" si="48">SUM(AJ5:AJ19)</f>
        <v>0</v>
      </c>
      <c r="AK20" s="15">
        <f t="shared" ref="AK20" si="49">SUM(AK5:AK19)</f>
        <v>0</v>
      </c>
      <c r="AL20" s="16">
        <f t="shared" ref="AL20" si="50">SUM(AL5:AL19)</f>
        <v>0</v>
      </c>
      <c r="AM20" s="18">
        <f>SUM(I20:AL20)</f>
        <v>0</v>
      </c>
    </row>
    <row r="21" spans="2:39" x14ac:dyDescent="0.3">
      <c r="AM21" s="17" t="s">
        <v>36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Хмелев</dc:creator>
  <cp:lastModifiedBy>Admin</cp:lastModifiedBy>
  <dcterms:created xsi:type="dcterms:W3CDTF">2015-06-05T18:17:20Z</dcterms:created>
  <dcterms:modified xsi:type="dcterms:W3CDTF">2026-04-15T12:57:20Z</dcterms:modified>
</cp:coreProperties>
</file>