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\\TERM1\UsersProfiles$\user17\Desktop\КЛИЕНТЫ\ШЕЛЛРОКК\2026\"/>
    </mc:Choice>
  </mc:AlternateContent>
  <xr:revisionPtr revIDLastSave="0" documentId="13_ncr:1_{4EF55B27-5CD1-4773-B3DA-74157F83751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20" i="1" l="1"/>
  <c r="AH20" i="1"/>
  <c r="AI20" i="1"/>
  <c r="AJ20" i="1"/>
  <c r="AK20" i="1"/>
  <c r="AL20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5" i="1"/>
  <c r="AC20" i="1"/>
  <c r="AD20" i="1"/>
  <c r="AE20" i="1"/>
  <c r="AF20" i="1"/>
  <c r="AG20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5" i="1"/>
  <c r="AB5" i="1"/>
  <c r="AB20" i="1" s="1"/>
  <c r="S20" i="1"/>
  <c r="T20" i="1"/>
  <c r="U20" i="1"/>
  <c r="V20" i="1"/>
  <c r="W20" i="1"/>
  <c r="X20" i="1"/>
  <c r="Y20" i="1"/>
  <c r="Z20" i="1"/>
  <c r="AA20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5" i="1"/>
  <c r="J20" i="1"/>
  <c r="K20" i="1"/>
  <c r="L20" i="1"/>
  <c r="M20" i="1"/>
  <c r="N20" i="1"/>
  <c r="O20" i="1"/>
  <c r="P20" i="1"/>
  <c r="Q20" i="1"/>
  <c r="R20" i="1"/>
  <c r="I20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5" i="1"/>
  <c r="AM3" i="1"/>
</calcChain>
</file>

<file path=xl/sharedStrings.xml><?xml version="1.0" encoding="utf-8"?>
<sst xmlns="http://schemas.openxmlformats.org/spreadsheetml/2006/main" count="62" uniqueCount="46">
  <si>
    <t>ИКОПАЛ Соло ЭКП 6.5 (сланец серый/пленка)(7м2)</t>
  </si>
  <si>
    <t>4 105</t>
  </si>
  <si>
    <t>рул</t>
  </si>
  <si>
    <t>4 590,99</t>
  </si>
  <si>
    <t>Икопал Н ЭПП 4.0 (пленка/пленка)(10м2)</t>
  </si>
  <si>
    <t>2 873</t>
  </si>
  <si>
    <t>3 124,92</t>
  </si>
  <si>
    <t>Мастика кровельная ICOPAL (пр-во Россия)(20кг)</t>
  </si>
  <si>
    <t>шт</t>
  </si>
  <si>
    <t>2 953,59</t>
  </si>
  <si>
    <t>Праймер битумный ИКОПАЛ (21,5л)</t>
  </si>
  <si>
    <t>1 008</t>
  </si>
  <si>
    <t>2 863,03</t>
  </si>
  <si>
    <t>РУФ БАТТС Д ОПТИМА 2000*1200*130 18шт/палл</t>
  </si>
  <si>
    <t>25 012,8</t>
  </si>
  <si>
    <t>м2</t>
  </si>
  <si>
    <t>1 313,00</t>
  </si>
  <si>
    <t>Рейка краевая алюминиевая РОКС® 2000 х 25 х 1,5 / 2,0 мм (упак.50 м.п./25шт)</t>
  </si>
  <si>
    <t>3 050</t>
  </si>
  <si>
    <t>м</t>
  </si>
  <si>
    <t>Рейка прижимная алюминиевая РОКС® 2000 х 25 х 1,5 / 2,0 мм (упак.50 м.п./25шт)</t>
  </si>
  <si>
    <t>1 600</t>
  </si>
  <si>
    <t>Герметик на основе полиуретана однокомпонентный серый PU 40 600 мл</t>
  </si>
  <si>
    <t>Саморез остроконечный 4,8х60 мм. РОКС® антикор. покрытие 1000 шт./уп.</t>
  </si>
  <si>
    <t>28 000</t>
  </si>
  <si>
    <t>Дюбель нейлоновый PR 8х65 (50 шт.)</t>
  </si>
  <si>
    <t>упак</t>
  </si>
  <si>
    <t>Элемент A 600 1000x600x20/40 (8шт/уп, 0,144м3/уп)</t>
  </si>
  <si>
    <t>4 408</t>
  </si>
  <si>
    <t>Элемент B 600 1000x600x40/60 (4шт/уп, 0,120м3/уп)</t>
  </si>
  <si>
    <t>2 824</t>
  </si>
  <si>
    <t>Добор ОПТИМА 600 1000x600x40 (6шт/уп, 0,144м3/уп)</t>
  </si>
  <si>
    <t>2 484</t>
  </si>
  <si>
    <t>Воронка кровельная ТП-09.У.100/4-Э</t>
  </si>
  <si>
    <t>9 192,93</t>
  </si>
  <si>
    <t>кол-во</t>
  </si>
  <si>
    <t>ед.изм.</t>
  </si>
  <si>
    <t>цена</t>
  </si>
  <si>
    <t>материал</t>
  </si>
  <si>
    <t>ед.в в расчет</t>
  </si>
  <si>
    <t>цена ед. в расчет</t>
  </si>
  <si>
    <t>итого</t>
  </si>
  <si>
    <t>8740</t>
  </si>
  <si>
    <t>расхот,м2</t>
  </si>
  <si>
    <t>ИТОГО по захватке</t>
  </si>
  <si>
    <t>ИТОГО кровля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</si>
</sst>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M21"/>
  <sheetViews>
    <sheetView tabSelected="1" topLeftCell="Q1" workbookViewId="0">
      <selection activeCell="AD29" sqref="AD29"/>
    </sheetView>
  </sheetViews>
  <sheetFormatPr defaultRowHeight="15" x14ac:dyDescent="0.25"/>
  <cols>
    <col min="1" max="1" width="4" customWidth="1"/>
    <col min="2" max="2" width="75.85546875" customWidth="1"/>
    <col min="3" max="4" width="9.140625" style="1"/>
    <col min="5" max="5" width="10.85546875" style="1" customWidth="1"/>
    <col min="6" max="6" width="13.28515625" customWidth="1"/>
    <col min="7" max="7" width="13.140625" customWidth="1"/>
    <col min="8" max="8" width="18" customWidth="1"/>
    <col min="9" max="11" width="12.140625" customWidth="1"/>
    <col min="12" max="12" width="11.85546875" customWidth="1"/>
    <col min="13" max="13" width="12" customWidth="1"/>
    <col min="14" max="14" width="11.85546875" customWidth="1"/>
    <col min="15" max="16" width="11.42578125" customWidth="1"/>
    <col min="17" max="17" width="10.85546875" customWidth="1"/>
    <col min="18" max="18" width="10.5703125" customWidth="1"/>
    <col min="19" max="19" width="11.5703125" customWidth="1"/>
    <col min="20" max="20" width="11.42578125" customWidth="1"/>
    <col min="21" max="21" width="11.7109375" customWidth="1"/>
    <col min="22" max="22" width="11.140625" customWidth="1"/>
    <col min="23" max="23" width="11.28515625" customWidth="1"/>
    <col min="24" max="24" width="12.5703125" customWidth="1"/>
    <col min="25" max="25" width="10.85546875" customWidth="1"/>
    <col min="26" max="26" width="10.7109375" customWidth="1"/>
    <col min="27" max="28" width="11.140625" customWidth="1"/>
    <col min="29" max="30" width="10.7109375" customWidth="1"/>
    <col min="31" max="34" width="11" customWidth="1"/>
    <col min="35" max="36" width="10.5703125" customWidth="1"/>
    <col min="37" max="37" width="10.7109375" customWidth="1"/>
    <col min="38" max="38" width="10.85546875" customWidth="1"/>
    <col min="39" max="39" width="18.140625" customWidth="1"/>
  </cols>
  <sheetData>
    <row r="2" spans="2:39" x14ac:dyDescent="0.25">
      <c r="I2" s="3">
        <v>1</v>
      </c>
      <c r="J2" s="3">
        <v>2</v>
      </c>
      <c r="K2" s="3">
        <v>3</v>
      </c>
      <c r="L2" s="3">
        <v>4</v>
      </c>
      <c r="M2" s="3">
        <v>5</v>
      </c>
      <c r="N2" s="3">
        <v>6</v>
      </c>
      <c r="O2" s="3">
        <v>7</v>
      </c>
      <c r="P2" s="3">
        <v>8</v>
      </c>
      <c r="Q2" s="3">
        <v>9</v>
      </c>
      <c r="R2" s="3">
        <v>10</v>
      </c>
      <c r="S2" s="3">
        <v>11</v>
      </c>
      <c r="T2" s="3">
        <v>12</v>
      </c>
      <c r="U2" s="3">
        <v>13</v>
      </c>
      <c r="V2" s="3">
        <v>14</v>
      </c>
      <c r="W2" s="3">
        <v>15</v>
      </c>
      <c r="X2" s="3">
        <v>16</v>
      </c>
      <c r="Y2" s="3">
        <v>17</v>
      </c>
      <c r="Z2" s="3">
        <v>18</v>
      </c>
      <c r="AA2" s="3">
        <v>19</v>
      </c>
      <c r="AB2" s="3">
        <v>20</v>
      </c>
      <c r="AC2" s="3">
        <v>21</v>
      </c>
      <c r="AD2" s="3">
        <v>22</v>
      </c>
      <c r="AE2" s="3">
        <v>23</v>
      </c>
      <c r="AF2" s="3">
        <v>24</v>
      </c>
      <c r="AG2" s="3">
        <v>25</v>
      </c>
      <c r="AH2" s="3">
        <v>26</v>
      </c>
      <c r="AI2" s="3">
        <v>27</v>
      </c>
      <c r="AJ2" s="3">
        <v>28</v>
      </c>
      <c r="AK2" s="3">
        <v>29</v>
      </c>
      <c r="AL2" s="3">
        <v>30</v>
      </c>
      <c r="AM2" s="6" t="s">
        <v>41</v>
      </c>
    </row>
    <row r="3" spans="2:39" x14ac:dyDescent="0.25">
      <c r="G3" s="11">
        <v>25012.799999999999</v>
      </c>
      <c r="I3" s="12">
        <v>899</v>
      </c>
      <c r="J3" s="3">
        <v>814</v>
      </c>
      <c r="K3" s="3">
        <v>897</v>
      </c>
      <c r="L3" s="3">
        <v>652</v>
      </c>
      <c r="M3" s="3">
        <v>724</v>
      </c>
      <c r="N3" s="3">
        <v>749</v>
      </c>
      <c r="O3" s="3">
        <v>947</v>
      </c>
      <c r="P3" s="3">
        <v>955</v>
      </c>
      <c r="Q3" s="3">
        <v>706</v>
      </c>
      <c r="R3" s="3">
        <v>840</v>
      </c>
      <c r="S3" s="3">
        <v>856</v>
      </c>
      <c r="T3" s="3">
        <v>1054</v>
      </c>
      <c r="U3" s="3">
        <v>1066</v>
      </c>
      <c r="V3" s="3">
        <v>887</v>
      </c>
      <c r="W3" s="3">
        <v>896</v>
      </c>
      <c r="X3" s="3">
        <v>750</v>
      </c>
      <c r="Y3" s="3">
        <v>947</v>
      </c>
      <c r="Z3" s="3">
        <v>959</v>
      </c>
      <c r="AA3" s="3">
        <v>713</v>
      </c>
      <c r="AB3" s="3">
        <v>842</v>
      </c>
      <c r="AC3" s="3">
        <v>864</v>
      </c>
      <c r="AD3" s="3">
        <v>1057</v>
      </c>
      <c r="AE3" s="3">
        <v>1089</v>
      </c>
      <c r="AF3" s="3">
        <v>887</v>
      </c>
      <c r="AG3" s="3">
        <v>900</v>
      </c>
      <c r="AH3" s="3">
        <v>919</v>
      </c>
      <c r="AI3" s="3">
        <v>913</v>
      </c>
      <c r="AJ3" s="3">
        <v>1923</v>
      </c>
      <c r="AK3" s="3">
        <v>516</v>
      </c>
      <c r="AL3" s="3">
        <v>224</v>
      </c>
      <c r="AM3" s="6">
        <f>SUM(I3:AL3)</f>
        <v>26445</v>
      </c>
    </row>
    <row r="4" spans="2:39" x14ac:dyDescent="0.25">
      <c r="B4" s="4" t="s">
        <v>38</v>
      </c>
      <c r="C4" s="4" t="s">
        <v>35</v>
      </c>
      <c r="D4" s="4" t="s">
        <v>36</v>
      </c>
      <c r="E4" s="4" t="s">
        <v>37</v>
      </c>
      <c r="F4" s="5" t="s">
        <v>39</v>
      </c>
      <c r="G4" s="10" t="s">
        <v>43</v>
      </c>
      <c r="H4" s="7" t="s">
        <v>40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2:39" x14ac:dyDescent="0.25">
      <c r="B5" s="2" t="s">
        <v>0</v>
      </c>
      <c r="C5" s="3" t="s">
        <v>1</v>
      </c>
      <c r="D5" s="3" t="s">
        <v>2</v>
      </c>
      <c r="E5" s="3" t="s">
        <v>3</v>
      </c>
      <c r="F5" s="8">
        <v>28735</v>
      </c>
      <c r="G5" s="13">
        <v>1.1499999999999999</v>
      </c>
      <c r="H5" s="9">
        <v>655.85</v>
      </c>
      <c r="I5" s="12">
        <f>H5*G5*899</f>
        <v>678050.52249999996</v>
      </c>
      <c r="J5" s="12">
        <f>G5*H5*814</f>
        <v>613941.18499999994</v>
      </c>
      <c r="K5" s="12">
        <f>H5*G5*897</f>
        <v>676542.0675</v>
      </c>
      <c r="L5" s="12">
        <f>H5*G5*652</f>
        <v>491756.32999999996</v>
      </c>
      <c r="M5" s="12">
        <f>H5*G5*724</f>
        <v>546060.71</v>
      </c>
      <c r="N5" s="12">
        <f>H5*G5*749</f>
        <v>564916.39749999996</v>
      </c>
      <c r="O5" s="12">
        <f>H5*G5*947</f>
        <v>714253.4425</v>
      </c>
      <c r="P5" s="12">
        <f>H5*G5*955</f>
        <v>720287.26249999995</v>
      </c>
      <c r="Q5" s="12">
        <f>H5*G5*706</f>
        <v>532484.61499999999</v>
      </c>
      <c r="R5" s="12">
        <f>H5*G5*840</f>
        <v>633551.1</v>
      </c>
      <c r="S5" s="12">
        <f>H5*G5*856</f>
        <v>645618.74</v>
      </c>
      <c r="T5" s="12">
        <f>H5*G5*1054</f>
        <v>794955.78499999992</v>
      </c>
      <c r="U5" s="12">
        <f>H5*G5*1066</f>
        <v>804006.51500000001</v>
      </c>
      <c r="V5" s="12">
        <f>H5*G5*887</f>
        <v>668999.79249999998</v>
      </c>
      <c r="W5" s="12">
        <f>H5*G5*896</f>
        <v>675787.84</v>
      </c>
      <c r="X5" s="12">
        <f>H5*G5*750</f>
        <v>565670.625</v>
      </c>
      <c r="Y5" s="12">
        <f>H5*G5*947</f>
        <v>714253.4425</v>
      </c>
      <c r="Z5" s="12">
        <f>H5*G5*959</f>
        <v>723304.17249999999</v>
      </c>
      <c r="AA5" s="12">
        <f>H5*G5*713</f>
        <v>537764.20750000002</v>
      </c>
      <c r="AB5" s="12">
        <f>H5*G5*842</f>
        <v>635059.55499999993</v>
      </c>
      <c r="AC5" s="12">
        <f>H5*G5*864</f>
        <v>651652.55999999994</v>
      </c>
      <c r="AD5" s="12">
        <f>1057*H5*G5</f>
        <v>797218.46750000003</v>
      </c>
      <c r="AE5" s="12">
        <f>1089*H5*G5</f>
        <v>821353.74749999994</v>
      </c>
      <c r="AF5" s="12">
        <f>887*H5*G5</f>
        <v>668999.79249999998</v>
      </c>
      <c r="AG5" s="12">
        <f>900*H5*G5</f>
        <v>678804.75</v>
      </c>
      <c r="AH5" s="12">
        <f>919*H5*G5</f>
        <v>693135.07250000001</v>
      </c>
      <c r="AI5" s="12">
        <f>913*H5*G5</f>
        <v>688609.70750000002</v>
      </c>
      <c r="AJ5" s="12">
        <f>1923*H5*G5</f>
        <v>1450379.4824999999</v>
      </c>
      <c r="AK5" s="12">
        <f>516*H5*G5</f>
        <v>389181.39</v>
      </c>
      <c r="AL5" s="12">
        <f>224*H5*G5</f>
        <v>168946.96</v>
      </c>
    </row>
    <row r="6" spans="2:39" x14ac:dyDescent="0.25">
      <c r="B6" s="2" t="s">
        <v>4</v>
      </c>
      <c r="C6" s="3" t="s">
        <v>5</v>
      </c>
      <c r="D6" s="3" t="s">
        <v>2</v>
      </c>
      <c r="E6" s="3" t="s">
        <v>6</v>
      </c>
      <c r="F6" s="8">
        <v>28730</v>
      </c>
      <c r="G6" s="13">
        <v>1.1499999999999999</v>
      </c>
      <c r="H6" s="9">
        <v>312.49</v>
      </c>
      <c r="I6" s="12">
        <f t="shared" ref="I6:I18" si="0">H6*G6*899</f>
        <v>323067.78649999999</v>
      </c>
      <c r="J6" s="12">
        <f t="shared" ref="J6:J18" si="1">G6*H6*814</f>
        <v>292521.88899999997</v>
      </c>
      <c r="K6" s="12">
        <f t="shared" ref="K6:K18" si="2">H6*G6*897</f>
        <v>322349.05949999997</v>
      </c>
      <c r="L6" s="12">
        <f t="shared" ref="L6:L18" si="3">H6*G6*652</f>
        <v>234305.00199999998</v>
      </c>
      <c r="M6" s="12">
        <f t="shared" ref="M6:M18" si="4">H6*G6*724</f>
        <v>260179.174</v>
      </c>
      <c r="N6" s="12">
        <f t="shared" ref="N6:N18" si="5">H6*G6*749</f>
        <v>269163.26149999996</v>
      </c>
      <c r="O6" s="12">
        <f t="shared" ref="O6:O18" si="6">H6*G6*947</f>
        <v>340317.23449999996</v>
      </c>
      <c r="P6" s="12">
        <f t="shared" ref="P6:P18" si="7">H6*G6*955</f>
        <v>343192.14250000002</v>
      </c>
      <c r="Q6" s="12">
        <f t="shared" ref="Q6:Q18" si="8">H6*G6*706</f>
        <v>253710.63099999999</v>
      </c>
      <c r="R6" s="12">
        <f t="shared" ref="R6:R18" si="9">H6*G6*840</f>
        <v>301865.33999999997</v>
      </c>
      <c r="S6" s="12">
        <f t="shared" ref="S6:S18" si="10">H6*G6*856</f>
        <v>307615.15600000002</v>
      </c>
      <c r="T6" s="12">
        <f t="shared" ref="T6:T18" si="11">H6*G6*1054</f>
        <v>378769.12900000002</v>
      </c>
      <c r="U6" s="12">
        <f t="shared" ref="U6:U18" si="12">H6*G6*1066</f>
        <v>383081.49099999998</v>
      </c>
      <c r="V6" s="12">
        <f t="shared" ref="V6:V18" si="13">H6*G6*887</f>
        <v>318755.42449999996</v>
      </c>
      <c r="W6" s="12">
        <f t="shared" ref="W6:W18" si="14">H6*G6*896</f>
        <v>321989.696</v>
      </c>
      <c r="X6" s="12">
        <f t="shared" ref="X6:X18" si="15">H6*G6*750</f>
        <v>269522.625</v>
      </c>
      <c r="Y6" s="12">
        <f t="shared" ref="Y6:Y18" si="16">H6*G6*947</f>
        <v>340317.23449999996</v>
      </c>
      <c r="Z6" s="12">
        <f t="shared" ref="Z6:Z18" si="17">H6*G6*959</f>
        <v>344629.59649999999</v>
      </c>
      <c r="AA6" s="12">
        <f t="shared" ref="AA6:AA18" si="18">H6*G6*713</f>
        <v>256226.17549999998</v>
      </c>
      <c r="AB6" s="12">
        <f t="shared" ref="AB6:AB18" si="19">H6*G6*842</f>
        <v>302584.06699999998</v>
      </c>
      <c r="AC6" s="12">
        <f t="shared" ref="AC6:AC18" si="20">H6*G6*864</f>
        <v>310490.06400000001</v>
      </c>
      <c r="AD6" s="12">
        <f t="shared" ref="AD6:AD18" si="21">1057*H6*G6</f>
        <v>379847.21949999995</v>
      </c>
      <c r="AE6" s="12">
        <f t="shared" ref="AE6:AE18" si="22">1089*H6*G6</f>
        <v>391346.85149999993</v>
      </c>
      <c r="AF6" s="12">
        <f t="shared" ref="AF6:AF18" si="23">887*H6*G6</f>
        <v>318755.42449999996</v>
      </c>
      <c r="AG6" s="12">
        <f t="shared" ref="AG6:AG18" si="24">900*H6*G6</f>
        <v>323427.14999999997</v>
      </c>
      <c r="AH6" s="12">
        <f t="shared" ref="AH6:AH18" si="25">919*H6*G6</f>
        <v>330255.05649999995</v>
      </c>
      <c r="AI6" s="12">
        <f t="shared" ref="AI6:AI18" si="26">913*H6*G6</f>
        <v>328098.87549999997</v>
      </c>
      <c r="AJ6" s="12">
        <f t="shared" ref="AJ6:AJ18" si="27">1923*H6*G6</f>
        <v>691056.01049999997</v>
      </c>
      <c r="AK6" s="12">
        <f t="shared" ref="AK6:AK18" si="28">516*H6*G6</f>
        <v>185431.56599999999</v>
      </c>
      <c r="AL6" s="12">
        <f t="shared" ref="AL6:AL18" si="29">224*H6*G6</f>
        <v>80497.423999999999</v>
      </c>
    </row>
    <row r="7" spans="2:39" x14ac:dyDescent="0.25">
      <c r="B7" s="2" t="s">
        <v>7</v>
      </c>
      <c r="C7" s="3">
        <v>437</v>
      </c>
      <c r="D7" s="3" t="s">
        <v>8</v>
      </c>
      <c r="E7" s="3" t="s">
        <v>9</v>
      </c>
      <c r="F7" s="8" t="s">
        <v>42</v>
      </c>
      <c r="G7" s="13">
        <v>0.35</v>
      </c>
      <c r="H7" s="9">
        <v>147.68</v>
      </c>
      <c r="I7" s="12">
        <f t="shared" si="0"/>
        <v>46467.512000000002</v>
      </c>
      <c r="J7" s="12">
        <f t="shared" si="1"/>
        <v>42074.031999999999</v>
      </c>
      <c r="K7" s="12">
        <f t="shared" si="2"/>
        <v>46364.135999999999</v>
      </c>
      <c r="L7" s="12">
        <f t="shared" si="3"/>
        <v>33700.576000000001</v>
      </c>
      <c r="M7" s="12">
        <f t="shared" si="4"/>
        <v>37422.112000000001</v>
      </c>
      <c r="N7" s="12">
        <f t="shared" si="5"/>
        <v>38714.312000000005</v>
      </c>
      <c r="O7" s="12">
        <f t="shared" si="6"/>
        <v>48948.536</v>
      </c>
      <c r="P7" s="12">
        <f t="shared" si="7"/>
        <v>49362.04</v>
      </c>
      <c r="Q7" s="12">
        <f t="shared" si="8"/>
        <v>36491.728000000003</v>
      </c>
      <c r="R7" s="12">
        <f t="shared" si="9"/>
        <v>43417.920000000006</v>
      </c>
      <c r="S7" s="12">
        <f t="shared" si="10"/>
        <v>44244.928</v>
      </c>
      <c r="T7" s="12">
        <f t="shared" si="11"/>
        <v>54479.152000000002</v>
      </c>
      <c r="U7" s="12">
        <f t="shared" si="12"/>
        <v>55099.408000000003</v>
      </c>
      <c r="V7" s="12">
        <f t="shared" si="13"/>
        <v>45847.256000000001</v>
      </c>
      <c r="W7" s="12">
        <f t="shared" si="14"/>
        <v>46312.448000000004</v>
      </c>
      <c r="X7" s="12">
        <f t="shared" si="15"/>
        <v>38766</v>
      </c>
      <c r="Y7" s="12">
        <f t="shared" si="16"/>
        <v>48948.536</v>
      </c>
      <c r="Z7" s="12">
        <f t="shared" si="17"/>
        <v>49568.792000000001</v>
      </c>
      <c r="AA7" s="12">
        <f t="shared" si="18"/>
        <v>36853.544000000002</v>
      </c>
      <c r="AB7" s="12">
        <f t="shared" si="19"/>
        <v>43521.296000000002</v>
      </c>
      <c r="AC7" s="12">
        <f t="shared" si="20"/>
        <v>44658.432000000001</v>
      </c>
      <c r="AD7" s="12">
        <f t="shared" si="21"/>
        <v>54634.216</v>
      </c>
      <c r="AE7" s="12">
        <f t="shared" si="22"/>
        <v>56288.232000000004</v>
      </c>
      <c r="AF7" s="12">
        <f t="shared" si="23"/>
        <v>45847.256000000001</v>
      </c>
      <c r="AG7" s="12">
        <f t="shared" si="24"/>
        <v>46519.199999999997</v>
      </c>
      <c r="AH7" s="12">
        <f t="shared" si="25"/>
        <v>47501.272000000004</v>
      </c>
      <c r="AI7" s="12">
        <f t="shared" si="26"/>
        <v>47191.143999999993</v>
      </c>
      <c r="AJ7" s="12">
        <f t="shared" si="27"/>
        <v>99396.024000000005</v>
      </c>
      <c r="AK7" s="12">
        <f t="shared" si="28"/>
        <v>26671.008000000002</v>
      </c>
      <c r="AL7" s="12">
        <f t="shared" si="29"/>
        <v>11578.111999999999</v>
      </c>
    </row>
    <row r="8" spans="2:39" x14ac:dyDescent="0.25">
      <c r="B8" s="2" t="s">
        <v>10</v>
      </c>
      <c r="C8" s="3" t="s">
        <v>11</v>
      </c>
      <c r="D8" s="3" t="s">
        <v>8</v>
      </c>
      <c r="E8" s="3" t="s">
        <v>12</v>
      </c>
      <c r="F8" s="8">
        <v>21672</v>
      </c>
      <c r="G8" s="13">
        <v>0.87</v>
      </c>
      <c r="H8" s="9">
        <v>133.16</v>
      </c>
      <c r="I8" s="12">
        <f t="shared" si="0"/>
        <v>104148.4308</v>
      </c>
      <c r="J8" s="12">
        <f t="shared" si="1"/>
        <v>94301.248800000001</v>
      </c>
      <c r="K8" s="12">
        <f t="shared" si="2"/>
        <v>103916.73239999999</v>
      </c>
      <c r="L8" s="12">
        <f t="shared" si="3"/>
        <v>75533.678400000004</v>
      </c>
      <c r="M8" s="12">
        <f t="shared" si="4"/>
        <v>83874.820800000001</v>
      </c>
      <c r="N8" s="12">
        <f t="shared" si="5"/>
        <v>86771.050799999997</v>
      </c>
      <c r="O8" s="12">
        <f t="shared" si="6"/>
        <v>109709.1924</v>
      </c>
      <c r="P8" s="12">
        <f t="shared" si="7"/>
        <v>110635.98599999999</v>
      </c>
      <c r="Q8" s="12">
        <f t="shared" si="8"/>
        <v>81789.535199999998</v>
      </c>
      <c r="R8" s="12">
        <f t="shared" si="9"/>
        <v>97313.327999999994</v>
      </c>
      <c r="S8" s="12">
        <f t="shared" si="10"/>
        <v>99166.915200000003</v>
      </c>
      <c r="T8" s="12">
        <f t="shared" si="11"/>
        <v>122105.05679999999</v>
      </c>
      <c r="U8" s="12">
        <f t="shared" si="12"/>
        <v>123495.2472</v>
      </c>
      <c r="V8" s="12">
        <f t="shared" si="13"/>
        <v>102758.2404</v>
      </c>
      <c r="W8" s="12">
        <f t="shared" si="14"/>
        <v>103800.8832</v>
      </c>
      <c r="X8" s="12">
        <f t="shared" si="15"/>
        <v>86886.9</v>
      </c>
      <c r="Y8" s="12">
        <f t="shared" si="16"/>
        <v>109709.1924</v>
      </c>
      <c r="Z8" s="12">
        <f t="shared" si="17"/>
        <v>111099.38279999999</v>
      </c>
      <c r="AA8" s="12">
        <f t="shared" si="18"/>
        <v>82600.479599999991</v>
      </c>
      <c r="AB8" s="12">
        <f t="shared" si="19"/>
        <v>97545.026400000002</v>
      </c>
      <c r="AC8" s="12">
        <f t="shared" si="20"/>
        <v>100093.70879999999</v>
      </c>
      <c r="AD8" s="12">
        <f t="shared" si="21"/>
        <v>122452.6044</v>
      </c>
      <c r="AE8" s="12">
        <f t="shared" si="22"/>
        <v>126159.77879999999</v>
      </c>
      <c r="AF8" s="12">
        <f t="shared" si="23"/>
        <v>102758.2404</v>
      </c>
      <c r="AG8" s="12">
        <f t="shared" si="24"/>
        <v>104264.28</v>
      </c>
      <c r="AH8" s="12">
        <f t="shared" si="25"/>
        <v>106465.4148</v>
      </c>
      <c r="AI8" s="12">
        <f t="shared" si="26"/>
        <v>105770.3196</v>
      </c>
      <c r="AJ8" s="12">
        <f t="shared" si="27"/>
        <v>222778.0116</v>
      </c>
      <c r="AK8" s="12">
        <f t="shared" si="28"/>
        <v>59778.1872</v>
      </c>
      <c r="AL8" s="12">
        <f t="shared" si="29"/>
        <v>25950.220799999999</v>
      </c>
    </row>
    <row r="9" spans="2:39" x14ac:dyDescent="0.25">
      <c r="B9" s="2" t="s">
        <v>13</v>
      </c>
      <c r="C9" s="3" t="s">
        <v>14</v>
      </c>
      <c r="D9" s="3" t="s">
        <v>15</v>
      </c>
      <c r="E9" s="3" t="s">
        <v>16</v>
      </c>
      <c r="F9" s="8" t="s">
        <v>14</v>
      </c>
      <c r="G9" s="13">
        <v>1</v>
      </c>
      <c r="H9" s="9">
        <v>1313</v>
      </c>
      <c r="I9" s="12">
        <f t="shared" si="0"/>
        <v>1180387</v>
      </c>
      <c r="J9" s="12">
        <f t="shared" si="1"/>
        <v>1068782</v>
      </c>
      <c r="K9" s="12">
        <f t="shared" si="2"/>
        <v>1177761</v>
      </c>
      <c r="L9" s="12">
        <f t="shared" si="3"/>
        <v>856076</v>
      </c>
      <c r="M9" s="12">
        <f t="shared" si="4"/>
        <v>950612</v>
      </c>
      <c r="N9" s="12">
        <f t="shared" si="5"/>
        <v>983437</v>
      </c>
      <c r="O9" s="12">
        <f t="shared" si="6"/>
        <v>1243411</v>
      </c>
      <c r="P9" s="12">
        <f t="shared" si="7"/>
        <v>1253915</v>
      </c>
      <c r="Q9" s="12">
        <f t="shared" si="8"/>
        <v>926978</v>
      </c>
      <c r="R9" s="12">
        <f t="shared" si="9"/>
        <v>1102920</v>
      </c>
      <c r="S9" s="12">
        <f t="shared" si="10"/>
        <v>1123928</v>
      </c>
      <c r="T9" s="12">
        <f t="shared" si="11"/>
        <v>1383902</v>
      </c>
      <c r="U9" s="12">
        <f t="shared" si="12"/>
        <v>1399658</v>
      </c>
      <c r="V9" s="12">
        <f t="shared" si="13"/>
        <v>1164631</v>
      </c>
      <c r="W9" s="12">
        <f t="shared" si="14"/>
        <v>1176448</v>
      </c>
      <c r="X9" s="12">
        <f t="shared" si="15"/>
        <v>984750</v>
      </c>
      <c r="Y9" s="12">
        <f t="shared" si="16"/>
        <v>1243411</v>
      </c>
      <c r="Z9" s="12">
        <f t="shared" si="17"/>
        <v>1259167</v>
      </c>
      <c r="AA9" s="12">
        <f t="shared" si="18"/>
        <v>936169</v>
      </c>
      <c r="AB9" s="12">
        <f t="shared" si="19"/>
        <v>1105546</v>
      </c>
      <c r="AC9" s="12">
        <f t="shared" si="20"/>
        <v>1134432</v>
      </c>
      <c r="AD9" s="12">
        <f t="shared" si="21"/>
        <v>1387841</v>
      </c>
      <c r="AE9" s="12">
        <f t="shared" si="22"/>
        <v>1429857</v>
      </c>
      <c r="AF9" s="12">
        <f t="shared" si="23"/>
        <v>1164631</v>
      </c>
      <c r="AG9" s="12">
        <f t="shared" si="24"/>
        <v>1181700</v>
      </c>
      <c r="AH9" s="12">
        <f t="shared" si="25"/>
        <v>1206647</v>
      </c>
      <c r="AI9" s="12">
        <f t="shared" si="26"/>
        <v>1198769</v>
      </c>
      <c r="AJ9" s="12">
        <f t="shared" si="27"/>
        <v>2524899</v>
      </c>
      <c r="AK9" s="12">
        <f t="shared" si="28"/>
        <v>677508</v>
      </c>
      <c r="AL9" s="12">
        <f t="shared" si="29"/>
        <v>294112</v>
      </c>
    </row>
    <row r="10" spans="2:39" x14ac:dyDescent="0.25">
      <c r="B10" s="2" t="s">
        <v>17</v>
      </c>
      <c r="C10" s="3" t="s">
        <v>18</v>
      </c>
      <c r="D10" s="3" t="s">
        <v>19</v>
      </c>
      <c r="E10" s="3">
        <v>83.36</v>
      </c>
      <c r="F10" s="8" t="s">
        <v>18</v>
      </c>
      <c r="G10" s="13">
        <v>0.122</v>
      </c>
      <c r="H10" s="9">
        <v>83.36</v>
      </c>
      <c r="I10" s="12">
        <f t="shared" si="0"/>
        <v>9142.7580799999996</v>
      </c>
      <c r="J10" s="12">
        <f t="shared" si="1"/>
        <v>8278.3148799999999</v>
      </c>
      <c r="K10" s="12">
        <f t="shared" si="2"/>
        <v>9122.4182399999991</v>
      </c>
      <c r="L10" s="12">
        <f t="shared" si="3"/>
        <v>6630.78784</v>
      </c>
      <c r="M10" s="12">
        <f t="shared" si="4"/>
        <v>7363.0220799999997</v>
      </c>
      <c r="N10" s="12">
        <f t="shared" si="5"/>
        <v>7617.2700799999993</v>
      </c>
      <c r="O10" s="12">
        <f t="shared" si="6"/>
        <v>9630.9142400000001</v>
      </c>
      <c r="P10" s="12">
        <f t="shared" si="7"/>
        <v>9712.2735999999986</v>
      </c>
      <c r="Q10" s="12">
        <f t="shared" si="8"/>
        <v>7179.9635199999993</v>
      </c>
      <c r="R10" s="12">
        <f t="shared" si="9"/>
        <v>8542.7327999999998</v>
      </c>
      <c r="S10" s="12">
        <f t="shared" si="10"/>
        <v>8705.4515199999987</v>
      </c>
      <c r="T10" s="12">
        <f t="shared" si="11"/>
        <v>10719.095679999999</v>
      </c>
      <c r="U10" s="12">
        <f t="shared" si="12"/>
        <v>10841.13472</v>
      </c>
      <c r="V10" s="12">
        <f t="shared" si="13"/>
        <v>9020.7190399999999</v>
      </c>
      <c r="W10" s="12">
        <f t="shared" si="14"/>
        <v>9112.2483199999988</v>
      </c>
      <c r="X10" s="12">
        <f t="shared" si="15"/>
        <v>7627.44</v>
      </c>
      <c r="Y10" s="12">
        <f t="shared" si="16"/>
        <v>9630.9142400000001</v>
      </c>
      <c r="Z10" s="12">
        <f t="shared" si="17"/>
        <v>9752.9532799999997</v>
      </c>
      <c r="AA10" s="12">
        <f t="shared" si="18"/>
        <v>7251.1529599999994</v>
      </c>
      <c r="AB10" s="12">
        <f t="shared" si="19"/>
        <v>8563.0726400000003</v>
      </c>
      <c r="AC10" s="12">
        <f t="shared" si="20"/>
        <v>8786.8108799999991</v>
      </c>
      <c r="AD10" s="12">
        <f t="shared" si="21"/>
        <v>10749.605439999999</v>
      </c>
      <c r="AE10" s="12">
        <f t="shared" si="22"/>
        <v>11075.042879999999</v>
      </c>
      <c r="AF10" s="12">
        <f t="shared" si="23"/>
        <v>9020.7190399999981</v>
      </c>
      <c r="AG10" s="12">
        <f t="shared" si="24"/>
        <v>9152.9279999999999</v>
      </c>
      <c r="AH10" s="12">
        <f t="shared" si="25"/>
        <v>9346.1564799999996</v>
      </c>
      <c r="AI10" s="12">
        <f t="shared" si="26"/>
        <v>9285.1369599999998</v>
      </c>
      <c r="AJ10" s="12">
        <f t="shared" si="27"/>
        <v>19556.756160000001</v>
      </c>
      <c r="AK10" s="12">
        <f t="shared" si="28"/>
        <v>5247.6787199999999</v>
      </c>
      <c r="AL10" s="12">
        <f t="shared" si="29"/>
        <v>2278.0620799999997</v>
      </c>
    </row>
    <row r="11" spans="2:39" x14ac:dyDescent="0.25">
      <c r="B11" s="2" t="s">
        <v>20</v>
      </c>
      <c r="C11" s="3" t="s">
        <v>21</v>
      </c>
      <c r="D11" s="3" t="s">
        <v>19</v>
      </c>
      <c r="E11" s="3">
        <v>83.36</v>
      </c>
      <c r="F11" s="8" t="s">
        <v>21</v>
      </c>
      <c r="G11" s="13">
        <v>6.4000000000000001E-2</v>
      </c>
      <c r="H11" s="9">
        <v>83.36</v>
      </c>
      <c r="I11" s="12">
        <f t="shared" si="0"/>
        <v>4796.2009600000001</v>
      </c>
      <c r="J11" s="12">
        <f t="shared" si="1"/>
        <v>4342.7225600000002</v>
      </c>
      <c r="K11" s="12">
        <f t="shared" si="2"/>
        <v>4785.5308800000003</v>
      </c>
      <c r="L11" s="12">
        <f t="shared" si="3"/>
        <v>3478.4460800000002</v>
      </c>
      <c r="M11" s="12">
        <f t="shared" si="4"/>
        <v>3862.5689600000001</v>
      </c>
      <c r="N11" s="12">
        <f t="shared" si="5"/>
        <v>3995.9449600000003</v>
      </c>
      <c r="O11" s="12">
        <f t="shared" si="6"/>
        <v>5052.2828800000007</v>
      </c>
      <c r="P11" s="12">
        <f t="shared" si="7"/>
        <v>5094.9632000000001</v>
      </c>
      <c r="Q11" s="12">
        <f t="shared" si="8"/>
        <v>3766.5382400000003</v>
      </c>
      <c r="R11" s="12">
        <f t="shared" si="9"/>
        <v>4481.4336000000003</v>
      </c>
      <c r="S11" s="12">
        <f t="shared" si="10"/>
        <v>4566.7942400000002</v>
      </c>
      <c r="T11" s="12">
        <f t="shared" si="11"/>
        <v>5623.1321600000001</v>
      </c>
      <c r="U11" s="12">
        <f t="shared" si="12"/>
        <v>5687.1526400000002</v>
      </c>
      <c r="V11" s="12">
        <f t="shared" si="13"/>
        <v>4732.18048</v>
      </c>
      <c r="W11" s="12">
        <f t="shared" si="14"/>
        <v>4780.1958400000003</v>
      </c>
      <c r="X11" s="12">
        <f t="shared" si="15"/>
        <v>4001.28</v>
      </c>
      <c r="Y11" s="12">
        <f t="shared" si="16"/>
        <v>5052.2828800000007</v>
      </c>
      <c r="Z11" s="12">
        <f t="shared" si="17"/>
        <v>5116.3033599999999</v>
      </c>
      <c r="AA11" s="12">
        <f t="shared" si="18"/>
        <v>3803.8835200000003</v>
      </c>
      <c r="AB11" s="12">
        <f t="shared" si="19"/>
        <v>4492.1036800000002</v>
      </c>
      <c r="AC11" s="12">
        <f t="shared" si="20"/>
        <v>4609.4745600000006</v>
      </c>
      <c r="AD11" s="12">
        <f t="shared" si="21"/>
        <v>5639.1372800000008</v>
      </c>
      <c r="AE11" s="12">
        <f t="shared" si="22"/>
        <v>5809.8585599999997</v>
      </c>
      <c r="AF11" s="12">
        <f t="shared" si="23"/>
        <v>4732.18048</v>
      </c>
      <c r="AG11" s="12">
        <f t="shared" si="24"/>
        <v>4801.5360000000001</v>
      </c>
      <c r="AH11" s="12">
        <f t="shared" si="25"/>
        <v>4902.9017599999997</v>
      </c>
      <c r="AI11" s="12">
        <f t="shared" si="26"/>
        <v>4870.8915199999992</v>
      </c>
      <c r="AJ11" s="12">
        <f t="shared" si="27"/>
        <v>10259.281919999999</v>
      </c>
      <c r="AK11" s="12">
        <f t="shared" si="28"/>
        <v>2752.8806400000003</v>
      </c>
      <c r="AL11" s="12">
        <f t="shared" si="29"/>
        <v>1195.0489600000001</v>
      </c>
    </row>
    <row r="12" spans="2:39" x14ac:dyDescent="0.25">
      <c r="B12" s="2" t="s">
        <v>22</v>
      </c>
      <c r="C12" s="3">
        <v>264</v>
      </c>
      <c r="D12" s="3" t="s">
        <v>8</v>
      </c>
      <c r="E12" s="3">
        <v>487.58</v>
      </c>
      <c r="F12" s="8">
        <v>264</v>
      </c>
      <c r="G12" s="13">
        <v>1.0999999999999999E-2</v>
      </c>
      <c r="H12" s="9">
        <v>487.58</v>
      </c>
      <c r="I12" s="12">
        <f t="shared" si="0"/>
        <v>4821.6786199999997</v>
      </c>
      <c r="J12" s="12">
        <f t="shared" si="1"/>
        <v>4365.7913199999994</v>
      </c>
      <c r="K12" s="12">
        <f t="shared" si="2"/>
        <v>4810.9518599999992</v>
      </c>
      <c r="L12" s="12">
        <f t="shared" si="3"/>
        <v>3496.9237599999997</v>
      </c>
      <c r="M12" s="12">
        <f t="shared" si="4"/>
        <v>3883.0871199999997</v>
      </c>
      <c r="N12" s="12">
        <f t="shared" si="5"/>
        <v>4017.1716199999996</v>
      </c>
      <c r="O12" s="12">
        <f t="shared" si="6"/>
        <v>5079.1208599999991</v>
      </c>
      <c r="P12" s="12">
        <f t="shared" si="7"/>
        <v>5122.0278999999991</v>
      </c>
      <c r="Q12" s="12">
        <f t="shared" si="8"/>
        <v>3786.5462799999996</v>
      </c>
      <c r="R12" s="12">
        <f t="shared" si="9"/>
        <v>4505.2391999999991</v>
      </c>
      <c r="S12" s="12">
        <f t="shared" si="10"/>
        <v>4591.0532799999992</v>
      </c>
      <c r="T12" s="12">
        <f t="shared" si="11"/>
        <v>5653.0025199999991</v>
      </c>
      <c r="U12" s="12">
        <f t="shared" si="12"/>
        <v>5717.3630799999992</v>
      </c>
      <c r="V12" s="12">
        <f t="shared" si="13"/>
        <v>4757.3180599999996</v>
      </c>
      <c r="W12" s="12">
        <f t="shared" si="14"/>
        <v>4805.5884799999994</v>
      </c>
      <c r="X12" s="12">
        <f t="shared" si="15"/>
        <v>4022.5349999999994</v>
      </c>
      <c r="Y12" s="12">
        <f t="shared" si="16"/>
        <v>5079.1208599999991</v>
      </c>
      <c r="Z12" s="12">
        <f t="shared" si="17"/>
        <v>5143.4814199999992</v>
      </c>
      <c r="AA12" s="12">
        <f t="shared" si="18"/>
        <v>3824.0899399999994</v>
      </c>
      <c r="AB12" s="12">
        <f t="shared" si="19"/>
        <v>4515.9659599999995</v>
      </c>
      <c r="AC12" s="12">
        <f t="shared" si="20"/>
        <v>4633.9603199999992</v>
      </c>
      <c r="AD12" s="12">
        <f t="shared" si="21"/>
        <v>5669.0926599999993</v>
      </c>
      <c r="AE12" s="12">
        <f t="shared" si="22"/>
        <v>5840.7208199999995</v>
      </c>
      <c r="AF12" s="12">
        <f t="shared" si="23"/>
        <v>4757.3180599999996</v>
      </c>
      <c r="AG12" s="12">
        <f t="shared" si="24"/>
        <v>4827.0419999999995</v>
      </c>
      <c r="AH12" s="12">
        <f t="shared" si="25"/>
        <v>4928.9462199999989</v>
      </c>
      <c r="AI12" s="12">
        <f t="shared" si="26"/>
        <v>4896.7659399999993</v>
      </c>
      <c r="AJ12" s="12">
        <f t="shared" si="27"/>
        <v>10313.77974</v>
      </c>
      <c r="AK12" s="12">
        <f t="shared" si="28"/>
        <v>2767.5040799999997</v>
      </c>
      <c r="AL12" s="12">
        <f t="shared" si="29"/>
        <v>1201.3971199999999</v>
      </c>
    </row>
    <row r="13" spans="2:39" x14ac:dyDescent="0.25">
      <c r="B13" s="2" t="s">
        <v>23</v>
      </c>
      <c r="C13" s="3" t="s">
        <v>24</v>
      </c>
      <c r="D13" s="3" t="s">
        <v>8</v>
      </c>
      <c r="E13" s="3">
        <v>4.1900000000000004</v>
      </c>
      <c r="F13" s="8" t="s">
        <v>24</v>
      </c>
      <c r="G13" s="13">
        <v>1.1200000000000001</v>
      </c>
      <c r="H13" s="9">
        <v>4.1900000000000004</v>
      </c>
      <c r="I13" s="12">
        <f t="shared" si="0"/>
        <v>4218.8272000000006</v>
      </c>
      <c r="J13" s="12">
        <f t="shared" si="1"/>
        <v>3819.9392000000007</v>
      </c>
      <c r="K13" s="12">
        <f t="shared" si="2"/>
        <v>4209.441600000001</v>
      </c>
      <c r="L13" s="12">
        <f t="shared" si="3"/>
        <v>3059.7056000000007</v>
      </c>
      <c r="M13" s="12">
        <f t="shared" si="4"/>
        <v>3397.5872000000008</v>
      </c>
      <c r="N13" s="12">
        <f t="shared" si="5"/>
        <v>3514.9072000000006</v>
      </c>
      <c r="O13" s="12">
        <f t="shared" si="6"/>
        <v>4444.0816000000013</v>
      </c>
      <c r="P13" s="12">
        <f t="shared" si="7"/>
        <v>4481.6240000000007</v>
      </c>
      <c r="Q13" s="12">
        <f t="shared" si="8"/>
        <v>3313.1168000000007</v>
      </c>
      <c r="R13" s="12">
        <f t="shared" si="9"/>
        <v>3941.9520000000007</v>
      </c>
      <c r="S13" s="12">
        <f t="shared" si="10"/>
        <v>4017.0368000000008</v>
      </c>
      <c r="T13" s="12">
        <f t="shared" si="11"/>
        <v>4946.2112000000006</v>
      </c>
      <c r="U13" s="12">
        <f t="shared" si="12"/>
        <v>5002.5248000000011</v>
      </c>
      <c r="V13" s="12">
        <f t="shared" si="13"/>
        <v>4162.5136000000011</v>
      </c>
      <c r="W13" s="12">
        <f t="shared" si="14"/>
        <v>4204.7488000000012</v>
      </c>
      <c r="X13" s="12">
        <f t="shared" si="15"/>
        <v>3519.6000000000008</v>
      </c>
      <c r="Y13" s="12">
        <f t="shared" si="16"/>
        <v>4444.0816000000013</v>
      </c>
      <c r="Z13" s="12">
        <f t="shared" si="17"/>
        <v>4500.3952000000008</v>
      </c>
      <c r="AA13" s="12">
        <f t="shared" si="18"/>
        <v>3345.9664000000007</v>
      </c>
      <c r="AB13" s="12">
        <f t="shared" si="19"/>
        <v>3951.3376000000007</v>
      </c>
      <c r="AC13" s="12">
        <f t="shared" si="20"/>
        <v>4054.579200000001</v>
      </c>
      <c r="AD13" s="12">
        <f t="shared" si="21"/>
        <v>4960.289600000001</v>
      </c>
      <c r="AE13" s="12">
        <f t="shared" si="22"/>
        <v>5110.4592000000011</v>
      </c>
      <c r="AF13" s="12">
        <f t="shared" si="23"/>
        <v>4162.5136000000002</v>
      </c>
      <c r="AG13" s="12">
        <f t="shared" si="24"/>
        <v>4223.5200000000013</v>
      </c>
      <c r="AH13" s="12">
        <f t="shared" si="25"/>
        <v>4312.6832000000013</v>
      </c>
      <c r="AI13" s="12">
        <f t="shared" si="26"/>
        <v>4284.5264000000006</v>
      </c>
      <c r="AJ13" s="12">
        <f t="shared" si="27"/>
        <v>9024.2544000000016</v>
      </c>
      <c r="AK13" s="12">
        <f t="shared" si="28"/>
        <v>2421.4848000000006</v>
      </c>
      <c r="AL13" s="12">
        <f t="shared" si="29"/>
        <v>1051.1872000000001</v>
      </c>
    </row>
    <row r="14" spans="2:39" x14ac:dyDescent="0.25">
      <c r="B14" s="2" t="s">
        <v>25</v>
      </c>
      <c r="C14" s="3">
        <v>560</v>
      </c>
      <c r="D14" s="3" t="s">
        <v>26</v>
      </c>
      <c r="E14" s="3">
        <v>182.46</v>
      </c>
      <c r="F14" s="8">
        <v>28000</v>
      </c>
      <c r="G14" s="13">
        <v>1.1200000000000001</v>
      </c>
      <c r="H14" s="9">
        <v>3.65</v>
      </c>
      <c r="I14" s="12">
        <f t="shared" si="0"/>
        <v>3675.1120000000001</v>
      </c>
      <c r="J14" s="12">
        <f t="shared" si="1"/>
        <v>3327.6320000000001</v>
      </c>
      <c r="K14" s="12">
        <f t="shared" si="2"/>
        <v>3666.9360000000001</v>
      </c>
      <c r="L14" s="12">
        <f t="shared" si="3"/>
        <v>2665.3760000000002</v>
      </c>
      <c r="M14" s="12">
        <f t="shared" si="4"/>
        <v>2959.712</v>
      </c>
      <c r="N14" s="12">
        <f t="shared" si="5"/>
        <v>3061.9120000000003</v>
      </c>
      <c r="O14" s="12">
        <f t="shared" si="6"/>
        <v>3871.3360000000002</v>
      </c>
      <c r="P14" s="12">
        <f t="shared" si="7"/>
        <v>3904.04</v>
      </c>
      <c r="Q14" s="12">
        <f t="shared" si="8"/>
        <v>2886.1280000000002</v>
      </c>
      <c r="R14" s="12">
        <f t="shared" si="9"/>
        <v>3433.92</v>
      </c>
      <c r="S14" s="12">
        <f t="shared" si="10"/>
        <v>3499.328</v>
      </c>
      <c r="T14" s="12">
        <f t="shared" si="11"/>
        <v>4308.7520000000004</v>
      </c>
      <c r="U14" s="12">
        <f t="shared" si="12"/>
        <v>4357.808</v>
      </c>
      <c r="V14" s="12">
        <f t="shared" si="13"/>
        <v>3626.056</v>
      </c>
      <c r="W14" s="12">
        <f t="shared" si="14"/>
        <v>3662.848</v>
      </c>
      <c r="X14" s="12">
        <f t="shared" si="15"/>
        <v>3066</v>
      </c>
      <c r="Y14" s="12">
        <f t="shared" si="16"/>
        <v>3871.3360000000002</v>
      </c>
      <c r="Z14" s="12">
        <f t="shared" si="17"/>
        <v>3920.3920000000003</v>
      </c>
      <c r="AA14" s="12">
        <f t="shared" si="18"/>
        <v>2914.7440000000001</v>
      </c>
      <c r="AB14" s="12">
        <f t="shared" si="19"/>
        <v>3442.096</v>
      </c>
      <c r="AC14" s="12">
        <f t="shared" si="20"/>
        <v>3532.0320000000002</v>
      </c>
      <c r="AD14" s="12">
        <f t="shared" si="21"/>
        <v>4321.0160000000005</v>
      </c>
      <c r="AE14" s="12">
        <f t="shared" si="22"/>
        <v>4451.8320000000003</v>
      </c>
      <c r="AF14" s="12">
        <f t="shared" si="23"/>
        <v>3626.056</v>
      </c>
      <c r="AG14" s="12">
        <f t="shared" si="24"/>
        <v>3679.2000000000003</v>
      </c>
      <c r="AH14" s="12">
        <f t="shared" si="25"/>
        <v>3756.8720000000003</v>
      </c>
      <c r="AI14" s="12">
        <f t="shared" si="26"/>
        <v>3732.3440000000001</v>
      </c>
      <c r="AJ14" s="12">
        <f t="shared" si="27"/>
        <v>7861.2240000000002</v>
      </c>
      <c r="AK14" s="12">
        <f t="shared" si="28"/>
        <v>2109.4079999999999</v>
      </c>
      <c r="AL14" s="12">
        <f t="shared" si="29"/>
        <v>915.7120000000001</v>
      </c>
    </row>
    <row r="15" spans="2:39" x14ac:dyDescent="0.25">
      <c r="B15" s="2" t="s">
        <v>27</v>
      </c>
      <c r="C15" s="3" t="s">
        <v>28</v>
      </c>
      <c r="D15" s="3" t="s">
        <v>8</v>
      </c>
      <c r="E15" s="3">
        <v>328.55</v>
      </c>
      <c r="F15" s="8" t="s">
        <v>28</v>
      </c>
      <c r="G15" s="13">
        <v>0.17699999999999999</v>
      </c>
      <c r="H15" s="9">
        <v>328.55</v>
      </c>
      <c r="I15" s="12">
        <f t="shared" si="0"/>
        <v>52279.861649999999</v>
      </c>
      <c r="J15" s="12">
        <f t="shared" si="1"/>
        <v>47336.8269</v>
      </c>
      <c r="K15" s="12">
        <f t="shared" si="2"/>
        <v>52163.554949999998</v>
      </c>
      <c r="L15" s="12">
        <f t="shared" si="3"/>
        <v>37915.984199999999</v>
      </c>
      <c r="M15" s="12">
        <f t="shared" si="4"/>
        <v>42103.025399999999</v>
      </c>
      <c r="N15" s="12">
        <f t="shared" si="5"/>
        <v>43556.859149999997</v>
      </c>
      <c r="O15" s="12">
        <f t="shared" si="6"/>
        <v>55071.222449999994</v>
      </c>
      <c r="P15" s="12">
        <f t="shared" si="7"/>
        <v>55536.449249999998</v>
      </c>
      <c r="Q15" s="12">
        <f t="shared" si="8"/>
        <v>41056.265099999997</v>
      </c>
      <c r="R15" s="12">
        <f t="shared" si="9"/>
        <v>48848.813999999998</v>
      </c>
      <c r="S15" s="12">
        <f t="shared" si="10"/>
        <v>49779.267599999999</v>
      </c>
      <c r="T15" s="12">
        <f t="shared" si="11"/>
        <v>61293.630899999996</v>
      </c>
      <c r="U15" s="12">
        <f t="shared" si="12"/>
        <v>61991.471099999995</v>
      </c>
      <c r="V15" s="12">
        <f t="shared" si="13"/>
        <v>51582.021449999993</v>
      </c>
      <c r="W15" s="12">
        <f t="shared" si="14"/>
        <v>52105.401599999997</v>
      </c>
      <c r="X15" s="12">
        <f t="shared" si="15"/>
        <v>43615.012499999997</v>
      </c>
      <c r="Y15" s="12">
        <f t="shared" si="16"/>
        <v>55071.222449999994</v>
      </c>
      <c r="Z15" s="12">
        <f t="shared" si="17"/>
        <v>55769.06265</v>
      </c>
      <c r="AA15" s="12">
        <f t="shared" si="18"/>
        <v>41463.33855</v>
      </c>
      <c r="AB15" s="12">
        <f t="shared" si="19"/>
        <v>48965.120699999999</v>
      </c>
      <c r="AC15" s="12">
        <f t="shared" si="20"/>
        <v>50244.494399999996</v>
      </c>
      <c r="AD15" s="12">
        <f t="shared" si="21"/>
        <v>61468.090950000005</v>
      </c>
      <c r="AE15" s="12">
        <f t="shared" si="22"/>
        <v>63328.998149999999</v>
      </c>
      <c r="AF15" s="12">
        <f t="shared" si="23"/>
        <v>51582.02145</v>
      </c>
      <c r="AG15" s="12">
        <f t="shared" si="24"/>
        <v>52338.014999999999</v>
      </c>
      <c r="AH15" s="12">
        <f t="shared" si="25"/>
        <v>53442.928650000002</v>
      </c>
      <c r="AI15" s="12">
        <f t="shared" si="26"/>
        <v>53094.008549999999</v>
      </c>
      <c r="AJ15" s="12">
        <f t="shared" si="27"/>
        <v>111828.89204999999</v>
      </c>
      <c r="AK15" s="12">
        <f t="shared" si="28"/>
        <v>30007.1286</v>
      </c>
      <c r="AL15" s="12">
        <f t="shared" si="29"/>
        <v>13026.350399999999</v>
      </c>
    </row>
    <row r="16" spans="2:39" x14ac:dyDescent="0.25">
      <c r="B16" s="2" t="s">
        <v>29</v>
      </c>
      <c r="C16" s="3" t="s">
        <v>30</v>
      </c>
      <c r="D16" s="3" t="s">
        <v>8</v>
      </c>
      <c r="E16" s="3">
        <v>563.22</v>
      </c>
      <c r="F16" s="8" t="s">
        <v>30</v>
      </c>
      <c r="G16" s="13">
        <v>0.113</v>
      </c>
      <c r="H16" s="9">
        <v>563.22</v>
      </c>
      <c r="I16" s="12">
        <f t="shared" si="0"/>
        <v>57215.830140000005</v>
      </c>
      <c r="J16" s="12">
        <f t="shared" si="1"/>
        <v>51806.102040000005</v>
      </c>
      <c r="K16" s="12">
        <f t="shared" si="2"/>
        <v>57088.542420000005</v>
      </c>
      <c r="L16" s="12">
        <f t="shared" si="3"/>
        <v>41495.796720000006</v>
      </c>
      <c r="M16" s="12">
        <f t="shared" si="4"/>
        <v>46078.154640000001</v>
      </c>
      <c r="N16" s="12">
        <f t="shared" si="5"/>
        <v>47669.25114</v>
      </c>
      <c r="O16" s="12">
        <f t="shared" si="6"/>
        <v>60270.735420000005</v>
      </c>
      <c r="P16" s="12">
        <f t="shared" si="7"/>
        <v>60779.886300000006</v>
      </c>
      <c r="Q16" s="12">
        <f t="shared" si="8"/>
        <v>44932.565160000006</v>
      </c>
      <c r="R16" s="12">
        <f t="shared" si="9"/>
        <v>53460.842400000001</v>
      </c>
      <c r="S16" s="12">
        <f t="shared" si="10"/>
        <v>54479.144160000003</v>
      </c>
      <c r="T16" s="12">
        <f t="shared" si="11"/>
        <v>67080.62844</v>
      </c>
      <c r="U16" s="12">
        <f t="shared" si="12"/>
        <v>67844.354760000002</v>
      </c>
      <c r="V16" s="12">
        <f t="shared" si="13"/>
        <v>56452.103820000004</v>
      </c>
      <c r="W16" s="12">
        <f t="shared" si="14"/>
        <v>57024.898560000001</v>
      </c>
      <c r="X16" s="12">
        <f t="shared" si="15"/>
        <v>47732.895000000004</v>
      </c>
      <c r="Y16" s="12">
        <f t="shared" si="16"/>
        <v>60270.735420000005</v>
      </c>
      <c r="Z16" s="12">
        <f t="shared" si="17"/>
        <v>61034.461740000006</v>
      </c>
      <c r="AA16" s="12">
        <f t="shared" si="18"/>
        <v>45378.072180000003</v>
      </c>
      <c r="AB16" s="12">
        <f t="shared" si="19"/>
        <v>53588.130120000002</v>
      </c>
      <c r="AC16" s="12">
        <f t="shared" si="20"/>
        <v>54988.295040000005</v>
      </c>
      <c r="AD16" s="12">
        <f t="shared" si="21"/>
        <v>67271.560020000004</v>
      </c>
      <c r="AE16" s="12">
        <f t="shared" si="22"/>
        <v>69308.163540000009</v>
      </c>
      <c r="AF16" s="12">
        <f t="shared" si="23"/>
        <v>56452.103820000004</v>
      </c>
      <c r="AG16" s="12">
        <f t="shared" si="24"/>
        <v>57279.474000000002</v>
      </c>
      <c r="AH16" s="12">
        <f t="shared" si="25"/>
        <v>58488.707340000008</v>
      </c>
      <c r="AI16" s="12">
        <f t="shared" si="26"/>
        <v>58106.844180000007</v>
      </c>
      <c r="AJ16" s="12">
        <f t="shared" si="27"/>
        <v>122387.14278000001</v>
      </c>
      <c r="AK16" s="12">
        <f t="shared" si="28"/>
        <v>32840.231760000002</v>
      </c>
      <c r="AL16" s="12">
        <f t="shared" si="29"/>
        <v>14256.22464</v>
      </c>
    </row>
    <row r="17" spans="2:39" x14ac:dyDescent="0.25">
      <c r="B17" s="2" t="s">
        <v>31</v>
      </c>
      <c r="C17" s="3" t="s">
        <v>32</v>
      </c>
      <c r="D17" s="3" t="s">
        <v>8</v>
      </c>
      <c r="E17" s="3">
        <v>457.11</v>
      </c>
      <c r="F17" s="8" t="s">
        <v>32</v>
      </c>
      <c r="G17" s="13">
        <v>0.1</v>
      </c>
      <c r="H17" s="9">
        <v>457.11</v>
      </c>
      <c r="I17" s="12">
        <f t="shared" si="0"/>
        <v>41094.189000000006</v>
      </c>
      <c r="J17" s="12">
        <f t="shared" si="1"/>
        <v>37208.754000000008</v>
      </c>
      <c r="K17" s="12">
        <f t="shared" si="2"/>
        <v>41002.767000000007</v>
      </c>
      <c r="L17" s="12">
        <f t="shared" si="3"/>
        <v>29803.572000000004</v>
      </c>
      <c r="M17" s="12">
        <f t="shared" si="4"/>
        <v>33094.764000000003</v>
      </c>
      <c r="N17" s="12">
        <f t="shared" si="5"/>
        <v>34237.539000000004</v>
      </c>
      <c r="O17" s="12">
        <f t="shared" si="6"/>
        <v>43288.317000000003</v>
      </c>
      <c r="P17" s="12">
        <f t="shared" si="7"/>
        <v>43654.005000000005</v>
      </c>
      <c r="Q17" s="12">
        <f t="shared" si="8"/>
        <v>32271.966000000004</v>
      </c>
      <c r="R17" s="12">
        <f t="shared" si="9"/>
        <v>38397.240000000005</v>
      </c>
      <c r="S17" s="12">
        <f t="shared" si="10"/>
        <v>39128.616000000002</v>
      </c>
      <c r="T17" s="12">
        <f t="shared" si="11"/>
        <v>48179.394000000008</v>
      </c>
      <c r="U17" s="12">
        <f t="shared" si="12"/>
        <v>48727.926000000007</v>
      </c>
      <c r="V17" s="12">
        <f t="shared" si="13"/>
        <v>40545.657000000007</v>
      </c>
      <c r="W17" s="12">
        <f t="shared" si="14"/>
        <v>40957.056000000004</v>
      </c>
      <c r="X17" s="12">
        <f t="shared" si="15"/>
        <v>34283.250000000007</v>
      </c>
      <c r="Y17" s="12">
        <f t="shared" si="16"/>
        <v>43288.317000000003</v>
      </c>
      <c r="Z17" s="12">
        <f t="shared" si="17"/>
        <v>43836.849000000002</v>
      </c>
      <c r="AA17" s="12">
        <f t="shared" si="18"/>
        <v>32591.943000000003</v>
      </c>
      <c r="AB17" s="12">
        <f t="shared" si="19"/>
        <v>38488.662000000004</v>
      </c>
      <c r="AC17" s="12">
        <f t="shared" si="20"/>
        <v>39494.304000000004</v>
      </c>
      <c r="AD17" s="12">
        <f t="shared" si="21"/>
        <v>48316.527000000002</v>
      </c>
      <c r="AE17" s="12">
        <f t="shared" si="22"/>
        <v>49779.27900000001</v>
      </c>
      <c r="AF17" s="12">
        <f t="shared" si="23"/>
        <v>40545.657000000007</v>
      </c>
      <c r="AG17" s="12">
        <f t="shared" si="24"/>
        <v>41139.9</v>
      </c>
      <c r="AH17" s="12">
        <f t="shared" si="25"/>
        <v>42008.409000000007</v>
      </c>
      <c r="AI17" s="12">
        <f t="shared" si="26"/>
        <v>41734.143000000004</v>
      </c>
      <c r="AJ17" s="12">
        <f t="shared" si="27"/>
        <v>87902.253000000012</v>
      </c>
      <c r="AK17" s="12">
        <f t="shared" si="28"/>
        <v>23586.876000000004</v>
      </c>
      <c r="AL17" s="12">
        <f t="shared" si="29"/>
        <v>10239.264000000001</v>
      </c>
    </row>
    <row r="18" spans="2:39" x14ac:dyDescent="0.25">
      <c r="B18" s="2" t="s">
        <v>33</v>
      </c>
      <c r="C18" s="3">
        <v>154</v>
      </c>
      <c r="D18" s="3" t="s">
        <v>8</v>
      </c>
      <c r="E18" s="3" t="s">
        <v>34</v>
      </c>
      <c r="F18" s="8">
        <v>154</v>
      </c>
      <c r="G18" s="13">
        <v>7.0000000000000001E-3</v>
      </c>
      <c r="H18" s="9">
        <v>9192.93</v>
      </c>
      <c r="I18" s="12">
        <f t="shared" si="0"/>
        <v>57851.108489999999</v>
      </c>
      <c r="J18" s="12">
        <f t="shared" si="1"/>
        <v>52381.315139999999</v>
      </c>
      <c r="K18" s="12">
        <f t="shared" si="2"/>
        <v>57722.407469999998</v>
      </c>
      <c r="L18" s="12">
        <f t="shared" si="3"/>
        <v>41956.532520000001</v>
      </c>
      <c r="M18" s="12">
        <f t="shared" si="4"/>
        <v>46589.769240000001</v>
      </c>
      <c r="N18" s="12">
        <f t="shared" si="5"/>
        <v>48198.531990000003</v>
      </c>
      <c r="O18" s="12">
        <f t="shared" si="6"/>
        <v>60939.932970000002</v>
      </c>
      <c r="P18" s="12">
        <f t="shared" si="7"/>
        <v>61454.737050000003</v>
      </c>
      <c r="Q18" s="12">
        <f t="shared" si="8"/>
        <v>45431.460059999998</v>
      </c>
      <c r="R18" s="12">
        <f t="shared" si="9"/>
        <v>54054.428399999997</v>
      </c>
      <c r="S18" s="12">
        <f t="shared" si="10"/>
        <v>55084.03656</v>
      </c>
      <c r="T18" s="12">
        <f t="shared" si="11"/>
        <v>67825.437539999999</v>
      </c>
      <c r="U18" s="12">
        <f t="shared" si="12"/>
        <v>68597.643660000002</v>
      </c>
      <c r="V18" s="12">
        <f t="shared" si="13"/>
        <v>57078.902370000003</v>
      </c>
      <c r="W18" s="12">
        <f t="shared" si="14"/>
        <v>57658.056960000002</v>
      </c>
      <c r="X18" s="12">
        <f t="shared" si="15"/>
        <v>48262.8825</v>
      </c>
      <c r="Y18" s="12">
        <f t="shared" si="16"/>
        <v>60939.932970000002</v>
      </c>
      <c r="Z18" s="12">
        <f t="shared" si="17"/>
        <v>61712.139089999997</v>
      </c>
      <c r="AA18" s="12">
        <f t="shared" si="18"/>
        <v>45881.913630000003</v>
      </c>
      <c r="AB18" s="12">
        <f t="shared" si="19"/>
        <v>54183.129419999997</v>
      </c>
      <c r="AC18" s="12">
        <f t="shared" si="20"/>
        <v>55598.840640000002</v>
      </c>
      <c r="AD18" s="12">
        <f t="shared" si="21"/>
        <v>68018.489069999996</v>
      </c>
      <c r="AE18" s="12">
        <f t="shared" si="22"/>
        <v>70077.705390000003</v>
      </c>
      <c r="AF18" s="12">
        <f t="shared" si="23"/>
        <v>57078.902370000003</v>
      </c>
      <c r="AG18" s="12">
        <f t="shared" si="24"/>
        <v>57915.459000000003</v>
      </c>
      <c r="AH18" s="12">
        <f t="shared" si="25"/>
        <v>59138.118690000003</v>
      </c>
      <c r="AI18" s="12">
        <f t="shared" si="26"/>
        <v>58752.015630000002</v>
      </c>
      <c r="AJ18" s="12">
        <f t="shared" si="27"/>
        <v>123746.03073000001</v>
      </c>
      <c r="AK18" s="12">
        <f t="shared" si="28"/>
        <v>33204.863160000001</v>
      </c>
      <c r="AL18" s="12">
        <f t="shared" si="29"/>
        <v>14414.51424</v>
      </c>
    </row>
    <row r="20" spans="2:39" x14ac:dyDescent="0.25">
      <c r="H20" s="14" t="s">
        <v>44</v>
      </c>
      <c r="I20" s="15">
        <f>SUM(I5:I19)</f>
        <v>2567216.81794</v>
      </c>
      <c r="J20" s="15">
        <f t="shared" ref="J20:R20" si="30">SUM(J5:J19)</f>
        <v>2324487.7528400002</v>
      </c>
      <c r="K20" s="15">
        <f t="shared" si="30"/>
        <v>2561505.5458200001</v>
      </c>
      <c r="L20" s="15">
        <f t="shared" si="30"/>
        <v>1861874.7111199994</v>
      </c>
      <c r="M20" s="15">
        <f t="shared" si="30"/>
        <v>2067480.5074400001</v>
      </c>
      <c r="N20" s="15">
        <f t="shared" si="30"/>
        <v>2138871.40894</v>
      </c>
      <c r="O20" s="15">
        <f t="shared" si="30"/>
        <v>2704287.3488199995</v>
      </c>
      <c r="P20" s="15">
        <f t="shared" si="30"/>
        <v>2727132.4372999999</v>
      </c>
      <c r="Q20" s="15">
        <f t="shared" si="30"/>
        <v>2016079.0583599999</v>
      </c>
      <c r="R20" s="15">
        <f t="shared" si="30"/>
        <v>2398734.2904000003</v>
      </c>
      <c r="S20" s="15">
        <f t="shared" ref="S20" si="31">SUM(S5:S19)</f>
        <v>2444424.4673600001</v>
      </c>
      <c r="T20" s="15">
        <f t="shared" ref="T20" si="32">SUM(T5:T19)</f>
        <v>3009840.4072399996</v>
      </c>
      <c r="U20" s="15">
        <f t="shared" ref="U20" si="33">SUM(U5:U19)</f>
        <v>3044108.0399600002</v>
      </c>
      <c r="V20" s="15">
        <f t="shared" ref="V20" si="34">SUM(V5:V19)</f>
        <v>2532949.1852199994</v>
      </c>
      <c r="W20" s="15">
        <f t="shared" ref="W20" si="35">SUM(W5:W19)</f>
        <v>2558649.9097600006</v>
      </c>
      <c r="X20" s="15">
        <f t="shared" ref="X20" si="36">SUM(X5:X19)</f>
        <v>2141727.0449999999</v>
      </c>
      <c r="Y20" s="15">
        <f t="shared" ref="Y20" si="37">SUM(Y5:Y19)</f>
        <v>2704287.3488199995</v>
      </c>
      <c r="Z20" s="15">
        <f t="shared" ref="Z20" si="38">SUM(Z5:Z19)</f>
        <v>2738554.9815400001</v>
      </c>
      <c r="AA20" s="15">
        <f t="shared" ref="AA20" si="39">SUM(AA5:AA19)</f>
        <v>2036068.5107799999</v>
      </c>
      <c r="AB20" s="15">
        <f t="shared" ref="AB20" si="40">SUM(AB5:AB19)</f>
        <v>2404445.5625200002</v>
      </c>
      <c r="AC20" s="15">
        <f t="shared" ref="AC20" si="41">SUM(AC5:AC19)</f>
        <v>2467269.5558400005</v>
      </c>
      <c r="AD20" s="15">
        <f t="shared" ref="AD20" si="42">SUM(AD5:AD19)</f>
        <v>3018407.3154199999</v>
      </c>
      <c r="AE20" s="15">
        <f t="shared" ref="AE20" si="43">SUM(AE5:AE19)</f>
        <v>3109787.6693399996</v>
      </c>
      <c r="AF20" s="15">
        <f t="shared" ref="AF20" si="44">SUM(AF5:AF19)</f>
        <v>2532949.1852199994</v>
      </c>
      <c r="AG20" s="15">
        <f t="shared" ref="AG20" si="45">SUM(AG5:AG19)</f>
        <v>2570072.4539999994</v>
      </c>
      <c r="AH20" s="15">
        <f t="shared" ref="AH20" si="46">SUM(AH5:AH19)</f>
        <v>2624329.5391399995</v>
      </c>
      <c r="AI20" s="15">
        <f t="shared" ref="AI20" si="47">SUM(AI5:AI19)</f>
        <v>2607195.7227799995</v>
      </c>
      <c r="AJ20" s="15">
        <f t="shared" ref="AJ20" si="48">SUM(AJ5:AJ19)</f>
        <v>5491388.1433800003</v>
      </c>
      <c r="AK20" s="15">
        <f t="shared" ref="AK20" si="49">SUM(AK5:AK19)</f>
        <v>1473508.2069600003</v>
      </c>
      <c r="AL20" s="16">
        <f t="shared" ref="AL20" si="50">SUM(AL5:AL19)</f>
        <v>639662.47744000016</v>
      </c>
      <c r="AM20" s="17">
        <f>SUM(I20:AL20)</f>
        <v>75517295.606700003</v>
      </c>
    </row>
    <row r="21" spans="2:39" x14ac:dyDescent="0.25">
      <c r="AM21" s="18" t="s">
        <v>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Хмелев</dc:creator>
  <cp:lastModifiedBy>Алексей Хмелев</cp:lastModifiedBy>
  <dcterms:created xsi:type="dcterms:W3CDTF">2015-06-05T18:17:20Z</dcterms:created>
  <dcterms:modified xsi:type="dcterms:W3CDTF">2026-03-28T09:02:19Z</dcterms:modified>
</cp:coreProperties>
</file>