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КП АР цех м10\КП Кровля М10\Работа кровля М10\РСК-24\"/>
    </mc:Choice>
  </mc:AlternateContent>
  <xr:revisionPtr revIDLastSave="0" documentId="13_ncr:1_{1D2811A2-8DC0-436E-B8A2-B6CB06D8F0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46" i="1" l="1"/>
  <c r="F484" i="1"/>
  <c r="F441" i="1"/>
  <c r="F378" i="1"/>
  <c r="F264" i="1"/>
  <c r="F222" i="1"/>
  <c r="F170" i="1"/>
  <c r="F26" i="1"/>
  <c r="F3" i="1"/>
  <c r="F486" i="1"/>
  <c r="F487" i="1"/>
  <c r="F488" i="1"/>
  <c r="F489" i="1"/>
  <c r="F490" i="1"/>
  <c r="F491" i="1"/>
  <c r="F492" i="1"/>
  <c r="F485" i="1"/>
  <c r="F380" i="1"/>
  <c r="F381" i="1"/>
  <c r="F382" i="1"/>
  <c r="F383" i="1"/>
  <c r="F384" i="1"/>
  <c r="F385" i="1"/>
  <c r="F386" i="1"/>
  <c r="F379" i="1"/>
  <c r="F266" i="1"/>
  <c r="F267" i="1"/>
  <c r="F268" i="1"/>
  <c r="F269" i="1"/>
  <c r="F270" i="1"/>
  <c r="F271" i="1"/>
  <c r="F272" i="1"/>
  <c r="F265" i="1"/>
  <c r="F174" i="1"/>
  <c r="F175" i="1"/>
  <c r="F176" i="1"/>
  <c r="F177" i="1"/>
  <c r="F172" i="1"/>
  <c r="F173" i="1"/>
  <c r="F171" i="1"/>
  <c r="F160" i="1" l="1"/>
  <c r="F156" i="1"/>
  <c r="F129" i="1"/>
  <c r="F122" i="1"/>
  <c r="F115" i="1"/>
  <c r="F548" i="1"/>
  <c r="F549" i="1"/>
  <c r="F550" i="1"/>
  <c r="F551" i="1"/>
  <c r="F552" i="1"/>
  <c r="F553" i="1"/>
  <c r="F554" i="1"/>
  <c r="F555" i="1"/>
  <c r="F556" i="1"/>
  <c r="F557" i="1"/>
  <c r="F547" i="1"/>
  <c r="F443" i="1"/>
  <c r="F444" i="1"/>
  <c r="F445" i="1"/>
  <c r="F446" i="1"/>
  <c r="F447" i="1"/>
  <c r="F448" i="1"/>
  <c r="F449" i="1"/>
  <c r="F450" i="1"/>
  <c r="F451" i="1"/>
  <c r="F452" i="1"/>
  <c r="F442" i="1"/>
  <c r="F339" i="1"/>
  <c r="F338" i="1"/>
  <c r="F337" i="1"/>
  <c r="F330" i="1"/>
  <c r="F331" i="1"/>
  <c r="F332" i="1"/>
  <c r="F333" i="1"/>
  <c r="F334" i="1"/>
  <c r="F335" i="1"/>
  <c r="F336" i="1"/>
  <c r="F329" i="1"/>
  <c r="F233" i="1"/>
  <c r="F232" i="1"/>
  <c r="F224" i="1"/>
  <c r="F225" i="1"/>
  <c r="F226" i="1"/>
  <c r="F227" i="1"/>
  <c r="F228" i="1"/>
  <c r="F229" i="1"/>
  <c r="F230" i="1"/>
  <c r="F231" i="1"/>
  <c r="F223" i="1"/>
  <c r="F108" i="1"/>
  <c r="F98" i="1"/>
  <c r="F94" i="1"/>
  <c r="F90" i="1"/>
  <c r="F86" i="1"/>
  <c r="F56" i="1"/>
  <c r="F69" i="1"/>
  <c r="F45" i="1"/>
  <c r="F44" i="1"/>
  <c r="F43" i="1"/>
  <c r="F41" i="1"/>
  <c r="F38" i="1"/>
  <c r="F39" i="1"/>
  <c r="F40" i="1"/>
  <c r="F37" i="1"/>
  <c r="F28" i="1"/>
  <c r="F29" i="1"/>
  <c r="F30" i="1"/>
  <c r="F31" i="1"/>
  <c r="F32" i="1"/>
  <c r="F33" i="1"/>
  <c r="F34" i="1"/>
  <c r="F35" i="1"/>
  <c r="F36" i="1"/>
  <c r="F23" i="1"/>
  <c r="F25" i="1"/>
  <c r="F22" i="1"/>
  <c r="F21" i="1"/>
  <c r="F20" i="1"/>
  <c r="F19" i="1"/>
  <c r="F18" i="1"/>
  <c r="F16" i="1"/>
  <c r="F17" i="1"/>
  <c r="F14" i="1"/>
  <c r="F13" i="1"/>
  <c r="F12" i="1"/>
  <c r="F10" i="1"/>
  <c r="F8" i="1" s="1"/>
  <c r="F9" i="1"/>
  <c r="F5" i="1"/>
  <c r="F6" i="1"/>
  <c r="F7" i="1"/>
  <c r="F4" i="1"/>
  <c r="D137" i="1"/>
  <c r="D38" i="1"/>
  <c r="F42" i="1" l="1"/>
  <c r="F15" i="1"/>
  <c r="F11" i="1"/>
  <c r="F589" i="1"/>
  <c r="F590" i="1" s="1"/>
</calcChain>
</file>

<file path=xl/sharedStrings.xml><?xml version="1.0" encoding="utf-8"?>
<sst xmlns="http://schemas.openxmlformats.org/spreadsheetml/2006/main" count="1547" uniqueCount="742">
  <si>
    <t>№п/п</t>
  </si>
  <si>
    <t>Наименование Вида работ</t>
  </si>
  <si>
    <t>Ед. изм</t>
  </si>
  <si>
    <t>Кол-во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</si>
  <si>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</si>
  <si>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>Демонтажные работы</t>
  </si>
  <si>
    <t>Демонтаж существующего покрытия кровли на отм. от +10,170 до +23,360</t>
  </si>
  <si>
    <t>Разборка гидроизоляции из гидростеклоизола 1 слой, 3 мм и гидроизоляции из рубероида на битумной мастике 4-9 слоёв (tcp=19,5 мм)</t>
  </si>
  <si>
    <t>т</t>
  </si>
  <si>
    <t>(6817,125+7753,016+2726,772+2814,563+516,175)*4,5 (Вес 1 м2 4,5 кг/м2) (6817,125+7753,016)*4,3*9+2726,772*4,3* 4+2814,563*4,3*5+516,175*4,3*9 (4,3 кг/м2 - 1 слой). Sобщ-20627,65м2</t>
  </si>
  <si>
    <t>Разборка асфальтовой стяжки (tcp = 26,5 мм)</t>
  </si>
  <si>
    <t>м2</t>
  </si>
  <si>
    <t>(6550,235+7547,622)*0,02*2400+2476,357*0,028*2400+2667,776*0,04*2400+495,021 *0,028*2400 (вес 1 м3 2400 кг/мЗ). V-471,87м3. 1132,48тн</t>
  </si>
  <si>
    <t>Демонтаж утеплителя из пенобетона (tcp=105 мм)</t>
  </si>
  <si>
    <t>(6550,235+7547,622)*0,105*700+2476,357* 0,115*700+2667,776*0,12*700+495,021*0,115 *700 (вес 1 м3 700 кг/мЗ). V-2142,12м3</t>
  </si>
  <si>
    <t>Демонтаж конструкции водоприёмных воронок</t>
  </si>
  <si>
    <t>96шт*21кг/1000 (вес одной воронки 21 кг)</t>
  </si>
  <si>
    <t>Демонтаж конструкции окрытия парапета</t>
  </si>
  <si>
    <t>Демонтаж защитного фартука из оцинкованной стали 1155,21 м.п.</t>
  </si>
  <si>
    <t>(358,188*0,785+55,223*0,62+168,81*0,785+ 13,12*0,785+176,188*0,785+89,815*0,62+167, 82*0,62+126,05*0,62)*0,0007*7850/1000 (вес 1 м3 7850 кг/мЗ). S-834,42м2</t>
  </si>
  <si>
    <t>Демонтаж сборных ж.б. парапетных плит t=140 мм</t>
  </si>
  <si>
    <t>тн</t>
  </si>
  <si>
    <t>(358,188+55,223+168,81+13,12+176,188+89,815 +167,82+126,051*0,14*0,38*2500 (вес 1 м3 2500 кг/мЗ). V-61,46м3, 153,64тн</t>
  </si>
  <si>
    <t>Демонтаж примыканий к фонарям</t>
  </si>
  <si>
    <t>Разборка гидроизоляции из рубероида 1 слой</t>
  </si>
  <si>
    <t>(169,427*0,587+169,693*0,587+157,593*0,6 41+158,027*0,641+157,547*0,641+158,012*0,6 41+253,516*0,619+48,829*0,587+48,842*0,58 71*4,3 (4,3 кг/м2 - 1 слой). S-817,908м2</t>
  </si>
  <si>
    <t>Демонтаж утеплителя из пенобетона 65 мм</t>
  </si>
  <si>
    <t>(169,427*0,395+169,693*0,395+157,593*0,4 5+158,027*0,45+157,547*0,45+158,012*0,45+ 253,516*0,43+48,829*0,395+48,842*0,395)* 0,065*700 (вес 1 м3 700 кг/мЗ). V-36,76м3</t>
  </si>
  <si>
    <t>Демонтаж отливов из оцинкованной стали 1321,49 м.п.</t>
  </si>
  <si>
    <t>п.м.</t>
  </si>
  <si>
    <t>(169,427+169,693+157,593+158,027+157,547 +158,012+253,516+48,829+48,842)*0,0007*0, 2*7850 (вес 1 м3 7850 кг/мЗ). S-264,3м2. 1,45тн</t>
  </si>
  <si>
    <t>Демонтаж покрытия фонарей</t>
  </si>
  <si>
    <t>Разборка гидроизоляции из гидростеклоизола 1 слой, 3 мм и гидроизоляции из рубероида на битумной мастике 9 слоёв, 27 мм</t>
  </si>
  <si>
    <t>((12,166*(72,615+72,6))+(6,181*72,49+6,181*72,66+6,181*72,46+6,181*72,72)+(11,99*114,6 61+16,025*18,425*2)1*4,5 (вес 1 м2 4,5 кг/м2) =5158,01*4,3*9 (4,3 кг/м2 - 1 слой). S-5158,01м2</t>
  </si>
  <si>
    <t>Разборка асфальтовой стяжки (tcp = 24,5 мм)</t>
  </si>
  <si>
    <t>(12,166*(72,615+72,6)+6,181*(72,49+72,66)+ 6,181*(72,46+72,72)+11,991*114,66+5,992*18, 425*21*0,0245*2400) V-126,34м3, 303,23тн</t>
  </si>
  <si>
    <t>Демонтаж утеплителя из пенобетона (tcp=100 мм)</t>
  </si>
  <si>
    <t>(12,166*(72,615+72,61+6,181*172,49+72,661+6,181*(72,46+72,721+11,991*114,66+5,992*18,42 5*21*0,1*700. V-515,69м3</t>
  </si>
  <si>
    <t>Демонтаж конструкций наружных пожарных лестниц (марши и площадки): арматурные стержни Ø10 - 158,6 кг, уголки 50x5 - 459,9 кг</t>
  </si>
  <si>
    <t>(122*3,77+257*0,6171)/1000</t>
  </si>
  <si>
    <t>Демонтаж фрагментов навесных панелей в местах устройства крепления новых лестниц</t>
  </si>
  <si>
    <r>
      <rPr>
        <sz val="11"/>
        <color theme="1"/>
        <rFont val="Calibri, sans-serif"/>
      </rPr>
      <t>0,0121*116*13,5/1000 (вес 1 м2 13,5 кг/м2). S-</t>
    </r>
    <r>
      <rPr>
        <sz val="11"/>
        <color rgb="FFFF0000"/>
        <rFont val="Calibri, sans-serif"/>
      </rPr>
      <t>1,4м2</t>
    </r>
  </si>
  <si>
    <t>Погрузка демонтируемых материалов</t>
  </si>
  <si>
    <t>784,07+1132,48+1499,48+2,016+4,59+153,64 +3,52+25,73+1,452+222,82+303,23+360,98+0,6 2+0,019</t>
  </si>
  <si>
    <t>Транспортировка демонтируемых стальных конструкций</t>
  </si>
  <si>
    <t>2,016+4,59+1,452+0,62</t>
  </si>
  <si>
    <t>Транспортировка демонтируемых материалов (кроме металла)</t>
  </si>
  <si>
    <t>4494,65-8,68</t>
  </si>
  <si>
    <t>Утилизация?</t>
  </si>
  <si>
    <t>Разгрузка</t>
  </si>
  <si>
    <t>Монтажные работы</t>
  </si>
  <si>
    <t>Монтаж кровельного покрытия ТН-КроВля Экспресс Солид Проф</t>
  </si>
  <si>
    <t>Устройство гидроизоляции из Техноэласта ПЛАМЯ СТОП ЭКП, 4,2 мм</t>
  </si>
  <si>
    <r>
      <rPr>
        <sz val="11"/>
        <color theme="1"/>
        <rFont val="Calibri, sans-serif"/>
      </rPr>
      <t xml:space="preserve">(((104,543-0,4)*167,353+(30,642- 0,2}*125,34+(24,781-0,2)*106,84+( 23,775-0,2) *30,025)- (12,445 * (73,02+73,02) +6,587* (72,9+72,9) +6, 585*(72,9+72,9)+12,437*114,82+6,518* 18,74 +6,527* 18,74)) - 73,92 </t>
    </r>
    <r>
      <rPr>
        <sz val="11"/>
        <color rgb="FFFF0000"/>
        <rFont val="Calibri, sans-serif"/>
      </rPr>
      <t>(коэффициент расхода к-1,15 учтён)</t>
    </r>
  </si>
  <si>
    <t>Устройство гидроизоляции из Унифлекса PRO П, 4 мм</t>
  </si>
  <si>
    <t>(((104,543+0,4+0,6} * 168,155+(30,642+0,4} * 126,14+(24,781+0,2) * 107,64+(23,775+0,6) *3 0,425)- (12,245 * (72,82+72,82)+6,387*(72,7+72,7)+6,385*(72,7+72,7)+12,237*114,62+6,318* 18,54+6,327*18,54)+(12,245*0,1*4+6,387*0,1*4+6,385*0,1*4+12,237*0,1*2+6,318*0,1*2+6,38 5*0,1*2))-58,52+14,52 (коэффициент расхода к-1,15 учтён)</t>
  </si>
  <si>
    <t>Укладка утеплителя из Техноруф В экстра ХБ=0,047, 50 мм</t>
  </si>
  <si>
    <t>(( 104,543 * 167,78+30,642 * 125,76+24,781 * 1 07,26+23,775*30,23}- (11,935 * (72,82+72,82) +6,077* (72,7+72,7) +6, 075 *( 72,7+72,7)+12,027* 114,62+6,008* 18,54 +6,017*18,54}}-125,78-58,52 (коэффициент расхода к-1,03 учтён)</t>
  </si>
  <si>
    <t>Укладка уклонообразующего слоя из Техноруф В экстра клин 4,2.% 1200x600 мм (плита А)</t>
  </si>
  <si>
    <t>м3</t>
  </si>
  <si>
    <t>Общий объем всех уклонов 48,99 м3 Площадь всех участков 836,96 м2. Расчёт клиновидной теплоизоляции (приложение). Типы плит см. лист 4</t>
  </si>
  <si>
    <t>Укладка уклонообразующего слоя из Техноруф В экстра клин 4,2.% 1200x600 мм (плита В)</t>
  </si>
  <si>
    <t>Укладка уклонообразующего слоя из Техноруф В экстра клин 4,2.% 1200x600 мм (плита С)</t>
  </si>
  <si>
    <t>Укладка утеплителя из Техноруф В экстра ХБ=0,047, 110 мм</t>
  </si>
  <si>
    <t>((104,543 * 167,78+30,642 * 125,76+24,781 * 1 07,26+23,775*30,23}- (11,935 * (72,82+72,82}+6,077* (72,7+72,7) +6, 075 *( 72,7+72,7)+12,027* 114,62+6,008* 18,54 +6,017*18,54))-58,52+14,52 (коэффициент расхода к-1,03 учтён)</t>
  </si>
  <si>
    <t>Устройство пароизоляции Технобарьер, 3 мм</t>
  </si>
  <si>
    <t>(((104,543+0,2+0,53+0,515+0,2+0,2+1,2+1,2 +0,2)*167,78+(30,642+0,2+0,55+0,55+0,2)*1 25,76+( 24,781+0,4)*107,26+(23,775+0,2+1,2 +1,2+0,2)*30,23)-(11,935*(72,82+72,82}+6,077* (72,7+72,7)+6, 075*(72,7+72,7)+12,027*114,62+6,008*18,54 +6,017*18,54))-58,52+23,958 (коэффициент расхода к=1,15 учтён)</t>
  </si>
  <si>
    <t>Нанесение праймера битумного ТЕХНОНИКОЛЬ №01</t>
  </si>
  <si>
    <t>л</t>
  </si>
  <si>
    <t>20657,75*0,2 (расход 0,2 л/м2)</t>
  </si>
  <si>
    <t>Устройство выравнивающего слоя из ц.п. стяжки М150 1=20 мм</t>
  </si>
  <si>
    <t>(104,543*167,78+30,642*125,76+24,781*107,26+23,775*30,23)-(11,935*(72,82+72,82)+6,077*(72,7+72,7)+6,075*(72,7+72,7)+12,027*114,62+6,008*18,54+6,017*18,54)-934,78-58,52</t>
  </si>
  <si>
    <t>Приклеивание теплоизоляции на битум нефтяной кровельный БН 90/30 (2 слоя)</t>
  </si>
  <si>
    <t>(((104,543*167,78+30,642*125,76+24,781*107,26+23,775*30,23)-(11,935*(72,82+72,82)+6,077*(72,7+72,7)+6,075*(72,7+72,7)+12,027*114,62+6,008*18,54+6,017*18,54)+836,96)-58,52 (расход 2 кг/м2 (1 слой)). 40,88тн</t>
  </si>
  <si>
    <t>Устройство уклонообразующего слоя из керамзитобетонной стяжки D900, В10</t>
  </si>
  <si>
    <t>(934,78*0,125+12)+(0,058*1,2*110)</t>
  </si>
  <si>
    <t>Укладка сетки сварной В500С с ян. 100x100 мм, д = 4 мм</t>
  </si>
  <si>
    <t>(934,78+(934,78/2)+143,2)*1,75 (расход 1,75 кг/м2). 2,76тн</t>
  </si>
  <si>
    <t>Устройство доп. слоев гидроизоляции Унифлекс Экспресс ЗИП в ендовах</t>
  </si>
  <si>
    <t>1*159,005+1*159,14+1*159,23+1*28,225 (коэффициент расхода к=1,15 не учтён)</t>
  </si>
  <si>
    <t>Монтаж ограждения вдоль парапетов</t>
  </si>
  <si>
    <t>Монтаж кровельного ограждения Технониколь KO/PRO/PL-1200-3 (набор 3 м.п.) комплектующие в наборе см. Приложение Кровельное ограждение Технониколь KO/PRO/PL-1200-3 высотой 1200 мм, шаг стоек 1,5 м</t>
  </si>
  <si>
    <t>м.п.</t>
  </si>
  <si>
    <t>936,87/3=312 компл. Крепление ограждения распорными анкерами STALMAX М10 12x100 по ГОСТ Р 56731-2015, класс прочности 6.8 - 2498 шт</t>
  </si>
  <si>
    <t>Нанесение мастики ТЕХНОНИКОЛЬ №71</t>
  </si>
  <si>
    <t>(0,15*2+0,08*2)*2498*0,2 (расход 0,2 л/м.п.)</t>
  </si>
  <si>
    <t>Монтаж примыкания кровельного покрытия к парапетам до 600 мм</t>
  </si>
  <si>
    <t>Ц.п раствор М150 (уклон парапета)</t>
  </si>
  <si>
    <t>м³</t>
  </si>
  <si>
    <t>Гидроизоляция Техноэласт ПЛАМЯ СТОП ЭКП, 4,2 мм</t>
  </si>
  <si>
    <t>м²</t>
  </si>
  <si>
    <t>коэффициент расхода k = 1,15 (учтён)</t>
  </si>
  <si>
    <t>Доп. слои гидроизоляции Чнифлекс Экспресс ЭМП</t>
  </si>
  <si>
    <t>Галтель ТЕХНОРУФ Н ПРОФ 100x100 мм</t>
  </si>
  <si>
    <t>Отлив парапета из оцинкованной стали толщиной 0,7 мм, l = 880 мм</t>
  </si>
  <si>
    <t>699,78 м²</t>
  </si>
  <si>
    <t>Отлив парапета из оцинкованной стали толщиной 0,7 мм, l = 730 мм</t>
  </si>
  <si>
    <t>262,8 м²</t>
  </si>
  <si>
    <t>Т-образный костыль t = 2 мм, l = 790 мм</t>
  </si>
  <si>
    <t>шт</t>
  </si>
  <si>
    <t>Т-образный костыль t = 2 мм, l = 640 мм</t>
  </si>
  <si>
    <t>Саморез остроконечный ТЕХНОНИКОЛЬ 4,8×50</t>
  </si>
  <si>
    <t>43,4 кг (500 шт = 2,76 кг)</t>
  </si>
  <si>
    <t>Анкерный элемент ТЕХНОНИКОЛЬ 8×45</t>
  </si>
  <si>
    <t>12,0 кг (2500 шт = 3,82 кг)</t>
  </si>
  <si>
    <t>Монтаж примыкания кровельного покрытия к деформационным швам в осях 10/Щ-В, 30-25/П, 5'-9'/М</t>
  </si>
  <si>
    <t>Штукатурка из ц.п. раствора 10 мм</t>
  </si>
  <si>
    <t>Праймер битумный ТЕХНОНИКОЛЬ №01</t>
  </si>
  <si>
    <t>Расход 0,2 л/м²</t>
  </si>
  <si>
    <t>Теплоизоляция ТЕХНОЛАЙТ ЭКСТРА</t>
  </si>
  <si>
    <t>коэффициент расхода k = 1,03 (учтён)</t>
  </si>
  <si>
    <t>Пароизоляция Технобарьер, 3 мм</t>
  </si>
  <si>
    <t>Доп. слой гидроизоляции ТЕХНОНИКОЛЬ ФЛЕКС</t>
  </si>
  <si>
    <t>Галтель ТЕХНОРУФ Н ПРОФ 100×100 мм</t>
  </si>
  <si>
    <t>Фартук из оцинкованной стали, t = 0,7 мм, l = 0,570 м</t>
  </si>
  <si>
    <t>Крепёжный элемент, шаг 585 мм</t>
  </si>
  <si>
    <t>35,3 кг (500 шт = 2,76 кг)</t>
  </si>
  <si>
    <t>9,78 кг (2500 шт = 3,82 кг)</t>
  </si>
  <si>
    <t>Монтаж примыкания кровельного покрытия к деформационному шву в осях 24-5/Н</t>
  </si>
  <si>
    <t>Профиль из оцинкованной стали, l = 0,757 м</t>
  </si>
  <si>
    <t>ЦСП-1, t = 15 мм</t>
  </si>
  <si>
    <t>Саморез остроконечный ТЕХНОНИКОЛЬ 4,8×50 (для ЦСП-1)</t>
  </si>
  <si>
    <t>48,2 кг (500 шт = 2,76 кг)</t>
  </si>
  <si>
    <t>Компенсатор из оцинкованной стали t = 0,8 мм, l = 0,505 м</t>
  </si>
  <si>
    <t>74,1 кг (500 шт = 2,76 кг)</t>
  </si>
  <si>
    <t>20,5 кг (2500 шт = 3,82 кг)</t>
  </si>
  <si>
    <t>Мастика ТЕХНОНИКОЛЬ №71</t>
  </si>
  <si>
    <t>Расход 0,2 л/м.п.</t>
  </si>
  <si>
    <t>Фартук из оцинкованной стали, t = 0,7 мм, l = 0,564 м</t>
  </si>
  <si>
    <t>Монтаж примыкания кровельного покрытия к водоприёмным воронкам ТП-09.4.100-3 у парапетов (1200x1200)</t>
  </si>
  <si>
    <t>Выравнивающее основание под воронку из ц.п. раствора М150</t>
  </si>
  <si>
    <t>Теплоизоляция LOGICPIR СХМ/СХМ</t>
  </si>
  <si>
    <t>Монтаж примыкания кровельного покрытия к водоприёмным воронкам ТП-09.У.100-3 в ендовах (1000x1000)</t>
  </si>
  <si>
    <t>Монтаж примыкания кровельного покрытия к водоприёмным воронкам ТП-09.Ч. 100-3 в ендовах по оси 10 (1200x1200)</t>
  </si>
  <si>
    <t>Монтаж примыкания кровельного покрытия к стенам (парапетам выше 600 мм)</t>
  </si>
  <si>
    <t>Рейка краевая алюминиевая Технониколь Стандарт, l = 2 м</t>
  </si>
  <si>
    <t>7,08 кг (500 шт = 2,76 кг)</t>
  </si>
  <si>
    <t>1,96 кг (2500 шт = 3,82 кг)</t>
  </si>
  <si>
    <t>Монтаж примыкания кровельного покрытия к бортовым элементам фонарей Сф-1, Сф-3, Сф-4</t>
  </si>
  <si>
    <t>Теплоизоляция бортового элемента Техноруф В ЭКСТРА, t = 150 мм</t>
  </si>
  <si>
    <t>Галтель ТЕХНОРЧФ Н ПРОФ 100×100 мм</t>
  </si>
  <si>
    <t>Гидроизоляция Техноэласт ПЛАМЯ СТОП ЗКП, 4,2 мм</t>
  </si>
  <si>
    <t>толщина 0,961 м; коэффициент расхода k = 1,15 (учтён)</t>
  </si>
  <si>
    <t>толщина 0,855 + 0,308 м; коэффициент расхода k = 1,15 (учтён)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</si>
  <si>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</si>
  <si>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</si>
  <si>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Теплоизоляция бортового элемента Техноруф В ЭКСТРА, t = 100 мм</t>
  </si>
  <si>
    <t>толщина 0,945 м</t>
  </si>
  <si>
    <t>Доп. слои гидроизоляции Унифлекс Экспресс ЭМП</t>
  </si>
  <si>
    <t>толщина (0,839 + 0,306 м)</t>
  </si>
  <si>
    <t>Отлив из оцинкованной стали, t = 0,7 мм, l = 0,487 м</t>
  </si>
  <si>
    <t>Монтаж примыкания кровельного покрытия к торцам фонарей Сф-1, Сф-2, Сф-3, Сф-4</t>
  </si>
  <si>
    <t>Саморез остроконечный ТЕХНОНИКОЛЬ 4,8×50 (для торцов)</t>
  </si>
  <si>
    <t>4,1 кг (500 шт = 2,76 кг)</t>
  </si>
  <si>
    <t>Анкерный элемент ТЕХНОНИКОЛЬ 8×45 (для торцов)</t>
  </si>
  <si>
    <t>1,1 кг (2500 шт = 3,82 кг)</t>
  </si>
  <si>
    <t>Гидроизоляция Техноэласт ПЛАМЯ СТОП ЭКП, 4,2 мм (для торцов)</t>
  </si>
  <si>
    <t>толщина 0,576 м</t>
  </si>
  <si>
    <t>Доп. слои гидроизоляции Унифлекс Экспресс ЭМП (для торцов)</t>
  </si>
  <si>
    <t>толщина (0,290 + 0,483 м)</t>
  </si>
  <si>
    <t>Мастика ТЕХНОНИКОЛЬ №71 (для торцов)</t>
  </si>
  <si>
    <t>Монтаж примыкания кровельного покрытия к вентиляционным выпускам на кровле в осях 4'-5'/Ф-У и 26/3-Ы (2 узла)</t>
  </si>
  <si>
    <t>(3,016 + 2,176 м)</t>
  </si>
  <si>
    <t>Доп. слои гидроизоляции Техноэласт ЭПП</t>
  </si>
  <si>
    <t>Обжимной металлический хомут (по диаметру трубы)</t>
  </si>
  <si>
    <t>Фартук из оцинкованной стали, t = 0,7 мм</t>
  </si>
  <si>
    <t>Монтаж конструкций наружных пожарных лестниц</t>
  </si>
  <si>
    <t>Монтаж лестницы пожарной П1-2 Н-1,05м ГОСТ Р 53254-2009 массой 28,5 кг</t>
  </si>
  <si>
    <t>3шт*28,5кг/1000</t>
  </si>
  <si>
    <t>Монтаж лестницы пожарной П1-2 Н-2,45м ГОСТ Р 53254-2009 массой 50,17 кг</t>
  </si>
  <si>
    <t>26шт*50,17кг/1000</t>
  </si>
  <si>
    <t>Монтаж лестницы пожарной П1-1 Н-1,05м ГОСТ Р 53254-2009 массой 17,19 кг</t>
  </si>
  <si>
    <t>4шт*17,19кг/1000</t>
  </si>
  <si>
    <t>Монтаж лестницы пожарной П1-1 Н-2,45м ГОСТ Р 53254-2009 массой 28,57 кг</t>
  </si>
  <si>
    <t>6шт*28,57кг/1000</t>
  </si>
  <si>
    <t>Монтаж площадки выхода пожарной лестницы 800/1,15м ГОСТ Р 53254-2009 массой 60,47 кг</t>
  </si>
  <si>
    <t>5шт*60,47кг/1000</t>
  </si>
  <si>
    <t>Монтаж площайки выхода пожарной лестницы 800/1,5м ГОСТ Р 53254-2009 массой 73,93 кг</t>
  </si>
  <si>
    <t>6шт*73,93кг/1000</t>
  </si>
  <si>
    <t>Устройство крепления пожарной площадки на парапет ГОСТ Р 53254-2009 массой 7,8 кг</t>
  </si>
  <si>
    <t>4шт*7,8кг/1000</t>
  </si>
  <si>
    <t>Устройство крепления пожарной площадки на плоскую кровлю ГОСТ Р 53254-2009 массой 15,18 кг</t>
  </si>
  <si>
    <t>7шт*15,18кг/1000</t>
  </si>
  <si>
    <t>Крепление анкерными болтами с гайкой М10х14х100, двухраспорный</t>
  </si>
  <si>
    <t>4*(116+40+8)</t>
  </si>
  <si>
    <t>Установка декоративных накладок</t>
  </si>
  <si>
    <t>Крепёж - заклепка вытяжная 6,4x12 AL/S1 - 464 шт</t>
  </si>
  <si>
    <t>Заполнение зазоров пеной монтажной</t>
  </si>
  <si>
    <t>((0,11*0,11*0,15)*1000)*116</t>
  </si>
  <si>
    <t>Пластина 6x450x450 мм</t>
  </si>
  <si>
    <t>шт/ т</t>
  </si>
  <si>
    <t>28/0,27</t>
  </si>
  <si>
    <t>0,006*0,45*0,45*7850*28/1000 (вес в 1 м3 7850 кг/мЗ)</t>
  </si>
  <si>
    <t>Крепление конструкций лестниц</t>
  </si>
  <si>
    <t>Шпилька М8, l = 90 мм</t>
  </si>
  <si>
    <t>Гайка М8</t>
  </si>
  <si>
    <t>Шайба М8</t>
  </si>
  <si>
    <t>Скоба из металла</t>
  </si>
  <si>
    <t>Обжимной хомут из оцинкованной стали Ø50 мм</t>
  </si>
  <si>
    <t>Устройство примыкания кровельного покрытия к конструкциям лестниц</t>
  </si>
  <si>
    <t>Пароизоляция Технобарьер</t>
  </si>
  <si>
    <t>Гидроизоляция Унифлекс Экспресс ЭМП</t>
  </si>
  <si>
    <t>Гидроизоляция Техноэласт ПЛАМЯ СТОП</t>
  </si>
  <si>
    <t>Монтаж примыкания кровельного покрытия к люкам дымоудаления</t>
  </si>
  <si>
    <t>Кровельный люк дымоудаления Дымозор-100-1800×1300-У-3000-230-Р-С</t>
  </si>
  <si>
    <t>S = 2,25 м²</t>
  </si>
  <si>
    <t>высота наклеивания переменная по контуру</t>
  </si>
  <si>
    <t>(l = 0,290 + перем. высота)</t>
  </si>
  <si>
    <t>4,03 кг (500 шт = 2,76 кг)</t>
  </si>
  <si>
    <t>Мастика Технониколь ПЛАМЯ СТОП</t>
  </si>
  <si>
    <t>кг</t>
  </si>
  <si>
    <t>Расход 4 кг/м²</t>
  </si>
  <si>
    <t>Фонарь СФ-1</t>
  </si>
  <si>
    <t>Демонтаж оконного заполнения (стекло) 115,2 м2</t>
  </si>
  <si>
    <t>115,2*15/1000 (армированное стекло t=6 мм - 15 кг/м2)</t>
  </si>
  <si>
    <t>Демонтаж конструкций оконных рам: уголок 50х5 - 193,02 кг</t>
  </si>
  <si>
    <t>193,02/1000</t>
  </si>
  <si>
    <t>Демонтаж облицовки торцов и фасадов фонарей (сталь листовая толщ. 0,7 мм)</t>
  </si>
  <si>
    <t>86м2*0,0007*7850/1000 (вес 1 м3 7850 кг/м3)</t>
  </si>
  <si>
    <t>Погрузка демонтируемьк материалов</t>
  </si>
  <si>
    <t>Транспортировка демонтируемых стапьньк конструкций</t>
  </si>
  <si>
    <t>0,19+0,47</t>
  </si>
  <si>
    <t>2,39-0,66</t>
  </si>
  <si>
    <t>Монтаж стальных каркасов фонарей Сф-1 (2 шт)</t>
  </si>
  <si>
    <t>(8*72,7+4*70,8+8*32,96+4*33,44+8*13,83+16*3,31+36*0,31+8*23,79+16*0,75+8*11,37+8*0,57+8*3,02+8*29,8+8*1,13+8*3,22+360*0,75+16*2,51+24*1,41+124*5,19+8*4,52+4*5,28)/1000</t>
  </si>
  <si>
    <t>Труба профильная 100×4, l = 6140 мм, С255</t>
  </si>
  <si>
    <t>72,7 кг</t>
  </si>
  <si>
    <t>Труба профильная 100×4, l = 5980 мм, С255</t>
  </si>
  <si>
    <t>70,8 кг</t>
  </si>
  <si>
    <t>Труба профильная 100×4, l = 2784 мм, С255</t>
  </si>
  <si>
    <t>32,96 кг</t>
  </si>
  <si>
    <t>Труба профильная 100×4, l = 2824 мм, С255</t>
  </si>
  <si>
    <t>33,44 кг</t>
  </si>
  <si>
    <t>Труба профильная 100×4, l = 1168 мм, С255</t>
  </si>
  <si>
    <t>13,83 кг</t>
  </si>
  <si>
    <t>Уголок гнутый 125×80×7, l = 300 мм, С255</t>
  </si>
  <si>
    <t>3,31 кг</t>
  </si>
  <si>
    <t>Пластина 100×100×4, С255</t>
  </si>
  <si>
    <t>0,31 кг</t>
  </si>
  <si>
    <t>Уголок гнутый 120×100×8, l = 3015 мм, С255</t>
  </si>
  <si>
    <t>23,79 кг</t>
  </si>
  <si>
    <t>Уголок 50×5, l = 200 мм, С255</t>
  </si>
  <si>
    <t>0,75 кг</t>
  </si>
  <si>
    <t>Уголок 50×5, l = 3015 мм, С255</t>
  </si>
  <si>
    <t>11,37 кг</t>
  </si>
  <si>
    <t>Уголок 50×5, l = 150 мм, С255</t>
  </si>
  <si>
    <t>0,57 кг</t>
  </si>
  <si>
    <t>Уголок гнутый 100×65×4, l = 610 мм, С255</t>
  </si>
  <si>
    <t>3,02 кг</t>
  </si>
  <si>
    <t>Труба профильная 100×4, l = 2517 мм, С255</t>
  </si>
  <si>
    <t>29,8 кг</t>
  </si>
  <si>
    <t>Пластина 100×180×8, С255</t>
  </si>
  <si>
    <t>1,13 кг</t>
  </si>
  <si>
    <t>Уголок гнутый 100×65×4, l = 650 мм, С255</t>
  </si>
  <si>
    <t>3,22 кг</t>
  </si>
  <si>
    <t>Пластина 120×200×4, С255</t>
  </si>
  <si>
    <t>Пластина 200×200×8, С255</t>
  </si>
  <si>
    <t>2,51 кг</t>
  </si>
  <si>
    <t>Пластина 120×250×6, С255</t>
  </si>
  <si>
    <t>1,41 кг</t>
  </si>
  <si>
    <t>Гнутый швеллер 160×80×6, l = 370 мм, С255</t>
  </si>
  <si>
    <t>5,19 кг</t>
  </si>
  <si>
    <t>Пластина 240×240×10, С255</t>
  </si>
  <si>
    <t>4,52 кг</t>
  </si>
  <si>
    <t>Пластина 280×240×10, С255</t>
  </si>
  <si>
    <t>5,28 кг</t>
  </si>
  <si>
    <t>Юбка из металла</t>
  </si>
  <si>
    <t>Хомут обжимной из оцинкованной стали</t>
  </si>
  <si>
    <t>Резьбовая шпилька FIS A M12×120</t>
  </si>
  <si>
    <t>Инъекционный состав FIS EM для FIS A M12×120</t>
  </si>
  <si>
    <t>мл</t>
  </si>
  <si>
    <t>1 туба = 390 мл</t>
  </si>
  <si>
    <t>Дюбель 8×60 (ГОСТ 28456–90)</t>
  </si>
  <si>
    <t>Болт M6×50 с анкером FHY M6</t>
  </si>
  <si>
    <t>Шпилька M16, l = 260 мм</t>
  </si>
  <si>
    <t>Шпилька M16, l = 320 мм</t>
  </si>
  <si>
    <t>Шайба M16</t>
  </si>
  <si>
    <t>Гайка M16</t>
  </si>
  <si>
    <t>Дюбель 8×80 (ГОСТ 28456–90)</t>
  </si>
  <si>
    <t>Болт M10×65 с анкером FHY M10</t>
  </si>
  <si>
    <t>Цементно-песчаная смесь М100</t>
  </si>
  <si>
    <t>Бурение отверстий под установку резьбовой шпильки FIS АМ 12x120</t>
  </si>
  <si>
    <t>глубина анкеровки 75 мм, d диаметр отверстия 14 мм</t>
  </si>
  <si>
    <t>Монтаж стеновых сэндвич-панелей</t>
  </si>
  <si>
    <t>17,69*4+0,85*2*4+14,43*4 (обрезки сэндвич-панепей 158,79-135,28=23,51 м2*0,1м=2,35м3)</t>
  </si>
  <si>
    <t>Монтаж стеновых сэндвич-панелей МП ТСП-Z 1000-100 (0,5/0,5), (ПЭ-01-RAL7004-0.5 / ПЭ-01-RAL9016-0.5), L = 3090</t>
  </si>
  <si>
    <t>Монтаж стеновых сэндвич-панелей МП ТСП-Z 1100-100 (0,5/0,5), (ПЭ-01-RAL7004-0.5 / ПЭ-01-RAL9016-0.5), L = 3090</t>
  </si>
  <si>
    <t>Монтаж стеновых сэндвич-панелей МП ТСП-Z 1000-100 (0,5/0,5), (ПЭ-01-RAL7004-0.5 / ПЭ-01-RAL9016-0.5), L = 6140</t>
  </si>
  <si>
    <t>Монтаж стеновых сэндвич-панелей МП ТСП-Z 1000-100 (0,5/0,5), (ПЭ-01-RAL7004-0.5 / ПЭ-01-RAL9016-0.5), L = 5980</t>
  </si>
  <si>
    <t>Монтаж стеновых сэндвич-панелей МП ТСП-Z 1000-100 (0,5/0,5), (ПЭ-01-RAL7004-0.5 / ПЭ-01-RAL9016-0.5), L = 1140</t>
  </si>
  <si>
    <t>Резка сэндвич-панелей по месту</t>
  </si>
  <si>
    <t>11,32*4+1,13*8</t>
  </si>
  <si>
    <t>послед-ть работ</t>
  </si>
  <si>
    <t>Устройство кровельного покрытия</t>
  </si>
  <si>
    <t>Устройство гидроизоляции из Техноэпаста ПЛАМЯ СТОП ЭКП 4,2 мм</t>
  </si>
  <si>
    <t>S=(18,04*3,12’2+0,85*3,12*2*2)*2=246.36 м2 (коэффициент расхода к-1,15 учтён)</t>
  </si>
  <si>
    <t>Устройство гидроизоляции из Унифлекса PRO П 4 мм</t>
  </si>
  <si>
    <t>S=(18,34*3,12*2)*2=228.88 м2 (коэффициент расхода к=1,15 учтён)</t>
  </si>
  <si>
    <t>Укладка утеплителя из Техноруф В ЭКСТРА 50 мм</t>
  </si>
  <si>
    <t>S=(18,34*3,02*2+3,12*2*2)*2=246,5 м2 (коэффициент расхода к=1,03 учтён)</t>
  </si>
  <si>
    <t>Приклеивание теплоизоляции на битум нефтяной кровепьньй БН 90/30 (2 слоя)</t>
  </si>
  <si>
    <t>443,09м2*2 (расход 2 кг/м2 (1 слой)).</t>
  </si>
  <si>
    <t>Укладка утеплителя Техноруф В ЭКСТРА 110 мм</t>
  </si>
  <si>
    <t>S=(18,34*3,02*2)*2=221,55 м2 (коэффициент расхода к=1,03 не учтён)</t>
  </si>
  <si>
    <t>Устройство пароизолядии Технобарьер 3 мм</t>
  </si>
  <si>
    <t>S=(18,34*3,02*2+0,69*3,12*2*2)*2=238.77 м2 (коэффициент расхода к=1,15 не у чтён)</t>
  </si>
  <si>
    <t>Нанесение Праймера битумного Техноникопь №01</t>
  </si>
  <si>
    <t>S=(18,34*3,02*2)*2=221.55 м2*0,2 (расход 0,2 л/м2)</t>
  </si>
  <si>
    <t>Устройство выравнивающего слоя из цементно-песчаной стяжки М150, 20 мм</t>
  </si>
  <si>
    <t>V=(18,04*3,02*0,02*2)*2=4.36 м3</t>
  </si>
  <si>
    <t>Устройство дополнительные слоёв гидроизоляции из Техноэласта ЗПП (Унисфекс Экспресс ЭМП)</t>
  </si>
  <si>
    <t>S=(18,34*0,5+0,38*2*18,04+1,05*3,12*2*2)*2=71,97 м2 (коэффициент расхода к=1,15 не учтён)</t>
  </si>
  <si>
    <t>Укладка ЛПП или ЦСП-1,12 мм (2 слоя) с креплением</t>
  </si>
  <si>
    <t>8=(0,94*18,34*2)*2=68.96 м2 саморезы сверлоконечные ТЕХНОНИКОЛЬ 4,8x50, 2005 шт</t>
  </si>
  <si>
    <t>Укладка галтели ТЕХНОНИКОЛЬ ГАЛТЕЛЬ (100x100x1200)</t>
  </si>
  <si>
    <t>п=(3,12*2*2)*2=24,96 м</t>
  </si>
  <si>
    <t>Монтаж пожарньк лестниц П1-1 (высота лестницы 2500 мм) в комплекте с крепежными элементами к сэндвич-панелям массой 262 кг - 1 шт</t>
  </si>
  <si>
    <t>2*262/1000</t>
  </si>
  <si>
    <t>монтаж пестничньк площадок П1-1 массой 29 кг - 1 шт</t>
  </si>
  <si>
    <t>2*29/1000</t>
  </si>
  <si>
    <t>Монтаж оконных блоков</t>
  </si>
  <si>
    <t>Монтаж оконного блока ОК-1 размера™ 1130x1200 из алюминиевых профилей с двухкамерньм стеклопакетом (глухая створка)</t>
  </si>
  <si>
    <t>шт/м2</t>
  </si>
  <si>
    <t>32/43,39</t>
  </si>
  <si>
    <t>8=1.13*1.2*32=43.39 м2</t>
  </si>
  <si>
    <t>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</si>
  <si>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24/32,54</t>
  </si>
  <si>
    <t>8=1.13*1.2*24=32.54 м2</t>
  </si>
  <si>
    <t>Монтаж фасонньк элементов светового фонаря СФ-1</t>
  </si>
  <si>
    <t>м.п./м2/т</t>
  </si>
  <si>
    <t>781,64/243 ,88/0,97</t>
  </si>
  <si>
    <t>((73,4*0,24+16*0,36+15,44*0,156+12,8’0,228+144*0,154+68*0,156+144*0,195+74*0,467+98*0,224+26*0,834+86*0,8)*0,0005+(24,0*0,3*0,0008))*7,85 (вес 1 м3 7850 кг/м3)</t>
  </si>
  <si>
    <t>Фасонное изделие ФИ 1-240×3000, t = 0,5 мм</t>
  </si>
  <si>
    <t>17,62 м²</t>
  </si>
  <si>
    <t>Фасонное изделие ФИ 6-360×3000, t = 0,5 мм</t>
  </si>
  <si>
    <t>5,76 м²</t>
  </si>
  <si>
    <t>Фасонное изделие ФИ 7-156×3000, t = 0,5 мм</t>
  </si>
  <si>
    <t>2,41 м²</t>
  </si>
  <si>
    <t>Фасонное изделие ФИ 11-228×3000, t = 0,5 мм</t>
  </si>
  <si>
    <t>2,92 м²</t>
  </si>
  <si>
    <t>Фасонное изделие ФИ 16-154×3000, t = 0,5 мм</t>
  </si>
  <si>
    <t>22,2 м²</t>
  </si>
  <si>
    <t>Фасонное изделие ФИ 17-146×3000, t = 0,5 мм</t>
  </si>
  <si>
    <t>10,61 м²</t>
  </si>
  <si>
    <t>Фасонное изделие ФИ 18-110×3000, t = 0,5 мм</t>
  </si>
  <si>
    <t>28,08 м²</t>
  </si>
  <si>
    <t>Фасонное изделие ФИИ 1-519×3000, t = 0,5 мм</t>
  </si>
  <si>
    <t>34,6 м²</t>
  </si>
  <si>
    <t>Фасонное изделие ФИИ 2-224×3000, t = 0,5 мм</t>
  </si>
  <si>
    <t>22,0 м²</t>
  </si>
  <si>
    <t>Фасонное изделие ФИИ 3-834×3000, t = 0,5 мм</t>
  </si>
  <si>
    <t>21,68 м²</t>
  </si>
  <si>
    <t>Фасонное изделие ФИИ 4-800×3000, t = 0,5 мм</t>
  </si>
  <si>
    <t>68,8 м²</t>
  </si>
  <si>
    <t>Фасонное изделие ФИИ 6-300×3000, t = 0,8 мм</t>
  </si>
  <si>
    <t>7,2 м²</t>
  </si>
  <si>
    <t>Монтаж защитньх сеток</t>
  </si>
  <si>
    <t>(40*13,9+8*12,74)/1000</t>
  </si>
  <si>
    <t>Защитная сетка СП-1</t>
  </si>
  <si>
    <t>Защитная сетка СП-2</t>
  </si>
  <si>
    <t>Устройство водосточной системы</t>
  </si>
  <si>
    <t>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</si>
  <si>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>3*28=84 п.м.</t>
  </si>
  <si>
    <t>Монтаж водосточньк воронок, окрашенных, диаметром 125/100 мм</t>
  </si>
  <si>
    <t>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</si>
  <si>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>4*3=12 м</t>
  </si>
  <si>
    <t>Обеспыливание поверхности стальных элементов каркаса фонарей</t>
  </si>
  <si>
    <t>Нанесение грунтовки на поверхность стальных элементов каркаса фонарей (ГФ-021) 1 слой</t>
  </si>
  <si>
    <t>129,02м2*100/1000 (расход 100 гр/м2)</t>
  </si>
  <si>
    <t>Нанесение краски на поверхность стальных элементов каркаса фонарей (ПФ-115) 1 слой</t>
  </si>
  <si>
    <t>129,02м2*180/1000 (расход 180 гр/м2)</t>
  </si>
  <si>
    <t>Фонарь СФ-2</t>
  </si>
  <si>
    <t>Демонтаж оконного заполнения (стекло) 633,22 м2</t>
  </si>
  <si>
    <t>633,22*15/1000 (армированное стекло t=6 мм - 15 кг/м2)</t>
  </si>
  <si>
    <t>Демонтаж конструкций оконных рам: уголок 50x5 - 950,04 кг; швеллер 10П - 1958,52 кг</t>
  </si>
  <si>
    <t>(950,04+1958,52)/1000</t>
  </si>
  <si>
    <t>Демонтаж конструкций лестниц фонарей (маршт и площадки): арматурные стержни Ø10 - 33,32 кг: уголки 50x5 - 192,5 кг</t>
  </si>
  <si>
    <t>(33,32+192,5)/1000</t>
  </si>
  <si>
    <t>189,748м2*0,0007*7850/1000 (вес 1 м3 7850 кг/мЗ)</t>
  </si>
  <si>
    <t>9,5+2,91+0,23+1,04</t>
  </si>
  <si>
    <t>2,91+1,04</t>
  </si>
  <si>
    <t>13,68-3,95</t>
  </si>
  <si>
    <t>Монтаж стальных каркасов фонарей Сф-2 (1 шт)</t>
  </si>
  <si>
    <t>(8*71,51+68*70.8+8*49.33+2*49,33+50*15.18+6*15,63+84*3,31+162*0,31+8*47,18+76*1,41+42*2,51+1587*0,57+561*0.75+4*3,27+1*4,46+6*1,24+4*4,79+1*7,07+16*0,8+12*0,68+4* 30,54+4*35,14+8*4,52+2*6,03+382*5,19+2*1+4*0,11+44*8,72+44*12,48+88*0,89)/1000</t>
  </si>
  <si>
    <t>Труба профильная 100×4, L = 6040 мм, С255</t>
  </si>
  <si>
    <t>71,51 кг</t>
  </si>
  <si>
    <t>Труба профильная 100×4, L = 5980 мм, С255</t>
  </si>
  <si>
    <t>Труба профильная 100×4, L = 4166 мм, С255</t>
  </si>
  <si>
    <t>49,33 кг</t>
  </si>
  <si>
    <t>Труба профильная 100×4, L = 1282 мм, С255</t>
  </si>
  <si>
    <t>15,18 кг</t>
  </si>
  <si>
    <t>Труба профильная 100×4, L = 1320 мм, С255</t>
  </si>
  <si>
    <t>15,63 кг</t>
  </si>
  <si>
    <t>Уголок гнутый 125×80×7, L = 300 мм, С255</t>
  </si>
  <si>
    <t>Уголок гнутый 120×100×8, L = 5980 мм, С255</t>
  </si>
  <si>
    <t>47,18 кг</t>
  </si>
  <si>
    <t>Пластина 120×150×4, С255</t>
  </si>
  <si>
    <t>Уголок гнутый 100×65×4, L = 660 мм, С255</t>
  </si>
  <si>
    <t>3,27 кг</t>
  </si>
  <si>
    <t>Уголок гнутый 100×65×4, L = 900 мм, С255</t>
  </si>
  <si>
    <t>4,46 кг</t>
  </si>
  <si>
    <t>Пластина 110×180×8, С255</t>
  </si>
  <si>
    <t>1,24 кг</t>
  </si>
  <si>
    <t>Пластина 250×610×4, С255</t>
  </si>
  <si>
    <t>4,79 кг</t>
  </si>
  <si>
    <t>Пластина 250×900×4, С255</t>
  </si>
  <si>
    <t>7,07 кг</t>
  </si>
  <si>
    <t>Пластина 80×160×8, С255</t>
  </si>
  <si>
    <t>0,8 кг</t>
  </si>
  <si>
    <t>Уголок 50×5, L = 180 мм, С255</t>
  </si>
  <si>
    <t>0,68 кг</t>
  </si>
  <si>
    <t>Труба профильная 100×4, L = 2579 мм, С255</t>
  </si>
  <si>
    <t>30,54 кг</t>
  </si>
  <si>
    <t>Труба профильная 60×4, L = 2968 мм, С255</t>
  </si>
  <si>
    <t>35,14 кг</t>
  </si>
  <si>
    <t>Пластина 320×240×10, С255</t>
  </si>
  <si>
    <t>6,03 кг</t>
  </si>
  <si>
    <t>Гнутый швеллер 160×80×6, L = 370 мм, С255</t>
  </si>
  <si>
    <t>Труба круглого сечения 657×3, С255</t>
  </si>
  <si>
    <t>1 кг</t>
  </si>
  <si>
    <t>Пластина 60×60×4, С255</t>
  </si>
  <si>
    <t>0,11 кг</t>
  </si>
  <si>
    <t>Труба профильная 60×4, L = 1282 мм, С255</t>
  </si>
  <si>
    <t>8,72 кг</t>
  </si>
  <si>
    <t>Труба профильная 60×4, L = 1830 мм, С255</t>
  </si>
  <si>
    <t>12,48 кг</t>
  </si>
  <si>
    <t>Уголок гнутый 100×65×4, L = 180 мм, С255</t>
  </si>
  <si>
    <t>0,89 кг</t>
  </si>
  <si>
    <t>3 тубы по 390 мл</t>
  </si>
  <si>
    <t>Шпилька M16, L = 260 мм</t>
  </si>
  <si>
    <t>Шпилька M16, L = 320 мм</t>
  </si>
  <si>
    <t>Бурение отверстий под установку резьбовой шпильки FIS АМ 12x120, FIS АМ12х120</t>
  </si>
  <si>
    <t>глубина анкеровки 75 мм. d диаметр отверстая 14 мм</t>
  </si>
  <si>
    <t>Устройство утепления оконных стыков фонарей из мин. ваты</t>
  </si>
  <si>
    <t>V=(0.1 *0.1*112.8*2-0.1 *0.1 *2.4*22)*2=1,73 м3</t>
  </si>
  <si>
    <t>52,7*2+2,09*2*2+81*2+1,38*22 (обрезки сэндвич-панелей 440,09-306,12= 133,97м2*0,1 м=13,4м3)</t>
  </si>
  <si>
    <t>МП ТСП-Z 1000-100 (0,5/0,5),(ПЭ-01-RAL7004-0.5/ПЭ-01-RAL9016-0.5), L = 3000</t>
  </si>
  <si>
    <t>МП ТСП-Z 1100-100 (0,5/0,5), (ПЭ-01-RAL7004-0.5 / ПЭ-01-RAL9016-0.5), L = 3030</t>
  </si>
  <si>
    <t>МП ТСП-Z 1000-100 (0,5/0,5), (ПЭ-01-RAL7004-0.5 / ПЭ-01-RAL9016-0.5), L = 6180</t>
  </si>
  <si>
    <t>МП ТСП-Z 1000-100 (0,5/0,5), (ПЭ-01-RAL7004-0.5 / ПЭ-01-RAL9016-0.5), L = 5980</t>
  </si>
  <si>
    <t>МП ТСП-Z 1000-100 (0,5/0,5), (ПЭ-01-RAL7004-0.5 / ПЭ-01-RAL9016-0.5), L = 2640</t>
  </si>
  <si>
    <t>МП ТСП-Z 1200-100 (0,5/0,5), (ПЭ-01-RAL7004-0.5 / ПЭ-01-RAL9016-0.5), L = 2640</t>
  </si>
  <si>
    <t>МП ТСП-Z 1200-100 (0,5/0,5), (ПЭ-01-RAL7004-0.5 / ПЭ-01-RAL9016-0.5), L = 1360</t>
  </si>
  <si>
    <t>24,282*2+10,56+5,72*22</t>
  </si>
  <si>
    <t>Герметизация труб ОВ атмосферостойким силиконовым герметиком Mastersil 791</t>
  </si>
  <si>
    <t>V=21 л. 35 туб по 600 мл</t>
  </si>
  <si>
    <t>Устройство гвдроизоляции из Техноэласта ПЛАМЯ СТОП ЭКП 4,2 мм</t>
  </si>
  <si>
    <t>S=114,12*6,09*2+0,85*6.09*2*2+0,21 *2=1411.11 м2 (коэффициент расхода к=1,15 учтён)</t>
  </si>
  <si>
    <t>Устройство гвдроизоляции из Унифлекса PRO П 4 мм</t>
  </si>
  <si>
    <t>S=114,42*6,09*2=1393.64 м2 (коэффициент расхода К=1,15 учтён)</t>
  </si>
  <si>
    <t>V=114,42*5,99*2+6,09*2*2=1395 м2 (коэффициент расхода к=1.03 учтён)</t>
  </si>
  <si>
    <t>2741,5*2 (расход 2 кг/м2 (1 слой))</t>
  </si>
  <si>
    <t>Укладка утеплителя ТехноруфВ ЭКСТРА 110 мм</t>
  </si>
  <si>
    <t>V=114,42*5,99'*2=1370,75 м2 (коэффициент расхода К=1,03 учтён)</t>
  </si>
  <si>
    <t>Устройство пароизоляции Технобарьер 3 мм</t>
  </si>
  <si>
    <t>S=114,42*5,99*2+0.69*6,09*2*2=1387.56 м2 (коэффициент расхода к=1,15 учтён)</t>
  </si>
  <si>
    <t>Нанесение Праймера Виту много Тех нониколь №01</t>
  </si>
  <si>
    <t>S=114,42*5,99*2=1370.75 м2*0,2 (расход 0,2л/м2)</t>
  </si>
  <si>
    <t>Устройство выравнивающего слоя из цементно-песчаной стяжки М150. 20 мм</t>
  </si>
  <si>
    <t>V=114,12*5,99*0,02*2=27.34 м3</t>
  </si>
  <si>
    <t>Устройств о дополнительных слоёв гидроизоляции из Техноэласта ЭПП (Унифпекс Экспресс ЭМП)</t>
  </si>
  <si>
    <t>S=114,42*0,5+114,12*2*0,4+1,1 +25,578=175,18 м2 (коэффициент расхода к=1,15 учтён)</t>
  </si>
  <si>
    <t>S=0,94*114,42*2=215.11 м2 саморезы сверлоконечные ТЕХНОНИКОЛЬ 4.8x50. 2005 шт</t>
  </si>
  <si>
    <t>n=6,09*2*2=24,36 шт</t>
  </si>
  <si>
    <t>Монтаж пожарных лестниц П 1-1 (высота лестницы 4000 мм) в комплекте с крепежными элементами к сэндвич-панелям массой 262 кг - 1 шт</t>
  </si>
  <si>
    <t>монтаж лестничных площадок П1-1 массой 47 кг- 1 шт</t>
  </si>
  <si>
    <t>2*47/1000</t>
  </si>
  <si>
    <t>Монтаж пожарных лестниц П 1-1(2) (высота лестницы 3400 мм) в комплекте с крепежными элементами к сэндвич-панелям массой 262 кг -1 шт</t>
  </si>
  <si>
    <t>1*262/1000</t>
  </si>
  <si>
    <t>Монтаж лестничных площадок П 1-1(2) массой 40 кг - 1 шт</t>
  </si>
  <si>
    <t>1*40/1000</t>
  </si>
  <si>
    <t>Монтаж оконных Блоков</t>
  </si>
  <si>
    <t>Монтаж оконного Блока ОК-1 размерами 1250x1200 из алюминиевых профилей с двухкамерным стеклопакетом (глухая створка)</t>
  </si>
  <si>
    <t>S=1,25*1,2*210=315м2</t>
  </si>
  <si>
    <t>Монтаж оконного Блока ОК-2 размерами 1250x1200 из алюминиевых профилей с двухкамерным стеклопакетом с приводом штоковым (открывающаяся створка)</t>
  </si>
  <si>
    <t>S=1,25*1,2*120=180м2</t>
  </si>
  <si>
    <t>Монтаж фасонных элементов</t>
  </si>
  <si>
    <t>((229*0.24+14*0,36+14*0,156+285,8*0,228+250,6*0,154+174,4*0,156+421,8*0,195+229*0,476+254*0,224+25*0,834+44 0,8)*0,0005+(24,0*0,3*0,0008))*7,85 (вес 1 м3 7850 кг/мЗ), 502,5м2. 2,0т</t>
  </si>
  <si>
    <t>54,96 м²</t>
  </si>
  <si>
    <t>5,04 м²</t>
  </si>
  <si>
    <t>2,20 м²</t>
  </si>
  <si>
    <t>65,16 м²</t>
  </si>
  <si>
    <t>38,59 м²</t>
  </si>
  <si>
    <t>27,21 м²</t>
  </si>
  <si>
    <t>82,25 м²</t>
  </si>
  <si>
    <t>106,94 м²</t>
  </si>
  <si>
    <t>56,90 м²</t>
  </si>
  <si>
    <t>20,85 м²</t>
  </si>
  <si>
    <t>35,20 м²</t>
  </si>
  <si>
    <t>7,20 м²</t>
  </si>
  <si>
    <t>Монтаж защитных сеток</t>
  </si>
  <si>
    <t>(144*14,51+4*11,05+44*14,92+4*11,39+4*9,68+4*12,03+2*9,93+2*9,46)/1000</t>
  </si>
  <si>
    <t>Защитная сетка СП-3</t>
  </si>
  <si>
    <t>Защитная сетка СП-4</t>
  </si>
  <si>
    <t>Защитная сетка СП-5</t>
  </si>
  <si>
    <t>Защитная сетка СП-6</t>
  </si>
  <si>
    <t>Защитная сетка СП-7</t>
  </si>
  <si>
    <t>Защитная сетка СП-8</t>
  </si>
  <si>
    <t>Защитная сетка СП-9</t>
  </si>
  <si>
    <t>Защитная сетка СП-10</t>
  </si>
  <si>
    <t>Устройств о водосточной системы</t>
  </si>
  <si>
    <t>Монтаж металлических окрашенных желобов водосточной системы диаметром 125мм, длиной 3000 мм с соединителями 74 шт, заглушками 4 шт и кронштейнами 1=320 мм 518 шт</t>
  </si>
  <si>
    <t>3*76=228 М</t>
  </si>
  <si>
    <t>Монтаж водосточных воронок, окрашенных, диаметром 125/100 мм</t>
  </si>
  <si>
    <t>Монтаж металлических окрашенных водосточных труб диаметром 100 мм, длиной 2000 мм, 36 шт с соединительными коленами 60° 18 шт и хомутами (на сэндвич-панель) 50 шт</t>
  </si>
  <si>
    <t>36*2=72 м</t>
  </si>
  <si>
    <t>Нанесение грунтовки на поверхность стальных элементов каркаса фонарей (ГФ—021) 1 слой</t>
  </si>
  <si>
    <t>506,64м2*100/1000 (расход 100 гр/м2)</t>
  </si>
  <si>
    <t>506,64м2*180/1000 (расход 180 гр/м2)</t>
  </si>
  <si>
    <t>Монтаж стального дверного наружного однопольного Блока Д-1 размерами 2000x600 с левым открыванием наружу обычного исполнения</t>
  </si>
  <si>
    <t>Фонарь СФ-3</t>
  </si>
  <si>
    <t>Демонтаж оконного заполнения (стекло) 809,96 м2</t>
  </si>
  <si>
    <t>80996*15/1000 (армированное стекло t=6 мм - 15 кг/м2)</t>
  </si>
  <si>
    <t>Демонтаж конструкций оконных рам: уголок 50х5 - 578,318 кг; швеллер 10П — 2473,92 кг</t>
  </si>
  <si>
    <t>(578,318+2473,92)/1000</t>
  </si>
  <si>
    <t>Демонтаж конструкций лестниц фонарей (марши и площадки): арматурные стержни 010 - 46,892 кг: уголки 50x5 - 257.265 кг</t>
  </si>
  <si>
    <t>(46,892+257,265)/1000</t>
  </si>
  <si>
    <t>363,68м2*0,0007*7850/1000 (вес 1 м3 7850 кг/мЗ)</t>
  </si>
  <si>
    <t>12,15+3,05+0,304+2</t>
  </si>
  <si>
    <t>17,504-12,15</t>
  </si>
  <si>
    <t>Монтаж стальных каркасов фонарей Сф-3 (2шт)</t>
  </si>
  <si>
    <t>(16*73,41+80*70,8+708*0,751-52*32,2+32*15,06+8*15,06+8*49,37+8*48,58+4*49,24+16*47,61+8*0,69+264*0,31+52*2,4 9+96*1,41+8*31,97+312*1,77+104*3,31+312*1,72+8*28,72+8*35,03+32*0,75+2100*0,57+8*2,03+12*5,28+8*4,52+484*5,19+16*3,51 +24*8,68+24*12,48+24*0,62)/1000</t>
  </si>
  <si>
    <t>Труба профильная 100×4, L = 6200 мм, С255</t>
  </si>
  <si>
    <t>73,41 кг</t>
  </si>
  <si>
    <t>Труба профильная 100×4, L = 2720 мм, С255</t>
  </si>
  <si>
    <t>32,2 кг</t>
  </si>
  <si>
    <t>Труба профильная 100×4, L = 1272 мм, С255</t>
  </si>
  <si>
    <t>15,06 кг</t>
  </si>
  <si>
    <t>Труба профильная 100×4, L = 4170 мм, С255</t>
  </si>
  <si>
    <t>49,37 кг</t>
  </si>
  <si>
    <t>Труба профильная 100×4, L = 4103 мм, С255</t>
  </si>
  <si>
    <t>48,58 кг</t>
  </si>
  <si>
    <t>Труба профильная 100×4, L = 4159 мм, С255</t>
  </si>
  <si>
    <t>49,24 кг</t>
  </si>
  <si>
    <t>Уголок гнутый 120×100×8, L = 6034 мм, С255</t>
  </si>
  <si>
    <t>47,61 кг</t>
  </si>
  <si>
    <t>Уголок гнутый 100×65×4, L = 140 мм, С255</t>
  </si>
  <si>
    <t>0,69 кг</t>
  </si>
  <si>
    <t>Пластина 115×230×12, С255</t>
  </si>
  <si>
    <t>2,49 кг</t>
  </si>
  <si>
    <t>Труба профильная 100×4, L = 2700 мм, С255</t>
  </si>
  <si>
    <t>31,97 кг</t>
  </si>
  <si>
    <t>Уголок 125×80×7, L = 160 мм, С255</t>
  </si>
  <si>
    <t>1,77 кг</t>
  </si>
  <si>
    <t>Уголок 125×80×7, L = 300 мм, С255</t>
  </si>
  <si>
    <t>Уголок 70×5, L = 320 мм, С255</t>
  </si>
  <si>
    <t>1,72 кг</t>
  </si>
  <si>
    <t>Труба профильная 100×4, L = 2426 мм, С255</t>
  </si>
  <si>
    <t>28,72 кг</t>
  </si>
  <si>
    <t>Труба профильная 100×4, L = 2959 мм, С255</t>
  </si>
  <si>
    <t>35,03 кг</t>
  </si>
  <si>
    <t>Уголок 50×5, L = 200 мм, С255</t>
  </si>
  <si>
    <t>Пластина 180×180×8, С255</t>
  </si>
  <si>
    <t>2,03 кг</t>
  </si>
  <si>
    <t>Пластина 240×280×10, С255</t>
  </si>
  <si>
    <t>Уголок гнутый 100×65×4, L = 710 мм, С255</t>
  </si>
  <si>
    <t>3,51 кг</t>
  </si>
  <si>
    <t>Труба профильная 60×4, L = 1272 мм, С255</t>
  </si>
  <si>
    <t>8,68 кг</t>
  </si>
  <si>
    <t>Уголок гнутый 100×65×4, L = 125 мм, С255</t>
  </si>
  <si>
    <t>0,62 кг</t>
  </si>
  <si>
    <t>Резьбовая шпилька FIS A M12×140</t>
  </si>
  <si>
    <t>Инъекционный состав FIS EM для FIS A M12×140 и FIS A M12×120</t>
  </si>
  <si>
    <t>5 туб по 390 мл</t>
  </si>
  <si>
    <t>Бурение отверстий под установку резьбовой шпильки FIS А М 12x120, FIS А М 12x140</t>
  </si>
  <si>
    <t>глубина анкеров ки 75 мм, d диаметр отверстия 14 мм</t>
  </si>
  <si>
    <t>Устройств, о утепления оконных стыков фонарей из мин. в аты</t>
  </si>
  <si>
    <t>V=(0.1 *0.1 *70.8*2-0.1 *0.1 *2.4*6)*2=2,54 м3</t>
  </si>
  <si>
    <t>51*4+2,3*2*4+55*4+0,73*24 (обрезки сэндвич-панелей 592,64-459,92=132,72 м2* 0,1 М=13,27мЗ)</t>
  </si>
  <si>
    <t>МП ТСП-Z 1000-100 (0,5/0,5), (ПЭ-01-RAL7004-0.5 / ПЭ-01-RAL9016-0.5), L = 3050</t>
  </si>
  <si>
    <t>МП ТСП-Z 1000-100 (0,5/0,5), (ПЭ-01-RAL7004-0.5 / ПЭ-01-RAL9016-0.5), L = 3030</t>
  </si>
  <si>
    <t>МП ТСП-Z 1000-100 (0,5/0,5), (ПЭ-01-RAL7004-0.5 / ПЭ-01-RAL9016-0.5), L = 6280</t>
  </si>
  <si>
    <t>МП ТСП-Z 1000-100 (0,5/0,5), (ПЭ-01-RAL7004-0.5 / ПЭ-01-RAL9016-0.5), L = 2610</t>
  </si>
  <si>
    <t>24,474*4+5,6*12+2,61*8</t>
  </si>
  <si>
    <t>V=12 л. 20 туб по 600 мл</t>
  </si>
  <si>
    <t>Устройств о кровельного покрытия</t>
  </si>
  <si>
    <t>Устройств о гидроизоляции из Техноэласта ПЛАМЯ СТОП ЭКП 4,2 мм</t>
  </si>
  <si>
    <t>S=(72,32*6,14*2+0,85*6,14*2*2)*2=1817.93 м2 (коэффициент расхода к=1,15 учтён)</t>
  </si>
  <si>
    <t>Устройств о гидроизоляции из Унифлекса PRO П 4 мм</t>
  </si>
  <si>
    <t>S=(72,62*6,14*2)*2=1783.55 м2 (коэффициент расхода К=1.15 учтён)</t>
  </si>
  <si>
    <t>V=(72,62*6,04*2+6,14*2*2)*2=1803,62 м (коэффициент расхода к=1,03 учтён)</t>
  </si>
  <si>
    <t>Приклеивание теплоизоляции на битум нефяяной кровельный БН 90/30 (2 слоя)</t>
  </si>
  <si>
    <t>3509м2*2 (расход 2 кг/м2 (1 слой))</t>
  </si>
  <si>
    <t>V=(72,62*6,04*2)*2=1754.5 м2 (коэффициент расхода k= 1,03 учтён)</t>
  </si>
  <si>
    <t>Устройство пароизоляции Технобарьер, З мм</t>
  </si>
  <si>
    <t>S=(72,62*6,04*2+0,69*6,09*2*2)*2=1788.12 м2 (коэффициент расхода к=1,15 учтён)</t>
  </si>
  <si>
    <t>Нанесение Праймера битумного Технониколь №01</t>
  </si>
  <si>
    <t>S=(72,62*6,04*2)*2=1754.5 м2*0,2 (расход 0,2 л/м2)</t>
  </si>
  <si>
    <t>V=(72,32*6,04*0,02*2)*2=34.95 м3</t>
  </si>
  <si>
    <t>S=(72,62*0,5+0,38*2*72,32+1,05*6,14*2*2)*2=234,12 м2 (коэффициент расхода к=1,15 не учтён)</t>
  </si>
  <si>
    <t>Укладка ЛПП или ЦСП-1,12 мм (2 слоя)с креплением</t>
  </si>
  <si>
    <t>S=(0,94*72,62*2)*2=273.05 м2 саморезы сверлоконечные ТЕХНОНИКОЛЬ 4,8x50, 2607 шт</t>
  </si>
  <si>
    <t>n=(6,14*2*2)*2=49,12 м.п.</t>
  </si>
  <si>
    <t>4шт*262/1000</t>
  </si>
  <si>
    <t>Монтаж лестничных площадок П1-1 массой 47 кг - 1 шт</t>
  </si>
  <si>
    <t>4шт*47/1000</t>
  </si>
  <si>
    <t>Монтаж оконного блока ОК-1 размерами 1240x1200 из алюминиевых профилей с двухкамерным стеклопакетом (глухая створка)</t>
  </si>
  <si>
    <t>S=1,24* 1,2*288=428,54м2</t>
  </si>
  <si>
    <t>Монтаж оконного блока ОК-2 размерами 1240x1200 из алюминиевых профилей с двухкамерным стеклопакетом с прив одом штоковым (открывающаяся створка)</t>
  </si>
  <si>
    <t>S=1,24* 1,2* 160=238,08м2</t>
  </si>
  <si>
    <t>((292*0,21+28*0,36+28*0,156+368,8*0,228+304,96*0,154+254,4*0,156+559,36*0,195+290,32*0,467+340,08*0,224+48,88 *0,834+85*0,8)*0,0005+(48,0*0,3*0,0008))*7,85 (вес 1 м3 7850 кг/мЗ). 690,97м2, 2,74т</t>
  </si>
  <si>
    <t>61,32 м²</t>
  </si>
  <si>
    <t>10,0 м²</t>
  </si>
  <si>
    <t>4,4 м²</t>
  </si>
  <si>
    <t>84,1 м²</t>
  </si>
  <si>
    <t>47,0 м²</t>
  </si>
  <si>
    <t>40,0 м²</t>
  </si>
  <si>
    <t>109,1 м²</t>
  </si>
  <si>
    <t>135,58 м²</t>
  </si>
  <si>
    <t>76,2 м²</t>
  </si>
  <si>
    <t>40,77 м²</t>
  </si>
  <si>
    <t>68,0 м²</t>
  </si>
  <si>
    <t>14,4 м²</t>
  </si>
  <si>
    <t>(14,41*184+14,07*184+10,95*8+10,77*8)/1000</t>
  </si>
  <si>
    <t>Защитная сетка СП-3.1</t>
  </si>
  <si>
    <t>Защитная сетка СП-3.2</t>
  </si>
  <si>
    <t>Защитная сетка СП-4.1</t>
  </si>
  <si>
    <t>Защитная сетка СП-4.2</t>
  </si>
  <si>
    <t>Монтаж металлических окрашенных желобов водосточной системы, диаметром 125мм, длиной 3000 мм с соединителями 46 шт, заглушками 8 шт и кронштейнами 1=320 мм 656 шт</t>
  </si>
  <si>
    <t>3*96шт=288 м.п.</t>
  </si>
  <si>
    <t>n=12*2=24 шт</t>
  </si>
  <si>
    <t>Монтаж металлических окрашенных водосточных тру б диаметром 100 мм длиной 2000 мм 48 шт с соединительными коленами 60° 24 шт и хомутами (на сэндвич-панель) 64 шт</t>
  </si>
  <si>
    <t>24*2=48 м.п.</t>
  </si>
  <si>
    <t>Обеспыливание поверхности стальных элементов, каркаса фонарей</t>
  </si>
  <si>
    <t>741,71м2*100/1000 (расход 100 гр/м2)</t>
  </si>
  <si>
    <t>741,71м2*180/1000 (расход 180 гр/м2)</t>
  </si>
  <si>
    <t>Фонарь СФ-4</t>
  </si>
  <si>
    <t>Демонтаж оконного заполнения (стекло) 1329,44 м2</t>
  </si>
  <si>
    <t>1329,44*15/1000 (армированное стекло t=6 мм - 15 кг/м2)</t>
  </si>
  <si>
    <t>Демонтаж конструкций оконных рам: уголок 50x5 - 980,2 кг; швеллер 10П - 4947,84 кг</t>
  </si>
  <si>
    <t>(980,2+4947,84)/1000</t>
  </si>
  <si>
    <t>Демонтаж конструкций лестниц фонарей (марши и площадки): арматурные стержни Ø10 - 88.848 кг; уголки 50x5 - 483,16 кг</t>
  </si>
  <si>
    <t>(88,848+483,16)/1000</t>
  </si>
  <si>
    <t>517,42м2*0,0007*7850/1000 (вес 1 м3 7850 кг/мЗ)</t>
  </si>
  <si>
    <t>Погрузка демонтиру емых материалов</t>
  </si>
  <si>
    <t>19,94+5,93+0,57+2,84</t>
  </si>
  <si>
    <t>29,28-19,94</t>
  </si>
  <si>
    <t>Транспортиров ка демонтируемых материалов (кроме металла)</t>
  </si>
  <si>
    <t>Монтаж стальных каркасов фонарей С-ф-4 (4 шт)</t>
  </si>
  <si>
    <t>(72.7* 32+70.8*160+44.1*16444,04*8+26,64* 104+35.51*8+2 2,66*8+0.31*512+2.49*104+1.77*624+1.72*624+12.22*80+12 ,1*16+5.4*96+3.31*208+0,57*4152+0.83*1416+26.64*16+1,4 1*192+5,19*968+24,46*32+0,59*48+2,03*16+4.52*24+7,18*3 2+7.04*64+12.48*64+0.62*64)/1000</t>
  </si>
  <si>
    <t>Труба профильная 100×4, L = 6140 мм, С255</t>
  </si>
  <si>
    <t>Труба профильная 100×4, L = 3725 мм, С255</t>
  </si>
  <si>
    <t>44,1 кг</t>
  </si>
  <si>
    <t>Труба профильная 100×4, L = 3720 мм, С255</t>
  </si>
  <si>
    <t>44,04 кг</t>
  </si>
  <si>
    <t>Труба профильная 100×4, L = 2250 мм, С255</t>
  </si>
  <si>
    <t>26,64 кг</t>
  </si>
  <si>
    <t>Труба профильная 100×4, L = 2999 мм, С255</t>
  </si>
  <si>
    <t>35,51 кг</t>
  </si>
  <si>
    <t>Труба профильная 100×4, L = 1914 мм, С255</t>
  </si>
  <si>
    <t>22,66 кг</t>
  </si>
  <si>
    <t>Труба профильная 100×4, L = 1032 мм, С255</t>
  </si>
  <si>
    <t>12,22 кг</t>
  </si>
  <si>
    <t>Труба профильная 100×4, L = 1022 мм, С255</t>
  </si>
  <si>
    <t>12,1 кг</t>
  </si>
  <si>
    <t>Уголок 110×8, L = 400 мм, С255</t>
  </si>
  <si>
    <t>5,4 кг</t>
  </si>
  <si>
    <t>Пластина 120×220×4, С255</t>
  </si>
  <si>
    <t>0,83 кг</t>
  </si>
  <si>
    <t>Уголок гнутый 120×100×8, L = 3100 мм, С255</t>
  </si>
  <si>
    <t>24,46 кг</t>
  </si>
  <si>
    <t>Уголок 40×3, L = 320 мм, С255</t>
  </si>
  <si>
    <t>0,59 кг</t>
  </si>
  <si>
    <t>Уголок гнутый 100×65×4, L = 650 мм, С255</t>
  </si>
  <si>
    <t>7,18 кг</t>
  </si>
  <si>
    <t>Труба профильная 60×4, L = 1032 мм, С255</t>
  </si>
  <si>
    <t>7,04 кг</t>
  </si>
  <si>
    <t>10 туб по 390 мл</t>
  </si>
  <si>
    <t>Бурение отверстий под установку резьбовой шпильки FIS АМ 12x120, FIS АМ 12x140</t>
  </si>
  <si>
    <t>шг</t>
  </si>
  <si>
    <t>глубина анкеровки 75 мм. d диаметр отверстия 14 мм</t>
  </si>
  <si>
    <t>Устройств о утепления оконных стыков фонарей из мин. ваты</t>
  </si>
  <si>
    <t>V=0,1*0,1*70,8*2-0,1*0,1*2,4*8)*4=4,9 м3</t>
  </si>
  <si>
    <t>24,09*8+1.77*2*8+54,18*8+0.58*64 (обрезки сэндвич-панел-ей 903,46-691,6=58,14 м2*0,1м=5.81мЗ)</t>
  </si>
  <si>
    <t>МП ТСП-Z 1000-100 (0,5/0,5), (ПЭ-01-RAL7004-0.5 / ПЭ-01-RAL9016-0.5), L = 2630</t>
  </si>
  <si>
    <t>МП ТСП-Z 1100-100 (0,5/0,5), (ПЭ-01-RAL7004-0.5 / ПЭ-01-RAL9016-0.5), L = 2630</t>
  </si>
  <si>
    <t>МП ТСП-Z 1000-100 (0,5/0,5), (ПЭ-01-RAL7004-0.5 / ПЭ-01-RAL9016-0.5), L = 3720</t>
  </si>
  <si>
    <t>МП ТСП-Z 1000-100 (0,5/0,5), (ПЭ-01-RAL7004-0.5 / ПЭ-01-RAL9016-0.5), L = 6220</t>
  </si>
  <si>
    <t>МП ТСП-Z 1000-100 (0,5/0,5), (ПЭ-01-RAL7004-0.5 / ПЭ-01-RAL9016-0.5), L = 2140</t>
  </si>
  <si>
    <t>МП ТСП-Z 1200-100 (0,5/0,5), (ПЭ-01-RAL7004-0.5 / ПЭ-01-RAL9016-0.5), L = 1120</t>
  </si>
  <si>
    <t>12,74*8+5,32*32+2,14*16</t>
  </si>
  <si>
    <t>V=14 л. 24 тубы по 600 мл</t>
  </si>
  <si>
    <t>Устройство гидроизоляции из Техноэласта ПЛАМЯ СТОП ЭКП 4,2 мм</t>
  </si>
  <si>
    <t>S=(72,2*3,2*2+0,85*3,2*2*2)*4=1891.84 м2 (коэффициент расхода К=1,15 учтён)</t>
  </si>
  <si>
    <t>Устройство гидроизоляции из Унифпекса PRO П 4 мм</t>
  </si>
  <si>
    <t>S=(72.5*3,2*2}*4=1856 м2 (коэффициент расхода к=1.15 учтён)</t>
  </si>
  <si>
    <t>V=(72,5*3, Г2+3,2*2*2)*4=1849,2 м2 (коэффициент расхода к=1,03 учтён)</t>
  </si>
  <si>
    <t>3596м2*2 (расход 2 кг/м2 (1 слой)). 7,192т</t>
  </si>
  <si>
    <t>V=(72,5*3,1*2)*4=1798 м2 (коэффициент расхода к=1.03 учтён)</t>
  </si>
  <si>
    <t>Устройство пароизоляции Технобарьер3 мм</t>
  </si>
  <si>
    <t>S=(72.5*3.1*2+0.69*3.2*2*2)*4=1833.33 м2 (коэффициент расхода к=1,15 учтён)</t>
  </si>
  <si>
    <t>Л</t>
  </si>
  <si>
    <t>S=(72,5* 3,1*2)*4=1798 м2*0,2 (расход 0,2 л/м2)</t>
  </si>
  <si>
    <t>Устройств о выравнивающего слоя из цементн о-песчаной стяжки М150. 20 мм</t>
  </si>
  <si>
    <t>У=(7Я2*3,1*0,02*2)*4=35.81 м3</t>
  </si>
  <si>
    <t>3=(72,5*0,5+0,38*2*72,2+1,05*3,2*2*2)*4=429,84 м2 (коэффициент расхода к=1,15 учтён)</t>
  </si>
  <si>
    <t>Укладка ЛПП или ЦСП-1.12мм (2слоя)с креплением</t>
  </si>
  <si>
    <t>S=(0,94*72,5*2)*4=545.2 м2 саморезы сверлоконечные ТЕХНОНИКОЛЬ 4,8x50, 5047 шn</t>
  </si>
  <si>
    <t>n=(3,2*2*2)* 4=51,2 м.п.</t>
  </si>
  <si>
    <t>Монтаж пожарных лестниц П 1-1 (высота лестницы 3560 мм) в комплекте с крепежными элементами к сэндвич-панелям массой 262 кг - 1 шт</t>
  </si>
  <si>
    <t>8шт*262/1000</t>
  </si>
  <si>
    <t>монтаж лестничных площадок П1-1 массой 42 кг - 1 шг</t>
  </si>
  <si>
    <t>8шт*42/1000</t>
  </si>
  <si>
    <t>Монтаж оконного блока ОК-1 размерами 1000x1200 из алюминиевых проф-глей с двухкамерным стеклопакетом (глухая створка)</t>
  </si>
  <si>
    <t>S=1* 1,2*557=668,4</t>
  </si>
  <si>
    <t>Монтаж оконного блока ОК-2 размерами 1000x1200 из алюминиевых профилей с двухкамерным стеклопакетом с приводом штоковым (открыв ающаяс я ств орка)</t>
  </si>
  <si>
    <t>S=1*1,2*320=384</t>
  </si>
  <si>
    <t>Монтаж вставки из сэндвич-панели 1200*х1000*</t>
  </si>
  <si>
    <t>S=1*1,2*3=3,6м2, 3шт</t>
  </si>
  <si>
    <t>((584*0,21+48*0,36+48*0,156+666,4*0,228+587,2*0,154+489,6*0,156+1076,8*0,195+580,64*0,467+633,6*0,224+51,2*0,834+93*0,8)*0,0005+(48,8*0,3*0,0008))*7,85 (вес 1 м3 7850 кг/мЗ). 4907м.п., 1221,06м2, 4,83т</t>
  </si>
  <si>
    <t>122,64 м²</t>
  </si>
  <si>
    <t>17,28 м²</t>
  </si>
  <si>
    <t>7,5 м²</t>
  </si>
  <si>
    <t>151,94 м²</t>
  </si>
  <si>
    <t>90,43 м²</t>
  </si>
  <si>
    <t>76,4 м²</t>
  </si>
  <si>
    <t>210,0 м²</t>
  </si>
  <si>
    <t>271,2 м²</t>
  </si>
  <si>
    <t>141,93 м²</t>
  </si>
  <si>
    <t>42,7 м²</t>
  </si>
  <si>
    <t>74,4 м²</t>
  </si>
  <si>
    <t>14,64 м²</t>
  </si>
  <si>
    <t>(13,17*368+12,73*368+9,84*16+9,5*16)/1000</t>
  </si>
  <si>
    <t>Защитная сетка СП-11</t>
  </si>
  <si>
    <t>Защитная сетка СП-11.2</t>
  </si>
  <si>
    <t>Защитная сетка СП-12</t>
  </si>
  <si>
    <t>Защитная сетка СП-12.2</t>
  </si>
  <si>
    <t>Устройство в сдосточной системы</t>
  </si>
  <si>
    <t>Монтаж металлических окрашенных желобов водосточной системы, диаметром 125мм, длиной 3000 мм с соединителями 184 пгт, заглушками 16 шт и кронштейнами 1=320 мм 1272 шг</t>
  </si>
  <si>
    <t>3*192=576 м.п.</t>
  </si>
  <si>
    <t>Монтаж в одосточных воронок, окрашенных, диаметром 125/100 мм</t>
  </si>
  <si>
    <t>n=6*4=24 шг</t>
  </si>
  <si>
    <t>Монтаж металлических окрашенных в одосточных труб диаметром 100 мм. длиной 3000 мм, 24 шг и 1000 мм. 12 шгс соединительными коленами 60° 24 шг и хомутами (на сэндвич-панель) 136 шг</t>
  </si>
  <si>
    <t>3*24+1*12=84 м.п.</t>
  </si>
  <si>
    <t>Нанесение грунтовки на поверхность стальных элементов каркаса фонарей(ГФ—021)1 слой</t>
  </si>
  <si>
    <t>1420,06м2*100/1000 (расход 100 гр/м2)</t>
  </si>
  <si>
    <t>1420,06м2*180/1000 (расход 180 гр/м2)</t>
  </si>
  <si>
    <t>цена ед. руб.работы с НДС</t>
  </si>
  <si>
    <t>сумма руб. работ с НДС</t>
  </si>
  <si>
    <t>комп</t>
  </si>
  <si>
    <t>НДС 20%</t>
  </si>
  <si>
    <t>Проверить ценообр. Транспортировка должна быть включена в стоимость утилизации (загруза-выгрузка механизарованном методом)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</si>
</sst>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"/>
    <numFmt numFmtId="165" formatCode="d\ m"/>
    <numFmt numFmtId="166" formatCode="#,##0.00\ &quot;₽&quot;"/>
  </numFmts>
  <fonts count="15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1"/>
      <color rgb="FF000000"/>
      <name val="Calibri"/>
    </font>
    <font>
      <sz val="11"/>
      <color rgb="FFFF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0000FF"/>
      <name val="Calibri"/>
    </font>
    <font>
      <sz val="11"/>
      <color theme="1"/>
      <name val="Calibri, sans-serif"/>
    </font>
    <font>
      <sz val="11"/>
      <color rgb="FFFF0000"/>
      <name val="Calibri, sans-serif"/>
    </font>
    <font>
      <b/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D2E9"/>
      </patternFill>
    </fill>
    <fill>
      <patternFill patternType="solid">
        <fgColor rgb="FFFFFF00"/>
        <bgColor rgb="FFFFF2CC"/>
      </patternFill>
    </fill>
    <fill>
      <patternFill patternType="solid">
        <fgColor rgb="FFFFFF00"/>
        <bgColor rgb="FFFFFFFF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164" fontId="3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0" fontId="1" fillId="5" borderId="2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7" fillId="7" borderId="2" xfId="0" applyFont="1" applyFill="1" applyBorder="1" applyAlignment="1">
      <alignment wrapText="1"/>
    </xf>
    <xf numFmtId="0" fontId="3" fillId="7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wrapText="1"/>
    </xf>
    <xf numFmtId="0" fontId="3" fillId="7" borderId="4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right" wrapText="1"/>
    </xf>
    <xf numFmtId="0" fontId="5" fillId="7" borderId="2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left" wrapText="1"/>
    </xf>
    <xf numFmtId="0" fontId="5" fillId="7" borderId="2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9" fillId="7" borderId="2" xfId="0" applyFont="1" applyFill="1" applyBorder="1" applyAlignment="1">
      <alignment wrapText="1"/>
    </xf>
    <xf numFmtId="0" fontId="3" fillId="7" borderId="2" xfId="0" applyFont="1" applyFill="1" applyBorder="1" applyAlignment="1">
      <alignment horizontal="right" wrapText="1"/>
    </xf>
    <xf numFmtId="0" fontId="3" fillId="7" borderId="2" xfId="0" applyFont="1" applyFill="1" applyBorder="1" applyAlignment="1">
      <alignment horizontal="left" wrapText="1"/>
    </xf>
    <xf numFmtId="0" fontId="6" fillId="10" borderId="2" xfId="0" applyFont="1" applyFill="1" applyBorder="1" applyAlignment="1">
      <alignment horizontal="center" wrapText="1"/>
    </xf>
    <xf numFmtId="165" fontId="3" fillId="7" borderId="4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  <xf numFmtId="166" fontId="13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3" fillId="0" borderId="5" xfId="0" applyFont="1" applyBorder="1" applyAlignment="1">
      <alignment horizontal="left" wrapText="1"/>
    </xf>
    <xf numFmtId="0" fontId="4" fillId="0" borderId="6" xfId="0" applyFont="1" applyBorder="1"/>
    <xf numFmtId="0" fontId="4" fillId="0" borderId="7" xfId="0" applyFont="1" applyBorder="1"/>
    <xf numFmtId="0" fontId="1" fillId="2" borderId="1" xfId="0" applyFont="1" applyFill="1" applyBorder="1" applyAlignment="1">
      <alignment horizontal="left" wrapText="1"/>
    </xf>
    <xf numFmtId="0" fontId="4" fillId="0" borderId="9" xfId="0" applyFont="1" applyBorder="1"/>
    <xf numFmtId="0" fontId="4" fillId="0" borderId="10" xfId="0" applyFont="1" applyBorder="1"/>
    <xf numFmtId="0" fontId="1" fillId="2" borderId="1" xfId="0" applyFont="1" applyFill="1" applyBorder="1" applyAlignment="1">
      <alignment wrapText="1"/>
    </xf>
    <xf numFmtId="0" fontId="1" fillId="11" borderId="4" xfId="0" applyFont="1" applyFill="1" applyBorder="1" applyAlignment="1">
      <alignment horizontal="center" wrapText="1"/>
    </xf>
    <xf numFmtId="0" fontId="1" fillId="11" borderId="2" xfId="0" applyFont="1" applyFill="1" applyBorder="1" applyAlignment="1">
      <alignment horizontal="left" wrapText="1"/>
    </xf>
    <xf numFmtId="0" fontId="3" fillId="11" borderId="2" xfId="0" applyFont="1" applyFill="1" applyBorder="1" applyAlignment="1">
      <alignment horizontal="center" wrapText="1"/>
    </xf>
    <xf numFmtId="0" fontId="3" fillId="11" borderId="2" xfId="0" applyFont="1" applyFill="1" applyBorder="1" applyAlignment="1">
      <alignment horizontal="left" wrapText="1"/>
    </xf>
    <xf numFmtId="0" fontId="1" fillId="11" borderId="3" xfId="0" applyFont="1" applyFill="1" applyBorder="1" applyAlignment="1">
      <alignment horizontal="center" wrapText="1"/>
    </xf>
    <xf numFmtId="0" fontId="2" fillId="11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3"/>
  <sheetViews>
    <sheetView tabSelected="1" topLeftCell="A16" zoomScale="115" zoomScaleNormal="115" workbookViewId="0">
      <selection activeCell="A21" sqref="A21:H25"/>
    </sheetView>
  </sheetViews>
  <sheetFormatPr defaultColWidth="12.6640625" defaultRowHeight="15.75" customHeight="1"/>
  <cols>
    <col min="1" max="1" width="9.88671875" customWidth="1"/>
    <col min="2" max="2" width="51.21875" customWidth="1"/>
    <col min="6" max="6" width="18.33203125" customWidth="1"/>
    <col min="7" max="7" width="57.21875" customWidth="1"/>
  </cols>
  <sheetData>
    <row r="1" spans="1:26" ht="43.2">
      <c r="A1" s="1" t="s">
        <v>0</v>
      </c>
      <c r="B1" s="2" t="s">
        <v>1</v>
      </c>
      <c r="C1" s="2" t="s">
        <v>2</v>
      </c>
      <c r="D1" s="2" t="s">
        <v>3</v>
      </c>
      <c r="E1" s="46" t="s">
        <v>737</v>
      </c>
      <c r="F1" s="46" t="s">
        <v>738</v>
      </c>
      <c r="G1" s="2" t="s">
        <v>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>
      <c r="A2" s="4"/>
      <c r="B2" s="2" t="s">
        <v>5</v>
      </c>
      <c r="C2" s="5"/>
      <c r="D2" s="5"/>
      <c r="E2" s="5"/>
      <c r="F2" s="5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7"/>
      <c r="B3" s="8" t="s">
        <v>6</v>
      </c>
      <c r="C3" s="9"/>
      <c r="D3" s="9"/>
      <c r="E3" s="14"/>
      <c r="F3" s="66">
        <f>F4+F5+F6+F7</f>
        <v>16005186.895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2.55" customHeight="1">
      <c r="A4" s="12">
        <v>1</v>
      </c>
      <c r="B4" s="13" t="s">
        <v>7</v>
      </c>
      <c r="C4" s="14" t="s">
        <v>8</v>
      </c>
      <c r="D4" s="14">
        <v>784.07</v>
      </c>
      <c r="E4" s="14">
        <v>11788.5</v>
      </c>
      <c r="F4" s="14">
        <f>D4*E4</f>
        <v>9243009.1950000003</v>
      </c>
      <c r="G4" s="13" t="s">
        <v>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>
      <c r="A5" s="12">
        <v>2</v>
      </c>
      <c r="B5" s="13" t="s">
        <v>10</v>
      </c>
      <c r="C5" s="14" t="s">
        <v>11</v>
      </c>
      <c r="D5" s="14">
        <v>17807</v>
      </c>
      <c r="E5" s="14">
        <v>192.06</v>
      </c>
      <c r="F5" s="14">
        <f t="shared" ref="F5:F7" si="0">D5*E5</f>
        <v>3420012.42</v>
      </c>
      <c r="G5" s="13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12">
        <v>3</v>
      </c>
      <c r="B6" s="13" t="s">
        <v>13</v>
      </c>
      <c r="C6" s="14" t="s">
        <v>11</v>
      </c>
      <c r="D6" s="14">
        <v>20401.14</v>
      </c>
      <c r="E6" s="14">
        <v>145</v>
      </c>
      <c r="F6" s="14">
        <f t="shared" si="0"/>
        <v>2958165.3</v>
      </c>
      <c r="G6" s="13" t="s">
        <v>14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12">
        <v>4</v>
      </c>
      <c r="B7" s="13" t="s">
        <v>15</v>
      </c>
      <c r="C7" s="14" t="s">
        <v>8</v>
      </c>
      <c r="D7" s="14">
        <v>2.02</v>
      </c>
      <c r="E7" s="14">
        <v>190099</v>
      </c>
      <c r="F7" s="14">
        <f t="shared" si="0"/>
        <v>383999.98</v>
      </c>
      <c r="G7" s="13" t="s">
        <v>16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7"/>
      <c r="B8" s="8" t="s">
        <v>17</v>
      </c>
      <c r="C8" s="9"/>
      <c r="D8" s="9"/>
      <c r="E8" s="14"/>
      <c r="F8" s="66">
        <f>F9+F10</f>
        <v>1431707.6624999999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5.55" customHeight="1">
      <c r="A9" s="12">
        <v>5</v>
      </c>
      <c r="B9" s="13" t="s">
        <v>18</v>
      </c>
      <c r="C9" s="14" t="s">
        <v>8</v>
      </c>
      <c r="D9" s="14">
        <v>4.59</v>
      </c>
      <c r="E9" s="14">
        <v>47818.75</v>
      </c>
      <c r="F9" s="14">
        <f>D9*E9</f>
        <v>219488.0625</v>
      </c>
      <c r="G9" s="13" t="s">
        <v>19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.450000000000003" customHeight="1">
      <c r="A10" s="12">
        <v>6</v>
      </c>
      <c r="B10" s="13" t="s">
        <v>20</v>
      </c>
      <c r="C10" s="14" t="s">
        <v>21</v>
      </c>
      <c r="D10" s="14">
        <v>153.63999999999999</v>
      </c>
      <c r="E10" s="14">
        <v>7890</v>
      </c>
      <c r="F10" s="14">
        <f>D10*E10</f>
        <v>1212219.5999999999</v>
      </c>
      <c r="G10" s="13" t="s">
        <v>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7"/>
      <c r="B11" s="8" t="s">
        <v>23</v>
      </c>
      <c r="C11" s="9"/>
      <c r="D11" s="9"/>
      <c r="E11" s="14"/>
      <c r="F11" s="66">
        <f>F12+F13+F14</f>
        <v>579689.01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83.1" customHeight="1">
      <c r="A12" s="12">
        <v>7</v>
      </c>
      <c r="B12" s="13" t="s">
        <v>24</v>
      </c>
      <c r="C12" s="14" t="s">
        <v>8</v>
      </c>
      <c r="D12" s="14">
        <v>3.52</v>
      </c>
      <c r="E12" s="14">
        <v>35460</v>
      </c>
      <c r="F12" s="14">
        <f>D12*E12</f>
        <v>124819.2</v>
      </c>
      <c r="G12" s="13" t="s">
        <v>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7.9" customHeight="1">
      <c r="A13" s="12">
        <v>8</v>
      </c>
      <c r="B13" s="13" t="s">
        <v>26</v>
      </c>
      <c r="C13" s="14" t="s">
        <v>8</v>
      </c>
      <c r="D13" s="14">
        <v>25.73</v>
      </c>
      <c r="E13" s="14">
        <v>6897</v>
      </c>
      <c r="F13" s="14">
        <f>D13*E13</f>
        <v>177459.81</v>
      </c>
      <c r="G13" s="13" t="s">
        <v>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2.9" customHeight="1">
      <c r="A14" s="12">
        <v>9</v>
      </c>
      <c r="B14" s="13" t="s">
        <v>28</v>
      </c>
      <c r="C14" s="14" t="s">
        <v>29</v>
      </c>
      <c r="D14" s="14">
        <v>1321</v>
      </c>
      <c r="E14" s="14">
        <v>210</v>
      </c>
      <c r="F14" s="14">
        <f>D14*E14</f>
        <v>277410</v>
      </c>
      <c r="G14" s="13" t="s">
        <v>30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7"/>
      <c r="B15" s="8" t="s">
        <v>31</v>
      </c>
      <c r="C15" s="9"/>
      <c r="D15" s="9"/>
      <c r="E15" s="14"/>
      <c r="F15" s="66">
        <f>F16+F17+F18+F19+F20+F21+F22+F23+F25</f>
        <v>49293570.4344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57.45" customHeight="1">
      <c r="A16" s="12">
        <v>10</v>
      </c>
      <c r="B16" s="13" t="s">
        <v>32</v>
      </c>
      <c r="C16" s="14" t="s">
        <v>8</v>
      </c>
      <c r="D16" s="14">
        <v>222.82</v>
      </c>
      <c r="E16" s="14">
        <v>11788.5</v>
      </c>
      <c r="F16" s="14">
        <f t="shared" ref="F16:F22" si="1">D16*E16</f>
        <v>2626713.5699999998</v>
      </c>
      <c r="G16" s="13" t="s">
        <v>33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12">
        <v>11</v>
      </c>
      <c r="B17" s="13" t="s">
        <v>34</v>
      </c>
      <c r="C17" s="14" t="s">
        <v>11</v>
      </c>
      <c r="D17" s="14">
        <v>5156.74</v>
      </c>
      <c r="E17" s="14">
        <v>192.06</v>
      </c>
      <c r="F17" s="14">
        <f t="shared" si="1"/>
        <v>990403.48439999996</v>
      </c>
      <c r="G17" s="13" t="s">
        <v>35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8.9" customHeight="1">
      <c r="A18" s="12">
        <v>12</v>
      </c>
      <c r="B18" s="13" t="s">
        <v>36</v>
      </c>
      <c r="C18" s="14" t="s">
        <v>11</v>
      </c>
      <c r="D18" s="14">
        <v>5156.74</v>
      </c>
      <c r="E18" s="14">
        <v>145</v>
      </c>
      <c r="F18" s="14">
        <f t="shared" si="1"/>
        <v>747727.29999999993</v>
      </c>
      <c r="G18" s="13" t="s">
        <v>37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53.55" customHeight="1">
      <c r="A19" s="12">
        <v>13</v>
      </c>
      <c r="B19" s="13" t="s">
        <v>38</v>
      </c>
      <c r="C19" s="14" t="s">
        <v>8</v>
      </c>
      <c r="D19" s="14">
        <v>0.62</v>
      </c>
      <c r="E19" s="14">
        <v>32500</v>
      </c>
      <c r="F19" s="14">
        <f t="shared" si="1"/>
        <v>20150</v>
      </c>
      <c r="G19" s="13" t="s">
        <v>39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5.9" customHeight="1">
      <c r="A20" s="12">
        <v>14</v>
      </c>
      <c r="B20" s="13" t="s">
        <v>40</v>
      </c>
      <c r="C20" s="14" t="s">
        <v>8</v>
      </c>
      <c r="D20" s="14">
        <v>0.02</v>
      </c>
      <c r="E20" s="14">
        <v>32500</v>
      </c>
      <c r="F20" s="14">
        <f t="shared" si="1"/>
        <v>650</v>
      </c>
      <c r="G20" s="13" t="s">
        <v>41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77">
        <v>15</v>
      </c>
      <c r="B21" s="78" t="s">
        <v>42</v>
      </c>
      <c r="C21" s="79" t="s">
        <v>8</v>
      </c>
      <c r="D21" s="79">
        <v>4494.6499999999996</v>
      </c>
      <c r="E21" s="79">
        <v>750</v>
      </c>
      <c r="F21" s="79">
        <f t="shared" si="1"/>
        <v>3370987.4999999995</v>
      </c>
      <c r="G21" s="80" t="s">
        <v>43</v>
      </c>
      <c r="H21" s="82" t="s">
        <v>741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>
      <c r="A22" s="83">
        <v>16</v>
      </c>
      <c r="B22" s="84" t="s">
        <v>44</v>
      </c>
      <c r="C22" s="85" t="s">
        <v>8</v>
      </c>
      <c r="D22" s="85">
        <v>8.68</v>
      </c>
      <c r="E22" s="85">
        <v>4056</v>
      </c>
      <c r="F22" s="85">
        <f t="shared" si="1"/>
        <v>35206.080000000002</v>
      </c>
      <c r="G22" s="86" t="s">
        <v>45</v>
      </c>
      <c r="H22" s="8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5.45" customHeight="1">
      <c r="A23" s="81">
        <v>17</v>
      </c>
      <c r="B23" s="78" t="s">
        <v>46</v>
      </c>
      <c r="C23" s="79" t="s">
        <v>8</v>
      </c>
      <c r="D23" s="79">
        <v>4485.97</v>
      </c>
      <c r="E23" s="79">
        <v>8500</v>
      </c>
      <c r="F23" s="79">
        <f t="shared" ref="F23:F25" si="2">D23*E23</f>
        <v>38130745</v>
      </c>
      <c r="G23" s="80" t="s">
        <v>47</v>
      </c>
      <c r="H23" s="8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81"/>
      <c r="B24" s="78" t="s">
        <v>48</v>
      </c>
      <c r="C24" s="79"/>
      <c r="D24" s="79"/>
      <c r="E24" s="79"/>
      <c r="F24" s="79"/>
      <c r="G24" s="78"/>
      <c r="H24" s="8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81">
        <v>18</v>
      </c>
      <c r="B25" s="78" t="s">
        <v>49</v>
      </c>
      <c r="C25" s="79" t="s">
        <v>8</v>
      </c>
      <c r="D25" s="79">
        <v>4494.6499999999996</v>
      </c>
      <c r="E25" s="79">
        <v>750</v>
      </c>
      <c r="F25" s="79">
        <f t="shared" si="2"/>
        <v>3370987.4999999995</v>
      </c>
      <c r="G25" s="78"/>
      <c r="H25" s="8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4"/>
      <c r="B26" s="2" t="s">
        <v>50</v>
      </c>
      <c r="C26" s="5"/>
      <c r="D26" s="5"/>
      <c r="E26" s="5"/>
      <c r="F26" s="67">
        <f>F28+F29+F30+F31+F32+F33+F34+F35+F36+F37+F38+F39+F40+F41</f>
        <v>79601684.592999995</v>
      </c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7"/>
      <c r="B27" s="8" t="s">
        <v>51</v>
      </c>
      <c r="C27" s="9"/>
      <c r="D27" s="9"/>
      <c r="E27" s="14"/>
      <c r="F27" s="14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12">
        <v>19</v>
      </c>
      <c r="B28" s="13" t="s">
        <v>52</v>
      </c>
      <c r="C28" s="14" t="s">
        <v>11</v>
      </c>
      <c r="D28" s="14">
        <v>21958.07</v>
      </c>
      <c r="E28" s="14">
        <v>420</v>
      </c>
      <c r="F28" s="14">
        <f t="shared" ref="F28:F30" si="3">D28*E28</f>
        <v>9222389.4000000004</v>
      </c>
      <c r="G28" s="13" t="s">
        <v>53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12">
        <v>20</v>
      </c>
      <c r="B29" s="13" t="s">
        <v>54</v>
      </c>
      <c r="C29" s="14" t="s">
        <v>11</v>
      </c>
      <c r="D29" s="14">
        <v>22755.43</v>
      </c>
      <c r="E29" s="14">
        <v>420</v>
      </c>
      <c r="F29" s="14">
        <f t="shared" si="3"/>
        <v>9557280.5999999996</v>
      </c>
      <c r="G29" s="13" t="s">
        <v>55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12">
        <v>21</v>
      </c>
      <c r="B30" s="13" t="s">
        <v>56</v>
      </c>
      <c r="C30" s="14" t="s">
        <v>11</v>
      </c>
      <c r="D30" s="14">
        <v>20063.990000000002</v>
      </c>
      <c r="E30" s="14">
        <v>104.5</v>
      </c>
      <c r="F30" s="14">
        <f t="shared" si="3"/>
        <v>2096686.9550000001</v>
      </c>
      <c r="G30" s="13" t="s">
        <v>57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12">
        <v>22</v>
      </c>
      <c r="B31" s="13" t="s">
        <v>58</v>
      </c>
      <c r="C31" s="14" t="s">
        <v>59</v>
      </c>
      <c r="D31" s="14">
        <v>22.06</v>
      </c>
      <c r="E31" s="45">
        <v>15306.2</v>
      </c>
      <c r="F31" s="14">
        <f t="shared" ref="F31:F35" si="4">D31*E31</f>
        <v>337654.772</v>
      </c>
      <c r="G31" s="70" t="s">
        <v>60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12">
        <v>23</v>
      </c>
      <c r="B32" s="13" t="s">
        <v>61</v>
      </c>
      <c r="C32" s="14" t="s">
        <v>59</v>
      </c>
      <c r="D32" s="14">
        <v>21.21</v>
      </c>
      <c r="E32" s="45">
        <v>15306.2</v>
      </c>
      <c r="F32" s="14">
        <f t="shared" si="4"/>
        <v>324644.50200000004</v>
      </c>
      <c r="G32" s="7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12">
        <v>24</v>
      </c>
      <c r="B33" s="13" t="s">
        <v>62</v>
      </c>
      <c r="C33" s="14" t="s">
        <v>59</v>
      </c>
      <c r="D33" s="14">
        <v>5.72</v>
      </c>
      <c r="E33" s="45">
        <v>15306.2</v>
      </c>
      <c r="F33" s="14">
        <f t="shared" si="4"/>
        <v>87551.464000000007</v>
      </c>
      <c r="G33" s="7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57.6">
      <c r="A34" s="12">
        <v>25</v>
      </c>
      <c r="B34" s="13" t="s">
        <v>63</v>
      </c>
      <c r="C34" s="14" t="s">
        <v>11</v>
      </c>
      <c r="D34" s="14">
        <v>20208.5</v>
      </c>
      <c r="E34" s="14">
        <v>187.5</v>
      </c>
      <c r="F34" s="14">
        <f t="shared" si="4"/>
        <v>3789093.75</v>
      </c>
      <c r="G34" s="13" t="s">
        <v>64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86.4">
      <c r="A35" s="12">
        <v>26</v>
      </c>
      <c r="B35" s="13" t="s">
        <v>65</v>
      </c>
      <c r="C35" s="14" t="s">
        <v>11</v>
      </c>
      <c r="D35" s="14">
        <v>23756.41</v>
      </c>
      <c r="E35" s="14">
        <v>320</v>
      </c>
      <c r="F35" s="14">
        <f t="shared" si="4"/>
        <v>7602051.2000000002</v>
      </c>
      <c r="G35" s="13" t="s">
        <v>66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4">
      <c r="A36" s="12">
        <v>27</v>
      </c>
      <c r="B36" s="13" t="s">
        <v>67</v>
      </c>
      <c r="C36" s="14" t="s">
        <v>68</v>
      </c>
      <c r="D36" s="14">
        <v>4131.55</v>
      </c>
      <c r="E36" s="14">
        <v>445</v>
      </c>
      <c r="F36" s="14">
        <f>D36*E36</f>
        <v>1838539.75</v>
      </c>
      <c r="G36" s="13" t="s">
        <v>69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3.2">
      <c r="A37" s="12">
        <v>28</v>
      </c>
      <c r="B37" s="13" t="s">
        <v>70</v>
      </c>
      <c r="C37" s="14" t="s">
        <v>11</v>
      </c>
      <c r="D37" s="14">
        <v>18670.599999999999</v>
      </c>
      <c r="E37" s="14">
        <v>395</v>
      </c>
      <c r="F37" s="14">
        <f>D37*E37</f>
        <v>7374886.9999999991</v>
      </c>
      <c r="G37" s="13" t="s">
        <v>71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57.6">
      <c r="A38" s="12">
        <v>29</v>
      </c>
      <c r="B38" s="13" t="s">
        <v>72</v>
      </c>
      <c r="C38" s="14" t="s">
        <v>11</v>
      </c>
      <c r="D38" s="14">
        <f>20442.34*2</f>
        <v>40884.68</v>
      </c>
      <c r="E38" s="14">
        <v>890</v>
      </c>
      <c r="F38" s="14">
        <f t="shared" ref="F38:F41" si="5">D38*E38</f>
        <v>36387365.200000003</v>
      </c>
      <c r="G38" s="13" t="s">
        <v>73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8.8">
      <c r="A39" s="12">
        <v>30</v>
      </c>
      <c r="B39" s="13" t="s">
        <v>74</v>
      </c>
      <c r="C39" s="14" t="s">
        <v>59</v>
      </c>
      <c r="D39" s="14">
        <v>137</v>
      </c>
      <c r="E39" s="14">
        <v>3300</v>
      </c>
      <c r="F39" s="14">
        <f t="shared" si="5"/>
        <v>452100</v>
      </c>
      <c r="G39" s="13" t="s">
        <v>75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4">
      <c r="A40" s="12">
        <v>31</v>
      </c>
      <c r="B40" s="13" t="s">
        <v>76</v>
      </c>
      <c r="C40" s="14" t="s">
        <v>11</v>
      </c>
      <c r="D40" s="14">
        <v>1575</v>
      </c>
      <c r="E40" s="14">
        <v>180</v>
      </c>
      <c r="F40" s="14">
        <f t="shared" si="5"/>
        <v>283500</v>
      </c>
      <c r="G40" s="13" t="s">
        <v>77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8.8">
      <c r="A41" s="12">
        <v>32</v>
      </c>
      <c r="B41" s="13" t="s">
        <v>78</v>
      </c>
      <c r="C41" s="14" t="s">
        <v>11</v>
      </c>
      <c r="D41" s="14">
        <v>506</v>
      </c>
      <c r="E41" s="14">
        <v>490</v>
      </c>
      <c r="F41" s="14">
        <f t="shared" si="5"/>
        <v>247940</v>
      </c>
      <c r="G41" s="13" t="s">
        <v>79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4">
      <c r="A42" s="7"/>
      <c r="B42" s="8" t="s">
        <v>80</v>
      </c>
      <c r="C42" s="9"/>
      <c r="D42" s="9"/>
      <c r="E42" s="14"/>
      <c r="F42" s="66">
        <f>F43+F44+F45+F56+F69+F86+F90+F94+F98+F108+F115+F122+F129+F156+F160</f>
        <v>7649805.2999999989</v>
      </c>
      <c r="G42" s="1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72">
      <c r="A43" s="16">
        <v>33</v>
      </c>
      <c r="B43" s="17" t="s">
        <v>81</v>
      </c>
      <c r="C43" s="18" t="s">
        <v>82</v>
      </c>
      <c r="D43" s="18">
        <v>936.87</v>
      </c>
      <c r="E43" s="38">
        <v>1350</v>
      </c>
      <c r="F43" s="38">
        <f>D43*E43</f>
        <v>1264774.5</v>
      </c>
      <c r="G43" s="13" t="s">
        <v>83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4">
      <c r="A44" s="16">
        <v>34</v>
      </c>
      <c r="B44" s="17" t="s">
        <v>84</v>
      </c>
      <c r="C44" s="18" t="s">
        <v>68</v>
      </c>
      <c r="D44" s="18">
        <v>230</v>
      </c>
      <c r="E44" s="38">
        <v>445</v>
      </c>
      <c r="F44" s="38">
        <f>D44*E44</f>
        <v>102350</v>
      </c>
      <c r="G44" s="13" t="s">
        <v>85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8.8">
      <c r="A45" s="19">
        <v>35</v>
      </c>
      <c r="B45" s="17" t="s">
        <v>86</v>
      </c>
      <c r="C45" s="18" t="s">
        <v>82</v>
      </c>
      <c r="D45" s="18">
        <v>1155.21</v>
      </c>
      <c r="E45" s="38">
        <v>1380</v>
      </c>
      <c r="F45" s="38">
        <f>D45*E45</f>
        <v>1594189.8</v>
      </c>
      <c r="G45" s="1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4">
      <c r="A46" s="20"/>
      <c r="B46" s="21" t="s">
        <v>87</v>
      </c>
      <c r="C46" s="18" t="s">
        <v>88</v>
      </c>
      <c r="D46" s="18">
        <v>11.6</v>
      </c>
      <c r="E46" s="38"/>
      <c r="F46" s="38"/>
      <c r="G46" s="2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4">
      <c r="A47" s="20"/>
      <c r="B47" s="21" t="s">
        <v>89</v>
      </c>
      <c r="C47" s="18" t="s">
        <v>90</v>
      </c>
      <c r="D47" s="18">
        <v>1536.29</v>
      </c>
      <c r="E47" s="38"/>
      <c r="F47" s="38"/>
      <c r="G47" s="23" t="s">
        <v>91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4">
      <c r="A48" s="20"/>
      <c r="B48" s="21" t="s">
        <v>92</v>
      </c>
      <c r="C48" s="18" t="s">
        <v>90</v>
      </c>
      <c r="D48" s="18">
        <v>1620.15</v>
      </c>
      <c r="E48" s="38"/>
      <c r="F48" s="38"/>
      <c r="G48" s="23" t="s">
        <v>91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4">
      <c r="A49" s="20"/>
      <c r="B49" s="21" t="s">
        <v>93</v>
      </c>
      <c r="C49" s="18" t="s">
        <v>82</v>
      </c>
      <c r="D49" s="18">
        <v>1139.3699999999999</v>
      </c>
      <c r="E49" s="38"/>
      <c r="F49" s="38"/>
      <c r="G49" s="2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8.8">
      <c r="A50" s="20"/>
      <c r="B50" s="21" t="s">
        <v>94</v>
      </c>
      <c r="C50" s="18" t="s">
        <v>82</v>
      </c>
      <c r="D50" s="18">
        <v>795.21</v>
      </c>
      <c r="E50" s="38"/>
      <c r="F50" s="38"/>
      <c r="G50" s="23" t="s">
        <v>95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8.8">
      <c r="A51" s="20"/>
      <c r="B51" s="21" t="s">
        <v>96</v>
      </c>
      <c r="C51" s="18" t="s">
        <v>82</v>
      </c>
      <c r="D51" s="18">
        <v>360</v>
      </c>
      <c r="E51" s="38"/>
      <c r="F51" s="38"/>
      <c r="G51" s="23" t="s">
        <v>97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4">
      <c r="A52" s="20"/>
      <c r="B52" s="21" t="s">
        <v>98</v>
      </c>
      <c r="C52" s="18" t="s">
        <v>99</v>
      </c>
      <c r="D52" s="18">
        <v>1137</v>
      </c>
      <c r="E52" s="38"/>
      <c r="F52" s="38"/>
      <c r="G52" s="2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4">
      <c r="A53" s="20"/>
      <c r="B53" s="21" t="s">
        <v>100</v>
      </c>
      <c r="C53" s="18" t="s">
        <v>99</v>
      </c>
      <c r="D53" s="18">
        <v>515</v>
      </c>
      <c r="E53" s="38"/>
      <c r="F53" s="38"/>
      <c r="G53" s="2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4">
      <c r="A54" s="20"/>
      <c r="B54" s="21" t="s">
        <v>101</v>
      </c>
      <c r="C54" s="18" t="s">
        <v>99</v>
      </c>
      <c r="D54" s="18">
        <v>7856</v>
      </c>
      <c r="E54" s="38"/>
      <c r="F54" s="38"/>
      <c r="G54" s="23" t="s">
        <v>102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4">
      <c r="A55" s="20"/>
      <c r="B55" s="21" t="s">
        <v>103</v>
      </c>
      <c r="C55" s="18" t="s">
        <v>99</v>
      </c>
      <c r="D55" s="18">
        <v>7856</v>
      </c>
      <c r="E55" s="38"/>
      <c r="F55" s="38"/>
      <c r="G55" s="23" t="s">
        <v>104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8.8">
      <c r="A56" s="12">
        <v>36</v>
      </c>
      <c r="B56" s="17" t="s">
        <v>105</v>
      </c>
      <c r="C56" s="14" t="s">
        <v>82</v>
      </c>
      <c r="D56" s="14">
        <v>960.17</v>
      </c>
      <c r="E56" s="14">
        <v>1380</v>
      </c>
      <c r="F56" s="38">
        <f t="shared" ref="F56:F108" si="6">D56*E56</f>
        <v>1325034.5999999999</v>
      </c>
      <c r="G56" s="1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4">
      <c r="A57" s="7"/>
      <c r="B57" s="21" t="s">
        <v>106</v>
      </c>
      <c r="C57" s="18" t="s">
        <v>90</v>
      </c>
      <c r="D57" s="18">
        <v>1.27</v>
      </c>
      <c r="E57" s="38"/>
      <c r="F57" s="38"/>
      <c r="G57" s="2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4">
      <c r="A58" s="7"/>
      <c r="B58" s="21" t="s">
        <v>107</v>
      </c>
      <c r="C58" s="18" t="s">
        <v>68</v>
      </c>
      <c r="D58" s="18">
        <v>20.71</v>
      </c>
      <c r="E58" s="38"/>
      <c r="F58" s="38"/>
      <c r="G58" s="23" t="s">
        <v>108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4">
      <c r="A59" s="7"/>
      <c r="B59" s="21" t="s">
        <v>109</v>
      </c>
      <c r="C59" s="18" t="s">
        <v>88</v>
      </c>
      <c r="D59" s="18">
        <v>2.5499999999999998</v>
      </c>
      <c r="E59" s="38"/>
      <c r="F59" s="38"/>
      <c r="G59" s="23" t="s">
        <v>110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4">
      <c r="A60" s="7"/>
      <c r="B60" s="21" t="s">
        <v>111</v>
      </c>
      <c r="C60" s="18" t="s">
        <v>90</v>
      </c>
      <c r="D60" s="18">
        <v>236.37</v>
      </c>
      <c r="E60" s="38"/>
      <c r="F60" s="38"/>
      <c r="G60" s="23" t="s">
        <v>91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4">
      <c r="A61" s="7"/>
      <c r="B61" s="21" t="s">
        <v>89</v>
      </c>
      <c r="C61" s="18" t="s">
        <v>90</v>
      </c>
      <c r="D61" s="18">
        <v>216.26</v>
      </c>
      <c r="E61" s="38"/>
      <c r="F61" s="38"/>
      <c r="G61" s="23" t="s">
        <v>91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4">
      <c r="A62" s="7"/>
      <c r="B62" s="21" t="s">
        <v>92</v>
      </c>
      <c r="C62" s="18" t="s">
        <v>90</v>
      </c>
      <c r="D62" s="18">
        <v>391</v>
      </c>
      <c r="E62" s="38"/>
      <c r="F62" s="38"/>
      <c r="G62" s="23" t="s">
        <v>91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4">
      <c r="A63" s="7"/>
      <c r="B63" s="21" t="s">
        <v>112</v>
      </c>
      <c r="C63" s="18" t="s">
        <v>90</v>
      </c>
      <c r="D63" s="18">
        <v>60.8</v>
      </c>
      <c r="E63" s="38"/>
      <c r="F63" s="38"/>
      <c r="G63" s="23" t="s">
        <v>91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4">
      <c r="A64" s="7"/>
      <c r="B64" s="21" t="s">
        <v>113</v>
      </c>
      <c r="C64" s="18" t="s">
        <v>82</v>
      </c>
      <c r="D64" s="18">
        <v>960.17</v>
      </c>
      <c r="E64" s="38"/>
      <c r="F64" s="38"/>
      <c r="G64" s="2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4">
      <c r="A65" s="7"/>
      <c r="B65" s="21" t="s">
        <v>114</v>
      </c>
      <c r="C65" s="18" t="s">
        <v>82</v>
      </c>
      <c r="D65" s="18">
        <v>160.03</v>
      </c>
      <c r="E65" s="38"/>
      <c r="F65" s="38"/>
      <c r="G65" s="2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4">
      <c r="A66" s="7"/>
      <c r="B66" s="21" t="s">
        <v>115</v>
      </c>
      <c r="C66" s="18" t="s">
        <v>99</v>
      </c>
      <c r="D66" s="18">
        <v>547</v>
      </c>
      <c r="E66" s="38"/>
      <c r="F66" s="38"/>
      <c r="G66" s="2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4">
      <c r="A67" s="7"/>
      <c r="B67" s="21" t="s">
        <v>101</v>
      </c>
      <c r="C67" s="18" t="s">
        <v>99</v>
      </c>
      <c r="D67" s="18">
        <v>6401</v>
      </c>
      <c r="E67" s="38"/>
      <c r="F67" s="38"/>
      <c r="G67" s="23" t="s">
        <v>116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4">
      <c r="A68" s="7"/>
      <c r="B68" s="21" t="s">
        <v>103</v>
      </c>
      <c r="C68" s="18" t="s">
        <v>99</v>
      </c>
      <c r="D68" s="18">
        <v>6401</v>
      </c>
      <c r="E68" s="38"/>
      <c r="F68" s="38"/>
      <c r="G68" s="23" t="s">
        <v>117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8.8">
      <c r="A69" s="12">
        <v>37</v>
      </c>
      <c r="B69" s="17" t="s">
        <v>118</v>
      </c>
      <c r="C69" s="14" t="s">
        <v>82</v>
      </c>
      <c r="D69" s="14">
        <v>167.82</v>
      </c>
      <c r="E69" s="14">
        <v>1380</v>
      </c>
      <c r="F69" s="38">
        <f t="shared" si="6"/>
        <v>231591.59999999998</v>
      </c>
      <c r="G69" s="10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4">
      <c r="A70" s="7"/>
      <c r="B70" s="21" t="s">
        <v>106</v>
      </c>
      <c r="C70" s="18" t="s">
        <v>90</v>
      </c>
      <c r="D70" s="18">
        <v>593.24</v>
      </c>
      <c r="E70" s="38"/>
      <c r="F70" s="38"/>
      <c r="G70" s="2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4">
      <c r="A71" s="7"/>
      <c r="B71" s="21" t="s">
        <v>119</v>
      </c>
      <c r="C71" s="18" t="s">
        <v>82</v>
      </c>
      <c r="D71" s="18">
        <v>167.82</v>
      </c>
      <c r="E71" s="38"/>
      <c r="F71" s="38"/>
      <c r="G71" s="2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4">
      <c r="A72" s="7"/>
      <c r="B72" s="21" t="s">
        <v>120</v>
      </c>
      <c r="C72" s="18" t="s">
        <v>90</v>
      </c>
      <c r="D72" s="18">
        <v>78.040000000000006</v>
      </c>
      <c r="E72" s="38"/>
      <c r="F72" s="38"/>
      <c r="G72" s="2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8.8">
      <c r="A73" s="7"/>
      <c r="B73" s="21" t="s">
        <v>121</v>
      </c>
      <c r="C73" s="18" t="s">
        <v>99</v>
      </c>
      <c r="D73" s="18">
        <v>8727</v>
      </c>
      <c r="E73" s="38"/>
      <c r="F73" s="38"/>
      <c r="G73" s="23" t="s">
        <v>122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8.8">
      <c r="A74" s="7"/>
      <c r="B74" s="21" t="s">
        <v>123</v>
      </c>
      <c r="C74" s="18" t="s">
        <v>82</v>
      </c>
      <c r="D74" s="18">
        <v>167.82</v>
      </c>
      <c r="E74" s="38"/>
      <c r="F74" s="38"/>
      <c r="G74" s="2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4">
      <c r="A75" s="7"/>
      <c r="B75" s="21" t="s">
        <v>101</v>
      </c>
      <c r="C75" s="18" t="s">
        <v>99</v>
      </c>
      <c r="D75" s="18">
        <v>13426</v>
      </c>
      <c r="E75" s="38"/>
      <c r="F75" s="38"/>
      <c r="G75" s="23" t="s">
        <v>124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4">
      <c r="A76" s="7"/>
      <c r="B76" s="21" t="s">
        <v>103</v>
      </c>
      <c r="C76" s="18" t="s">
        <v>99</v>
      </c>
      <c r="D76" s="18">
        <v>13426</v>
      </c>
      <c r="E76" s="38"/>
      <c r="F76" s="38"/>
      <c r="G76" s="23" t="s">
        <v>125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4">
      <c r="A77" s="7"/>
      <c r="B77" s="21" t="s">
        <v>107</v>
      </c>
      <c r="C77" s="18" t="s">
        <v>68</v>
      </c>
      <c r="D77" s="18">
        <v>14.47</v>
      </c>
      <c r="E77" s="38"/>
      <c r="F77" s="38"/>
      <c r="G77" s="23" t="s">
        <v>108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4">
      <c r="A78" s="7"/>
      <c r="B78" s="21" t="s">
        <v>109</v>
      </c>
      <c r="C78" s="18" t="s">
        <v>88</v>
      </c>
      <c r="D78" s="18">
        <v>16.670000000000002</v>
      </c>
      <c r="E78" s="38"/>
      <c r="F78" s="38"/>
      <c r="G78" s="23" t="s">
        <v>110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4">
      <c r="A79" s="7"/>
      <c r="B79" s="21" t="s">
        <v>111</v>
      </c>
      <c r="C79" s="18" t="s">
        <v>90</v>
      </c>
      <c r="D79" s="18">
        <v>434.24</v>
      </c>
      <c r="E79" s="38"/>
      <c r="F79" s="38"/>
      <c r="G79" s="23" t="s">
        <v>91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4">
      <c r="A80" s="7"/>
      <c r="B80" s="21" t="s">
        <v>89</v>
      </c>
      <c r="C80" s="18" t="s">
        <v>90</v>
      </c>
      <c r="D80" s="18">
        <v>132.19999999999999</v>
      </c>
      <c r="E80" s="38"/>
      <c r="F80" s="38"/>
      <c r="G80" s="23" t="s">
        <v>91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4">
      <c r="A81" s="7"/>
      <c r="B81" s="21" t="s">
        <v>92</v>
      </c>
      <c r="C81" s="18" t="s">
        <v>90</v>
      </c>
      <c r="D81" s="18">
        <v>179.1</v>
      </c>
      <c r="E81" s="38"/>
      <c r="F81" s="38"/>
      <c r="G81" s="23" t="s">
        <v>91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4">
      <c r="A82" s="7"/>
      <c r="B82" s="21" t="s">
        <v>112</v>
      </c>
      <c r="C82" s="18" t="s">
        <v>90</v>
      </c>
      <c r="D82" s="18">
        <v>81.64</v>
      </c>
      <c r="E82" s="38"/>
      <c r="F82" s="38"/>
      <c r="G82" s="23" t="s">
        <v>91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4">
      <c r="A83" s="7"/>
      <c r="B83" s="21" t="s">
        <v>113</v>
      </c>
      <c r="C83" s="18" t="s">
        <v>82</v>
      </c>
      <c r="D83" s="18">
        <v>167.82</v>
      </c>
      <c r="E83" s="38"/>
      <c r="F83" s="38"/>
      <c r="G83" s="2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4">
      <c r="A84" s="7"/>
      <c r="B84" s="21" t="s">
        <v>126</v>
      </c>
      <c r="C84" s="18" t="s">
        <v>68</v>
      </c>
      <c r="D84" s="18">
        <v>33.56</v>
      </c>
      <c r="E84" s="38"/>
      <c r="F84" s="38"/>
      <c r="G84" s="23" t="s">
        <v>127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4">
      <c r="A85" s="7"/>
      <c r="B85" s="21" t="s">
        <v>128</v>
      </c>
      <c r="C85" s="18" t="s">
        <v>82</v>
      </c>
      <c r="D85" s="18">
        <v>167.82</v>
      </c>
      <c r="E85" s="38"/>
      <c r="F85" s="38"/>
      <c r="G85" s="2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3.2">
      <c r="A86" s="12">
        <v>38</v>
      </c>
      <c r="B86" s="17" t="s">
        <v>129</v>
      </c>
      <c r="C86" s="14" t="s">
        <v>99</v>
      </c>
      <c r="D86" s="14">
        <v>110</v>
      </c>
      <c r="E86" s="14">
        <v>1500</v>
      </c>
      <c r="F86" s="38">
        <f t="shared" si="6"/>
        <v>165000</v>
      </c>
      <c r="G86" s="10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8.8">
      <c r="A87" s="7"/>
      <c r="B87" s="21" t="s">
        <v>130</v>
      </c>
      <c r="C87" s="18" t="s">
        <v>88</v>
      </c>
      <c r="D87" s="18">
        <v>36.299999999999997</v>
      </c>
      <c r="E87" s="38"/>
      <c r="F87" s="38"/>
      <c r="G87" s="2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4">
      <c r="A88" s="7"/>
      <c r="B88" s="21" t="s">
        <v>92</v>
      </c>
      <c r="C88" s="18" t="s">
        <v>90</v>
      </c>
      <c r="D88" s="18">
        <v>22141.3</v>
      </c>
      <c r="E88" s="38"/>
      <c r="F88" s="38"/>
      <c r="G88" s="10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4">
      <c r="A89" s="7"/>
      <c r="B89" s="21" t="s">
        <v>131</v>
      </c>
      <c r="C89" s="18" t="s">
        <v>88</v>
      </c>
      <c r="D89" s="18">
        <v>448.67</v>
      </c>
      <c r="E89" s="38"/>
      <c r="F89" s="38"/>
      <c r="G89" s="10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3.2">
      <c r="A90" s="12">
        <v>39</v>
      </c>
      <c r="B90" s="17" t="s">
        <v>132</v>
      </c>
      <c r="C90" s="14" t="s">
        <v>99</v>
      </c>
      <c r="D90" s="14">
        <v>38</v>
      </c>
      <c r="E90" s="14">
        <v>1500</v>
      </c>
      <c r="F90" s="38">
        <f t="shared" si="6"/>
        <v>57000</v>
      </c>
      <c r="G90" s="10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8.8">
      <c r="A91" s="7"/>
      <c r="B91" s="21" t="s">
        <v>130</v>
      </c>
      <c r="C91" s="18" t="s">
        <v>88</v>
      </c>
      <c r="D91" s="18">
        <v>4.18</v>
      </c>
      <c r="E91" s="38"/>
      <c r="F91" s="38"/>
      <c r="G91" s="2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4">
      <c r="A92" s="7"/>
      <c r="B92" s="21" t="s">
        <v>92</v>
      </c>
      <c r="C92" s="18" t="s">
        <v>90</v>
      </c>
      <c r="D92" s="18">
        <v>1681.99</v>
      </c>
      <c r="E92" s="38"/>
      <c r="F92" s="38"/>
      <c r="G92" s="23" t="s">
        <v>91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4">
      <c r="A93" s="7"/>
      <c r="B93" s="21" t="s">
        <v>131</v>
      </c>
      <c r="C93" s="18" t="s">
        <v>88</v>
      </c>
      <c r="D93" s="18">
        <v>74.37</v>
      </c>
      <c r="E93" s="38"/>
      <c r="F93" s="38"/>
      <c r="G93" s="23" t="s">
        <v>110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3.2">
      <c r="A94" s="12">
        <v>40</v>
      </c>
      <c r="B94" s="17" t="s">
        <v>133</v>
      </c>
      <c r="C94" s="14" t="s">
        <v>99</v>
      </c>
      <c r="D94" s="14">
        <v>6</v>
      </c>
      <c r="E94" s="14">
        <v>1500</v>
      </c>
      <c r="F94" s="38">
        <f t="shared" si="6"/>
        <v>9000</v>
      </c>
      <c r="G94" s="10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8.8">
      <c r="A95" s="7"/>
      <c r="B95" s="21" t="s">
        <v>130</v>
      </c>
      <c r="C95" s="18" t="s">
        <v>88</v>
      </c>
      <c r="D95" s="18">
        <v>0.12</v>
      </c>
      <c r="E95" s="38"/>
      <c r="F95" s="38"/>
      <c r="G95" s="2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4">
      <c r="A96" s="7"/>
      <c r="B96" s="21" t="s">
        <v>92</v>
      </c>
      <c r="C96" s="18" t="s">
        <v>90</v>
      </c>
      <c r="D96" s="18">
        <v>60.24</v>
      </c>
      <c r="E96" s="38"/>
      <c r="F96" s="38"/>
      <c r="G96" s="23" t="s">
        <v>91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4">
      <c r="A97" s="7"/>
      <c r="B97" s="21" t="s">
        <v>131</v>
      </c>
      <c r="C97" s="18" t="s">
        <v>88</v>
      </c>
      <c r="D97" s="18">
        <v>74.37</v>
      </c>
      <c r="E97" s="38"/>
      <c r="F97" s="38"/>
      <c r="G97" s="23" t="s">
        <v>110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8.8">
      <c r="A98" s="12">
        <v>41</v>
      </c>
      <c r="B98" s="17" t="s">
        <v>134</v>
      </c>
      <c r="C98" s="14" t="s">
        <v>82</v>
      </c>
      <c r="D98" s="14">
        <v>259.52</v>
      </c>
      <c r="E98" s="14">
        <v>1890</v>
      </c>
      <c r="F98" s="38">
        <f t="shared" si="6"/>
        <v>490492.8</v>
      </c>
      <c r="G98" s="10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4">
      <c r="A99" s="25"/>
      <c r="B99" s="21" t="s">
        <v>106</v>
      </c>
      <c r="C99" s="18" t="s">
        <v>90</v>
      </c>
      <c r="D99" s="18">
        <v>689.52</v>
      </c>
      <c r="E99" s="38"/>
      <c r="F99" s="38"/>
      <c r="G99" s="2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8.8">
      <c r="A100" s="26"/>
      <c r="B100" s="21" t="s">
        <v>135</v>
      </c>
      <c r="C100" s="18" t="s">
        <v>82</v>
      </c>
      <c r="D100" s="18">
        <v>256.67</v>
      </c>
      <c r="E100" s="38"/>
      <c r="F100" s="38"/>
      <c r="G100" s="2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4">
      <c r="A101" s="26"/>
      <c r="B101" s="21" t="s">
        <v>101</v>
      </c>
      <c r="C101" s="18" t="s">
        <v>99</v>
      </c>
      <c r="D101" s="18">
        <v>1283</v>
      </c>
      <c r="E101" s="38"/>
      <c r="F101" s="38"/>
      <c r="G101" s="23" t="s">
        <v>136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4">
      <c r="A102" s="26"/>
      <c r="B102" s="21" t="s">
        <v>103</v>
      </c>
      <c r="C102" s="18" t="s">
        <v>99</v>
      </c>
      <c r="D102" s="18">
        <v>1283</v>
      </c>
      <c r="E102" s="38"/>
      <c r="F102" s="38"/>
      <c r="G102" s="23" t="s">
        <v>137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4">
      <c r="A103" s="26"/>
      <c r="B103" s="21" t="s">
        <v>107</v>
      </c>
      <c r="C103" s="18" t="s">
        <v>68</v>
      </c>
      <c r="D103" s="18">
        <v>9.75</v>
      </c>
      <c r="E103" s="38"/>
      <c r="F103" s="38"/>
      <c r="G103" s="23" t="s">
        <v>108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4">
      <c r="A104" s="26"/>
      <c r="B104" s="21" t="s">
        <v>89</v>
      </c>
      <c r="C104" s="18" t="s">
        <v>90</v>
      </c>
      <c r="D104" s="18">
        <v>170.02</v>
      </c>
      <c r="E104" s="38"/>
      <c r="F104" s="38"/>
      <c r="G104" s="23" t="s">
        <v>91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4">
      <c r="A105" s="26"/>
      <c r="B105" s="21" t="s">
        <v>92</v>
      </c>
      <c r="C105" s="18" t="s">
        <v>90</v>
      </c>
      <c r="D105" s="18">
        <v>228.17</v>
      </c>
      <c r="E105" s="38"/>
      <c r="F105" s="38"/>
      <c r="G105" s="23" t="s">
        <v>91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4">
      <c r="A106" s="26"/>
      <c r="B106" s="21" t="s">
        <v>113</v>
      </c>
      <c r="C106" s="18" t="s">
        <v>82</v>
      </c>
      <c r="D106" s="18">
        <v>259.52</v>
      </c>
      <c r="E106" s="38"/>
      <c r="F106" s="38"/>
      <c r="G106" s="2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4">
      <c r="A107" s="26"/>
      <c r="B107" s="21" t="s">
        <v>126</v>
      </c>
      <c r="C107" s="18" t="s">
        <v>68</v>
      </c>
      <c r="D107" s="18">
        <v>51.33</v>
      </c>
      <c r="E107" s="38"/>
      <c r="F107" s="38"/>
      <c r="G107" s="23" t="s">
        <v>127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8.8">
      <c r="A108" s="27">
        <v>42</v>
      </c>
      <c r="B108" s="17" t="s">
        <v>138</v>
      </c>
      <c r="C108" s="14" t="s">
        <v>82</v>
      </c>
      <c r="D108" s="14">
        <v>947.04</v>
      </c>
      <c r="E108" s="14">
        <v>1380</v>
      </c>
      <c r="F108" s="38">
        <f t="shared" si="6"/>
        <v>1306915.2</v>
      </c>
      <c r="G108" s="10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8.8">
      <c r="A109" s="26"/>
      <c r="B109" s="21" t="s">
        <v>139</v>
      </c>
      <c r="C109" s="18" t="s">
        <v>88</v>
      </c>
      <c r="D109" s="18">
        <v>51.94</v>
      </c>
      <c r="E109" s="38"/>
      <c r="F109" s="38"/>
      <c r="G109" s="23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4">
      <c r="A110" s="26"/>
      <c r="B110" s="21" t="s">
        <v>140</v>
      </c>
      <c r="C110" s="18" t="s">
        <v>82</v>
      </c>
      <c r="D110" s="18">
        <v>947.04</v>
      </c>
      <c r="E110" s="38"/>
      <c r="F110" s="38"/>
      <c r="G110" s="2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4">
      <c r="A111" s="26"/>
      <c r="B111" s="21" t="s">
        <v>141</v>
      </c>
      <c r="C111" s="18" t="s">
        <v>90</v>
      </c>
      <c r="D111" s="18">
        <v>1046.6300000000001</v>
      </c>
      <c r="E111" s="38"/>
      <c r="F111" s="38"/>
      <c r="G111" s="23" t="s">
        <v>142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4">
      <c r="A112" s="26"/>
      <c r="B112" s="21" t="s">
        <v>92</v>
      </c>
      <c r="C112" s="18" t="s">
        <v>90</v>
      </c>
      <c r="D112" s="18">
        <v>1266.6199999999999</v>
      </c>
      <c r="E112" s="38"/>
      <c r="F112" s="38"/>
      <c r="G112" s="23" t="s">
        <v>143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4">
      <c r="A113" s="26"/>
      <c r="B113" s="21" t="s">
        <v>107</v>
      </c>
      <c r="C113" s="18" t="s">
        <v>68</v>
      </c>
      <c r="D113" s="18">
        <v>90.35</v>
      </c>
      <c r="E113" s="38"/>
      <c r="F113" s="38"/>
      <c r="G113" s="23" t="s">
        <v>108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4">
      <c r="A114" s="26"/>
      <c r="B114" s="21" t="s">
        <v>144</v>
      </c>
      <c r="C114" s="18" t="s">
        <v>82</v>
      </c>
      <c r="D114" s="18">
        <v>947.04</v>
      </c>
      <c r="E114" s="38"/>
      <c r="F114" s="38"/>
      <c r="G114" s="2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8.8">
      <c r="A115" s="28">
        <v>43</v>
      </c>
      <c r="B115" s="17" t="s">
        <v>145</v>
      </c>
      <c r="C115" s="38" t="s">
        <v>82</v>
      </c>
      <c r="D115" s="38">
        <v>229.24</v>
      </c>
      <c r="E115" s="47">
        <v>1380</v>
      </c>
      <c r="F115" s="47">
        <f>D115*E115</f>
        <v>316351.2</v>
      </c>
      <c r="G115" s="10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8.8">
      <c r="A116" s="25"/>
      <c r="B116" s="21" t="s">
        <v>146</v>
      </c>
      <c r="C116" s="18" t="s">
        <v>88</v>
      </c>
      <c r="D116" s="18">
        <v>9.0500000000000007</v>
      </c>
      <c r="E116" s="38"/>
      <c r="F116" s="38"/>
      <c r="G116" s="2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4">
      <c r="A117" s="26"/>
      <c r="B117" s="21" t="s">
        <v>113</v>
      </c>
      <c r="C117" s="18" t="s">
        <v>82</v>
      </c>
      <c r="D117" s="18">
        <v>229.24</v>
      </c>
      <c r="E117" s="38"/>
      <c r="F117" s="38"/>
      <c r="G117" s="2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4">
      <c r="A118" s="26"/>
      <c r="B118" s="21" t="s">
        <v>89</v>
      </c>
      <c r="C118" s="18" t="s">
        <v>90</v>
      </c>
      <c r="D118" s="18">
        <v>216.63</v>
      </c>
      <c r="E118" s="38"/>
      <c r="F118" s="38"/>
      <c r="G118" s="23" t="s">
        <v>147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4">
      <c r="A119" s="26"/>
      <c r="B119" s="21" t="s">
        <v>148</v>
      </c>
      <c r="C119" s="18" t="s">
        <v>90</v>
      </c>
      <c r="D119" s="18">
        <v>262.48</v>
      </c>
      <c r="E119" s="38"/>
      <c r="F119" s="38"/>
      <c r="G119" s="23" t="s">
        <v>149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4">
      <c r="A120" s="26"/>
      <c r="B120" s="21" t="s">
        <v>107</v>
      </c>
      <c r="C120" s="18" t="s">
        <v>68</v>
      </c>
      <c r="D120" s="18">
        <v>24.39</v>
      </c>
      <c r="E120" s="38"/>
      <c r="F120" s="38"/>
      <c r="G120" s="23" t="s">
        <v>108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4">
      <c r="A121" s="26"/>
      <c r="B121" s="21" t="s">
        <v>150</v>
      </c>
      <c r="C121" s="18" t="s">
        <v>82</v>
      </c>
      <c r="D121" s="18">
        <v>229.24</v>
      </c>
      <c r="E121" s="38"/>
      <c r="F121" s="38"/>
      <c r="G121" s="2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8.8">
      <c r="A122" s="28">
        <v>44</v>
      </c>
      <c r="B122" s="17" t="s">
        <v>151</v>
      </c>
      <c r="C122" s="38" t="s">
        <v>82</v>
      </c>
      <c r="D122" s="38">
        <v>148.91999999999999</v>
      </c>
      <c r="E122" s="47">
        <v>1380</v>
      </c>
      <c r="F122" s="47">
        <f>D122*E122</f>
        <v>205509.59999999998</v>
      </c>
      <c r="G122" s="10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8.8">
      <c r="A123" s="25"/>
      <c r="B123" s="21" t="s">
        <v>135</v>
      </c>
      <c r="C123" s="18" t="s">
        <v>82</v>
      </c>
      <c r="D123" s="18">
        <v>148.91999999999999</v>
      </c>
      <c r="E123" s="38"/>
      <c r="F123" s="38"/>
      <c r="G123" s="2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8.8">
      <c r="A124" s="26"/>
      <c r="B124" s="21" t="s">
        <v>152</v>
      </c>
      <c r="C124" s="18" t="s">
        <v>99</v>
      </c>
      <c r="D124" s="18">
        <v>745</v>
      </c>
      <c r="E124" s="38"/>
      <c r="F124" s="38"/>
      <c r="G124" s="23" t="s">
        <v>153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4">
      <c r="A125" s="26"/>
      <c r="B125" s="21" t="s">
        <v>154</v>
      </c>
      <c r="C125" s="18" t="s">
        <v>99</v>
      </c>
      <c r="D125" s="18">
        <v>745</v>
      </c>
      <c r="E125" s="38"/>
      <c r="F125" s="38"/>
      <c r="G125" s="23" t="s">
        <v>155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8.8">
      <c r="A126" s="26"/>
      <c r="B126" s="21" t="s">
        <v>156</v>
      </c>
      <c r="C126" s="18" t="s">
        <v>90</v>
      </c>
      <c r="D126" s="18">
        <v>85.78</v>
      </c>
      <c r="E126" s="38"/>
      <c r="F126" s="38"/>
      <c r="G126" s="23" t="s">
        <v>157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8.8">
      <c r="A127" s="26"/>
      <c r="B127" s="21" t="s">
        <v>158</v>
      </c>
      <c r="C127" s="18" t="s">
        <v>90</v>
      </c>
      <c r="D127" s="18">
        <v>115.12</v>
      </c>
      <c r="E127" s="38"/>
      <c r="F127" s="38"/>
      <c r="G127" s="23" t="s">
        <v>159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4">
      <c r="A128" s="26"/>
      <c r="B128" s="21" t="s">
        <v>160</v>
      </c>
      <c r="C128" s="18" t="s">
        <v>68</v>
      </c>
      <c r="D128" s="18">
        <v>29.78</v>
      </c>
      <c r="E128" s="38"/>
      <c r="F128" s="38"/>
      <c r="G128" s="2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3.2">
      <c r="A129" s="28">
        <v>45</v>
      </c>
      <c r="B129" s="23" t="s">
        <v>161</v>
      </c>
      <c r="C129" s="38" t="s">
        <v>82</v>
      </c>
      <c r="D129" s="38">
        <v>5.2</v>
      </c>
      <c r="E129" s="47">
        <v>1380</v>
      </c>
      <c r="F129" s="47">
        <f>D129*E129</f>
        <v>7176</v>
      </c>
      <c r="G129" s="30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4">
      <c r="A130" s="25"/>
      <c r="B130" s="21" t="s">
        <v>113</v>
      </c>
      <c r="C130" s="18" t="s">
        <v>82</v>
      </c>
      <c r="D130" s="18">
        <v>5.2</v>
      </c>
      <c r="E130" s="38"/>
      <c r="F130" s="38"/>
      <c r="G130" s="23" t="s">
        <v>162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4">
      <c r="A131" s="26"/>
      <c r="B131" s="21" t="s">
        <v>89</v>
      </c>
      <c r="C131" s="18" t="s">
        <v>90</v>
      </c>
      <c r="D131" s="18">
        <v>2.94</v>
      </c>
      <c r="E131" s="38"/>
      <c r="F131" s="38"/>
      <c r="G131" s="2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4">
      <c r="A132" s="26"/>
      <c r="B132" s="21" t="s">
        <v>163</v>
      </c>
      <c r="C132" s="18" t="s">
        <v>90</v>
      </c>
      <c r="D132" s="18">
        <v>3.91</v>
      </c>
      <c r="E132" s="38"/>
      <c r="F132" s="38"/>
      <c r="G132" s="2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4">
      <c r="A133" s="26"/>
      <c r="B133" s="21" t="s">
        <v>111</v>
      </c>
      <c r="C133" s="18" t="s">
        <v>90</v>
      </c>
      <c r="D133" s="18">
        <v>1.72</v>
      </c>
      <c r="E133" s="38"/>
      <c r="F133" s="38"/>
      <c r="G133" s="2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4">
      <c r="A134" s="26"/>
      <c r="B134" s="21" t="s">
        <v>126</v>
      </c>
      <c r="C134" s="18" t="s">
        <v>68</v>
      </c>
      <c r="D134" s="18">
        <v>1.04</v>
      </c>
      <c r="E134" s="38"/>
      <c r="F134" s="38"/>
      <c r="G134" s="23" t="s">
        <v>127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4">
      <c r="A135" s="26"/>
      <c r="B135" s="21" t="s">
        <v>164</v>
      </c>
      <c r="C135" s="18" t="s">
        <v>99</v>
      </c>
      <c r="D135" s="18">
        <v>2</v>
      </c>
      <c r="E135" s="38"/>
      <c r="F135" s="38"/>
      <c r="G135" s="2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4">
      <c r="A136" s="26"/>
      <c r="B136" s="21" t="s">
        <v>165</v>
      </c>
      <c r="C136" s="18" t="s">
        <v>82</v>
      </c>
      <c r="D136" s="18">
        <v>5.2</v>
      </c>
      <c r="E136" s="38"/>
      <c r="F136" s="38"/>
      <c r="G136" s="2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4">
      <c r="A137" s="48"/>
      <c r="B137" s="49" t="s">
        <v>166</v>
      </c>
      <c r="C137" s="50" t="s">
        <v>8</v>
      </c>
      <c r="D137" s="29">
        <f>D138+D139+D140+D141+D142+D143</f>
        <v>2.37</v>
      </c>
      <c r="E137" s="29"/>
      <c r="F137" s="29"/>
      <c r="G137" s="51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8.8">
      <c r="A138" s="52">
        <v>46</v>
      </c>
      <c r="B138" s="51" t="s">
        <v>167</v>
      </c>
      <c r="C138" s="50" t="s">
        <v>8</v>
      </c>
      <c r="D138" s="53">
        <v>0.09</v>
      </c>
      <c r="E138" s="53"/>
      <c r="F138" s="53"/>
      <c r="G138" s="51" t="s">
        <v>168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8.8">
      <c r="A139" s="52"/>
      <c r="B139" s="51" t="s">
        <v>169</v>
      </c>
      <c r="C139" s="50" t="s">
        <v>8</v>
      </c>
      <c r="D139" s="53">
        <v>1.3</v>
      </c>
      <c r="E139" s="53"/>
      <c r="F139" s="53"/>
      <c r="G139" s="51" t="s">
        <v>170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8.8">
      <c r="A140" s="52"/>
      <c r="B140" s="51" t="s">
        <v>171</v>
      </c>
      <c r="C140" s="50" t="s">
        <v>8</v>
      </c>
      <c r="D140" s="53">
        <v>7.0000000000000007E-2</v>
      </c>
      <c r="E140" s="53"/>
      <c r="F140" s="53"/>
      <c r="G140" s="51" t="s">
        <v>172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8.8">
      <c r="A141" s="52"/>
      <c r="B141" s="51" t="s">
        <v>173</v>
      </c>
      <c r="C141" s="50" t="s">
        <v>8</v>
      </c>
      <c r="D141" s="53">
        <v>0.17</v>
      </c>
      <c r="E141" s="53"/>
      <c r="F141" s="53"/>
      <c r="G141" s="51" t="s">
        <v>174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8.8">
      <c r="A142" s="52"/>
      <c r="B142" s="51" t="s">
        <v>175</v>
      </c>
      <c r="C142" s="50" t="s">
        <v>8</v>
      </c>
      <c r="D142" s="54">
        <v>0.3</v>
      </c>
      <c r="E142" s="54"/>
      <c r="F142" s="54"/>
      <c r="G142" s="51" t="s">
        <v>176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8.8">
      <c r="A143" s="52"/>
      <c r="B143" s="51" t="s">
        <v>177</v>
      </c>
      <c r="C143" s="50" t="s">
        <v>8</v>
      </c>
      <c r="D143" s="54">
        <v>0.44</v>
      </c>
      <c r="E143" s="54"/>
      <c r="F143" s="54"/>
      <c r="G143" s="51" t="s">
        <v>178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8.8">
      <c r="A144" s="52"/>
      <c r="B144" s="51" t="s">
        <v>179</v>
      </c>
      <c r="C144" s="50" t="s">
        <v>8</v>
      </c>
      <c r="D144" s="54">
        <v>0.03</v>
      </c>
      <c r="E144" s="54"/>
      <c r="F144" s="54"/>
      <c r="G144" s="51" t="s">
        <v>180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8.8">
      <c r="A145" s="52"/>
      <c r="B145" s="51" t="s">
        <v>181</v>
      </c>
      <c r="C145" s="50" t="s">
        <v>8</v>
      </c>
      <c r="D145" s="54">
        <v>0.11</v>
      </c>
      <c r="E145" s="54"/>
      <c r="F145" s="54"/>
      <c r="G145" s="51" t="s">
        <v>182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8.8">
      <c r="A146" s="52"/>
      <c r="B146" s="51" t="s">
        <v>183</v>
      </c>
      <c r="C146" s="50" t="s">
        <v>99</v>
      </c>
      <c r="D146" s="50">
        <v>656</v>
      </c>
      <c r="E146" s="50"/>
      <c r="F146" s="50"/>
      <c r="G146" s="51" t="s">
        <v>184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4">
      <c r="A147" s="52"/>
      <c r="B147" s="51" t="s">
        <v>185</v>
      </c>
      <c r="C147" s="50" t="s">
        <v>99</v>
      </c>
      <c r="D147" s="50">
        <v>116</v>
      </c>
      <c r="E147" s="50"/>
      <c r="F147" s="50"/>
      <c r="G147" s="51" t="s">
        <v>186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4">
      <c r="A148" s="52"/>
      <c r="B148" s="51" t="s">
        <v>187</v>
      </c>
      <c r="C148" s="50" t="s">
        <v>68</v>
      </c>
      <c r="D148" s="50">
        <v>210.54</v>
      </c>
      <c r="E148" s="50"/>
      <c r="F148" s="50"/>
      <c r="G148" s="51" t="s">
        <v>188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4">
      <c r="A149" s="55"/>
      <c r="B149" s="51" t="s">
        <v>189</v>
      </c>
      <c r="C149" s="50" t="s">
        <v>190</v>
      </c>
      <c r="D149" s="50" t="s">
        <v>191</v>
      </c>
      <c r="E149" s="50"/>
      <c r="F149" s="50"/>
      <c r="G149" s="51" t="s">
        <v>192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4">
      <c r="A150" s="55">
        <v>47</v>
      </c>
      <c r="B150" s="51" t="s">
        <v>193</v>
      </c>
      <c r="C150" s="50"/>
      <c r="D150" s="50"/>
      <c r="E150" s="50"/>
      <c r="F150" s="50"/>
      <c r="G150" s="51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4">
      <c r="A151" s="55"/>
      <c r="B151" s="56" t="s">
        <v>194</v>
      </c>
      <c r="C151" s="57" t="s">
        <v>99</v>
      </c>
      <c r="D151" s="57">
        <v>112</v>
      </c>
      <c r="E151" s="57"/>
      <c r="F151" s="57"/>
      <c r="G151" s="51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4">
      <c r="A152" s="55"/>
      <c r="B152" s="56" t="s">
        <v>195</v>
      </c>
      <c r="C152" s="57" t="s">
        <v>99</v>
      </c>
      <c r="D152" s="57">
        <v>224</v>
      </c>
      <c r="E152" s="57"/>
      <c r="F152" s="57"/>
      <c r="G152" s="51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4">
      <c r="A153" s="55"/>
      <c r="B153" s="56" t="s">
        <v>196</v>
      </c>
      <c r="C153" s="57" t="s">
        <v>99</v>
      </c>
      <c r="D153" s="57">
        <v>224</v>
      </c>
      <c r="E153" s="57"/>
      <c r="F153" s="57"/>
      <c r="G153" s="51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4">
      <c r="A154" s="55"/>
      <c r="B154" s="56" t="s">
        <v>197</v>
      </c>
      <c r="C154" s="57" t="s">
        <v>99</v>
      </c>
      <c r="D154" s="57">
        <v>14</v>
      </c>
      <c r="E154" s="57"/>
      <c r="F154" s="57"/>
      <c r="G154" s="51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4">
      <c r="A155" s="55"/>
      <c r="B155" s="56" t="s">
        <v>198</v>
      </c>
      <c r="C155" s="57" t="s">
        <v>99</v>
      </c>
      <c r="D155" s="57">
        <v>28</v>
      </c>
      <c r="E155" s="57"/>
      <c r="F155" s="57"/>
      <c r="G155" s="51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8.8">
      <c r="A156" s="12">
        <v>48</v>
      </c>
      <c r="B156" s="33" t="s">
        <v>199</v>
      </c>
      <c r="C156" s="47" t="s">
        <v>739</v>
      </c>
      <c r="D156" s="47">
        <v>1</v>
      </c>
      <c r="E156" s="47">
        <v>357500</v>
      </c>
      <c r="F156" s="47">
        <f>D156*E156</f>
        <v>357500</v>
      </c>
      <c r="G156" s="30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4">
      <c r="A157" s="7"/>
      <c r="B157" s="21" t="s">
        <v>200</v>
      </c>
      <c r="C157" s="18" t="s">
        <v>90</v>
      </c>
      <c r="D157" s="18">
        <v>8.9600000000000009</v>
      </c>
      <c r="E157" s="38"/>
      <c r="F157" s="38"/>
      <c r="G157" s="30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4">
      <c r="A158" s="7"/>
      <c r="B158" s="21" t="s">
        <v>201</v>
      </c>
      <c r="C158" s="18" t="s">
        <v>90</v>
      </c>
      <c r="D158" s="18">
        <v>12.46</v>
      </c>
      <c r="E158" s="38"/>
      <c r="F158" s="38"/>
      <c r="G158" s="30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4">
      <c r="A159" s="7"/>
      <c r="B159" s="21" t="s">
        <v>202</v>
      </c>
      <c r="C159" s="18" t="s">
        <v>90</v>
      </c>
      <c r="D159" s="18">
        <v>16.940000000000001</v>
      </c>
      <c r="E159" s="38"/>
      <c r="F159" s="38"/>
      <c r="G159" s="30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8.8">
      <c r="A160" s="12">
        <v>49</v>
      </c>
      <c r="B160" s="23" t="s">
        <v>203</v>
      </c>
      <c r="C160" s="38" t="s">
        <v>99</v>
      </c>
      <c r="D160" s="38">
        <v>22</v>
      </c>
      <c r="E160" s="14">
        <v>9860</v>
      </c>
      <c r="F160" s="14">
        <f>D160*E160</f>
        <v>216920</v>
      </c>
      <c r="G160" s="30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8.8">
      <c r="A161" s="25"/>
      <c r="B161" s="21" t="s">
        <v>204</v>
      </c>
      <c r="C161" s="18" t="s">
        <v>99</v>
      </c>
      <c r="D161" s="18">
        <v>22</v>
      </c>
      <c r="E161" s="38"/>
      <c r="F161" s="38"/>
      <c r="G161" s="23" t="s">
        <v>205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4">
      <c r="A162" s="26"/>
      <c r="B162" s="21" t="s">
        <v>89</v>
      </c>
      <c r="C162" s="18" t="s">
        <v>90</v>
      </c>
      <c r="D162" s="18">
        <v>89.58</v>
      </c>
      <c r="E162" s="38"/>
      <c r="F162" s="38"/>
      <c r="G162" s="23" t="s">
        <v>206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4">
      <c r="A163" s="26"/>
      <c r="B163" s="21" t="s">
        <v>148</v>
      </c>
      <c r="C163" s="18" t="s">
        <v>90</v>
      </c>
      <c r="D163" s="18">
        <v>119.08</v>
      </c>
      <c r="E163" s="38"/>
      <c r="F163" s="38"/>
      <c r="G163" s="23" t="s">
        <v>207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8.8">
      <c r="A164" s="26"/>
      <c r="B164" s="21" t="s">
        <v>135</v>
      </c>
      <c r="C164" s="18" t="s">
        <v>82</v>
      </c>
      <c r="D164" s="18">
        <v>146.08000000000001</v>
      </c>
      <c r="E164" s="38"/>
      <c r="F164" s="38"/>
      <c r="G164" s="2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4">
      <c r="A165" s="26"/>
      <c r="B165" s="21" t="s">
        <v>101</v>
      </c>
      <c r="C165" s="18" t="s">
        <v>99</v>
      </c>
      <c r="D165" s="18">
        <v>730</v>
      </c>
      <c r="E165" s="38"/>
      <c r="F165" s="38"/>
      <c r="G165" s="23" t="s">
        <v>208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4">
      <c r="A166" s="26"/>
      <c r="B166" s="21" t="s">
        <v>126</v>
      </c>
      <c r="C166" s="18" t="s">
        <v>68</v>
      </c>
      <c r="D166" s="18">
        <v>29.22</v>
      </c>
      <c r="E166" s="38"/>
      <c r="F166" s="38"/>
      <c r="G166" s="23" t="s">
        <v>127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4">
      <c r="A167" s="26"/>
      <c r="B167" s="21" t="s">
        <v>113</v>
      </c>
      <c r="C167" s="18" t="s">
        <v>82</v>
      </c>
      <c r="D167" s="18">
        <v>145.19999999999999</v>
      </c>
      <c r="E167" s="38"/>
      <c r="F167" s="38"/>
      <c r="G167" s="2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4">
      <c r="A168" s="26"/>
      <c r="B168" s="21" t="s">
        <v>209</v>
      </c>
      <c r="C168" s="18" t="s">
        <v>210</v>
      </c>
      <c r="D168" s="18">
        <v>53.49</v>
      </c>
      <c r="E168" s="38"/>
      <c r="F168" s="38"/>
      <c r="G168" s="23" t="s">
        <v>211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4">
      <c r="A169" s="34"/>
      <c r="B169" s="73" t="s">
        <v>212</v>
      </c>
      <c r="C169" s="74"/>
      <c r="D169" s="74"/>
      <c r="E169" s="74"/>
      <c r="F169" s="74"/>
      <c r="G169" s="75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4">
      <c r="A170" s="7"/>
      <c r="B170" s="8" t="s">
        <v>5</v>
      </c>
      <c r="C170" s="9"/>
      <c r="D170" s="9"/>
      <c r="E170" s="14"/>
      <c r="F170" s="66">
        <f>F171+F172+F173+F174+F175+F176+F177</f>
        <v>593796.85</v>
      </c>
      <c r="G170" s="30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4">
      <c r="A171" s="7"/>
      <c r="B171" s="32" t="s">
        <v>213</v>
      </c>
      <c r="C171" s="14" t="s">
        <v>8</v>
      </c>
      <c r="D171" s="14">
        <v>1.73</v>
      </c>
      <c r="E171" s="14">
        <v>226015</v>
      </c>
      <c r="F171" s="14">
        <f>D171*E171</f>
        <v>391005.95</v>
      </c>
      <c r="G171" s="32" t="s">
        <v>214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8.8">
      <c r="A172" s="7"/>
      <c r="B172" s="32" t="s">
        <v>215</v>
      </c>
      <c r="C172" s="14" t="s">
        <v>8</v>
      </c>
      <c r="D172" s="14">
        <v>0.19</v>
      </c>
      <c r="E172" s="14">
        <v>226015</v>
      </c>
      <c r="F172" s="14">
        <f t="shared" ref="F172:F177" si="7">D172*E172</f>
        <v>42942.85</v>
      </c>
      <c r="G172" s="32" t="s">
        <v>216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8.8">
      <c r="A173" s="7"/>
      <c r="B173" s="32" t="s">
        <v>217</v>
      </c>
      <c r="C173" s="14" t="s">
        <v>8</v>
      </c>
      <c r="D173" s="14">
        <v>0.47</v>
      </c>
      <c r="E173" s="14">
        <v>226015</v>
      </c>
      <c r="F173" s="14">
        <f t="shared" si="7"/>
        <v>106227.04999999999</v>
      </c>
      <c r="G173" s="32" t="s">
        <v>218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4">
      <c r="A174" s="7"/>
      <c r="B174" s="32" t="s">
        <v>219</v>
      </c>
      <c r="C174" s="14" t="s">
        <v>8</v>
      </c>
      <c r="D174" s="14">
        <v>2.39</v>
      </c>
      <c r="E174" s="14">
        <v>750</v>
      </c>
      <c r="F174" s="14">
        <f t="shared" si="7"/>
        <v>1792.5</v>
      </c>
      <c r="G174" s="13">
        <v>2.39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4">
      <c r="A175" s="7"/>
      <c r="B175" s="32" t="s">
        <v>220</v>
      </c>
      <c r="C175" s="14" t="s">
        <v>8</v>
      </c>
      <c r="D175" s="14">
        <v>0.66</v>
      </c>
      <c r="E175" s="14">
        <v>15000</v>
      </c>
      <c r="F175" s="14">
        <f t="shared" si="7"/>
        <v>9900</v>
      </c>
      <c r="G175" s="32" t="s">
        <v>221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8.8">
      <c r="A176" s="7"/>
      <c r="B176" s="32" t="s">
        <v>46</v>
      </c>
      <c r="C176" s="14" t="s">
        <v>8</v>
      </c>
      <c r="D176" s="14">
        <v>1.73</v>
      </c>
      <c r="E176" s="14">
        <v>23200</v>
      </c>
      <c r="F176" s="14">
        <f t="shared" si="7"/>
        <v>40136</v>
      </c>
      <c r="G176" s="32" t="s">
        <v>222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4">
      <c r="A177" s="7"/>
      <c r="B177" s="32" t="s">
        <v>49</v>
      </c>
      <c r="C177" s="14" t="s">
        <v>8</v>
      </c>
      <c r="D177" s="14">
        <v>2.39</v>
      </c>
      <c r="E177" s="14">
        <v>750</v>
      </c>
      <c r="F177" s="14">
        <f t="shared" si="7"/>
        <v>1792.5</v>
      </c>
      <c r="G177" s="30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4">
      <c r="A178" s="7"/>
      <c r="B178" s="8"/>
      <c r="C178" s="14"/>
      <c r="D178" s="14"/>
      <c r="E178" s="14"/>
      <c r="F178" s="14"/>
      <c r="G178" s="3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3.2">
      <c r="A179" s="55"/>
      <c r="B179" s="58" t="s">
        <v>223</v>
      </c>
      <c r="C179" s="50" t="s">
        <v>8</v>
      </c>
      <c r="D179" s="50">
        <v>3.08</v>
      </c>
      <c r="E179" s="50"/>
      <c r="F179" s="50"/>
      <c r="G179" s="51" t="s">
        <v>224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4">
      <c r="A180" s="55"/>
      <c r="B180" s="56" t="s">
        <v>225</v>
      </c>
      <c r="C180" s="57" t="s">
        <v>99</v>
      </c>
      <c r="D180" s="57">
        <v>8</v>
      </c>
      <c r="E180" s="57"/>
      <c r="F180" s="57"/>
      <c r="G180" s="59" t="s">
        <v>226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4">
      <c r="A181" s="55"/>
      <c r="B181" s="56" t="s">
        <v>227</v>
      </c>
      <c r="C181" s="57" t="s">
        <v>99</v>
      </c>
      <c r="D181" s="57">
        <v>4</v>
      </c>
      <c r="E181" s="57"/>
      <c r="F181" s="57"/>
      <c r="G181" s="59" t="s">
        <v>228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4">
      <c r="A182" s="55"/>
      <c r="B182" s="56" t="s">
        <v>229</v>
      </c>
      <c r="C182" s="57" t="s">
        <v>99</v>
      </c>
      <c r="D182" s="57">
        <v>8</v>
      </c>
      <c r="E182" s="57"/>
      <c r="F182" s="57"/>
      <c r="G182" s="59" t="s">
        <v>230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4">
      <c r="A183" s="55"/>
      <c r="B183" s="56" t="s">
        <v>231</v>
      </c>
      <c r="C183" s="57" t="s">
        <v>99</v>
      </c>
      <c r="D183" s="57">
        <v>4</v>
      </c>
      <c r="E183" s="57"/>
      <c r="F183" s="57"/>
      <c r="G183" s="59" t="s">
        <v>232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4">
      <c r="A184" s="55"/>
      <c r="B184" s="56" t="s">
        <v>233</v>
      </c>
      <c r="C184" s="57" t="s">
        <v>99</v>
      </c>
      <c r="D184" s="57">
        <v>8</v>
      </c>
      <c r="E184" s="57"/>
      <c r="F184" s="57"/>
      <c r="G184" s="59" t="s">
        <v>234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4">
      <c r="A185" s="55"/>
      <c r="B185" s="56" t="s">
        <v>235</v>
      </c>
      <c r="C185" s="57" t="s">
        <v>99</v>
      </c>
      <c r="D185" s="57">
        <v>16</v>
      </c>
      <c r="E185" s="57"/>
      <c r="F185" s="57"/>
      <c r="G185" s="59" t="s">
        <v>236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4">
      <c r="A186" s="55"/>
      <c r="B186" s="56" t="s">
        <v>237</v>
      </c>
      <c r="C186" s="57" t="s">
        <v>99</v>
      </c>
      <c r="D186" s="57">
        <v>36</v>
      </c>
      <c r="E186" s="57"/>
      <c r="F186" s="57"/>
      <c r="G186" s="59" t="s">
        <v>238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4">
      <c r="A187" s="55"/>
      <c r="B187" s="56" t="s">
        <v>239</v>
      </c>
      <c r="C187" s="57" t="s">
        <v>99</v>
      </c>
      <c r="D187" s="57">
        <v>8</v>
      </c>
      <c r="E187" s="57"/>
      <c r="F187" s="57"/>
      <c r="G187" s="59" t="s">
        <v>240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4">
      <c r="A188" s="55"/>
      <c r="B188" s="56" t="s">
        <v>241</v>
      </c>
      <c r="C188" s="57" t="s">
        <v>99</v>
      </c>
      <c r="D188" s="57">
        <v>16</v>
      </c>
      <c r="E188" s="57"/>
      <c r="F188" s="57"/>
      <c r="G188" s="59" t="s">
        <v>242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4">
      <c r="A189" s="55"/>
      <c r="B189" s="56" t="s">
        <v>243</v>
      </c>
      <c r="C189" s="57" t="s">
        <v>99</v>
      </c>
      <c r="D189" s="57">
        <v>8</v>
      </c>
      <c r="E189" s="57"/>
      <c r="F189" s="57"/>
      <c r="G189" s="59" t="s">
        <v>244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4">
      <c r="A190" s="55"/>
      <c r="B190" s="56" t="s">
        <v>245</v>
      </c>
      <c r="C190" s="57" t="s">
        <v>99</v>
      </c>
      <c r="D190" s="57">
        <v>8</v>
      </c>
      <c r="E190" s="57"/>
      <c r="F190" s="57"/>
      <c r="G190" s="59" t="s">
        <v>246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4">
      <c r="A191" s="55"/>
      <c r="B191" s="56" t="s">
        <v>247</v>
      </c>
      <c r="C191" s="57" t="s">
        <v>99</v>
      </c>
      <c r="D191" s="57">
        <v>8</v>
      </c>
      <c r="E191" s="57"/>
      <c r="F191" s="57"/>
      <c r="G191" s="59" t="s">
        <v>248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4">
      <c r="A192" s="55"/>
      <c r="B192" s="56" t="s">
        <v>249</v>
      </c>
      <c r="C192" s="57" t="s">
        <v>99</v>
      </c>
      <c r="D192" s="57">
        <v>8</v>
      </c>
      <c r="E192" s="57"/>
      <c r="F192" s="57"/>
      <c r="G192" s="59" t="s">
        <v>250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4">
      <c r="A193" s="55"/>
      <c r="B193" s="56" t="s">
        <v>251</v>
      </c>
      <c r="C193" s="57" t="s">
        <v>99</v>
      </c>
      <c r="D193" s="57">
        <v>8</v>
      </c>
      <c r="E193" s="57"/>
      <c r="F193" s="57"/>
      <c r="G193" s="59" t="s">
        <v>252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4">
      <c r="A194" s="55"/>
      <c r="B194" s="56" t="s">
        <v>253</v>
      </c>
      <c r="C194" s="57" t="s">
        <v>99</v>
      </c>
      <c r="D194" s="57">
        <v>8</v>
      </c>
      <c r="E194" s="57"/>
      <c r="F194" s="57"/>
      <c r="G194" s="59" t="s">
        <v>254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4">
      <c r="A195" s="55"/>
      <c r="B195" s="56" t="s">
        <v>255</v>
      </c>
      <c r="C195" s="57" t="s">
        <v>99</v>
      </c>
      <c r="D195" s="57">
        <v>360</v>
      </c>
      <c r="E195" s="57"/>
      <c r="F195" s="57"/>
      <c r="G195" s="59" t="s">
        <v>242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4">
      <c r="A196" s="55"/>
      <c r="B196" s="56" t="s">
        <v>256</v>
      </c>
      <c r="C196" s="57" t="s">
        <v>99</v>
      </c>
      <c r="D196" s="57">
        <v>16</v>
      </c>
      <c r="E196" s="57"/>
      <c r="F196" s="57"/>
      <c r="G196" s="59" t="s">
        <v>257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4">
      <c r="A197" s="55"/>
      <c r="B197" s="56" t="s">
        <v>258</v>
      </c>
      <c r="C197" s="57" t="s">
        <v>99</v>
      </c>
      <c r="D197" s="57">
        <v>24</v>
      </c>
      <c r="E197" s="57"/>
      <c r="F197" s="57"/>
      <c r="G197" s="59" t="s">
        <v>259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4">
      <c r="A198" s="55"/>
      <c r="B198" s="56" t="s">
        <v>260</v>
      </c>
      <c r="C198" s="57" t="s">
        <v>99</v>
      </c>
      <c r="D198" s="57">
        <v>124</v>
      </c>
      <c r="E198" s="57"/>
      <c r="F198" s="57"/>
      <c r="G198" s="59" t="s">
        <v>261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4">
      <c r="A199" s="55"/>
      <c r="B199" s="56" t="s">
        <v>262</v>
      </c>
      <c r="C199" s="57" t="s">
        <v>99</v>
      </c>
      <c r="D199" s="57">
        <v>8</v>
      </c>
      <c r="E199" s="57"/>
      <c r="F199" s="57"/>
      <c r="G199" s="59" t="s">
        <v>263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4">
      <c r="A200" s="55"/>
      <c r="B200" s="56" t="s">
        <v>264</v>
      </c>
      <c r="C200" s="57" t="s">
        <v>99</v>
      </c>
      <c r="D200" s="57">
        <v>4</v>
      </c>
      <c r="E200" s="57"/>
      <c r="F200" s="57"/>
      <c r="G200" s="59" t="s">
        <v>265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4">
      <c r="A201" s="55"/>
      <c r="B201" s="56" t="s">
        <v>266</v>
      </c>
      <c r="C201" s="57" t="s">
        <v>99</v>
      </c>
      <c r="D201" s="57">
        <v>2</v>
      </c>
      <c r="E201" s="57"/>
      <c r="F201" s="57"/>
      <c r="G201" s="59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4">
      <c r="A202" s="55"/>
      <c r="B202" s="56" t="s">
        <v>267</v>
      </c>
      <c r="C202" s="57" t="s">
        <v>99</v>
      </c>
      <c r="D202" s="57">
        <v>4</v>
      </c>
      <c r="E202" s="57"/>
      <c r="F202" s="57"/>
      <c r="G202" s="59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4">
      <c r="A203" s="55"/>
      <c r="B203" s="56" t="s">
        <v>268</v>
      </c>
      <c r="C203" s="57" t="s">
        <v>99</v>
      </c>
      <c r="D203" s="57">
        <v>48</v>
      </c>
      <c r="E203" s="57"/>
      <c r="F203" s="57"/>
      <c r="G203" s="59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4">
      <c r="A204" s="55"/>
      <c r="B204" s="56" t="s">
        <v>269</v>
      </c>
      <c r="C204" s="57" t="s">
        <v>270</v>
      </c>
      <c r="D204" s="57">
        <v>288</v>
      </c>
      <c r="E204" s="57"/>
      <c r="F204" s="57"/>
      <c r="G204" s="59" t="s">
        <v>271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4">
      <c r="A205" s="55"/>
      <c r="B205" s="56" t="s">
        <v>272</v>
      </c>
      <c r="C205" s="57" t="s">
        <v>99</v>
      </c>
      <c r="D205" s="57">
        <v>216</v>
      </c>
      <c r="E205" s="57"/>
      <c r="F205" s="57"/>
      <c r="G205" s="59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4">
      <c r="A206" s="55"/>
      <c r="B206" s="56" t="s">
        <v>273</v>
      </c>
      <c r="C206" s="57" t="s">
        <v>99</v>
      </c>
      <c r="D206" s="57">
        <v>248</v>
      </c>
      <c r="E206" s="57"/>
      <c r="F206" s="57"/>
      <c r="G206" s="59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4">
      <c r="A207" s="55"/>
      <c r="B207" s="56" t="s">
        <v>274</v>
      </c>
      <c r="C207" s="57" t="s">
        <v>99</v>
      </c>
      <c r="D207" s="57">
        <v>624</v>
      </c>
      <c r="E207" s="57"/>
      <c r="F207" s="57"/>
      <c r="G207" s="59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4">
      <c r="A208" s="55"/>
      <c r="B208" s="56" t="s">
        <v>275</v>
      </c>
      <c r="C208" s="57" t="s">
        <v>99</v>
      </c>
      <c r="D208" s="57">
        <v>96</v>
      </c>
      <c r="E208" s="57"/>
      <c r="F208" s="57"/>
      <c r="G208" s="59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4">
      <c r="A209" s="55"/>
      <c r="B209" s="56" t="s">
        <v>276</v>
      </c>
      <c r="C209" s="57" t="s">
        <v>99</v>
      </c>
      <c r="D209" s="57">
        <v>1248</v>
      </c>
      <c r="E209" s="57"/>
      <c r="F209" s="57"/>
      <c r="G209" s="59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4">
      <c r="A210" s="55"/>
      <c r="B210" s="56" t="s">
        <v>277</v>
      </c>
      <c r="C210" s="57" t="s">
        <v>99</v>
      </c>
      <c r="D210" s="57">
        <v>2496</v>
      </c>
      <c r="E210" s="57"/>
      <c r="F210" s="57"/>
      <c r="G210" s="59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4">
      <c r="A211" s="55"/>
      <c r="B211" s="56" t="s">
        <v>278</v>
      </c>
      <c r="C211" s="57" t="s">
        <v>99</v>
      </c>
      <c r="D211" s="57">
        <v>32</v>
      </c>
      <c r="E211" s="57"/>
      <c r="F211" s="57"/>
      <c r="G211" s="59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4">
      <c r="A212" s="55"/>
      <c r="B212" s="56" t="s">
        <v>279</v>
      </c>
      <c r="C212" s="57" t="s">
        <v>99</v>
      </c>
      <c r="D212" s="57">
        <v>16</v>
      </c>
      <c r="E212" s="57"/>
      <c r="F212" s="57"/>
      <c r="G212" s="59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4">
      <c r="A213" s="55"/>
      <c r="B213" s="56" t="s">
        <v>280</v>
      </c>
      <c r="C213" s="57" t="s">
        <v>88</v>
      </c>
      <c r="D213" s="57">
        <v>7.3000000000000001E-3</v>
      </c>
      <c r="E213" s="57"/>
      <c r="F213" s="57"/>
      <c r="G213" s="59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8.8">
      <c r="A214" s="55"/>
      <c r="B214" s="51" t="s">
        <v>281</v>
      </c>
      <c r="C214" s="50" t="s">
        <v>99</v>
      </c>
      <c r="D214" s="50">
        <v>48</v>
      </c>
      <c r="E214" s="50"/>
      <c r="F214" s="50"/>
      <c r="G214" s="51" t="s">
        <v>282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8.8">
      <c r="A215" s="55"/>
      <c r="B215" s="60" t="s">
        <v>283</v>
      </c>
      <c r="C215" s="50" t="s">
        <v>11</v>
      </c>
      <c r="D215" s="50">
        <v>135.28</v>
      </c>
      <c r="E215" s="50"/>
      <c r="F215" s="50"/>
      <c r="G215" s="51" t="s">
        <v>284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3.2">
      <c r="A216" s="55"/>
      <c r="B216" s="56" t="s">
        <v>285</v>
      </c>
      <c r="C216" s="57" t="s">
        <v>99</v>
      </c>
      <c r="D216" s="57">
        <v>16</v>
      </c>
      <c r="E216" s="57"/>
      <c r="F216" s="57"/>
      <c r="G216" s="51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3.2">
      <c r="A217" s="55"/>
      <c r="B217" s="56" t="s">
        <v>286</v>
      </c>
      <c r="C217" s="57" t="s">
        <v>99</v>
      </c>
      <c r="D217" s="57">
        <v>8</v>
      </c>
      <c r="E217" s="57"/>
      <c r="F217" s="57"/>
      <c r="G217" s="51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3.2">
      <c r="A218" s="55"/>
      <c r="B218" s="56" t="s">
        <v>287</v>
      </c>
      <c r="C218" s="57" t="s">
        <v>99</v>
      </c>
      <c r="D218" s="57">
        <v>8</v>
      </c>
      <c r="E218" s="57"/>
      <c r="F218" s="57"/>
      <c r="G218" s="51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3.2">
      <c r="A219" s="55"/>
      <c r="B219" s="56" t="s">
        <v>288</v>
      </c>
      <c r="C219" s="57" t="s">
        <v>99</v>
      </c>
      <c r="D219" s="57">
        <v>4</v>
      </c>
      <c r="E219" s="57"/>
      <c r="F219" s="57"/>
      <c r="G219" s="51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3.2">
      <c r="A220" s="55"/>
      <c r="B220" s="56" t="s">
        <v>289</v>
      </c>
      <c r="C220" s="57" t="s">
        <v>99</v>
      </c>
      <c r="D220" s="57">
        <v>8</v>
      </c>
      <c r="E220" s="57"/>
      <c r="F220" s="57"/>
      <c r="G220" s="51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4">
      <c r="A221" s="55"/>
      <c r="B221" s="51" t="s">
        <v>290</v>
      </c>
      <c r="C221" s="50" t="s">
        <v>29</v>
      </c>
      <c r="D221" s="50">
        <v>54.32</v>
      </c>
      <c r="E221" s="50"/>
      <c r="F221" s="50"/>
      <c r="G221" s="51" t="s">
        <v>291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8.8">
      <c r="A222" s="12" t="s">
        <v>292</v>
      </c>
      <c r="B222" s="35" t="s">
        <v>293</v>
      </c>
      <c r="C222" s="9"/>
      <c r="D222" s="9"/>
      <c r="E222" s="14"/>
      <c r="F222" s="66">
        <f>F223+F224+F225+F226+F227+F228+F229+F230+F231+F232+F233</f>
        <v>1266885.1499999997</v>
      </c>
      <c r="G222" s="30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8.8">
      <c r="A223" s="36">
        <v>45665</v>
      </c>
      <c r="B223" s="23" t="s">
        <v>294</v>
      </c>
      <c r="C223" s="14" t="s">
        <v>11</v>
      </c>
      <c r="D223" s="14">
        <v>283.31</v>
      </c>
      <c r="E223" s="14">
        <v>420</v>
      </c>
      <c r="F223" s="14">
        <f>D223*E223</f>
        <v>118990.2</v>
      </c>
      <c r="G223" s="32" t="s">
        <v>295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8.8">
      <c r="A224" s="36">
        <v>45696</v>
      </c>
      <c r="B224" s="23" t="s">
        <v>296</v>
      </c>
      <c r="C224" s="14" t="s">
        <v>11</v>
      </c>
      <c r="D224" s="14">
        <v>263.20999999999998</v>
      </c>
      <c r="E224" s="14">
        <v>420</v>
      </c>
      <c r="F224" s="14">
        <f t="shared" ref="F224:F233" si="8">D224*E224</f>
        <v>110548.2</v>
      </c>
      <c r="G224" s="32" t="s">
        <v>297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8.8">
      <c r="A225" s="12">
        <v>4</v>
      </c>
      <c r="B225" s="23" t="s">
        <v>298</v>
      </c>
      <c r="C225" s="14" t="s">
        <v>11</v>
      </c>
      <c r="D225" s="14">
        <v>253.9</v>
      </c>
      <c r="E225" s="14">
        <v>104.5</v>
      </c>
      <c r="F225" s="14">
        <f t="shared" si="8"/>
        <v>26532.55</v>
      </c>
      <c r="G225" s="32" t="s">
        <v>299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8.8">
      <c r="A226" s="7"/>
      <c r="B226" s="37" t="s">
        <v>300</v>
      </c>
      <c r="C226" s="14" t="s">
        <v>11</v>
      </c>
      <c r="D226" s="14">
        <v>886.18</v>
      </c>
      <c r="E226" s="14">
        <v>890</v>
      </c>
      <c r="F226" s="14">
        <f t="shared" si="8"/>
        <v>788700.2</v>
      </c>
      <c r="G226" s="32" t="s">
        <v>301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8.8">
      <c r="A227" s="12">
        <v>5</v>
      </c>
      <c r="B227" s="23" t="s">
        <v>302</v>
      </c>
      <c r="C227" s="14" t="s">
        <v>11</v>
      </c>
      <c r="D227" s="14">
        <v>221.5</v>
      </c>
      <c r="E227" s="14">
        <v>187.5</v>
      </c>
      <c r="F227" s="14">
        <f t="shared" si="8"/>
        <v>41531.25</v>
      </c>
      <c r="G227" s="32" t="s">
        <v>303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8.8">
      <c r="A228" s="12">
        <v>3</v>
      </c>
      <c r="B228" s="23" t="s">
        <v>304</v>
      </c>
      <c r="C228" s="14" t="s">
        <v>11</v>
      </c>
      <c r="D228" s="14">
        <v>238.77</v>
      </c>
      <c r="E228" s="14">
        <v>320</v>
      </c>
      <c r="F228" s="14">
        <f t="shared" si="8"/>
        <v>76406.400000000009</v>
      </c>
      <c r="G228" s="32" t="s">
        <v>305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4">
      <c r="A229" s="12">
        <v>2</v>
      </c>
      <c r="B229" s="23" t="s">
        <v>306</v>
      </c>
      <c r="C229" s="14" t="s">
        <v>68</v>
      </c>
      <c r="D229" s="14">
        <v>44.31</v>
      </c>
      <c r="E229" s="14">
        <v>445</v>
      </c>
      <c r="F229" s="14">
        <f t="shared" si="8"/>
        <v>19717.95</v>
      </c>
      <c r="G229" s="32" t="s">
        <v>307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8.8">
      <c r="A230" s="12">
        <v>1</v>
      </c>
      <c r="B230" s="23" t="s">
        <v>308</v>
      </c>
      <c r="C230" s="14" t="s">
        <v>59</v>
      </c>
      <c r="D230" s="14">
        <v>4.3600000000000003</v>
      </c>
      <c r="E230" s="14">
        <v>395</v>
      </c>
      <c r="F230" s="14">
        <f t="shared" si="8"/>
        <v>1722.2</v>
      </c>
      <c r="G230" s="32" t="s">
        <v>309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8.8">
      <c r="A231" s="12">
        <v>9</v>
      </c>
      <c r="B231" s="23" t="s">
        <v>310</v>
      </c>
      <c r="C231" s="14" t="s">
        <v>11</v>
      </c>
      <c r="D231" s="14">
        <v>71.97</v>
      </c>
      <c r="E231" s="14">
        <v>420</v>
      </c>
      <c r="F231" s="14">
        <f t="shared" si="8"/>
        <v>30227.399999999998</v>
      </c>
      <c r="G231" s="32" t="s">
        <v>311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8.8">
      <c r="A232" s="12">
        <v>6</v>
      </c>
      <c r="B232" s="23" t="s">
        <v>312</v>
      </c>
      <c r="C232" s="14" t="s">
        <v>11</v>
      </c>
      <c r="D232" s="14">
        <v>68.959999999999994</v>
      </c>
      <c r="E232" s="14">
        <v>680</v>
      </c>
      <c r="F232" s="14">
        <f t="shared" si="8"/>
        <v>46892.799999999996</v>
      </c>
      <c r="G232" s="32" t="s">
        <v>313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4">
      <c r="A233" s="12">
        <v>7</v>
      </c>
      <c r="B233" s="23" t="s">
        <v>314</v>
      </c>
      <c r="C233" s="14" t="s">
        <v>82</v>
      </c>
      <c r="D233" s="14">
        <v>24.96</v>
      </c>
      <c r="E233" s="14">
        <v>225</v>
      </c>
      <c r="F233" s="14">
        <f t="shared" si="8"/>
        <v>5616</v>
      </c>
      <c r="G233" s="32" t="s">
        <v>315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3.2">
      <c r="A234" s="55"/>
      <c r="B234" s="59" t="s">
        <v>316</v>
      </c>
      <c r="C234" s="57" t="s">
        <v>8</v>
      </c>
      <c r="D234" s="57">
        <v>0.52</v>
      </c>
      <c r="E234" s="57"/>
      <c r="F234" s="57"/>
      <c r="G234" s="51" t="s">
        <v>317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4">
      <c r="A235" s="55"/>
      <c r="B235" s="59" t="s">
        <v>318</v>
      </c>
      <c r="C235" s="57" t="s">
        <v>8</v>
      </c>
      <c r="D235" s="57">
        <v>5.8000000000000003E-2</v>
      </c>
      <c r="E235" s="57"/>
      <c r="F235" s="57"/>
      <c r="G235" s="51" t="s">
        <v>319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4">
      <c r="A236" s="55"/>
      <c r="B236" s="49" t="s">
        <v>320</v>
      </c>
      <c r="C236" s="57"/>
      <c r="D236" s="57"/>
      <c r="E236" s="57"/>
      <c r="F236" s="57"/>
      <c r="G236" s="51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3.2">
      <c r="A237" s="55"/>
      <c r="B237" s="59" t="s">
        <v>321</v>
      </c>
      <c r="C237" s="57" t="s">
        <v>322</v>
      </c>
      <c r="D237" s="57" t="s">
        <v>323</v>
      </c>
      <c r="E237" s="57"/>
      <c r="F237" s="57"/>
      <c r="G237" s="51" t="s">
        <v>324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3.2">
      <c r="A238" s="55"/>
      <c r="B238" s="59" t="s">
        <v>325</v>
      </c>
      <c r="C238" s="57" t="s">
        <v>322</v>
      </c>
      <c r="D238" s="57" t="s">
        <v>326</v>
      </c>
      <c r="E238" s="57"/>
      <c r="F238" s="57"/>
      <c r="G238" s="51" t="s">
        <v>327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3.2">
      <c r="A239" s="55"/>
      <c r="B239" s="61" t="s">
        <v>328</v>
      </c>
      <c r="C239" s="50" t="s">
        <v>329</v>
      </c>
      <c r="D239" s="50" t="s">
        <v>330</v>
      </c>
      <c r="E239" s="50"/>
      <c r="F239" s="50"/>
      <c r="G239" s="51" t="s">
        <v>331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4">
      <c r="A240" s="55"/>
      <c r="B240" s="56" t="s">
        <v>332</v>
      </c>
      <c r="C240" s="57" t="s">
        <v>82</v>
      </c>
      <c r="D240" s="57">
        <v>73.400000000000006</v>
      </c>
      <c r="E240" s="57"/>
      <c r="F240" s="57"/>
      <c r="G240" s="59" t="s">
        <v>333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4">
      <c r="A241" s="55"/>
      <c r="B241" s="56" t="s">
        <v>334</v>
      </c>
      <c r="C241" s="57" t="s">
        <v>82</v>
      </c>
      <c r="D241" s="57">
        <v>16</v>
      </c>
      <c r="E241" s="57"/>
      <c r="F241" s="57"/>
      <c r="G241" s="59" t="s">
        <v>335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4">
      <c r="A242" s="55"/>
      <c r="B242" s="56" t="s">
        <v>336</v>
      </c>
      <c r="C242" s="57" t="s">
        <v>82</v>
      </c>
      <c r="D242" s="57">
        <v>15.44</v>
      </c>
      <c r="E242" s="57"/>
      <c r="F242" s="57"/>
      <c r="G242" s="59" t="s">
        <v>337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4">
      <c r="A243" s="55"/>
      <c r="B243" s="56" t="s">
        <v>338</v>
      </c>
      <c r="C243" s="57" t="s">
        <v>82</v>
      </c>
      <c r="D243" s="57">
        <v>12.8</v>
      </c>
      <c r="E243" s="57"/>
      <c r="F243" s="57"/>
      <c r="G243" s="59" t="s">
        <v>339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4">
      <c r="A244" s="55"/>
      <c r="B244" s="56" t="s">
        <v>340</v>
      </c>
      <c r="C244" s="57" t="s">
        <v>82</v>
      </c>
      <c r="D244" s="57">
        <v>144</v>
      </c>
      <c r="E244" s="57"/>
      <c r="F244" s="57"/>
      <c r="G244" s="59" t="s">
        <v>341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4">
      <c r="A245" s="55"/>
      <c r="B245" s="56" t="s">
        <v>342</v>
      </c>
      <c r="C245" s="57" t="s">
        <v>82</v>
      </c>
      <c r="D245" s="57">
        <v>68</v>
      </c>
      <c r="E245" s="57"/>
      <c r="F245" s="57"/>
      <c r="G245" s="59" t="s">
        <v>343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4">
      <c r="A246" s="55"/>
      <c r="B246" s="56" t="s">
        <v>344</v>
      </c>
      <c r="C246" s="57" t="s">
        <v>82</v>
      </c>
      <c r="D246" s="57">
        <v>144</v>
      </c>
      <c r="E246" s="57"/>
      <c r="F246" s="57"/>
      <c r="G246" s="59" t="s">
        <v>345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4">
      <c r="A247" s="55"/>
      <c r="B247" s="56" t="s">
        <v>346</v>
      </c>
      <c r="C247" s="57" t="s">
        <v>82</v>
      </c>
      <c r="D247" s="57">
        <v>74</v>
      </c>
      <c r="E247" s="57"/>
      <c r="F247" s="57"/>
      <c r="G247" s="59" t="s">
        <v>347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4">
      <c r="A248" s="55"/>
      <c r="B248" s="56" t="s">
        <v>348</v>
      </c>
      <c r="C248" s="57" t="s">
        <v>82</v>
      </c>
      <c r="D248" s="57">
        <v>98</v>
      </c>
      <c r="E248" s="57"/>
      <c r="F248" s="57"/>
      <c r="G248" s="59" t="s">
        <v>349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4">
      <c r="A249" s="55"/>
      <c r="B249" s="56" t="s">
        <v>350</v>
      </c>
      <c r="C249" s="57" t="s">
        <v>82</v>
      </c>
      <c r="D249" s="57">
        <v>26</v>
      </c>
      <c r="E249" s="57"/>
      <c r="F249" s="57"/>
      <c r="G249" s="59" t="s">
        <v>351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4">
      <c r="A250" s="55"/>
      <c r="B250" s="56" t="s">
        <v>352</v>
      </c>
      <c r="C250" s="57" t="s">
        <v>82</v>
      </c>
      <c r="D250" s="57">
        <v>86</v>
      </c>
      <c r="E250" s="57"/>
      <c r="F250" s="57"/>
      <c r="G250" s="59" t="s">
        <v>353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4">
      <c r="A251" s="55"/>
      <c r="B251" s="56" t="s">
        <v>354</v>
      </c>
      <c r="C251" s="57" t="s">
        <v>82</v>
      </c>
      <c r="D251" s="57">
        <v>24</v>
      </c>
      <c r="E251" s="57"/>
      <c r="F251" s="57"/>
      <c r="G251" s="59" t="s">
        <v>355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4">
      <c r="A252" s="55"/>
      <c r="B252" s="51" t="s">
        <v>356</v>
      </c>
      <c r="C252" s="50" t="s">
        <v>8</v>
      </c>
      <c r="D252" s="50">
        <v>0.66</v>
      </c>
      <c r="E252" s="50"/>
      <c r="F252" s="50"/>
      <c r="G252" s="51" t="s">
        <v>357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4">
      <c r="A253" s="55"/>
      <c r="B253" s="62" t="s">
        <v>358</v>
      </c>
      <c r="C253" s="50" t="s">
        <v>99</v>
      </c>
      <c r="D253" s="50">
        <v>40</v>
      </c>
      <c r="E253" s="50"/>
      <c r="F253" s="50"/>
      <c r="G253" s="51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4">
      <c r="A254" s="55"/>
      <c r="B254" s="62" t="s">
        <v>359</v>
      </c>
      <c r="C254" s="50" t="s">
        <v>99</v>
      </c>
      <c r="D254" s="50">
        <v>8</v>
      </c>
      <c r="E254" s="50"/>
      <c r="F254" s="50"/>
      <c r="G254" s="5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4">
      <c r="A255" s="55"/>
      <c r="B255" s="60" t="s">
        <v>360</v>
      </c>
      <c r="C255" s="50"/>
      <c r="D255" s="50"/>
      <c r="E255" s="50"/>
      <c r="F255" s="50"/>
      <c r="G255" s="51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57.6">
      <c r="A256" s="55"/>
      <c r="B256" s="51" t="s">
        <v>361</v>
      </c>
      <c r="C256" s="50" t="s">
        <v>99</v>
      </c>
      <c r="D256" s="50">
        <v>28</v>
      </c>
      <c r="E256" s="50"/>
      <c r="F256" s="50"/>
      <c r="G256" s="51" t="s">
        <v>362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8.8">
      <c r="A257" s="55"/>
      <c r="B257" s="51" t="s">
        <v>363</v>
      </c>
      <c r="C257" s="50" t="s">
        <v>99</v>
      </c>
      <c r="D257" s="50">
        <v>4</v>
      </c>
      <c r="E257" s="50"/>
      <c r="F257" s="50"/>
      <c r="G257" s="5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57.6">
      <c r="A258" s="55"/>
      <c r="B258" s="51" t="s">
        <v>364</v>
      </c>
      <c r="C258" s="50" t="s">
        <v>82</v>
      </c>
      <c r="D258" s="50">
        <v>12</v>
      </c>
      <c r="E258" s="50"/>
      <c r="F258" s="50"/>
      <c r="G258" s="51" t="s">
        <v>365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8.8">
      <c r="A259" s="55"/>
      <c r="B259" s="51" t="s">
        <v>366</v>
      </c>
      <c r="C259" s="50" t="s">
        <v>11</v>
      </c>
      <c r="D259" s="50">
        <v>129.02000000000001</v>
      </c>
      <c r="E259" s="50"/>
      <c r="F259" s="50"/>
      <c r="G259" s="5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8.8">
      <c r="A260" s="55"/>
      <c r="B260" s="51" t="s">
        <v>367</v>
      </c>
      <c r="C260" s="50" t="s">
        <v>210</v>
      </c>
      <c r="D260" s="50">
        <v>12.9</v>
      </c>
      <c r="E260" s="50"/>
      <c r="F260" s="50"/>
      <c r="G260" s="51" t="s">
        <v>368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8.8">
      <c r="A261" s="55"/>
      <c r="B261" s="51" t="s">
        <v>369</v>
      </c>
      <c r="C261" s="50" t="s">
        <v>210</v>
      </c>
      <c r="D261" s="50">
        <v>23.22</v>
      </c>
      <c r="E261" s="50"/>
      <c r="F261" s="50"/>
      <c r="G261" s="51" t="s">
        <v>370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4">
      <c r="A262" s="39"/>
      <c r="B262" s="40"/>
      <c r="C262" s="40"/>
      <c r="D262" s="40"/>
      <c r="E262" s="40"/>
      <c r="F262" s="40"/>
      <c r="G262" s="40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4">
      <c r="A263" s="41"/>
      <c r="B263" s="76" t="s">
        <v>371</v>
      </c>
      <c r="C263" s="74"/>
      <c r="D263" s="74"/>
      <c r="E263" s="74"/>
      <c r="F263" s="74"/>
      <c r="G263" s="75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4">
      <c r="A264" s="31"/>
      <c r="B264" s="42" t="s">
        <v>5</v>
      </c>
      <c r="C264" s="9"/>
      <c r="D264" s="9"/>
      <c r="E264" s="14"/>
      <c r="F264" s="66">
        <f>F265+F266+F267+F268+F269+F270+F271+F272+F329+F330+F331+F332+F333+F334+F335+F336+F337+F338+F339</f>
        <v>10762499.215000002</v>
      </c>
      <c r="G264" s="30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4">
      <c r="A265" s="12">
        <v>1</v>
      </c>
      <c r="B265" s="32" t="s">
        <v>372</v>
      </c>
      <c r="C265" s="14" t="s">
        <v>8</v>
      </c>
      <c r="D265" s="14">
        <v>9.5</v>
      </c>
      <c r="E265" s="14">
        <v>226547</v>
      </c>
      <c r="F265" s="14">
        <f>D265*E265</f>
        <v>2152196.5</v>
      </c>
      <c r="G265" s="32" t="s">
        <v>373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8.8">
      <c r="A266" s="12">
        <v>2</v>
      </c>
      <c r="B266" s="32" t="s">
        <v>374</v>
      </c>
      <c r="C266" s="14" t="s">
        <v>8</v>
      </c>
      <c r="D266" s="14">
        <v>2.91</v>
      </c>
      <c r="E266" s="14">
        <v>226547</v>
      </c>
      <c r="F266" s="14">
        <f t="shared" ref="F266:F272" si="9">D266*E266</f>
        <v>659251.77</v>
      </c>
      <c r="G266" s="32" t="s">
        <v>375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3.2">
      <c r="A267" s="12">
        <v>3</v>
      </c>
      <c r="B267" s="32" t="s">
        <v>376</v>
      </c>
      <c r="C267" s="14" t="s">
        <v>8</v>
      </c>
      <c r="D267" s="14">
        <v>0.23</v>
      </c>
      <c r="E267" s="14">
        <v>226547</v>
      </c>
      <c r="F267" s="14">
        <f t="shared" si="9"/>
        <v>52105.810000000005</v>
      </c>
      <c r="G267" s="32" t="s">
        <v>377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8.8">
      <c r="A268" s="12">
        <v>4</v>
      </c>
      <c r="B268" s="32" t="s">
        <v>217</v>
      </c>
      <c r="C268" s="14" t="s">
        <v>8</v>
      </c>
      <c r="D268" s="14">
        <v>1.04</v>
      </c>
      <c r="E268" s="14">
        <v>226547</v>
      </c>
      <c r="F268" s="14">
        <f t="shared" si="9"/>
        <v>235608.88</v>
      </c>
      <c r="G268" s="32" t="s">
        <v>378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4">
      <c r="A269" s="12">
        <v>5</v>
      </c>
      <c r="B269" s="32" t="s">
        <v>42</v>
      </c>
      <c r="C269" s="14" t="s">
        <v>8</v>
      </c>
      <c r="D269" s="14">
        <v>13.68</v>
      </c>
      <c r="E269" s="14">
        <v>750</v>
      </c>
      <c r="F269" s="14">
        <f t="shared" si="9"/>
        <v>10260</v>
      </c>
      <c r="G269" s="32" t="s">
        <v>379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8.8">
      <c r="A270" s="12">
        <v>6</v>
      </c>
      <c r="B270" s="32" t="s">
        <v>44</v>
      </c>
      <c r="C270" s="14" t="s">
        <v>8</v>
      </c>
      <c r="D270" s="14">
        <v>3.95</v>
      </c>
      <c r="E270" s="14">
        <v>8500</v>
      </c>
      <c r="F270" s="14">
        <f t="shared" si="9"/>
        <v>33575</v>
      </c>
      <c r="G270" s="32" t="s">
        <v>380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8.8">
      <c r="A271" s="12">
        <v>7</v>
      </c>
      <c r="B271" s="32" t="s">
        <v>46</v>
      </c>
      <c r="C271" s="14" t="s">
        <v>8</v>
      </c>
      <c r="D271" s="14">
        <v>9.73</v>
      </c>
      <c r="E271" s="14">
        <v>8222</v>
      </c>
      <c r="F271" s="14">
        <f t="shared" si="9"/>
        <v>80000.06</v>
      </c>
      <c r="G271" s="32" t="s">
        <v>381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4">
      <c r="A272" s="12">
        <v>8</v>
      </c>
      <c r="B272" s="32" t="s">
        <v>49</v>
      </c>
      <c r="C272" s="14" t="s">
        <v>8</v>
      </c>
      <c r="D272" s="14">
        <v>13.68</v>
      </c>
      <c r="E272" s="14">
        <v>750</v>
      </c>
      <c r="F272" s="14">
        <f t="shared" si="9"/>
        <v>10260</v>
      </c>
      <c r="G272" s="30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72">
      <c r="A273" s="55">
        <v>9</v>
      </c>
      <c r="B273" s="58" t="s">
        <v>382</v>
      </c>
      <c r="C273" s="50" t="s">
        <v>8</v>
      </c>
      <c r="D273" s="50">
        <v>12.36</v>
      </c>
      <c r="E273" s="50"/>
      <c r="F273" s="50"/>
      <c r="G273" s="63" t="s">
        <v>383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4">
      <c r="A274" s="55"/>
      <c r="B274" s="56" t="s">
        <v>384</v>
      </c>
      <c r="C274" s="57" t="s">
        <v>99</v>
      </c>
      <c r="D274" s="57">
        <v>8</v>
      </c>
      <c r="E274" s="57"/>
      <c r="F274" s="57"/>
      <c r="G274" s="59" t="s">
        <v>385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4">
      <c r="A275" s="55"/>
      <c r="B275" s="56" t="s">
        <v>386</v>
      </c>
      <c r="C275" s="57" t="s">
        <v>99</v>
      </c>
      <c r="D275" s="57">
        <v>68</v>
      </c>
      <c r="E275" s="57"/>
      <c r="F275" s="57"/>
      <c r="G275" s="59" t="s">
        <v>228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4">
      <c r="A276" s="55"/>
      <c r="B276" s="56" t="s">
        <v>387</v>
      </c>
      <c r="C276" s="57" t="s">
        <v>99</v>
      </c>
      <c r="D276" s="57">
        <v>8</v>
      </c>
      <c r="E276" s="57"/>
      <c r="F276" s="57"/>
      <c r="G276" s="59" t="s">
        <v>388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4">
      <c r="A277" s="55"/>
      <c r="B277" s="56" t="s">
        <v>387</v>
      </c>
      <c r="C277" s="57" t="s">
        <v>99</v>
      </c>
      <c r="D277" s="57">
        <v>2</v>
      </c>
      <c r="E277" s="57"/>
      <c r="F277" s="57"/>
      <c r="G277" s="59" t="s">
        <v>388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4">
      <c r="A278" s="55"/>
      <c r="B278" s="56" t="s">
        <v>389</v>
      </c>
      <c r="C278" s="57" t="s">
        <v>99</v>
      </c>
      <c r="D278" s="57">
        <v>50</v>
      </c>
      <c r="E278" s="57"/>
      <c r="F278" s="57"/>
      <c r="G278" s="59" t="s">
        <v>390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4">
      <c r="A279" s="55"/>
      <c r="B279" s="56" t="s">
        <v>391</v>
      </c>
      <c r="C279" s="57" t="s">
        <v>99</v>
      </c>
      <c r="D279" s="57">
        <v>6</v>
      </c>
      <c r="E279" s="57"/>
      <c r="F279" s="57"/>
      <c r="G279" s="59" t="s">
        <v>392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4">
      <c r="A280" s="55"/>
      <c r="B280" s="56" t="s">
        <v>393</v>
      </c>
      <c r="C280" s="57" t="s">
        <v>99</v>
      </c>
      <c r="D280" s="57">
        <v>84</v>
      </c>
      <c r="E280" s="57"/>
      <c r="F280" s="57"/>
      <c r="G280" s="59" t="s">
        <v>236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4">
      <c r="A281" s="55"/>
      <c r="B281" s="56" t="s">
        <v>237</v>
      </c>
      <c r="C281" s="57" t="s">
        <v>99</v>
      </c>
      <c r="D281" s="57">
        <v>162</v>
      </c>
      <c r="E281" s="57"/>
      <c r="F281" s="57"/>
      <c r="G281" s="59" t="s">
        <v>238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4">
      <c r="A282" s="55"/>
      <c r="B282" s="56" t="s">
        <v>394</v>
      </c>
      <c r="C282" s="57" t="s">
        <v>99</v>
      </c>
      <c r="D282" s="57">
        <v>8</v>
      </c>
      <c r="E282" s="57"/>
      <c r="F282" s="57"/>
      <c r="G282" s="59" t="s">
        <v>395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4">
      <c r="A283" s="55"/>
      <c r="B283" s="56" t="s">
        <v>258</v>
      </c>
      <c r="C283" s="57" t="s">
        <v>99</v>
      </c>
      <c r="D283" s="57">
        <v>76</v>
      </c>
      <c r="E283" s="57"/>
      <c r="F283" s="57"/>
      <c r="G283" s="59" t="s">
        <v>259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4">
      <c r="A284" s="55"/>
      <c r="B284" s="56" t="s">
        <v>256</v>
      </c>
      <c r="C284" s="57" t="s">
        <v>99</v>
      </c>
      <c r="D284" s="57">
        <v>42</v>
      </c>
      <c r="E284" s="57"/>
      <c r="F284" s="57"/>
      <c r="G284" s="59" t="s">
        <v>257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4">
      <c r="A285" s="55"/>
      <c r="B285" s="56" t="s">
        <v>396</v>
      </c>
      <c r="C285" s="57" t="s">
        <v>99</v>
      </c>
      <c r="D285" s="57">
        <v>1587</v>
      </c>
      <c r="E285" s="57"/>
      <c r="F285" s="57"/>
      <c r="G285" s="59" t="s">
        <v>246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4">
      <c r="A286" s="55"/>
      <c r="B286" s="56" t="s">
        <v>255</v>
      </c>
      <c r="C286" s="57" t="s">
        <v>99</v>
      </c>
      <c r="D286" s="57">
        <v>561</v>
      </c>
      <c r="E286" s="57"/>
      <c r="F286" s="57"/>
      <c r="G286" s="59" t="s">
        <v>242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4">
      <c r="A287" s="55"/>
      <c r="B287" s="56" t="s">
        <v>397</v>
      </c>
      <c r="C287" s="57" t="s">
        <v>99</v>
      </c>
      <c r="D287" s="57">
        <v>4</v>
      </c>
      <c r="E287" s="57"/>
      <c r="F287" s="57"/>
      <c r="G287" s="59" t="s">
        <v>398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4">
      <c r="A288" s="55"/>
      <c r="B288" s="56" t="s">
        <v>399</v>
      </c>
      <c r="C288" s="57" t="s">
        <v>99</v>
      </c>
      <c r="D288" s="57">
        <v>1</v>
      </c>
      <c r="E288" s="57"/>
      <c r="F288" s="57"/>
      <c r="G288" s="59" t="s">
        <v>400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4">
      <c r="A289" s="55"/>
      <c r="B289" s="56" t="s">
        <v>401</v>
      </c>
      <c r="C289" s="57" t="s">
        <v>99</v>
      </c>
      <c r="D289" s="57">
        <v>6</v>
      </c>
      <c r="E289" s="57"/>
      <c r="F289" s="57"/>
      <c r="G289" s="59" t="s">
        <v>402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4">
      <c r="A290" s="55"/>
      <c r="B290" s="56" t="s">
        <v>403</v>
      </c>
      <c r="C290" s="57" t="s">
        <v>99</v>
      </c>
      <c r="D290" s="57">
        <v>4</v>
      </c>
      <c r="E290" s="57"/>
      <c r="F290" s="57"/>
      <c r="G290" s="59" t="s">
        <v>404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4">
      <c r="A291" s="55"/>
      <c r="B291" s="56" t="s">
        <v>405</v>
      </c>
      <c r="C291" s="57" t="s">
        <v>99</v>
      </c>
      <c r="D291" s="57">
        <v>1</v>
      </c>
      <c r="E291" s="57"/>
      <c r="F291" s="57"/>
      <c r="G291" s="59" t="s">
        <v>406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4">
      <c r="A292" s="55"/>
      <c r="B292" s="56" t="s">
        <v>407</v>
      </c>
      <c r="C292" s="57" t="s">
        <v>99</v>
      </c>
      <c r="D292" s="57">
        <v>16</v>
      </c>
      <c r="E292" s="57"/>
      <c r="F292" s="57"/>
      <c r="G292" s="59" t="s">
        <v>408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4">
      <c r="A293" s="55"/>
      <c r="B293" s="56" t="s">
        <v>409</v>
      </c>
      <c r="C293" s="57" t="s">
        <v>99</v>
      </c>
      <c r="D293" s="57">
        <v>12</v>
      </c>
      <c r="E293" s="57"/>
      <c r="F293" s="57"/>
      <c r="G293" s="59" t="s">
        <v>410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4">
      <c r="A294" s="55"/>
      <c r="B294" s="56" t="s">
        <v>411</v>
      </c>
      <c r="C294" s="57" t="s">
        <v>99</v>
      </c>
      <c r="D294" s="57">
        <v>4</v>
      </c>
      <c r="E294" s="57"/>
      <c r="F294" s="57"/>
      <c r="G294" s="59" t="s">
        <v>412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4">
      <c r="A295" s="55"/>
      <c r="B295" s="56" t="s">
        <v>413</v>
      </c>
      <c r="C295" s="57" t="s">
        <v>99</v>
      </c>
      <c r="D295" s="57">
        <v>4</v>
      </c>
      <c r="E295" s="57"/>
      <c r="F295" s="57"/>
      <c r="G295" s="59" t="s">
        <v>414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4">
      <c r="A296" s="55"/>
      <c r="B296" s="56" t="s">
        <v>262</v>
      </c>
      <c r="C296" s="57" t="s">
        <v>99</v>
      </c>
      <c r="D296" s="57">
        <v>8</v>
      </c>
      <c r="E296" s="57"/>
      <c r="F296" s="57"/>
      <c r="G296" s="59" t="s">
        <v>263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4">
      <c r="A297" s="55"/>
      <c r="B297" s="56" t="s">
        <v>415</v>
      </c>
      <c r="C297" s="57" t="s">
        <v>99</v>
      </c>
      <c r="D297" s="57">
        <v>2</v>
      </c>
      <c r="E297" s="57"/>
      <c r="F297" s="57"/>
      <c r="G297" s="59" t="s">
        <v>416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4">
      <c r="A298" s="55"/>
      <c r="B298" s="56" t="s">
        <v>417</v>
      </c>
      <c r="C298" s="57" t="s">
        <v>99</v>
      </c>
      <c r="D298" s="57">
        <v>382</v>
      </c>
      <c r="E298" s="57"/>
      <c r="F298" s="57"/>
      <c r="G298" s="59" t="s">
        <v>261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4">
      <c r="A299" s="55"/>
      <c r="B299" s="56" t="s">
        <v>418</v>
      </c>
      <c r="C299" s="57" t="s">
        <v>99</v>
      </c>
      <c r="D299" s="57">
        <v>2</v>
      </c>
      <c r="E299" s="57"/>
      <c r="F299" s="57"/>
      <c r="G299" s="59" t="s">
        <v>419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4">
      <c r="A300" s="55"/>
      <c r="B300" s="56" t="s">
        <v>420</v>
      </c>
      <c r="C300" s="57" t="s">
        <v>99</v>
      </c>
      <c r="D300" s="57">
        <v>4</v>
      </c>
      <c r="E300" s="57"/>
      <c r="F300" s="57"/>
      <c r="G300" s="59" t="s">
        <v>421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4">
      <c r="A301" s="55"/>
      <c r="B301" s="56" t="s">
        <v>422</v>
      </c>
      <c r="C301" s="57" t="s">
        <v>99</v>
      </c>
      <c r="D301" s="57">
        <v>44</v>
      </c>
      <c r="E301" s="57"/>
      <c r="F301" s="57"/>
      <c r="G301" s="59" t="s">
        <v>423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4">
      <c r="A302" s="55"/>
      <c r="B302" s="56" t="s">
        <v>424</v>
      </c>
      <c r="C302" s="57" t="s">
        <v>99</v>
      </c>
      <c r="D302" s="57">
        <v>44</v>
      </c>
      <c r="E302" s="57"/>
      <c r="F302" s="57"/>
      <c r="G302" s="59" t="s">
        <v>425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4">
      <c r="A303" s="55"/>
      <c r="B303" s="56" t="s">
        <v>426</v>
      </c>
      <c r="C303" s="57" t="s">
        <v>99</v>
      </c>
      <c r="D303" s="57">
        <v>88</v>
      </c>
      <c r="E303" s="57"/>
      <c r="F303" s="57"/>
      <c r="G303" s="59" t="s">
        <v>427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4">
      <c r="A304" s="55"/>
      <c r="B304" s="56" t="s">
        <v>266</v>
      </c>
      <c r="C304" s="57" t="s">
        <v>99</v>
      </c>
      <c r="D304" s="57">
        <v>2</v>
      </c>
      <c r="E304" s="57"/>
      <c r="F304" s="57"/>
      <c r="G304" s="6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4">
      <c r="A305" s="55"/>
      <c r="B305" s="56" t="s">
        <v>267</v>
      </c>
      <c r="C305" s="57" t="s">
        <v>99</v>
      </c>
      <c r="D305" s="57">
        <v>4</v>
      </c>
      <c r="E305" s="57"/>
      <c r="F305" s="57"/>
      <c r="G305" s="6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4">
      <c r="A306" s="55"/>
      <c r="B306" s="56" t="s">
        <v>268</v>
      </c>
      <c r="C306" s="57" t="s">
        <v>99</v>
      </c>
      <c r="D306" s="57">
        <v>152</v>
      </c>
      <c r="E306" s="57"/>
      <c r="F306" s="57"/>
      <c r="G306" s="6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4">
      <c r="A307" s="55"/>
      <c r="B307" s="56" t="s">
        <v>269</v>
      </c>
      <c r="C307" s="57" t="s">
        <v>270</v>
      </c>
      <c r="D307" s="57">
        <v>912</v>
      </c>
      <c r="E307" s="57"/>
      <c r="F307" s="57"/>
      <c r="G307" s="59" t="s">
        <v>428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4">
      <c r="A308" s="55"/>
      <c r="B308" s="56" t="s">
        <v>272</v>
      </c>
      <c r="C308" s="57" t="s">
        <v>99</v>
      </c>
      <c r="D308" s="57">
        <v>1156</v>
      </c>
      <c r="E308" s="57"/>
      <c r="F308" s="57"/>
      <c r="G308" s="6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4">
      <c r="A309" s="55"/>
      <c r="B309" s="56" t="s">
        <v>273</v>
      </c>
      <c r="C309" s="57" t="s">
        <v>99</v>
      </c>
      <c r="D309" s="57">
        <v>764</v>
      </c>
      <c r="E309" s="57"/>
      <c r="F309" s="57"/>
      <c r="G309" s="6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4">
      <c r="A310" s="55"/>
      <c r="B310" s="56" t="s">
        <v>429</v>
      </c>
      <c r="C310" s="57" t="s">
        <v>99</v>
      </c>
      <c r="D310" s="57">
        <v>624</v>
      </c>
      <c r="E310" s="57"/>
      <c r="F310" s="57"/>
      <c r="G310" s="6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4">
      <c r="A311" s="55"/>
      <c r="B311" s="56" t="s">
        <v>430</v>
      </c>
      <c r="C311" s="57" t="s">
        <v>99</v>
      </c>
      <c r="D311" s="57">
        <v>96</v>
      </c>
      <c r="E311" s="57"/>
      <c r="F311" s="57"/>
      <c r="G311" s="6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4">
      <c r="A312" s="55"/>
      <c r="B312" s="56" t="s">
        <v>276</v>
      </c>
      <c r="C312" s="57" t="s">
        <v>99</v>
      </c>
      <c r="D312" s="57">
        <v>1248</v>
      </c>
      <c r="E312" s="57"/>
      <c r="F312" s="57"/>
      <c r="G312" s="6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4">
      <c r="A313" s="55"/>
      <c r="B313" s="56" t="s">
        <v>277</v>
      </c>
      <c r="C313" s="57" t="s">
        <v>99</v>
      </c>
      <c r="D313" s="57">
        <v>2496</v>
      </c>
      <c r="E313" s="57"/>
      <c r="F313" s="57"/>
      <c r="G313" s="6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4">
      <c r="A314" s="55"/>
      <c r="B314" s="56" t="s">
        <v>278</v>
      </c>
      <c r="C314" s="57" t="s">
        <v>99</v>
      </c>
      <c r="D314" s="57">
        <v>32</v>
      </c>
      <c r="E314" s="57"/>
      <c r="F314" s="57"/>
      <c r="G314" s="6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4">
      <c r="A315" s="55"/>
      <c r="B315" s="56" t="s">
        <v>279</v>
      </c>
      <c r="C315" s="57" t="s">
        <v>99</v>
      </c>
      <c r="D315" s="57">
        <v>8</v>
      </c>
      <c r="E315" s="57"/>
      <c r="F315" s="57"/>
      <c r="G315" s="6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4">
      <c r="A316" s="55"/>
      <c r="B316" s="56" t="s">
        <v>280</v>
      </c>
      <c r="C316" s="57" t="s">
        <v>88</v>
      </c>
      <c r="D316" s="57">
        <v>6.1000000000000004E-3</v>
      </c>
      <c r="E316" s="57"/>
      <c r="F316" s="57"/>
      <c r="G316" s="6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8.8">
      <c r="A317" s="55"/>
      <c r="B317" s="63" t="s">
        <v>431</v>
      </c>
      <c r="C317" s="50" t="s">
        <v>99</v>
      </c>
      <c r="D317" s="50">
        <v>152</v>
      </c>
      <c r="E317" s="50"/>
      <c r="F317" s="50"/>
      <c r="G317" s="63" t="s">
        <v>432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8.8">
      <c r="A318" s="55">
        <v>10</v>
      </c>
      <c r="B318" s="63" t="s">
        <v>433</v>
      </c>
      <c r="C318" s="50" t="s">
        <v>59</v>
      </c>
      <c r="D318" s="50">
        <v>1.73</v>
      </c>
      <c r="E318" s="50"/>
      <c r="F318" s="50"/>
      <c r="G318" s="63" t="s">
        <v>434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8.8">
      <c r="A319" s="55">
        <v>11</v>
      </c>
      <c r="B319" s="58" t="s">
        <v>283</v>
      </c>
      <c r="C319" s="50" t="s">
        <v>11</v>
      </c>
      <c r="D319" s="50">
        <v>306.12</v>
      </c>
      <c r="E319" s="50"/>
      <c r="F319" s="50"/>
      <c r="G319" s="63" t="s">
        <v>435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8.8">
      <c r="A320" s="55"/>
      <c r="B320" s="56" t="s">
        <v>436</v>
      </c>
      <c r="C320" s="57" t="s">
        <v>99</v>
      </c>
      <c r="D320" s="57">
        <v>20</v>
      </c>
      <c r="E320" s="57"/>
      <c r="F320" s="57"/>
      <c r="G320" s="6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8.8">
      <c r="A321" s="55"/>
      <c r="B321" s="56" t="s">
        <v>437</v>
      </c>
      <c r="C321" s="57" t="s">
        <v>99</v>
      </c>
      <c r="D321" s="57">
        <v>20</v>
      </c>
      <c r="E321" s="57"/>
      <c r="F321" s="57"/>
      <c r="G321" s="6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8.8">
      <c r="A322" s="55"/>
      <c r="B322" s="56" t="s">
        <v>438</v>
      </c>
      <c r="C322" s="57" t="s">
        <v>99</v>
      </c>
      <c r="D322" s="57">
        <v>4</v>
      </c>
      <c r="E322" s="57"/>
      <c r="F322" s="57"/>
      <c r="G322" s="6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8.8">
      <c r="A323" s="55"/>
      <c r="B323" s="56" t="s">
        <v>439</v>
      </c>
      <c r="C323" s="57" t="s">
        <v>99</v>
      </c>
      <c r="D323" s="57">
        <v>34</v>
      </c>
      <c r="E323" s="57"/>
      <c r="F323" s="57"/>
      <c r="G323" s="6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8.8">
      <c r="A324" s="55"/>
      <c r="B324" s="56" t="s">
        <v>440</v>
      </c>
      <c r="C324" s="57" t="s">
        <v>99</v>
      </c>
      <c r="D324" s="57">
        <v>4</v>
      </c>
      <c r="E324" s="57"/>
      <c r="F324" s="57"/>
      <c r="G324" s="6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8.8">
      <c r="A325" s="55"/>
      <c r="B325" s="56" t="s">
        <v>441</v>
      </c>
      <c r="C325" s="57" t="s">
        <v>99</v>
      </c>
      <c r="D325" s="57">
        <v>1</v>
      </c>
      <c r="E325" s="57"/>
      <c r="F325" s="57"/>
      <c r="G325" s="6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8.8">
      <c r="A326" s="55"/>
      <c r="B326" s="56" t="s">
        <v>442</v>
      </c>
      <c r="C326" s="57" t="s">
        <v>99</v>
      </c>
      <c r="D326" s="57">
        <v>44</v>
      </c>
      <c r="E326" s="57"/>
      <c r="F326" s="57"/>
      <c r="G326" s="6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4">
      <c r="A327" s="55">
        <v>12</v>
      </c>
      <c r="B327" s="63" t="s">
        <v>290</v>
      </c>
      <c r="C327" s="50" t="s">
        <v>29</v>
      </c>
      <c r="D327" s="50">
        <v>184.96</v>
      </c>
      <c r="E327" s="50"/>
      <c r="F327" s="50"/>
      <c r="G327" s="63" t="s">
        <v>443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8.8">
      <c r="A328" s="55"/>
      <c r="B328" s="63" t="s">
        <v>444</v>
      </c>
      <c r="C328" s="50" t="s">
        <v>68</v>
      </c>
      <c r="D328" s="50">
        <v>21</v>
      </c>
      <c r="E328" s="50"/>
      <c r="F328" s="57"/>
      <c r="G328" s="63" t="s">
        <v>445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8.8">
      <c r="A329" s="16">
        <v>13</v>
      </c>
      <c r="B329" s="17" t="s">
        <v>446</v>
      </c>
      <c r="C329" s="18" t="s">
        <v>11</v>
      </c>
      <c r="D329" s="18">
        <v>1622.78</v>
      </c>
      <c r="E329" s="38">
        <v>420</v>
      </c>
      <c r="F329" s="38">
        <f>D329*E329</f>
        <v>681567.6</v>
      </c>
      <c r="G329" s="13" t="s">
        <v>447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8.8">
      <c r="A330" s="16">
        <v>14</v>
      </c>
      <c r="B330" s="17" t="s">
        <v>448</v>
      </c>
      <c r="C330" s="18" t="s">
        <v>11</v>
      </c>
      <c r="D330" s="18">
        <v>1602.69</v>
      </c>
      <c r="E330" s="38">
        <v>420</v>
      </c>
      <c r="F330" s="38">
        <f t="shared" ref="F330:F339" si="10">D330*E330</f>
        <v>673129.8</v>
      </c>
      <c r="G330" s="13" t="s">
        <v>449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8.8">
      <c r="A331" s="16">
        <v>15</v>
      </c>
      <c r="B331" s="17" t="s">
        <v>298</v>
      </c>
      <c r="C331" s="18" t="s">
        <v>11</v>
      </c>
      <c r="D331" s="18">
        <v>1436.96</v>
      </c>
      <c r="E331" s="38">
        <v>104.5</v>
      </c>
      <c r="F331" s="38">
        <f t="shared" si="10"/>
        <v>150162.32</v>
      </c>
      <c r="G331" s="13" t="s">
        <v>450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8.8">
      <c r="A332" s="19">
        <v>16</v>
      </c>
      <c r="B332" s="43" t="s">
        <v>72</v>
      </c>
      <c r="C332" s="44" t="s">
        <v>11</v>
      </c>
      <c r="D332" s="44">
        <v>5483</v>
      </c>
      <c r="E332" s="44">
        <v>890</v>
      </c>
      <c r="F332" s="38">
        <f t="shared" si="10"/>
        <v>4879870</v>
      </c>
      <c r="G332" s="13" t="s">
        <v>451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8.8">
      <c r="A333" s="19">
        <v>17</v>
      </c>
      <c r="B333" s="17" t="s">
        <v>452</v>
      </c>
      <c r="C333" s="18" t="s">
        <v>11</v>
      </c>
      <c r="D333" s="18">
        <v>1411.87</v>
      </c>
      <c r="E333" s="38">
        <v>187.5</v>
      </c>
      <c r="F333" s="38">
        <f t="shared" si="10"/>
        <v>264725.625</v>
      </c>
      <c r="G333" s="13" t="s">
        <v>453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8.8">
      <c r="A334" s="19">
        <v>18</v>
      </c>
      <c r="B334" s="17" t="s">
        <v>454</v>
      </c>
      <c r="C334" s="18" t="s">
        <v>11</v>
      </c>
      <c r="D334" s="18">
        <v>1595.69</v>
      </c>
      <c r="E334" s="38">
        <v>320</v>
      </c>
      <c r="F334" s="38">
        <f t="shared" si="10"/>
        <v>510620.80000000005</v>
      </c>
      <c r="G334" s="13" t="s">
        <v>455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4">
      <c r="A335" s="19">
        <v>19</v>
      </c>
      <c r="B335" s="17" t="s">
        <v>456</v>
      </c>
      <c r="C335" s="18" t="s">
        <v>68</v>
      </c>
      <c r="D335" s="18">
        <v>274.14999999999998</v>
      </c>
      <c r="E335" s="38">
        <v>445</v>
      </c>
      <c r="F335" s="38">
        <f t="shared" si="10"/>
        <v>121996.74999999999</v>
      </c>
      <c r="G335" s="13" t="s">
        <v>457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8.8">
      <c r="A336" s="16">
        <v>20</v>
      </c>
      <c r="B336" s="17" t="s">
        <v>458</v>
      </c>
      <c r="C336" s="18" t="s">
        <v>59</v>
      </c>
      <c r="D336" s="18">
        <v>27.34</v>
      </c>
      <c r="E336" s="38">
        <v>395</v>
      </c>
      <c r="F336" s="38">
        <f t="shared" si="10"/>
        <v>10799.3</v>
      </c>
      <c r="G336" s="13" t="s">
        <v>459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8.8">
      <c r="A337" s="16">
        <v>21</v>
      </c>
      <c r="B337" s="17" t="s">
        <v>460</v>
      </c>
      <c r="C337" s="18" t="s">
        <v>11</v>
      </c>
      <c r="D337" s="18">
        <v>201.46</v>
      </c>
      <c r="E337" s="38">
        <v>420</v>
      </c>
      <c r="F337" s="38">
        <f t="shared" si="10"/>
        <v>84613.2</v>
      </c>
      <c r="G337" s="13" t="s">
        <v>461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8.8">
      <c r="A338" s="16">
        <v>22</v>
      </c>
      <c r="B338" s="17" t="s">
        <v>312</v>
      </c>
      <c r="C338" s="18" t="s">
        <v>11</v>
      </c>
      <c r="D338" s="18">
        <v>215.11</v>
      </c>
      <c r="E338" s="38">
        <v>680</v>
      </c>
      <c r="F338" s="38">
        <f t="shared" si="10"/>
        <v>146274.80000000002</v>
      </c>
      <c r="G338" s="13" t="s">
        <v>462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4">
      <c r="A339" s="16">
        <v>23</v>
      </c>
      <c r="B339" s="17" t="s">
        <v>314</v>
      </c>
      <c r="C339" s="18" t="s">
        <v>82</v>
      </c>
      <c r="D339" s="18">
        <v>24.36</v>
      </c>
      <c r="E339" s="38">
        <v>225</v>
      </c>
      <c r="F339" s="38">
        <f t="shared" si="10"/>
        <v>5481</v>
      </c>
      <c r="G339" s="13" t="s">
        <v>463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3.2">
      <c r="A340" s="55">
        <v>24</v>
      </c>
      <c r="B340" s="63" t="s">
        <v>464</v>
      </c>
      <c r="C340" s="50" t="s">
        <v>8</v>
      </c>
      <c r="D340" s="50">
        <v>0.52</v>
      </c>
      <c r="E340" s="50"/>
      <c r="F340" s="50"/>
      <c r="G340" s="63" t="s">
        <v>317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4">
      <c r="A341" s="55">
        <v>25</v>
      </c>
      <c r="B341" s="63" t="s">
        <v>465</v>
      </c>
      <c r="C341" s="50" t="s">
        <v>8</v>
      </c>
      <c r="D341" s="50">
        <v>0.09</v>
      </c>
      <c r="E341" s="50"/>
      <c r="F341" s="50"/>
      <c r="G341" s="63" t="s">
        <v>466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3.2">
      <c r="A342" s="55">
        <v>26</v>
      </c>
      <c r="B342" s="63" t="s">
        <v>467</v>
      </c>
      <c r="C342" s="50" t="s">
        <v>8</v>
      </c>
      <c r="D342" s="50">
        <v>0.26</v>
      </c>
      <c r="E342" s="50"/>
      <c r="F342" s="50"/>
      <c r="G342" s="63" t="s">
        <v>468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8.8">
      <c r="A343" s="55">
        <v>27</v>
      </c>
      <c r="B343" s="63" t="s">
        <v>469</v>
      </c>
      <c r="C343" s="50" t="s">
        <v>8</v>
      </c>
      <c r="D343" s="50">
        <v>0.04</v>
      </c>
      <c r="E343" s="50"/>
      <c r="F343" s="50"/>
      <c r="G343" s="63" t="s">
        <v>470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4">
      <c r="A344" s="55"/>
      <c r="B344" s="58" t="s">
        <v>471</v>
      </c>
      <c r="C344" s="50"/>
      <c r="D344" s="50"/>
      <c r="E344" s="50"/>
      <c r="F344" s="50"/>
      <c r="G344" s="6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3.2">
      <c r="A345" s="55">
        <v>28</v>
      </c>
      <c r="B345" s="63" t="s">
        <v>472</v>
      </c>
      <c r="C345" s="50" t="s">
        <v>99</v>
      </c>
      <c r="D345" s="50">
        <v>210</v>
      </c>
      <c r="E345" s="50"/>
      <c r="F345" s="50"/>
      <c r="G345" s="63" t="s">
        <v>473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57.6">
      <c r="A346" s="55">
        <v>29</v>
      </c>
      <c r="B346" s="63" t="s">
        <v>474</v>
      </c>
      <c r="C346" s="50" t="s">
        <v>99</v>
      </c>
      <c r="D346" s="50">
        <v>120</v>
      </c>
      <c r="E346" s="50"/>
      <c r="F346" s="50"/>
      <c r="G346" s="63" t="s">
        <v>475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57.6">
      <c r="A347" s="55">
        <v>30</v>
      </c>
      <c r="B347" s="60" t="s">
        <v>476</v>
      </c>
      <c r="C347" s="50" t="s">
        <v>82</v>
      </c>
      <c r="D347" s="50">
        <v>1943.6</v>
      </c>
      <c r="E347" s="50"/>
      <c r="F347" s="50"/>
      <c r="G347" s="51" t="s">
        <v>477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4">
      <c r="A348" s="55"/>
      <c r="B348" s="56" t="s">
        <v>332</v>
      </c>
      <c r="C348" s="57" t="s">
        <v>82</v>
      </c>
      <c r="D348" s="57">
        <v>229</v>
      </c>
      <c r="E348" s="57"/>
      <c r="F348" s="57"/>
      <c r="G348" s="59" t="s">
        <v>478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4">
      <c r="A349" s="55"/>
      <c r="B349" s="56" t="s">
        <v>334</v>
      </c>
      <c r="C349" s="57" t="s">
        <v>82</v>
      </c>
      <c r="D349" s="57">
        <v>14</v>
      </c>
      <c r="E349" s="57"/>
      <c r="F349" s="57"/>
      <c r="G349" s="59" t="s">
        <v>479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4">
      <c r="A350" s="55"/>
      <c r="B350" s="56" t="s">
        <v>336</v>
      </c>
      <c r="C350" s="57" t="s">
        <v>82</v>
      </c>
      <c r="D350" s="57">
        <v>14</v>
      </c>
      <c r="E350" s="57"/>
      <c r="F350" s="57"/>
      <c r="G350" s="59" t="s">
        <v>480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4">
      <c r="A351" s="55"/>
      <c r="B351" s="56" t="s">
        <v>338</v>
      </c>
      <c r="C351" s="57" t="s">
        <v>82</v>
      </c>
      <c r="D351" s="57">
        <v>285.8</v>
      </c>
      <c r="E351" s="57"/>
      <c r="F351" s="57"/>
      <c r="G351" s="59" t="s">
        <v>481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4">
      <c r="A352" s="55"/>
      <c r="B352" s="56" t="s">
        <v>340</v>
      </c>
      <c r="C352" s="57" t="s">
        <v>82</v>
      </c>
      <c r="D352" s="57">
        <v>250.6</v>
      </c>
      <c r="E352" s="57"/>
      <c r="F352" s="57"/>
      <c r="G352" s="59" t="s">
        <v>482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4">
      <c r="A353" s="55"/>
      <c r="B353" s="56" t="s">
        <v>342</v>
      </c>
      <c r="C353" s="57" t="s">
        <v>82</v>
      </c>
      <c r="D353" s="57">
        <v>174.4</v>
      </c>
      <c r="E353" s="57"/>
      <c r="F353" s="57"/>
      <c r="G353" s="59" t="s">
        <v>483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4">
      <c r="A354" s="55"/>
      <c r="B354" s="56" t="s">
        <v>344</v>
      </c>
      <c r="C354" s="57" t="s">
        <v>82</v>
      </c>
      <c r="D354" s="57">
        <v>421.8</v>
      </c>
      <c r="E354" s="57"/>
      <c r="F354" s="57"/>
      <c r="G354" s="59" t="s">
        <v>484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4">
      <c r="A355" s="55"/>
      <c r="B355" s="56" t="s">
        <v>346</v>
      </c>
      <c r="C355" s="57" t="s">
        <v>82</v>
      </c>
      <c r="D355" s="57">
        <v>229</v>
      </c>
      <c r="E355" s="57"/>
      <c r="F355" s="57"/>
      <c r="G355" s="59" t="s">
        <v>485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4">
      <c r="A356" s="55"/>
      <c r="B356" s="56" t="s">
        <v>348</v>
      </c>
      <c r="C356" s="57" t="s">
        <v>82</v>
      </c>
      <c r="D356" s="57">
        <v>254</v>
      </c>
      <c r="E356" s="57"/>
      <c r="F356" s="57"/>
      <c r="G356" s="59" t="s">
        <v>486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4">
      <c r="A357" s="55"/>
      <c r="B357" s="56" t="s">
        <v>350</v>
      </c>
      <c r="C357" s="57" t="s">
        <v>82</v>
      </c>
      <c r="D357" s="57">
        <v>25</v>
      </c>
      <c r="E357" s="57"/>
      <c r="F357" s="57"/>
      <c r="G357" s="59" t="s">
        <v>487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4">
      <c r="A358" s="55"/>
      <c r="B358" s="56" t="s">
        <v>352</v>
      </c>
      <c r="C358" s="57" t="s">
        <v>82</v>
      </c>
      <c r="D358" s="57">
        <v>44</v>
      </c>
      <c r="E358" s="57"/>
      <c r="F358" s="57"/>
      <c r="G358" s="59" t="s">
        <v>488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4">
      <c r="A359" s="55"/>
      <c r="B359" s="56" t="s">
        <v>354</v>
      </c>
      <c r="C359" s="57" t="s">
        <v>82</v>
      </c>
      <c r="D359" s="57">
        <v>24</v>
      </c>
      <c r="E359" s="57"/>
      <c r="F359" s="57"/>
      <c r="G359" s="59" t="s">
        <v>489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8.8">
      <c r="A360" s="55">
        <v>31</v>
      </c>
      <c r="B360" s="60" t="s">
        <v>490</v>
      </c>
      <c r="C360" s="50" t="s">
        <v>8</v>
      </c>
      <c r="D360" s="50">
        <v>2.96</v>
      </c>
      <c r="E360" s="50"/>
      <c r="F360" s="50"/>
      <c r="G360" s="51" t="s">
        <v>491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4">
      <c r="A361" s="55"/>
      <c r="B361" s="56" t="s">
        <v>492</v>
      </c>
      <c r="C361" s="57" t="s">
        <v>99</v>
      </c>
      <c r="D361" s="57">
        <v>144</v>
      </c>
      <c r="E361" s="57"/>
      <c r="F361" s="57"/>
      <c r="G361" s="6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4">
      <c r="A362" s="55"/>
      <c r="B362" s="56" t="s">
        <v>493</v>
      </c>
      <c r="C362" s="57" t="s">
        <v>99</v>
      </c>
      <c r="D362" s="57">
        <v>4</v>
      </c>
      <c r="E362" s="57"/>
      <c r="F362" s="57"/>
      <c r="G362" s="6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4">
      <c r="A363" s="55"/>
      <c r="B363" s="56" t="s">
        <v>494</v>
      </c>
      <c r="C363" s="57" t="s">
        <v>99</v>
      </c>
      <c r="D363" s="57">
        <v>44</v>
      </c>
      <c r="E363" s="57"/>
      <c r="F363" s="57"/>
      <c r="G363" s="6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4">
      <c r="A364" s="55"/>
      <c r="B364" s="56" t="s">
        <v>495</v>
      </c>
      <c r="C364" s="57" t="s">
        <v>99</v>
      </c>
      <c r="D364" s="57">
        <v>4</v>
      </c>
      <c r="E364" s="57"/>
      <c r="F364" s="57"/>
      <c r="G364" s="6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4">
      <c r="A365" s="55"/>
      <c r="B365" s="56" t="s">
        <v>496</v>
      </c>
      <c r="C365" s="57" t="s">
        <v>99</v>
      </c>
      <c r="D365" s="57">
        <v>4</v>
      </c>
      <c r="E365" s="57"/>
      <c r="F365" s="57"/>
      <c r="G365" s="6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4">
      <c r="A366" s="55"/>
      <c r="B366" s="56" t="s">
        <v>497</v>
      </c>
      <c r="C366" s="57" t="s">
        <v>99</v>
      </c>
      <c r="D366" s="57">
        <v>4</v>
      </c>
      <c r="E366" s="57"/>
      <c r="F366" s="57"/>
      <c r="G366" s="6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4">
      <c r="A367" s="55"/>
      <c r="B367" s="56" t="s">
        <v>498</v>
      </c>
      <c r="C367" s="57" t="s">
        <v>99</v>
      </c>
      <c r="D367" s="57">
        <v>2</v>
      </c>
      <c r="E367" s="57"/>
      <c r="F367" s="57"/>
      <c r="G367" s="6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4">
      <c r="A368" s="55"/>
      <c r="B368" s="56" t="s">
        <v>499</v>
      </c>
      <c r="C368" s="57" t="s">
        <v>99</v>
      </c>
      <c r="D368" s="57">
        <v>2</v>
      </c>
      <c r="E368" s="57"/>
      <c r="F368" s="57"/>
      <c r="G368" s="6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4">
      <c r="A369" s="55"/>
      <c r="B369" s="58" t="s">
        <v>500</v>
      </c>
      <c r="C369" s="50"/>
      <c r="D369" s="50"/>
      <c r="E369" s="50"/>
      <c r="F369" s="50"/>
      <c r="G369" s="6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57.6">
      <c r="A370" s="55">
        <v>32</v>
      </c>
      <c r="B370" s="63" t="s">
        <v>501</v>
      </c>
      <c r="C370" s="50" t="s">
        <v>82</v>
      </c>
      <c r="D370" s="64">
        <v>228</v>
      </c>
      <c r="E370" s="64"/>
      <c r="F370" s="64"/>
      <c r="G370" s="63" t="s">
        <v>502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8.8">
      <c r="A371" s="55"/>
      <c r="B371" s="63" t="s">
        <v>503</v>
      </c>
      <c r="C371" s="50" t="s">
        <v>99</v>
      </c>
      <c r="D371" s="50">
        <v>18</v>
      </c>
      <c r="E371" s="50"/>
      <c r="F371" s="50"/>
      <c r="G371" s="6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57.6">
      <c r="A372" s="55"/>
      <c r="B372" s="63" t="s">
        <v>504</v>
      </c>
      <c r="C372" s="50" t="s">
        <v>82</v>
      </c>
      <c r="D372" s="50">
        <v>72</v>
      </c>
      <c r="E372" s="50"/>
      <c r="F372" s="50"/>
      <c r="G372" s="63" t="s">
        <v>505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8.8">
      <c r="A373" s="55">
        <v>33</v>
      </c>
      <c r="B373" s="63" t="s">
        <v>366</v>
      </c>
      <c r="C373" s="50" t="s">
        <v>11</v>
      </c>
      <c r="D373" s="50">
        <v>506.64</v>
      </c>
      <c r="E373" s="50"/>
      <c r="F373" s="50"/>
      <c r="G373" s="6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8.8">
      <c r="A374" s="55"/>
      <c r="B374" s="63" t="s">
        <v>506</v>
      </c>
      <c r="C374" s="50" t="s">
        <v>210</v>
      </c>
      <c r="D374" s="50">
        <v>55.66</v>
      </c>
      <c r="E374" s="50"/>
      <c r="F374" s="50"/>
      <c r="G374" s="63" t="s">
        <v>507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8.8">
      <c r="A375" s="55"/>
      <c r="B375" s="63" t="s">
        <v>369</v>
      </c>
      <c r="C375" s="50" t="s">
        <v>210</v>
      </c>
      <c r="D375" s="50">
        <v>91.2</v>
      </c>
      <c r="E375" s="50"/>
      <c r="F375" s="50"/>
      <c r="G375" s="63" t="s">
        <v>508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3.2">
      <c r="A376" s="55">
        <v>34</v>
      </c>
      <c r="B376" s="63" t="s">
        <v>509</v>
      </c>
      <c r="C376" s="50" t="s">
        <v>99</v>
      </c>
      <c r="D376" s="50">
        <v>2</v>
      </c>
      <c r="E376" s="50"/>
      <c r="F376" s="50"/>
      <c r="G376" s="6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4">
      <c r="A377" s="41"/>
      <c r="B377" s="73" t="s">
        <v>510</v>
      </c>
      <c r="C377" s="74"/>
      <c r="D377" s="74"/>
      <c r="E377" s="74"/>
      <c r="F377" s="74"/>
      <c r="G377" s="75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4">
      <c r="A378" s="31"/>
      <c r="B378" s="8" t="s">
        <v>5</v>
      </c>
      <c r="C378" s="9"/>
      <c r="D378" s="9"/>
      <c r="E378" s="14"/>
      <c r="F378" s="66">
        <f>F379+F380+F381+F382+F383+F384+F385+F386</f>
        <v>4812581.6639999999</v>
      </c>
      <c r="G378" s="10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4">
      <c r="A379" s="15">
        <v>1</v>
      </c>
      <c r="B379" s="13" t="s">
        <v>511</v>
      </c>
      <c r="C379" s="14" t="s">
        <v>8</v>
      </c>
      <c r="D379" s="14">
        <v>12.15</v>
      </c>
      <c r="E379" s="14">
        <v>266666</v>
      </c>
      <c r="F379" s="14">
        <f>D379*E379</f>
        <v>3239991.9</v>
      </c>
      <c r="G379" s="13" t="s">
        <v>512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8.8">
      <c r="A380" s="12">
        <v>2</v>
      </c>
      <c r="B380" s="13" t="s">
        <v>513</v>
      </c>
      <c r="C380" s="14" t="s">
        <v>8</v>
      </c>
      <c r="D380" s="14">
        <v>3.05</v>
      </c>
      <c r="E380" s="14">
        <v>266666</v>
      </c>
      <c r="F380" s="14">
        <f t="shared" ref="F380:F386" si="11">D380*E380</f>
        <v>813331.29999999993</v>
      </c>
      <c r="G380" s="13" t="s">
        <v>514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3.2">
      <c r="A381" s="12">
        <v>3</v>
      </c>
      <c r="B381" s="13" t="s">
        <v>515</v>
      </c>
      <c r="C381" s="14" t="s">
        <v>8</v>
      </c>
      <c r="D381" s="14">
        <v>0.30399999999999999</v>
      </c>
      <c r="E381" s="14">
        <v>266666</v>
      </c>
      <c r="F381" s="14">
        <f t="shared" si="11"/>
        <v>81066.463999999993</v>
      </c>
      <c r="G381" s="13" t="s">
        <v>516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8.8">
      <c r="A382" s="12">
        <v>4</v>
      </c>
      <c r="B382" s="13" t="s">
        <v>217</v>
      </c>
      <c r="C382" s="14" t="s">
        <v>8</v>
      </c>
      <c r="D382" s="14">
        <v>2</v>
      </c>
      <c r="E382" s="14">
        <v>266666</v>
      </c>
      <c r="F382" s="14">
        <f t="shared" si="11"/>
        <v>533332</v>
      </c>
      <c r="G382" s="13" t="s">
        <v>517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4">
      <c r="A383" s="12">
        <v>5</v>
      </c>
      <c r="B383" s="13" t="s">
        <v>42</v>
      </c>
      <c r="C383" s="14" t="s">
        <v>8</v>
      </c>
      <c r="D383" s="14">
        <v>17.5</v>
      </c>
      <c r="E383" s="14">
        <v>750</v>
      </c>
      <c r="F383" s="14">
        <f t="shared" si="11"/>
        <v>13125</v>
      </c>
      <c r="G383" s="13" t="s">
        <v>518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8.8">
      <c r="A384" s="12">
        <v>6</v>
      </c>
      <c r="B384" s="13" t="s">
        <v>44</v>
      </c>
      <c r="C384" s="14" t="s">
        <v>8</v>
      </c>
      <c r="D384" s="14">
        <v>5.35</v>
      </c>
      <c r="E384" s="14">
        <v>6500</v>
      </c>
      <c r="F384" s="14">
        <f t="shared" si="11"/>
        <v>34775</v>
      </c>
      <c r="G384" s="13" t="s">
        <v>519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8.8">
      <c r="A385" s="12">
        <v>7</v>
      </c>
      <c r="B385" s="13" t="s">
        <v>46</v>
      </c>
      <c r="C385" s="14" t="s">
        <v>8</v>
      </c>
      <c r="D385" s="14">
        <v>12.15</v>
      </c>
      <c r="E385" s="14">
        <v>6900</v>
      </c>
      <c r="F385" s="14">
        <f t="shared" si="11"/>
        <v>83835</v>
      </c>
      <c r="G385" s="10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4">
      <c r="A386" s="12">
        <v>8</v>
      </c>
      <c r="B386" s="13" t="s">
        <v>49</v>
      </c>
      <c r="C386" s="14" t="s">
        <v>8</v>
      </c>
      <c r="D386" s="14">
        <v>17.5</v>
      </c>
      <c r="E386" s="14">
        <v>750</v>
      </c>
      <c r="F386" s="14">
        <f t="shared" si="11"/>
        <v>13125</v>
      </c>
      <c r="G386" s="10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86.4">
      <c r="A387" s="65">
        <v>45939</v>
      </c>
      <c r="B387" s="60" t="s">
        <v>520</v>
      </c>
      <c r="C387" s="50" t="s">
        <v>8</v>
      </c>
      <c r="D387" s="50">
        <v>18.367000000000001</v>
      </c>
      <c r="E387" s="50"/>
      <c r="F387" s="50"/>
      <c r="G387" s="51" t="s">
        <v>521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4">
      <c r="A388" s="52"/>
      <c r="B388" s="56" t="s">
        <v>522</v>
      </c>
      <c r="C388" s="57" t="s">
        <v>99</v>
      </c>
      <c r="D388" s="57">
        <v>16</v>
      </c>
      <c r="E388" s="57"/>
      <c r="F388" s="57"/>
      <c r="G388" s="59" t="s">
        <v>523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4">
      <c r="A389" s="52"/>
      <c r="B389" s="56" t="s">
        <v>386</v>
      </c>
      <c r="C389" s="57" t="s">
        <v>99</v>
      </c>
      <c r="D389" s="57">
        <v>80</v>
      </c>
      <c r="E389" s="57"/>
      <c r="F389" s="57"/>
      <c r="G389" s="59" t="s">
        <v>228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4">
      <c r="A390" s="52"/>
      <c r="B390" s="56" t="s">
        <v>255</v>
      </c>
      <c r="C390" s="57" t="s">
        <v>99</v>
      </c>
      <c r="D390" s="57">
        <v>708</v>
      </c>
      <c r="E390" s="57"/>
      <c r="F390" s="57"/>
      <c r="G390" s="59" t="s">
        <v>242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4">
      <c r="A391" s="52"/>
      <c r="B391" s="56" t="s">
        <v>524</v>
      </c>
      <c r="C391" s="57" t="s">
        <v>99</v>
      </c>
      <c r="D391" s="57">
        <v>52</v>
      </c>
      <c r="E391" s="57"/>
      <c r="F391" s="57"/>
      <c r="G391" s="59" t="s">
        <v>525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4">
      <c r="A392" s="52"/>
      <c r="B392" s="56" t="s">
        <v>526</v>
      </c>
      <c r="C392" s="57" t="s">
        <v>99</v>
      </c>
      <c r="D392" s="57">
        <v>32</v>
      </c>
      <c r="E392" s="57"/>
      <c r="F392" s="57"/>
      <c r="G392" s="59" t="s">
        <v>527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4">
      <c r="A393" s="52"/>
      <c r="B393" s="56" t="s">
        <v>526</v>
      </c>
      <c r="C393" s="57" t="s">
        <v>99</v>
      </c>
      <c r="D393" s="57">
        <v>8</v>
      </c>
      <c r="E393" s="57"/>
      <c r="F393" s="57"/>
      <c r="G393" s="59" t="s">
        <v>527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4">
      <c r="A394" s="52"/>
      <c r="B394" s="56" t="s">
        <v>528</v>
      </c>
      <c r="C394" s="57" t="s">
        <v>99</v>
      </c>
      <c r="D394" s="57">
        <v>8</v>
      </c>
      <c r="E394" s="57"/>
      <c r="F394" s="57"/>
      <c r="G394" s="59" t="s">
        <v>529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4">
      <c r="A395" s="52"/>
      <c r="B395" s="56" t="s">
        <v>530</v>
      </c>
      <c r="C395" s="57" t="s">
        <v>99</v>
      </c>
      <c r="D395" s="57">
        <v>8</v>
      </c>
      <c r="E395" s="57"/>
      <c r="F395" s="57"/>
      <c r="G395" s="59" t="s">
        <v>531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4">
      <c r="A396" s="52"/>
      <c r="B396" s="56" t="s">
        <v>532</v>
      </c>
      <c r="C396" s="57" t="s">
        <v>99</v>
      </c>
      <c r="D396" s="57">
        <v>4</v>
      </c>
      <c r="E396" s="57"/>
      <c r="F396" s="57"/>
      <c r="G396" s="59" t="s">
        <v>533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4">
      <c r="A397" s="52"/>
      <c r="B397" s="56" t="s">
        <v>534</v>
      </c>
      <c r="C397" s="57" t="s">
        <v>99</v>
      </c>
      <c r="D397" s="57">
        <v>16</v>
      </c>
      <c r="E397" s="57"/>
      <c r="F397" s="57"/>
      <c r="G397" s="59" t="s">
        <v>535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4">
      <c r="A398" s="52"/>
      <c r="B398" s="56" t="s">
        <v>536</v>
      </c>
      <c r="C398" s="57" t="s">
        <v>99</v>
      </c>
      <c r="D398" s="57">
        <v>8</v>
      </c>
      <c r="E398" s="57"/>
      <c r="F398" s="57"/>
      <c r="G398" s="59" t="s">
        <v>537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4">
      <c r="A399" s="52"/>
      <c r="B399" s="56" t="s">
        <v>237</v>
      </c>
      <c r="C399" s="57" t="s">
        <v>99</v>
      </c>
      <c r="D399" s="57">
        <v>264</v>
      </c>
      <c r="E399" s="57"/>
      <c r="F399" s="57"/>
      <c r="G399" s="59" t="s">
        <v>238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4">
      <c r="A400" s="52"/>
      <c r="B400" s="56" t="s">
        <v>538</v>
      </c>
      <c r="C400" s="57" t="s">
        <v>99</v>
      </c>
      <c r="D400" s="57">
        <v>52</v>
      </c>
      <c r="E400" s="57"/>
      <c r="F400" s="57"/>
      <c r="G400" s="59" t="s">
        <v>539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4">
      <c r="A401" s="52"/>
      <c r="B401" s="56" t="s">
        <v>258</v>
      </c>
      <c r="C401" s="57" t="s">
        <v>99</v>
      </c>
      <c r="D401" s="57">
        <v>96</v>
      </c>
      <c r="E401" s="57"/>
      <c r="F401" s="57"/>
      <c r="G401" s="59" t="s">
        <v>259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4">
      <c r="A402" s="52"/>
      <c r="B402" s="56" t="s">
        <v>540</v>
      </c>
      <c r="C402" s="57" t="s">
        <v>99</v>
      </c>
      <c r="D402" s="57">
        <v>8</v>
      </c>
      <c r="E402" s="57"/>
      <c r="F402" s="57"/>
      <c r="G402" s="59" t="s">
        <v>541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4">
      <c r="A403" s="52"/>
      <c r="B403" s="56" t="s">
        <v>542</v>
      </c>
      <c r="C403" s="57" t="s">
        <v>99</v>
      </c>
      <c r="D403" s="57">
        <v>312</v>
      </c>
      <c r="E403" s="57"/>
      <c r="F403" s="57"/>
      <c r="G403" s="59" t="s">
        <v>543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4">
      <c r="A404" s="52"/>
      <c r="B404" s="56" t="s">
        <v>544</v>
      </c>
      <c r="C404" s="57" t="s">
        <v>99</v>
      </c>
      <c r="D404" s="57">
        <v>104</v>
      </c>
      <c r="E404" s="57"/>
      <c r="F404" s="57"/>
      <c r="G404" s="59" t="s">
        <v>236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4">
      <c r="A405" s="52"/>
      <c r="B405" s="56" t="s">
        <v>545</v>
      </c>
      <c r="C405" s="57" t="s">
        <v>99</v>
      </c>
      <c r="D405" s="57">
        <v>312</v>
      </c>
      <c r="E405" s="57"/>
      <c r="F405" s="57"/>
      <c r="G405" s="59" t="s">
        <v>546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4">
      <c r="A406" s="52"/>
      <c r="B406" s="56" t="s">
        <v>547</v>
      </c>
      <c r="C406" s="57" t="s">
        <v>99</v>
      </c>
      <c r="D406" s="57">
        <v>8</v>
      </c>
      <c r="E406" s="57"/>
      <c r="F406" s="57"/>
      <c r="G406" s="59" t="s">
        <v>548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4">
      <c r="A407" s="52"/>
      <c r="B407" s="56" t="s">
        <v>549</v>
      </c>
      <c r="C407" s="57" t="s">
        <v>99</v>
      </c>
      <c r="D407" s="57">
        <v>8</v>
      </c>
      <c r="E407" s="57"/>
      <c r="F407" s="57"/>
      <c r="G407" s="59" t="s">
        <v>550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4">
      <c r="A408" s="52"/>
      <c r="B408" s="56" t="s">
        <v>551</v>
      </c>
      <c r="C408" s="57" t="s">
        <v>99</v>
      </c>
      <c r="D408" s="57">
        <v>32</v>
      </c>
      <c r="E408" s="57"/>
      <c r="F408" s="57"/>
      <c r="G408" s="59" t="s">
        <v>242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4">
      <c r="A409" s="52"/>
      <c r="B409" s="56" t="s">
        <v>396</v>
      </c>
      <c r="C409" s="57" t="s">
        <v>99</v>
      </c>
      <c r="D409" s="57">
        <v>2100</v>
      </c>
      <c r="E409" s="57"/>
      <c r="F409" s="57"/>
      <c r="G409" s="59" t="s">
        <v>246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4">
      <c r="A410" s="52"/>
      <c r="B410" s="56" t="s">
        <v>552</v>
      </c>
      <c r="C410" s="57" t="s">
        <v>99</v>
      </c>
      <c r="D410" s="57">
        <v>8</v>
      </c>
      <c r="E410" s="57"/>
      <c r="F410" s="57"/>
      <c r="G410" s="59" t="s">
        <v>553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4">
      <c r="A411" s="52"/>
      <c r="B411" s="56" t="s">
        <v>554</v>
      </c>
      <c r="C411" s="57" t="s">
        <v>99</v>
      </c>
      <c r="D411" s="57">
        <v>12</v>
      </c>
      <c r="E411" s="57"/>
      <c r="F411" s="57"/>
      <c r="G411" s="59" t="s">
        <v>265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4">
      <c r="A412" s="52"/>
      <c r="B412" s="56" t="s">
        <v>262</v>
      </c>
      <c r="C412" s="57" t="s">
        <v>99</v>
      </c>
      <c r="D412" s="57">
        <v>8</v>
      </c>
      <c r="E412" s="57"/>
      <c r="F412" s="57"/>
      <c r="G412" s="59" t="s">
        <v>263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4">
      <c r="A413" s="52"/>
      <c r="B413" s="56" t="s">
        <v>417</v>
      </c>
      <c r="C413" s="57" t="s">
        <v>99</v>
      </c>
      <c r="D413" s="57">
        <v>484</v>
      </c>
      <c r="E413" s="57"/>
      <c r="F413" s="57"/>
      <c r="G413" s="59" t="s">
        <v>261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4">
      <c r="A414" s="52"/>
      <c r="B414" s="56" t="s">
        <v>555</v>
      </c>
      <c r="C414" s="57" t="s">
        <v>99</v>
      </c>
      <c r="D414" s="57">
        <v>16</v>
      </c>
      <c r="E414" s="57"/>
      <c r="F414" s="57"/>
      <c r="G414" s="59" t="s">
        <v>556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4">
      <c r="A415" s="52"/>
      <c r="B415" s="56" t="s">
        <v>557</v>
      </c>
      <c r="C415" s="57" t="s">
        <v>99</v>
      </c>
      <c r="D415" s="57">
        <v>24</v>
      </c>
      <c r="E415" s="57"/>
      <c r="F415" s="57"/>
      <c r="G415" s="59" t="s">
        <v>558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4">
      <c r="A416" s="52"/>
      <c r="B416" s="56" t="s">
        <v>424</v>
      </c>
      <c r="C416" s="57" t="s">
        <v>99</v>
      </c>
      <c r="D416" s="57">
        <v>24</v>
      </c>
      <c r="E416" s="57"/>
      <c r="F416" s="57"/>
      <c r="G416" s="59" t="s">
        <v>425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4">
      <c r="A417" s="52"/>
      <c r="B417" s="56" t="s">
        <v>559</v>
      </c>
      <c r="C417" s="57" t="s">
        <v>99</v>
      </c>
      <c r="D417" s="57">
        <v>24</v>
      </c>
      <c r="E417" s="57"/>
      <c r="F417" s="57"/>
      <c r="G417" s="59" t="s">
        <v>560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4">
      <c r="A418" s="52"/>
      <c r="B418" s="56" t="s">
        <v>561</v>
      </c>
      <c r="C418" s="57" t="s">
        <v>99</v>
      </c>
      <c r="D418" s="57">
        <v>104</v>
      </c>
      <c r="E418" s="57"/>
      <c r="F418" s="57"/>
      <c r="G418" s="59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4">
      <c r="A419" s="52"/>
      <c r="B419" s="56" t="s">
        <v>268</v>
      </c>
      <c r="C419" s="57" t="s">
        <v>99</v>
      </c>
      <c r="D419" s="57">
        <v>192</v>
      </c>
      <c r="E419" s="57"/>
      <c r="F419" s="57"/>
      <c r="G419" s="59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8.8">
      <c r="A420" s="52"/>
      <c r="B420" s="56" t="s">
        <v>562</v>
      </c>
      <c r="C420" s="57" t="s">
        <v>270</v>
      </c>
      <c r="D420" s="57">
        <v>1776</v>
      </c>
      <c r="E420" s="57"/>
      <c r="F420" s="57"/>
      <c r="G420" s="59" t="s">
        <v>563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4">
      <c r="A421" s="52"/>
      <c r="B421" s="56" t="s">
        <v>272</v>
      </c>
      <c r="C421" s="57" t="s">
        <v>99</v>
      </c>
      <c r="D421" s="57">
        <v>1432</v>
      </c>
      <c r="E421" s="57"/>
      <c r="F421" s="57"/>
      <c r="G421" s="59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4">
      <c r="A422" s="52"/>
      <c r="B422" s="56" t="s">
        <v>273</v>
      </c>
      <c r="C422" s="57" t="s">
        <v>99</v>
      </c>
      <c r="D422" s="57">
        <v>968</v>
      </c>
      <c r="E422" s="57"/>
      <c r="F422" s="57"/>
      <c r="G422" s="51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4">
      <c r="A423" s="52"/>
      <c r="B423" s="56" t="s">
        <v>429</v>
      </c>
      <c r="C423" s="57" t="s">
        <v>99</v>
      </c>
      <c r="D423" s="57">
        <v>624</v>
      </c>
      <c r="E423" s="57"/>
      <c r="F423" s="57"/>
      <c r="G423" s="5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4">
      <c r="A424" s="52"/>
      <c r="B424" s="56" t="s">
        <v>430</v>
      </c>
      <c r="C424" s="57" t="s">
        <v>99</v>
      </c>
      <c r="D424" s="57">
        <v>96</v>
      </c>
      <c r="E424" s="57"/>
      <c r="F424" s="57"/>
      <c r="G424" s="5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4">
      <c r="A425" s="52"/>
      <c r="B425" s="56" t="s">
        <v>276</v>
      </c>
      <c r="C425" s="57" t="s">
        <v>99</v>
      </c>
      <c r="D425" s="57">
        <v>1248</v>
      </c>
      <c r="E425" s="57"/>
      <c r="F425" s="57"/>
      <c r="G425" s="5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4">
      <c r="A426" s="52"/>
      <c r="B426" s="56" t="s">
        <v>277</v>
      </c>
      <c r="C426" s="57" t="s">
        <v>99</v>
      </c>
      <c r="D426" s="57">
        <v>2496</v>
      </c>
      <c r="E426" s="57"/>
      <c r="F426" s="57"/>
      <c r="G426" s="5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4">
      <c r="A427" s="52"/>
      <c r="B427" s="56" t="s">
        <v>278</v>
      </c>
      <c r="C427" s="57" t="s">
        <v>99</v>
      </c>
      <c r="D427" s="57">
        <v>64</v>
      </c>
      <c r="E427" s="57"/>
      <c r="F427" s="57"/>
      <c r="G427" s="5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4">
      <c r="A428" s="52"/>
      <c r="B428" s="56" t="s">
        <v>279</v>
      </c>
      <c r="C428" s="57" t="s">
        <v>99</v>
      </c>
      <c r="D428" s="57">
        <v>16</v>
      </c>
      <c r="E428" s="57"/>
      <c r="F428" s="57"/>
      <c r="G428" s="5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4">
      <c r="A429" s="52"/>
      <c r="B429" s="56" t="s">
        <v>280</v>
      </c>
      <c r="C429" s="57" t="s">
        <v>88</v>
      </c>
      <c r="D429" s="57">
        <v>1.2699999999999999E-2</v>
      </c>
      <c r="E429" s="57"/>
      <c r="F429" s="57"/>
      <c r="G429" s="5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8.8">
      <c r="A430" s="55"/>
      <c r="B430" s="63" t="s">
        <v>564</v>
      </c>
      <c r="C430" s="50" t="s">
        <v>99</v>
      </c>
      <c r="D430" s="50">
        <v>296</v>
      </c>
      <c r="E430" s="50"/>
      <c r="F430" s="50"/>
      <c r="G430" s="63" t="s">
        <v>565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8.8">
      <c r="A431" s="55">
        <v>11</v>
      </c>
      <c r="B431" s="63" t="s">
        <v>566</v>
      </c>
      <c r="C431" s="50" t="s">
        <v>59</v>
      </c>
      <c r="D431" s="50">
        <v>2.54</v>
      </c>
      <c r="E431" s="50"/>
      <c r="F431" s="50"/>
      <c r="G431" s="63" t="s">
        <v>567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8.8">
      <c r="A432" s="55">
        <v>12</v>
      </c>
      <c r="B432" s="60" t="s">
        <v>283</v>
      </c>
      <c r="C432" s="50" t="s">
        <v>11</v>
      </c>
      <c r="D432" s="50">
        <v>459.92</v>
      </c>
      <c r="E432" s="50"/>
      <c r="F432" s="50"/>
      <c r="G432" s="51" t="s">
        <v>568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8.8">
      <c r="A433" s="55"/>
      <c r="B433" s="56" t="s">
        <v>569</v>
      </c>
      <c r="C433" s="57" t="s">
        <v>99</v>
      </c>
      <c r="D433" s="57">
        <v>40</v>
      </c>
      <c r="E433" s="57"/>
      <c r="F433" s="57"/>
      <c r="G433" s="5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8.8">
      <c r="A434" s="55"/>
      <c r="B434" s="56" t="s">
        <v>570</v>
      </c>
      <c r="C434" s="57" t="s">
        <v>99</v>
      </c>
      <c r="D434" s="57">
        <v>40</v>
      </c>
      <c r="E434" s="57"/>
      <c r="F434" s="57"/>
      <c r="G434" s="5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8.8">
      <c r="A435" s="55"/>
      <c r="B435" s="56" t="s">
        <v>571</v>
      </c>
      <c r="C435" s="57" t="s">
        <v>99</v>
      </c>
      <c r="D435" s="57">
        <v>8</v>
      </c>
      <c r="E435" s="57"/>
      <c r="F435" s="57"/>
      <c r="G435" s="51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8.8">
      <c r="A436" s="55"/>
      <c r="B436" s="56" t="s">
        <v>439</v>
      </c>
      <c r="C436" s="57" t="s">
        <v>99</v>
      </c>
      <c r="D436" s="57">
        <v>40</v>
      </c>
      <c r="E436" s="57"/>
      <c r="F436" s="57"/>
      <c r="G436" s="51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8.8">
      <c r="A437" s="55"/>
      <c r="B437" s="56" t="s">
        <v>572</v>
      </c>
      <c r="C437" s="57" t="s">
        <v>99</v>
      </c>
      <c r="D437" s="57">
        <v>8</v>
      </c>
      <c r="E437" s="57"/>
      <c r="F437" s="57"/>
      <c r="G437" s="51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8.8">
      <c r="A438" s="55"/>
      <c r="B438" s="56" t="s">
        <v>442</v>
      </c>
      <c r="C438" s="57" t="s">
        <v>99</v>
      </c>
      <c r="D438" s="57">
        <v>24</v>
      </c>
      <c r="E438" s="57"/>
      <c r="F438" s="57"/>
      <c r="G438" s="51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4">
      <c r="A439" s="55">
        <v>13</v>
      </c>
      <c r="B439" s="63" t="s">
        <v>290</v>
      </c>
      <c r="C439" s="50" t="s">
        <v>29</v>
      </c>
      <c r="D439" s="50">
        <v>185.98</v>
      </c>
      <c r="E439" s="50"/>
      <c r="F439" s="50"/>
      <c r="G439" s="63" t="s">
        <v>573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8.8">
      <c r="A440" s="55"/>
      <c r="B440" s="63" t="s">
        <v>444</v>
      </c>
      <c r="C440" s="50" t="s">
        <v>68</v>
      </c>
      <c r="D440" s="50">
        <v>12</v>
      </c>
      <c r="E440" s="50"/>
      <c r="F440" s="50"/>
      <c r="G440" s="63" t="s">
        <v>574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4">
      <c r="A441" s="7"/>
      <c r="B441" s="8" t="s">
        <v>575</v>
      </c>
      <c r="C441" s="9"/>
      <c r="D441" s="9"/>
      <c r="E441" s="14"/>
      <c r="F441" s="66">
        <f>F442+F443+F444+F445+F446+F447+F448+F449+F450+F451+F452</f>
        <v>9641545.6012000013</v>
      </c>
      <c r="G441" s="10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8.8">
      <c r="A442" s="12">
        <v>14</v>
      </c>
      <c r="B442" s="13" t="s">
        <v>576</v>
      </c>
      <c r="C442" s="14" t="s">
        <v>11</v>
      </c>
      <c r="D442" s="14">
        <v>2090.6194999999998</v>
      </c>
      <c r="E442" s="14">
        <v>420</v>
      </c>
      <c r="F442" s="14">
        <f>D442*E442</f>
        <v>878060.19</v>
      </c>
      <c r="G442" s="13" t="s">
        <v>577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8.8">
      <c r="A443" s="12">
        <v>15</v>
      </c>
      <c r="B443" s="13" t="s">
        <v>578</v>
      </c>
      <c r="C443" s="14" t="s">
        <v>11</v>
      </c>
      <c r="D443" s="14">
        <v>2051.0825</v>
      </c>
      <c r="E443" s="14">
        <v>420</v>
      </c>
      <c r="F443" s="14">
        <f t="shared" ref="F443:F452" si="12">D443*E443</f>
        <v>861454.65</v>
      </c>
      <c r="G443" s="13" t="s">
        <v>579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8.8">
      <c r="A444" s="12">
        <v>16</v>
      </c>
      <c r="B444" s="13" t="s">
        <v>298</v>
      </c>
      <c r="C444" s="14" t="s">
        <v>11</v>
      </c>
      <c r="D444" s="14">
        <v>1857.7285999999999</v>
      </c>
      <c r="E444" s="14">
        <v>104.5</v>
      </c>
      <c r="F444" s="14">
        <f t="shared" si="12"/>
        <v>194132.63869999998</v>
      </c>
      <c r="G444" s="13" t="s">
        <v>580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8.8">
      <c r="A445" s="12">
        <v>17</v>
      </c>
      <c r="B445" s="13" t="s">
        <v>581</v>
      </c>
      <c r="C445" s="14" t="s">
        <v>11</v>
      </c>
      <c r="D445" s="14">
        <v>7018</v>
      </c>
      <c r="E445" s="14">
        <v>890</v>
      </c>
      <c r="F445" s="14">
        <f t="shared" si="12"/>
        <v>6246020</v>
      </c>
      <c r="G445" s="13" t="s">
        <v>582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8.8">
      <c r="A446" s="12">
        <v>18</v>
      </c>
      <c r="B446" s="13" t="s">
        <v>302</v>
      </c>
      <c r="C446" s="14" t="s">
        <v>11</v>
      </c>
      <c r="D446" s="14">
        <v>1807.135</v>
      </c>
      <c r="E446" s="14">
        <v>187.5</v>
      </c>
      <c r="F446" s="14">
        <f t="shared" si="12"/>
        <v>338837.8125</v>
      </c>
      <c r="G446" s="13" t="s">
        <v>583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8.8">
      <c r="A447" s="12">
        <v>19</v>
      </c>
      <c r="B447" s="13" t="s">
        <v>584</v>
      </c>
      <c r="C447" s="14" t="s">
        <v>11</v>
      </c>
      <c r="D447" s="14">
        <v>2056.3380000000002</v>
      </c>
      <c r="E447" s="14">
        <v>320</v>
      </c>
      <c r="F447" s="14">
        <f t="shared" si="12"/>
        <v>658028.16</v>
      </c>
      <c r="G447" s="13" t="s">
        <v>585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4">
      <c r="A448" s="12">
        <v>20</v>
      </c>
      <c r="B448" s="13" t="s">
        <v>586</v>
      </c>
      <c r="C448" s="14" t="s">
        <v>68</v>
      </c>
      <c r="D448" s="14">
        <v>350.9</v>
      </c>
      <c r="E448" s="14">
        <v>445</v>
      </c>
      <c r="F448" s="14">
        <f t="shared" si="12"/>
        <v>156150.5</v>
      </c>
      <c r="G448" s="13" t="s">
        <v>587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8.8">
      <c r="A449" s="12">
        <v>21</v>
      </c>
      <c r="B449" s="13" t="s">
        <v>308</v>
      </c>
      <c r="C449" s="14" t="s">
        <v>59</v>
      </c>
      <c r="D449" s="14">
        <v>34.950000000000003</v>
      </c>
      <c r="E449" s="14">
        <v>395</v>
      </c>
      <c r="F449" s="14">
        <f t="shared" si="12"/>
        <v>13805.250000000002</v>
      </c>
      <c r="G449" s="13" t="s">
        <v>588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8.8">
      <c r="A450" s="12">
        <v>22</v>
      </c>
      <c r="B450" s="13" t="s">
        <v>460</v>
      </c>
      <c r="C450" s="14" t="s">
        <v>11</v>
      </c>
      <c r="D450" s="14">
        <v>234.12</v>
      </c>
      <c r="E450" s="14">
        <v>420</v>
      </c>
      <c r="F450" s="14">
        <f t="shared" si="12"/>
        <v>98330.400000000009</v>
      </c>
      <c r="G450" s="13" t="s">
        <v>589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8.8">
      <c r="A451" s="12">
        <v>23</v>
      </c>
      <c r="B451" s="13" t="s">
        <v>590</v>
      </c>
      <c r="C451" s="14" t="s">
        <v>11</v>
      </c>
      <c r="D451" s="14">
        <v>273.05</v>
      </c>
      <c r="E451" s="14">
        <v>680</v>
      </c>
      <c r="F451" s="14">
        <f t="shared" si="12"/>
        <v>185674</v>
      </c>
      <c r="G451" s="13" t="s">
        <v>591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4">
      <c r="A452" s="12">
        <v>24</v>
      </c>
      <c r="B452" s="13" t="s">
        <v>314</v>
      </c>
      <c r="C452" s="14" t="s">
        <v>82</v>
      </c>
      <c r="D452" s="14">
        <v>49.12</v>
      </c>
      <c r="E452" s="14">
        <v>225</v>
      </c>
      <c r="F452" s="14">
        <f t="shared" si="12"/>
        <v>11052</v>
      </c>
      <c r="G452" s="13" t="s">
        <v>592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3.2">
      <c r="A453" s="55">
        <v>24</v>
      </c>
      <c r="B453" s="63" t="s">
        <v>464</v>
      </c>
      <c r="C453" s="50" t="s">
        <v>8</v>
      </c>
      <c r="D453" s="50">
        <v>1.05</v>
      </c>
      <c r="E453" s="50"/>
      <c r="F453" s="50"/>
      <c r="G453" s="63" t="s">
        <v>593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4">
      <c r="A454" s="55">
        <v>25</v>
      </c>
      <c r="B454" s="63" t="s">
        <v>594</v>
      </c>
      <c r="C454" s="50" t="s">
        <v>8</v>
      </c>
      <c r="D454" s="50">
        <v>0.19</v>
      </c>
      <c r="E454" s="50"/>
      <c r="F454" s="50"/>
      <c r="G454" s="63" t="s">
        <v>595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4">
      <c r="A455" s="55"/>
      <c r="B455" s="58" t="s">
        <v>320</v>
      </c>
      <c r="C455" s="50"/>
      <c r="D455" s="50"/>
      <c r="E455" s="50"/>
      <c r="F455" s="50"/>
      <c r="G455" s="6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3.2">
      <c r="A456" s="55">
        <v>26</v>
      </c>
      <c r="B456" s="63" t="s">
        <v>596</v>
      </c>
      <c r="C456" s="50" t="s">
        <v>99</v>
      </c>
      <c r="D456" s="50">
        <v>288</v>
      </c>
      <c r="E456" s="50"/>
      <c r="F456" s="50"/>
      <c r="G456" s="63" t="s">
        <v>597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57.6">
      <c r="A457" s="55">
        <v>27</v>
      </c>
      <c r="B457" s="63" t="s">
        <v>598</v>
      </c>
      <c r="C457" s="50" t="s">
        <v>99</v>
      </c>
      <c r="D457" s="50">
        <v>160</v>
      </c>
      <c r="E457" s="50"/>
      <c r="F457" s="50"/>
      <c r="G457" s="63" t="s">
        <v>599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57.6">
      <c r="A458" s="55">
        <v>28</v>
      </c>
      <c r="B458" s="60" t="s">
        <v>476</v>
      </c>
      <c r="C458" s="50" t="s">
        <v>82</v>
      </c>
      <c r="D458" s="50">
        <v>2647.8</v>
      </c>
      <c r="E458" s="50"/>
      <c r="F458" s="50"/>
      <c r="G458" s="51" t="s">
        <v>600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4">
      <c r="A459" s="55"/>
      <c r="B459" s="56" t="s">
        <v>332</v>
      </c>
      <c r="C459" s="57" t="s">
        <v>82</v>
      </c>
      <c r="D459" s="57">
        <v>292</v>
      </c>
      <c r="E459" s="57"/>
      <c r="F459" s="57"/>
      <c r="G459" s="59" t="s">
        <v>601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4">
      <c r="A460" s="55"/>
      <c r="B460" s="56" t="s">
        <v>334</v>
      </c>
      <c r="C460" s="57" t="s">
        <v>82</v>
      </c>
      <c r="D460" s="57">
        <v>28</v>
      </c>
      <c r="E460" s="57"/>
      <c r="F460" s="57"/>
      <c r="G460" s="59" t="s">
        <v>602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4">
      <c r="A461" s="55"/>
      <c r="B461" s="56" t="s">
        <v>336</v>
      </c>
      <c r="C461" s="57" t="s">
        <v>82</v>
      </c>
      <c r="D461" s="57">
        <v>28</v>
      </c>
      <c r="E461" s="57"/>
      <c r="F461" s="57"/>
      <c r="G461" s="59" t="s">
        <v>603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4">
      <c r="A462" s="55"/>
      <c r="B462" s="56" t="s">
        <v>338</v>
      </c>
      <c r="C462" s="57" t="s">
        <v>82</v>
      </c>
      <c r="D462" s="57">
        <v>368.8</v>
      </c>
      <c r="E462" s="57"/>
      <c r="F462" s="57"/>
      <c r="G462" s="59" t="s">
        <v>604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4">
      <c r="A463" s="55"/>
      <c r="B463" s="56" t="s">
        <v>340</v>
      </c>
      <c r="C463" s="57" t="s">
        <v>82</v>
      </c>
      <c r="D463" s="57">
        <v>304.95999999999998</v>
      </c>
      <c r="E463" s="57"/>
      <c r="F463" s="57"/>
      <c r="G463" s="59" t="s">
        <v>605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4">
      <c r="A464" s="55"/>
      <c r="B464" s="56" t="s">
        <v>342</v>
      </c>
      <c r="C464" s="57" t="s">
        <v>82</v>
      </c>
      <c r="D464" s="57">
        <v>254.4</v>
      </c>
      <c r="E464" s="57"/>
      <c r="F464" s="57"/>
      <c r="G464" s="59" t="s">
        <v>606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4">
      <c r="A465" s="55"/>
      <c r="B465" s="56" t="s">
        <v>344</v>
      </c>
      <c r="C465" s="57" t="s">
        <v>82</v>
      </c>
      <c r="D465" s="57">
        <v>559.36</v>
      </c>
      <c r="E465" s="57"/>
      <c r="F465" s="57"/>
      <c r="G465" s="59" t="s">
        <v>607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4">
      <c r="A466" s="55"/>
      <c r="B466" s="56" t="s">
        <v>346</v>
      </c>
      <c r="C466" s="57" t="s">
        <v>82</v>
      </c>
      <c r="D466" s="57">
        <v>290.32</v>
      </c>
      <c r="E466" s="57"/>
      <c r="F466" s="57"/>
      <c r="G466" s="59" t="s">
        <v>608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4">
      <c r="A467" s="55"/>
      <c r="B467" s="56" t="s">
        <v>348</v>
      </c>
      <c r="C467" s="57" t="s">
        <v>82</v>
      </c>
      <c r="D467" s="57">
        <v>340.08</v>
      </c>
      <c r="E467" s="57"/>
      <c r="F467" s="57"/>
      <c r="G467" s="59" t="s">
        <v>609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4">
      <c r="A468" s="55"/>
      <c r="B468" s="56" t="s">
        <v>350</v>
      </c>
      <c r="C468" s="57" t="s">
        <v>82</v>
      </c>
      <c r="D468" s="57">
        <v>48.88</v>
      </c>
      <c r="E468" s="57"/>
      <c r="F468" s="57"/>
      <c r="G468" s="59" t="s">
        <v>610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4">
      <c r="A469" s="55"/>
      <c r="B469" s="56" t="s">
        <v>352</v>
      </c>
      <c r="C469" s="57" t="s">
        <v>82</v>
      </c>
      <c r="D469" s="57">
        <v>85</v>
      </c>
      <c r="E469" s="57"/>
      <c r="F469" s="57"/>
      <c r="G469" s="59" t="s">
        <v>611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4">
      <c r="A470" s="55"/>
      <c r="B470" s="56" t="s">
        <v>354</v>
      </c>
      <c r="C470" s="57" t="s">
        <v>82</v>
      </c>
      <c r="D470" s="57">
        <v>48</v>
      </c>
      <c r="E470" s="57"/>
      <c r="F470" s="57"/>
      <c r="G470" s="59" t="s">
        <v>612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4">
      <c r="A471" s="55">
        <v>29</v>
      </c>
      <c r="B471" s="58" t="s">
        <v>490</v>
      </c>
      <c r="C471" s="50" t="s">
        <v>8</v>
      </c>
      <c r="D471" s="50">
        <v>5.41</v>
      </c>
      <c r="E471" s="50"/>
      <c r="F471" s="50"/>
      <c r="G471" s="51" t="s">
        <v>613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4">
      <c r="A472" s="55"/>
      <c r="B472" s="56" t="s">
        <v>614</v>
      </c>
      <c r="C472" s="57" t="s">
        <v>99</v>
      </c>
      <c r="D472" s="57">
        <v>184</v>
      </c>
      <c r="E472" s="57"/>
      <c r="F472" s="57"/>
      <c r="G472" s="51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4">
      <c r="A473" s="55"/>
      <c r="B473" s="56" t="s">
        <v>615</v>
      </c>
      <c r="C473" s="57" t="s">
        <v>99</v>
      </c>
      <c r="D473" s="57">
        <v>184</v>
      </c>
      <c r="E473" s="57"/>
      <c r="F473" s="57"/>
      <c r="G473" s="51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4">
      <c r="A474" s="55"/>
      <c r="B474" s="56" t="s">
        <v>616</v>
      </c>
      <c r="C474" s="57" t="s">
        <v>99</v>
      </c>
      <c r="D474" s="57">
        <v>8</v>
      </c>
      <c r="E474" s="57"/>
      <c r="F474" s="57"/>
      <c r="G474" s="51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4">
      <c r="A475" s="55"/>
      <c r="B475" s="56" t="s">
        <v>617</v>
      </c>
      <c r="C475" s="57" t="s">
        <v>99</v>
      </c>
      <c r="D475" s="57">
        <v>8</v>
      </c>
      <c r="E475" s="57"/>
      <c r="F475" s="57"/>
      <c r="G475" s="51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4">
      <c r="A476" s="55">
        <v>30</v>
      </c>
      <c r="B476" s="58" t="s">
        <v>360</v>
      </c>
      <c r="C476" s="50"/>
      <c r="D476" s="50"/>
      <c r="E476" s="50"/>
      <c r="F476" s="50"/>
      <c r="G476" s="6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57.6">
      <c r="A477" s="55"/>
      <c r="B477" s="63" t="s">
        <v>618</v>
      </c>
      <c r="C477" s="50" t="s">
        <v>82</v>
      </c>
      <c r="D477" s="50">
        <v>288</v>
      </c>
      <c r="E477" s="50"/>
      <c r="F477" s="50"/>
      <c r="G477" s="63" t="s">
        <v>619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8.8">
      <c r="A478" s="55"/>
      <c r="B478" s="63" t="s">
        <v>503</v>
      </c>
      <c r="C478" s="50" t="s">
        <v>99</v>
      </c>
      <c r="D478" s="50">
        <v>24</v>
      </c>
      <c r="E478" s="50"/>
      <c r="F478" s="50"/>
      <c r="G478" s="63" t="s">
        <v>620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57.6">
      <c r="A479" s="55"/>
      <c r="B479" s="63" t="s">
        <v>621</v>
      </c>
      <c r="C479" s="50" t="s">
        <v>82</v>
      </c>
      <c r="D479" s="50">
        <v>48</v>
      </c>
      <c r="E479" s="50"/>
      <c r="F479" s="50"/>
      <c r="G479" s="63" t="s">
        <v>622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8.8">
      <c r="A480" s="52">
        <v>31</v>
      </c>
      <c r="B480" s="63" t="s">
        <v>623</v>
      </c>
      <c r="C480" s="50" t="s">
        <v>11</v>
      </c>
      <c r="D480" s="50">
        <v>741.71</v>
      </c>
      <c r="E480" s="50"/>
      <c r="F480" s="50"/>
      <c r="G480" s="6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8.8">
      <c r="A481" s="52"/>
      <c r="B481" s="63" t="s">
        <v>367</v>
      </c>
      <c r="C481" s="50" t="s">
        <v>210</v>
      </c>
      <c r="D481" s="50">
        <v>74.17</v>
      </c>
      <c r="E481" s="50"/>
      <c r="F481" s="50"/>
      <c r="G481" s="63" t="s">
        <v>624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8.8">
      <c r="A482" s="55"/>
      <c r="B482" s="63" t="s">
        <v>369</v>
      </c>
      <c r="C482" s="50" t="s">
        <v>210</v>
      </c>
      <c r="D482" s="50">
        <v>133.51</v>
      </c>
      <c r="E482" s="50"/>
      <c r="F482" s="50"/>
      <c r="G482" s="63" t="s">
        <v>625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4">
      <c r="A483" s="41"/>
      <c r="B483" s="73" t="s">
        <v>626</v>
      </c>
      <c r="C483" s="74"/>
      <c r="D483" s="74"/>
      <c r="E483" s="74"/>
      <c r="F483" s="74"/>
      <c r="G483" s="75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4">
      <c r="A484" s="31"/>
      <c r="B484" s="8" t="s">
        <v>5</v>
      </c>
      <c r="C484" s="9"/>
      <c r="D484" s="9"/>
      <c r="E484" s="14"/>
      <c r="F484" s="66">
        <f>F485+F486+F487+F488+F489+F490+F491+F492</f>
        <v>8045751.6400000006</v>
      </c>
      <c r="G484" s="10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4">
      <c r="A485" s="12">
        <v>1</v>
      </c>
      <c r="B485" s="13" t="s">
        <v>627</v>
      </c>
      <c r="C485" s="14" t="s">
        <v>8</v>
      </c>
      <c r="D485" s="14">
        <v>19.940000000000001</v>
      </c>
      <c r="E485" s="14">
        <v>266688</v>
      </c>
      <c r="F485" s="14">
        <f>D485*E485</f>
        <v>5317758.7200000007</v>
      </c>
      <c r="G485" s="13" t="s">
        <v>628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8.8">
      <c r="A486" s="12">
        <v>2</v>
      </c>
      <c r="B486" s="13" t="s">
        <v>629</v>
      </c>
      <c r="C486" s="14" t="s">
        <v>8</v>
      </c>
      <c r="D486" s="14">
        <v>5.93</v>
      </c>
      <c r="E486" s="14">
        <v>266688</v>
      </c>
      <c r="F486" s="14">
        <f t="shared" ref="F486:F492" si="13">D486*E486</f>
        <v>1581459.8399999999</v>
      </c>
      <c r="G486" s="13" t="s">
        <v>630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3.2">
      <c r="A487" s="12">
        <v>3</v>
      </c>
      <c r="B487" s="13" t="s">
        <v>631</v>
      </c>
      <c r="C487" s="14" t="s">
        <v>8</v>
      </c>
      <c r="D487" s="14">
        <v>0.56999999999999995</v>
      </c>
      <c r="E487" s="14">
        <v>266688</v>
      </c>
      <c r="F487" s="14">
        <f t="shared" si="13"/>
        <v>152012.15999999997</v>
      </c>
      <c r="G487" s="13" t="s">
        <v>632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8.8">
      <c r="A488" s="12">
        <v>4</v>
      </c>
      <c r="B488" s="13" t="s">
        <v>217</v>
      </c>
      <c r="C488" s="14" t="s">
        <v>8</v>
      </c>
      <c r="D488" s="14">
        <v>2.84</v>
      </c>
      <c r="E488" s="14">
        <v>266688</v>
      </c>
      <c r="F488" s="14">
        <f t="shared" si="13"/>
        <v>757393.91999999993</v>
      </c>
      <c r="G488" s="13" t="s">
        <v>633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4">
      <c r="A489" s="12">
        <v>5</v>
      </c>
      <c r="B489" s="13" t="s">
        <v>634</v>
      </c>
      <c r="C489" s="14" t="s">
        <v>8</v>
      </c>
      <c r="D489" s="14">
        <v>29.28</v>
      </c>
      <c r="E489" s="14">
        <v>750</v>
      </c>
      <c r="F489" s="14">
        <f t="shared" si="13"/>
        <v>21960</v>
      </c>
      <c r="G489" s="13" t="s">
        <v>635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8.8">
      <c r="A490" s="12">
        <v>6</v>
      </c>
      <c r="B490" s="13" t="s">
        <v>44</v>
      </c>
      <c r="C490" s="14" t="s">
        <v>8</v>
      </c>
      <c r="D490" s="14">
        <v>9.34</v>
      </c>
      <c r="E490" s="14">
        <v>3500</v>
      </c>
      <c r="F490" s="14">
        <f t="shared" si="13"/>
        <v>32690</v>
      </c>
      <c r="G490" s="13" t="s">
        <v>636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8.8">
      <c r="A491" s="12">
        <v>7</v>
      </c>
      <c r="B491" s="13" t="s">
        <v>637</v>
      </c>
      <c r="C491" s="14" t="s">
        <v>8</v>
      </c>
      <c r="D491" s="14">
        <v>19.940000000000001</v>
      </c>
      <c r="E491" s="14">
        <v>8050</v>
      </c>
      <c r="F491" s="14">
        <f t="shared" si="13"/>
        <v>160517</v>
      </c>
      <c r="G491" s="10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4">
      <c r="A492" s="12">
        <v>8</v>
      </c>
      <c r="B492" s="13" t="s">
        <v>49</v>
      </c>
      <c r="C492" s="14" t="s">
        <v>8</v>
      </c>
      <c r="D492" s="14">
        <v>29.28</v>
      </c>
      <c r="E492" s="14">
        <v>750</v>
      </c>
      <c r="F492" s="14">
        <f t="shared" si="13"/>
        <v>21960</v>
      </c>
      <c r="G492" s="10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72">
      <c r="A493" s="52">
        <v>9</v>
      </c>
      <c r="B493" s="51" t="s">
        <v>638</v>
      </c>
      <c r="C493" s="50" t="s">
        <v>8</v>
      </c>
      <c r="D493" s="50">
        <v>34.659999999999997</v>
      </c>
      <c r="E493" s="50"/>
      <c r="F493" s="50"/>
      <c r="G493" s="51" t="s">
        <v>639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4">
      <c r="A494" s="52"/>
      <c r="B494" s="56" t="s">
        <v>640</v>
      </c>
      <c r="C494" s="57" t="s">
        <v>99</v>
      </c>
      <c r="D494" s="57">
        <v>32</v>
      </c>
      <c r="E494" s="57"/>
      <c r="F494" s="57"/>
      <c r="G494" s="59" t="s">
        <v>226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4">
      <c r="A495" s="52"/>
      <c r="B495" s="56" t="s">
        <v>386</v>
      </c>
      <c r="C495" s="57" t="s">
        <v>99</v>
      </c>
      <c r="D495" s="57">
        <v>160</v>
      </c>
      <c r="E495" s="57"/>
      <c r="F495" s="57"/>
      <c r="G495" s="59" t="s">
        <v>228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4">
      <c r="A496" s="52"/>
      <c r="B496" s="56" t="s">
        <v>641</v>
      </c>
      <c r="C496" s="57" t="s">
        <v>99</v>
      </c>
      <c r="D496" s="57">
        <v>16</v>
      </c>
      <c r="E496" s="57"/>
      <c r="F496" s="57"/>
      <c r="G496" s="59" t="s">
        <v>642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4">
      <c r="A497" s="52"/>
      <c r="B497" s="56" t="s">
        <v>643</v>
      </c>
      <c r="C497" s="57" t="s">
        <v>99</v>
      </c>
      <c r="D497" s="57">
        <v>8</v>
      </c>
      <c r="E497" s="57"/>
      <c r="F497" s="57"/>
      <c r="G497" s="59" t="s">
        <v>644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4">
      <c r="A498" s="52"/>
      <c r="B498" s="56" t="s">
        <v>645</v>
      </c>
      <c r="C498" s="57" t="s">
        <v>99</v>
      </c>
      <c r="D498" s="57">
        <v>104</v>
      </c>
      <c r="E498" s="57"/>
      <c r="F498" s="57"/>
      <c r="G498" s="59" t="s">
        <v>646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4">
      <c r="A499" s="52"/>
      <c r="B499" s="56" t="s">
        <v>647</v>
      </c>
      <c r="C499" s="57" t="s">
        <v>99</v>
      </c>
      <c r="D499" s="57">
        <v>8</v>
      </c>
      <c r="E499" s="57"/>
      <c r="F499" s="57"/>
      <c r="G499" s="59" t="s">
        <v>648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4">
      <c r="A500" s="52"/>
      <c r="B500" s="56" t="s">
        <v>649</v>
      </c>
      <c r="C500" s="57" t="s">
        <v>99</v>
      </c>
      <c r="D500" s="57">
        <v>8</v>
      </c>
      <c r="E500" s="57"/>
      <c r="F500" s="57"/>
      <c r="G500" s="59" t="s">
        <v>650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4">
      <c r="A501" s="52"/>
      <c r="B501" s="56" t="s">
        <v>237</v>
      </c>
      <c r="C501" s="57" t="s">
        <v>99</v>
      </c>
      <c r="D501" s="57">
        <v>512</v>
      </c>
      <c r="E501" s="57"/>
      <c r="F501" s="57"/>
      <c r="G501" s="59" t="s">
        <v>238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4">
      <c r="A502" s="52"/>
      <c r="B502" s="56" t="s">
        <v>538</v>
      </c>
      <c r="C502" s="57" t="s">
        <v>99</v>
      </c>
      <c r="D502" s="57">
        <v>104</v>
      </c>
      <c r="E502" s="57"/>
      <c r="F502" s="57"/>
      <c r="G502" s="59" t="s">
        <v>539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4">
      <c r="A503" s="52"/>
      <c r="B503" s="56" t="s">
        <v>542</v>
      </c>
      <c r="C503" s="57" t="s">
        <v>99</v>
      </c>
      <c r="D503" s="57">
        <v>624</v>
      </c>
      <c r="E503" s="57"/>
      <c r="F503" s="57"/>
      <c r="G503" s="59" t="s">
        <v>543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4">
      <c r="A504" s="52"/>
      <c r="B504" s="56" t="s">
        <v>545</v>
      </c>
      <c r="C504" s="57" t="s">
        <v>99</v>
      </c>
      <c r="D504" s="57">
        <v>624</v>
      </c>
      <c r="E504" s="57"/>
      <c r="F504" s="57"/>
      <c r="G504" s="59" t="s">
        <v>546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4">
      <c r="A505" s="52"/>
      <c r="B505" s="56" t="s">
        <v>651</v>
      </c>
      <c r="C505" s="57" t="s">
        <v>99</v>
      </c>
      <c r="D505" s="57">
        <v>80</v>
      </c>
      <c r="E505" s="57"/>
      <c r="F505" s="57"/>
      <c r="G505" s="59" t="s">
        <v>652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4">
      <c r="A506" s="52"/>
      <c r="B506" s="56" t="s">
        <v>653</v>
      </c>
      <c r="C506" s="57" t="s">
        <v>99</v>
      </c>
      <c r="D506" s="57">
        <v>16</v>
      </c>
      <c r="E506" s="57"/>
      <c r="F506" s="57"/>
      <c r="G506" s="59" t="s">
        <v>654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4">
      <c r="A507" s="52"/>
      <c r="B507" s="56" t="s">
        <v>655</v>
      </c>
      <c r="C507" s="57" t="s">
        <v>99</v>
      </c>
      <c r="D507" s="57">
        <v>96</v>
      </c>
      <c r="E507" s="57"/>
      <c r="F507" s="57"/>
      <c r="G507" s="59" t="s">
        <v>656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4">
      <c r="A508" s="52"/>
      <c r="B508" s="56" t="s">
        <v>544</v>
      </c>
      <c r="C508" s="57" t="s">
        <v>99</v>
      </c>
      <c r="D508" s="57">
        <v>208</v>
      </c>
      <c r="E508" s="57"/>
      <c r="F508" s="57"/>
      <c r="G508" s="59" t="s">
        <v>236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4">
      <c r="A509" s="52"/>
      <c r="B509" s="56" t="s">
        <v>396</v>
      </c>
      <c r="C509" s="57" t="s">
        <v>99</v>
      </c>
      <c r="D509" s="57">
        <v>4152</v>
      </c>
      <c r="E509" s="57"/>
      <c r="F509" s="57"/>
      <c r="G509" s="59" t="s">
        <v>246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4">
      <c r="A510" s="52"/>
      <c r="B510" s="56" t="s">
        <v>657</v>
      </c>
      <c r="C510" s="57" t="s">
        <v>99</v>
      </c>
      <c r="D510" s="57">
        <v>1416</v>
      </c>
      <c r="E510" s="57"/>
      <c r="F510" s="57"/>
      <c r="G510" s="59" t="s">
        <v>658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4">
      <c r="A511" s="52"/>
      <c r="B511" s="56" t="s">
        <v>645</v>
      </c>
      <c r="C511" s="57" t="s">
        <v>99</v>
      </c>
      <c r="D511" s="57">
        <v>16</v>
      </c>
      <c r="E511" s="57"/>
      <c r="F511" s="57"/>
      <c r="G511" s="59" t="s">
        <v>646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4">
      <c r="A512" s="52"/>
      <c r="B512" s="56" t="s">
        <v>258</v>
      </c>
      <c r="C512" s="57" t="s">
        <v>99</v>
      </c>
      <c r="D512" s="57">
        <v>192</v>
      </c>
      <c r="E512" s="57"/>
      <c r="F512" s="57"/>
      <c r="G512" s="59" t="s">
        <v>259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4">
      <c r="A513" s="52"/>
      <c r="B513" s="56" t="s">
        <v>417</v>
      </c>
      <c r="C513" s="57" t="s">
        <v>99</v>
      </c>
      <c r="D513" s="57">
        <v>968</v>
      </c>
      <c r="E513" s="57"/>
      <c r="F513" s="57"/>
      <c r="G513" s="59" t="s">
        <v>261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4">
      <c r="A514" s="52"/>
      <c r="B514" s="56" t="s">
        <v>659</v>
      </c>
      <c r="C514" s="57" t="s">
        <v>99</v>
      </c>
      <c r="D514" s="57">
        <v>32</v>
      </c>
      <c r="E514" s="57"/>
      <c r="F514" s="57"/>
      <c r="G514" s="59" t="s">
        <v>660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4">
      <c r="A515" s="52"/>
      <c r="B515" s="56" t="s">
        <v>661</v>
      </c>
      <c r="C515" s="57" t="s">
        <v>99</v>
      </c>
      <c r="D515" s="57">
        <v>48</v>
      </c>
      <c r="E515" s="57"/>
      <c r="F515" s="57"/>
      <c r="G515" s="59" t="s">
        <v>662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4">
      <c r="A516" s="52"/>
      <c r="B516" s="56" t="s">
        <v>552</v>
      </c>
      <c r="C516" s="57" t="s">
        <v>99</v>
      </c>
      <c r="D516" s="57">
        <v>16</v>
      </c>
      <c r="E516" s="57"/>
      <c r="F516" s="57"/>
      <c r="G516" s="59" t="s">
        <v>553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4">
      <c r="A517" s="52"/>
      <c r="B517" s="56" t="s">
        <v>262</v>
      </c>
      <c r="C517" s="57" t="s">
        <v>99</v>
      </c>
      <c r="D517" s="57">
        <v>24</v>
      </c>
      <c r="E517" s="57"/>
      <c r="F517" s="57"/>
      <c r="G517" s="59" t="s">
        <v>263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4">
      <c r="A518" s="52"/>
      <c r="B518" s="56" t="s">
        <v>663</v>
      </c>
      <c r="C518" s="57" t="s">
        <v>99</v>
      </c>
      <c r="D518" s="57">
        <v>32</v>
      </c>
      <c r="E518" s="57"/>
      <c r="F518" s="57"/>
      <c r="G518" s="59" t="s">
        <v>664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4">
      <c r="A519" s="52"/>
      <c r="B519" s="56" t="s">
        <v>665</v>
      </c>
      <c r="C519" s="57" t="s">
        <v>99</v>
      </c>
      <c r="D519" s="57">
        <v>64</v>
      </c>
      <c r="E519" s="57"/>
      <c r="F519" s="57"/>
      <c r="G519" s="59" t="s">
        <v>666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4">
      <c r="A520" s="52"/>
      <c r="B520" s="56" t="s">
        <v>424</v>
      </c>
      <c r="C520" s="57" t="s">
        <v>99</v>
      </c>
      <c r="D520" s="57">
        <v>64</v>
      </c>
      <c r="E520" s="57"/>
      <c r="F520" s="57"/>
      <c r="G520" s="59" t="s">
        <v>425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4">
      <c r="A521" s="55"/>
      <c r="B521" s="56" t="s">
        <v>559</v>
      </c>
      <c r="C521" s="57" t="s">
        <v>99</v>
      </c>
      <c r="D521" s="57">
        <v>64</v>
      </c>
      <c r="E521" s="57"/>
      <c r="F521" s="57"/>
      <c r="G521" s="59" t="s">
        <v>560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4">
      <c r="A522" s="55"/>
      <c r="B522" s="56" t="s">
        <v>561</v>
      </c>
      <c r="C522" s="57" t="s">
        <v>99</v>
      </c>
      <c r="D522" s="57">
        <v>208</v>
      </c>
      <c r="E522" s="57"/>
      <c r="F522" s="57"/>
      <c r="G522" s="59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4">
      <c r="A523" s="55"/>
      <c r="B523" s="56" t="s">
        <v>268</v>
      </c>
      <c r="C523" s="57" t="s">
        <v>99</v>
      </c>
      <c r="D523" s="57">
        <v>384</v>
      </c>
      <c r="E523" s="57"/>
      <c r="F523" s="57"/>
      <c r="G523" s="59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8.8">
      <c r="A524" s="55"/>
      <c r="B524" s="56" t="s">
        <v>562</v>
      </c>
      <c r="C524" s="57" t="s">
        <v>270</v>
      </c>
      <c r="D524" s="57">
        <v>8352</v>
      </c>
      <c r="E524" s="57"/>
      <c r="F524" s="57"/>
      <c r="G524" s="59" t="s">
        <v>667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4">
      <c r="A525" s="55"/>
      <c r="B525" s="56" t="s">
        <v>272</v>
      </c>
      <c r="C525" s="57" t="s">
        <v>99</v>
      </c>
      <c r="D525" s="57">
        <v>2864</v>
      </c>
      <c r="E525" s="57"/>
      <c r="F525" s="57"/>
      <c r="G525" s="59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4">
      <c r="A526" s="55"/>
      <c r="B526" s="56" t="s">
        <v>273</v>
      </c>
      <c r="C526" s="57" t="s">
        <v>99</v>
      </c>
      <c r="D526" s="57">
        <v>1936</v>
      </c>
      <c r="E526" s="57"/>
      <c r="F526" s="57"/>
      <c r="G526" s="59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4">
      <c r="A527" s="55"/>
      <c r="B527" s="56" t="s">
        <v>429</v>
      </c>
      <c r="C527" s="57" t="s">
        <v>99</v>
      </c>
      <c r="D527" s="57">
        <v>1248</v>
      </c>
      <c r="E527" s="57"/>
      <c r="F527" s="57"/>
      <c r="G527" s="59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4">
      <c r="A528" s="55"/>
      <c r="B528" s="56" t="s">
        <v>430</v>
      </c>
      <c r="C528" s="57" t="s">
        <v>99</v>
      </c>
      <c r="D528" s="57">
        <v>96</v>
      </c>
      <c r="E528" s="57"/>
      <c r="F528" s="57"/>
      <c r="G528" s="59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4">
      <c r="A529" s="55"/>
      <c r="B529" s="56" t="s">
        <v>276</v>
      </c>
      <c r="C529" s="57" t="s">
        <v>99</v>
      </c>
      <c r="D529" s="57">
        <v>2688</v>
      </c>
      <c r="E529" s="57"/>
      <c r="F529" s="57"/>
      <c r="G529" s="59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4">
      <c r="A530" s="55"/>
      <c r="B530" s="56" t="s">
        <v>277</v>
      </c>
      <c r="C530" s="57" t="s">
        <v>99</v>
      </c>
      <c r="D530" s="57">
        <v>5376</v>
      </c>
      <c r="E530" s="57"/>
      <c r="F530" s="57"/>
      <c r="G530" s="59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4">
      <c r="A531" s="55"/>
      <c r="B531" s="56" t="s">
        <v>278</v>
      </c>
      <c r="C531" s="57" t="s">
        <v>99</v>
      </c>
      <c r="D531" s="57">
        <v>48</v>
      </c>
      <c r="E531" s="57"/>
      <c r="F531" s="57"/>
      <c r="G531" s="59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4">
      <c r="A532" s="55"/>
      <c r="B532" s="56" t="s">
        <v>279</v>
      </c>
      <c r="C532" s="57" t="s">
        <v>99</v>
      </c>
      <c r="D532" s="57">
        <v>48</v>
      </c>
      <c r="E532" s="57"/>
      <c r="F532" s="57"/>
      <c r="G532" s="59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4">
      <c r="A533" s="55"/>
      <c r="B533" s="56" t="s">
        <v>280</v>
      </c>
      <c r="C533" s="57" t="s">
        <v>88</v>
      </c>
      <c r="D533" s="57">
        <v>1.4E-2</v>
      </c>
      <c r="E533" s="57"/>
      <c r="F533" s="57"/>
      <c r="G533" s="59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8.8">
      <c r="A534" s="55">
        <v>10</v>
      </c>
      <c r="B534" s="63" t="s">
        <v>668</v>
      </c>
      <c r="C534" s="50" t="s">
        <v>669</v>
      </c>
      <c r="D534" s="50">
        <v>592</v>
      </c>
      <c r="E534" s="50"/>
      <c r="F534" s="50"/>
      <c r="G534" s="63" t="s">
        <v>670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8.8">
      <c r="A535" s="55">
        <v>11</v>
      </c>
      <c r="B535" s="63" t="s">
        <v>671</v>
      </c>
      <c r="C535" s="50" t="s">
        <v>59</v>
      </c>
      <c r="D535" s="50">
        <v>4.9000000000000004</v>
      </c>
      <c r="E535" s="50"/>
      <c r="F535" s="50"/>
      <c r="G535" s="63" t="s">
        <v>672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8.8">
      <c r="A536" s="55">
        <v>12</v>
      </c>
      <c r="B536" s="58" t="s">
        <v>283</v>
      </c>
      <c r="C536" s="50" t="s">
        <v>11</v>
      </c>
      <c r="D536" s="50">
        <v>691.6</v>
      </c>
      <c r="E536" s="50"/>
      <c r="F536" s="50"/>
      <c r="G536" s="63" t="s">
        <v>673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8.8">
      <c r="A537" s="55"/>
      <c r="B537" s="56" t="s">
        <v>674</v>
      </c>
      <c r="C537" s="57" t="s">
        <v>99</v>
      </c>
      <c r="D537" s="57">
        <v>24</v>
      </c>
      <c r="E537" s="57"/>
      <c r="F537" s="57"/>
      <c r="G537" s="59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8.8">
      <c r="A538" s="55"/>
      <c r="B538" s="56" t="s">
        <v>675</v>
      </c>
      <c r="C538" s="57" t="s">
        <v>99</v>
      </c>
      <c r="D538" s="57">
        <v>8</v>
      </c>
      <c r="E538" s="57"/>
      <c r="F538" s="57"/>
      <c r="G538" s="59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8.8">
      <c r="A539" s="55"/>
      <c r="B539" s="56" t="s">
        <v>676</v>
      </c>
      <c r="C539" s="57" t="s">
        <v>99</v>
      </c>
      <c r="D539" s="57">
        <v>32</v>
      </c>
      <c r="E539" s="57"/>
      <c r="F539" s="57"/>
      <c r="G539" s="59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8.8">
      <c r="A540" s="55"/>
      <c r="B540" s="56" t="s">
        <v>677</v>
      </c>
      <c r="C540" s="57" t="s">
        <v>99</v>
      </c>
      <c r="D540" s="57">
        <v>16</v>
      </c>
      <c r="E540" s="57"/>
      <c r="F540" s="57"/>
      <c r="G540" s="59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8.8">
      <c r="A541" s="55"/>
      <c r="B541" s="56" t="s">
        <v>439</v>
      </c>
      <c r="C541" s="57" t="s">
        <v>99</v>
      </c>
      <c r="D541" s="57">
        <v>80</v>
      </c>
      <c r="E541" s="57"/>
      <c r="F541" s="57"/>
      <c r="G541" s="59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8.8">
      <c r="A542" s="55"/>
      <c r="B542" s="56" t="s">
        <v>678</v>
      </c>
      <c r="C542" s="57" t="s">
        <v>99</v>
      </c>
      <c r="D542" s="57">
        <v>16</v>
      </c>
      <c r="E542" s="57"/>
      <c r="F542" s="57"/>
      <c r="G542" s="59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8.8">
      <c r="A543" s="55"/>
      <c r="B543" s="56" t="s">
        <v>679</v>
      </c>
      <c r="C543" s="57" t="s">
        <v>99</v>
      </c>
      <c r="D543" s="57">
        <v>64</v>
      </c>
      <c r="E543" s="57"/>
      <c r="F543" s="57"/>
      <c r="G543" s="59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4">
      <c r="A544" s="55">
        <v>13</v>
      </c>
      <c r="B544" s="63" t="s">
        <v>290</v>
      </c>
      <c r="C544" s="50" t="s">
        <v>29</v>
      </c>
      <c r="D544" s="50">
        <v>306.39999999999998</v>
      </c>
      <c r="E544" s="50"/>
      <c r="F544" s="50"/>
      <c r="G544" s="63" t="s">
        <v>680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8.8">
      <c r="A545" s="55"/>
      <c r="B545" s="63" t="s">
        <v>444</v>
      </c>
      <c r="C545" s="50" t="s">
        <v>68</v>
      </c>
      <c r="D545" s="50">
        <v>14</v>
      </c>
      <c r="E545" s="50"/>
      <c r="F545" s="50"/>
      <c r="G545" s="63" t="s">
        <v>681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4">
      <c r="A546" s="7"/>
      <c r="B546" s="8" t="s">
        <v>293</v>
      </c>
      <c r="C546" s="9"/>
      <c r="D546" s="9"/>
      <c r="E546" s="14"/>
      <c r="F546" s="66">
        <f>F547+F548+F549+F550+F551+F552+F553+F554+F555+F556+F557</f>
        <v>10230671.560000001</v>
      </c>
      <c r="G546" s="10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8.8">
      <c r="A547" s="12">
        <v>14</v>
      </c>
      <c r="B547" s="13" t="s">
        <v>682</v>
      </c>
      <c r="C547" s="14" t="s">
        <v>11</v>
      </c>
      <c r="D547" s="14">
        <v>2175.62</v>
      </c>
      <c r="E547" s="14">
        <v>420</v>
      </c>
      <c r="F547" s="14">
        <f>D547*E547</f>
        <v>913760.39999999991</v>
      </c>
      <c r="G547" s="13" t="s">
        <v>683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4">
      <c r="A548" s="12">
        <v>15</v>
      </c>
      <c r="B548" s="13" t="s">
        <v>684</v>
      </c>
      <c r="C548" s="14" t="s">
        <v>11</v>
      </c>
      <c r="D548" s="14">
        <v>2134.4</v>
      </c>
      <c r="E548" s="14">
        <v>420</v>
      </c>
      <c r="F548" s="14">
        <f t="shared" ref="F548:F557" si="14">D548*E548</f>
        <v>896448</v>
      </c>
      <c r="G548" s="13" t="s">
        <v>685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8.8">
      <c r="A549" s="12">
        <v>16</v>
      </c>
      <c r="B549" s="13" t="s">
        <v>298</v>
      </c>
      <c r="C549" s="14" t="s">
        <v>11</v>
      </c>
      <c r="D549" s="14">
        <v>1904.68</v>
      </c>
      <c r="E549" s="14">
        <v>104.5</v>
      </c>
      <c r="F549" s="14">
        <f t="shared" si="14"/>
        <v>199039.06</v>
      </c>
      <c r="G549" s="13" t="s">
        <v>686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8.8">
      <c r="A550" s="12">
        <v>17</v>
      </c>
      <c r="B550" s="13" t="s">
        <v>72</v>
      </c>
      <c r="C550" s="14" t="s">
        <v>11</v>
      </c>
      <c r="D550" s="14">
        <v>7192</v>
      </c>
      <c r="E550" s="14">
        <v>890</v>
      </c>
      <c r="F550" s="14">
        <f t="shared" si="14"/>
        <v>6400880</v>
      </c>
      <c r="G550" s="13" t="s">
        <v>687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4">
      <c r="A551" s="12">
        <v>18</v>
      </c>
      <c r="B551" s="13" t="s">
        <v>302</v>
      </c>
      <c r="C551" s="14" t="s">
        <v>11</v>
      </c>
      <c r="D551" s="14">
        <v>1851.94</v>
      </c>
      <c r="E551" s="14">
        <v>187.5</v>
      </c>
      <c r="F551" s="14">
        <f t="shared" si="14"/>
        <v>347238.75</v>
      </c>
      <c r="G551" s="13" t="s">
        <v>688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8.8">
      <c r="A552" s="12">
        <v>19</v>
      </c>
      <c r="B552" s="13" t="s">
        <v>689</v>
      </c>
      <c r="C552" s="14" t="s">
        <v>11</v>
      </c>
      <c r="D552" s="14">
        <v>2108.33</v>
      </c>
      <c r="E552" s="14">
        <v>320</v>
      </c>
      <c r="F552" s="14">
        <f t="shared" si="14"/>
        <v>674665.6</v>
      </c>
      <c r="G552" s="13" t="s">
        <v>690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4">
      <c r="A553" s="12">
        <v>20</v>
      </c>
      <c r="B553" s="13" t="s">
        <v>586</v>
      </c>
      <c r="C553" s="14" t="s">
        <v>691</v>
      </c>
      <c r="D553" s="14">
        <v>359.6</v>
      </c>
      <c r="E553" s="14">
        <v>445</v>
      </c>
      <c r="F553" s="14">
        <f t="shared" si="14"/>
        <v>160022</v>
      </c>
      <c r="G553" s="13" t="s">
        <v>692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8.8">
      <c r="A554" s="12">
        <v>21</v>
      </c>
      <c r="B554" s="13" t="s">
        <v>693</v>
      </c>
      <c r="C554" s="14" t="s">
        <v>59</v>
      </c>
      <c r="D554" s="14">
        <v>35.81</v>
      </c>
      <c r="E554" s="14">
        <v>395</v>
      </c>
      <c r="F554" s="14">
        <f t="shared" si="14"/>
        <v>14144.95</v>
      </c>
      <c r="G554" s="13" t="s">
        <v>694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8.8">
      <c r="A555" s="12">
        <v>22</v>
      </c>
      <c r="B555" s="13" t="s">
        <v>460</v>
      </c>
      <c r="C555" s="14" t="s">
        <v>11</v>
      </c>
      <c r="D555" s="14">
        <v>494.32</v>
      </c>
      <c r="E555" s="14">
        <v>490</v>
      </c>
      <c r="F555" s="14">
        <f t="shared" si="14"/>
        <v>242216.8</v>
      </c>
      <c r="G555" s="13" t="s">
        <v>695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8.8">
      <c r="A556" s="12">
        <v>23</v>
      </c>
      <c r="B556" s="13" t="s">
        <v>696</v>
      </c>
      <c r="C556" s="14" t="s">
        <v>11</v>
      </c>
      <c r="D556" s="14">
        <v>545.20000000000005</v>
      </c>
      <c r="E556" s="14">
        <v>680</v>
      </c>
      <c r="F556" s="14">
        <f t="shared" si="14"/>
        <v>370736.00000000006</v>
      </c>
      <c r="G556" s="13" t="s">
        <v>697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4">
      <c r="A557" s="12">
        <v>24</v>
      </c>
      <c r="B557" s="13" t="s">
        <v>314</v>
      </c>
      <c r="C557" s="14" t="s">
        <v>82</v>
      </c>
      <c r="D557" s="14">
        <v>51.2</v>
      </c>
      <c r="E557" s="14">
        <v>225</v>
      </c>
      <c r="F557" s="14">
        <f t="shared" si="14"/>
        <v>11520</v>
      </c>
      <c r="G557" s="13" t="s">
        <v>698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3.2">
      <c r="A558" s="52">
        <v>25</v>
      </c>
      <c r="B558" s="63" t="s">
        <v>699</v>
      </c>
      <c r="C558" s="50" t="s">
        <v>8</v>
      </c>
      <c r="D558" s="50">
        <v>2.1</v>
      </c>
      <c r="E558" s="50"/>
      <c r="F558" s="50"/>
      <c r="G558" s="63" t="s">
        <v>700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4">
      <c r="A559" s="55"/>
      <c r="B559" s="63" t="s">
        <v>701</v>
      </c>
      <c r="C559" s="50" t="s">
        <v>8</v>
      </c>
      <c r="D559" s="50">
        <v>0.34</v>
      </c>
      <c r="E559" s="50"/>
      <c r="F559" s="50"/>
      <c r="G559" s="63" t="s">
        <v>702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4">
      <c r="A560" s="55"/>
      <c r="B560" s="58" t="s">
        <v>320</v>
      </c>
      <c r="C560" s="50"/>
      <c r="D560" s="50"/>
      <c r="E560" s="50"/>
      <c r="F560" s="50"/>
      <c r="G560" s="6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3.2">
      <c r="A561" s="55">
        <v>26</v>
      </c>
      <c r="B561" s="63" t="s">
        <v>703</v>
      </c>
      <c r="C561" s="50" t="s">
        <v>99</v>
      </c>
      <c r="D561" s="50">
        <v>557</v>
      </c>
      <c r="E561" s="50"/>
      <c r="F561" s="50"/>
      <c r="G561" s="63" t="s">
        <v>704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57.6">
      <c r="A562" s="55">
        <v>27</v>
      </c>
      <c r="B562" s="63" t="s">
        <v>705</v>
      </c>
      <c r="C562" s="50" t="s">
        <v>99</v>
      </c>
      <c r="D562" s="50">
        <v>320</v>
      </c>
      <c r="E562" s="50"/>
      <c r="F562" s="50"/>
      <c r="G562" s="63" t="s">
        <v>706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4">
      <c r="A563" s="55">
        <v>28</v>
      </c>
      <c r="B563" s="63" t="s">
        <v>707</v>
      </c>
      <c r="C563" s="50" t="s">
        <v>11</v>
      </c>
      <c r="D563" s="50">
        <v>3.6</v>
      </c>
      <c r="E563" s="50"/>
      <c r="F563" s="50"/>
      <c r="G563" s="63" t="s">
        <v>708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57.6">
      <c r="A564" s="55">
        <v>29</v>
      </c>
      <c r="B564" s="58" t="s">
        <v>476</v>
      </c>
      <c r="C564" s="51" t="s">
        <v>82</v>
      </c>
      <c r="D564" s="62">
        <v>4907.24</v>
      </c>
      <c r="E564" s="62"/>
      <c r="F564" s="62"/>
      <c r="G564" s="51" t="s">
        <v>709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4">
      <c r="A565" s="55"/>
      <c r="B565" s="56" t="s">
        <v>332</v>
      </c>
      <c r="C565" s="57" t="s">
        <v>82</v>
      </c>
      <c r="D565" s="57">
        <v>584</v>
      </c>
      <c r="E565" s="57"/>
      <c r="F565" s="57"/>
      <c r="G565" s="59" t="s">
        <v>710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4">
      <c r="A566" s="55"/>
      <c r="B566" s="56" t="s">
        <v>334</v>
      </c>
      <c r="C566" s="57" t="s">
        <v>82</v>
      </c>
      <c r="D566" s="57">
        <v>48</v>
      </c>
      <c r="E566" s="57"/>
      <c r="F566" s="57"/>
      <c r="G566" s="59" t="s">
        <v>711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4">
      <c r="A567" s="55"/>
      <c r="B567" s="56" t="s">
        <v>336</v>
      </c>
      <c r="C567" s="57" t="s">
        <v>82</v>
      </c>
      <c r="D567" s="57">
        <v>48</v>
      </c>
      <c r="E567" s="57"/>
      <c r="F567" s="57"/>
      <c r="G567" s="59" t="s">
        <v>712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4">
      <c r="A568" s="55"/>
      <c r="B568" s="56" t="s">
        <v>338</v>
      </c>
      <c r="C568" s="57" t="s">
        <v>82</v>
      </c>
      <c r="D568" s="57">
        <v>666.4</v>
      </c>
      <c r="E568" s="57"/>
      <c r="F568" s="57"/>
      <c r="G568" s="59" t="s">
        <v>713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4">
      <c r="A569" s="55"/>
      <c r="B569" s="56" t="s">
        <v>340</v>
      </c>
      <c r="C569" s="57" t="s">
        <v>82</v>
      </c>
      <c r="D569" s="57">
        <v>587.20000000000005</v>
      </c>
      <c r="E569" s="57"/>
      <c r="F569" s="57"/>
      <c r="G569" s="59" t="s">
        <v>714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4">
      <c r="A570" s="55"/>
      <c r="B570" s="56" t="s">
        <v>342</v>
      </c>
      <c r="C570" s="57" t="s">
        <v>82</v>
      </c>
      <c r="D570" s="57">
        <v>489.6</v>
      </c>
      <c r="E570" s="57"/>
      <c r="F570" s="57"/>
      <c r="G570" s="59" t="s">
        <v>715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4">
      <c r="A571" s="55"/>
      <c r="B571" s="56" t="s">
        <v>344</v>
      </c>
      <c r="C571" s="57" t="s">
        <v>82</v>
      </c>
      <c r="D571" s="57">
        <v>1076.8</v>
      </c>
      <c r="E571" s="57"/>
      <c r="F571" s="57"/>
      <c r="G571" s="59" t="s">
        <v>716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4">
      <c r="A572" s="55"/>
      <c r="B572" s="56" t="s">
        <v>346</v>
      </c>
      <c r="C572" s="57" t="s">
        <v>82</v>
      </c>
      <c r="D572" s="57">
        <v>580.64</v>
      </c>
      <c r="E572" s="57"/>
      <c r="F572" s="57"/>
      <c r="G572" s="59" t="s">
        <v>717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4">
      <c r="A573" s="55"/>
      <c r="B573" s="56" t="s">
        <v>348</v>
      </c>
      <c r="C573" s="57" t="s">
        <v>82</v>
      </c>
      <c r="D573" s="57">
        <v>633.6</v>
      </c>
      <c r="E573" s="57"/>
      <c r="F573" s="57"/>
      <c r="G573" s="59" t="s">
        <v>718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4">
      <c r="A574" s="55"/>
      <c r="B574" s="56" t="s">
        <v>350</v>
      </c>
      <c r="C574" s="57" t="s">
        <v>82</v>
      </c>
      <c r="D574" s="57">
        <v>51.2</v>
      </c>
      <c r="E574" s="57"/>
      <c r="F574" s="57"/>
      <c r="G574" s="59" t="s">
        <v>719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4">
      <c r="A575" s="55"/>
      <c r="B575" s="56" t="s">
        <v>352</v>
      </c>
      <c r="C575" s="57" t="s">
        <v>82</v>
      </c>
      <c r="D575" s="57">
        <v>93</v>
      </c>
      <c r="E575" s="57"/>
      <c r="F575" s="57"/>
      <c r="G575" s="59" t="s">
        <v>720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4">
      <c r="A576" s="55"/>
      <c r="B576" s="56" t="s">
        <v>354</v>
      </c>
      <c r="C576" s="57" t="s">
        <v>82</v>
      </c>
      <c r="D576" s="57">
        <v>48.8</v>
      </c>
      <c r="E576" s="57"/>
      <c r="F576" s="57"/>
      <c r="G576" s="59" t="s">
        <v>721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4">
      <c r="A577" s="52">
        <v>30</v>
      </c>
      <c r="B577" s="58" t="s">
        <v>490</v>
      </c>
      <c r="C577" s="50" t="s">
        <v>8</v>
      </c>
      <c r="D577" s="50">
        <v>9.84</v>
      </c>
      <c r="E577" s="50"/>
      <c r="F577" s="50"/>
      <c r="G577" s="51" t="s">
        <v>722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4">
      <c r="A578" s="52"/>
      <c r="B578" s="62" t="s">
        <v>723</v>
      </c>
      <c r="C578" s="50" t="s">
        <v>99</v>
      </c>
      <c r="D578" s="50">
        <v>368</v>
      </c>
      <c r="E578" s="50"/>
      <c r="F578" s="50"/>
      <c r="G578" s="51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4">
      <c r="A579" s="52"/>
      <c r="B579" s="62" t="s">
        <v>724</v>
      </c>
      <c r="C579" s="50" t="s">
        <v>99</v>
      </c>
      <c r="D579" s="50">
        <v>368</v>
      </c>
      <c r="E579" s="50"/>
      <c r="F579" s="50"/>
      <c r="G579" s="51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4">
      <c r="A580" s="52"/>
      <c r="B580" s="62" t="s">
        <v>725</v>
      </c>
      <c r="C580" s="50" t="s">
        <v>99</v>
      </c>
      <c r="D580" s="50">
        <v>16</v>
      </c>
      <c r="E580" s="50"/>
      <c r="F580" s="50"/>
      <c r="G580" s="51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4">
      <c r="A581" s="55"/>
      <c r="B581" s="62" t="s">
        <v>726</v>
      </c>
      <c r="C581" s="50" t="s">
        <v>99</v>
      </c>
      <c r="D581" s="50">
        <v>16</v>
      </c>
      <c r="E581" s="50"/>
      <c r="F581" s="50"/>
      <c r="G581" s="51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4">
      <c r="A582" s="55"/>
      <c r="B582" s="58" t="s">
        <v>727</v>
      </c>
      <c r="C582" s="50"/>
      <c r="D582" s="50"/>
      <c r="E582" s="50"/>
      <c r="F582" s="50"/>
      <c r="G582" s="6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57.6">
      <c r="A583" s="52">
        <v>31</v>
      </c>
      <c r="B583" s="63" t="s">
        <v>728</v>
      </c>
      <c r="C583" s="50" t="s">
        <v>99</v>
      </c>
      <c r="D583" s="50">
        <v>192</v>
      </c>
      <c r="E583" s="50"/>
      <c r="F583" s="50"/>
      <c r="G583" s="63" t="s">
        <v>729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8.8">
      <c r="A584" s="52"/>
      <c r="B584" s="63" t="s">
        <v>730</v>
      </c>
      <c r="C584" s="50" t="s">
        <v>99</v>
      </c>
      <c r="D584" s="50">
        <v>24</v>
      </c>
      <c r="E584" s="50"/>
      <c r="F584" s="50"/>
      <c r="G584" s="63" t="s">
        <v>731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57.6">
      <c r="A585" s="55"/>
      <c r="B585" s="63" t="s">
        <v>732</v>
      </c>
      <c r="C585" s="50" t="s">
        <v>82</v>
      </c>
      <c r="D585" s="50">
        <v>84</v>
      </c>
      <c r="E585" s="50"/>
      <c r="F585" s="50"/>
      <c r="G585" s="63" t="s">
        <v>733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8.8">
      <c r="A586" s="52">
        <v>32</v>
      </c>
      <c r="B586" s="63" t="s">
        <v>366</v>
      </c>
      <c r="C586" s="50" t="s">
        <v>11</v>
      </c>
      <c r="D586" s="50">
        <v>1420.06</v>
      </c>
      <c r="E586" s="50"/>
      <c r="F586" s="50"/>
      <c r="G586" s="6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8.8">
      <c r="A587" s="52"/>
      <c r="B587" s="63" t="s">
        <v>734</v>
      </c>
      <c r="C587" s="50" t="s">
        <v>210</v>
      </c>
      <c r="D587" s="50">
        <v>142.01</v>
      </c>
      <c r="E587" s="50"/>
      <c r="F587" s="50"/>
      <c r="G587" s="63" t="s">
        <v>735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8.8">
      <c r="A588" s="55"/>
      <c r="B588" s="63" t="s">
        <v>369</v>
      </c>
      <c r="C588" s="50" t="s">
        <v>210</v>
      </c>
      <c r="D588" s="50">
        <v>255.61</v>
      </c>
      <c r="E588" s="50"/>
      <c r="F588" s="50"/>
      <c r="G588" s="63" t="s">
        <v>736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2">
      <c r="A589" s="3"/>
      <c r="B589" s="3"/>
      <c r="C589" s="3"/>
      <c r="D589" s="3"/>
      <c r="E589" s="11"/>
      <c r="F589" s="68">
        <f>F3+F8+F11+F15+F26+F42+F170+F222+F264+F378+F441+F484+F546</f>
        <v>199915375.57510006</v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2">
      <c r="A590" s="3"/>
      <c r="B590" s="3"/>
      <c r="C590" s="3"/>
      <c r="D590" s="3"/>
      <c r="E590" s="69" t="s">
        <v>740</v>
      </c>
      <c r="F590" s="68">
        <f>F589/120*20</f>
        <v>33319229.262516677</v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2">
      <c r="A591" s="3"/>
      <c r="B591" s="3"/>
      <c r="C591" s="3"/>
      <c r="D591" s="3"/>
      <c r="E591" s="11"/>
      <c r="F591" s="1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2">
      <c r="A592" s="3"/>
      <c r="B592" s="3"/>
      <c r="C592" s="3"/>
      <c r="D592" s="3"/>
      <c r="E592" s="11"/>
      <c r="F592" s="1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2">
      <c r="A593" s="3"/>
      <c r="B593" s="3"/>
      <c r="C593" s="3"/>
      <c r="D593" s="3"/>
      <c r="E593" s="11"/>
      <c r="F593" s="1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2">
      <c r="A594" s="3"/>
      <c r="B594" s="3"/>
      <c r="C594" s="3"/>
      <c r="D594" s="3"/>
      <c r="E594" s="11"/>
      <c r="F594" s="1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2">
      <c r="A595" s="3"/>
      <c r="B595" s="3"/>
      <c r="C595" s="3"/>
      <c r="D595" s="3"/>
      <c r="E595" s="11"/>
      <c r="F595" s="1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2">
      <c r="A596" s="3"/>
      <c r="B596" s="3"/>
      <c r="C596" s="3"/>
      <c r="D596" s="3"/>
      <c r="E596" s="11"/>
      <c r="F596" s="1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2">
      <c r="A597" s="3"/>
      <c r="B597" s="3"/>
      <c r="C597" s="3"/>
      <c r="D597" s="3"/>
      <c r="E597" s="11"/>
      <c r="F597" s="1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2">
      <c r="A598" s="3"/>
      <c r="B598" s="3"/>
      <c r="C598" s="3"/>
      <c r="D598" s="3"/>
      <c r="E598" s="11"/>
      <c r="F598" s="1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2">
      <c r="A599" s="3"/>
      <c r="B599" s="3"/>
      <c r="C599" s="3"/>
      <c r="D599" s="3"/>
      <c r="E599" s="11"/>
      <c r="F599" s="1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2">
      <c r="A600" s="3"/>
      <c r="B600" s="3"/>
      <c r="C600" s="3"/>
      <c r="D600" s="3"/>
      <c r="E600" s="11"/>
      <c r="F600" s="1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2">
      <c r="A601" s="3"/>
      <c r="B601" s="3"/>
      <c r="C601" s="3"/>
      <c r="D601" s="3"/>
      <c r="E601" s="11"/>
      <c r="F601" s="1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2">
      <c r="A602" s="3"/>
      <c r="B602" s="3"/>
      <c r="C602" s="3"/>
      <c r="D602" s="3"/>
      <c r="E602" s="11"/>
      <c r="F602" s="1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2">
      <c r="A603" s="3"/>
      <c r="B603" s="3"/>
      <c r="C603" s="3"/>
      <c r="D603" s="3"/>
      <c r="E603" s="11"/>
      <c r="F603" s="1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2">
      <c r="A604" s="3"/>
      <c r="B604" s="3"/>
      <c r="C604" s="3"/>
      <c r="D604" s="3"/>
      <c r="E604" s="11"/>
      <c r="F604" s="1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2">
      <c r="A605" s="3"/>
      <c r="B605" s="3"/>
      <c r="C605" s="3"/>
      <c r="D605" s="3"/>
      <c r="E605" s="11"/>
      <c r="F605" s="1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2">
      <c r="A606" s="3"/>
      <c r="B606" s="3"/>
      <c r="C606" s="3"/>
      <c r="D606" s="3"/>
      <c r="E606" s="11"/>
      <c r="F606" s="1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2">
      <c r="A607" s="3"/>
      <c r="B607" s="3"/>
      <c r="C607" s="3"/>
      <c r="D607" s="3"/>
      <c r="E607" s="11"/>
      <c r="F607" s="1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2">
      <c r="A608" s="3"/>
      <c r="B608" s="3"/>
      <c r="C608" s="3"/>
      <c r="D608" s="3"/>
      <c r="E608" s="11"/>
      <c r="F608" s="1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2">
      <c r="A609" s="3"/>
      <c r="B609" s="3"/>
      <c r="C609" s="3"/>
      <c r="D609" s="3"/>
      <c r="E609" s="11"/>
      <c r="F609" s="1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2">
      <c r="A610" s="3"/>
      <c r="B610" s="3"/>
      <c r="C610" s="3"/>
      <c r="D610" s="3"/>
      <c r="E610" s="11"/>
      <c r="F610" s="1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2">
      <c r="A611" s="3"/>
      <c r="B611" s="3"/>
      <c r="C611" s="3"/>
      <c r="D611" s="3"/>
      <c r="E611" s="11"/>
      <c r="F611" s="1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2">
      <c r="A612" s="3"/>
      <c r="B612" s="3"/>
      <c r="C612" s="3"/>
      <c r="D612" s="3"/>
      <c r="E612" s="11"/>
      <c r="F612" s="1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2">
      <c r="A613" s="3"/>
      <c r="B613" s="3"/>
      <c r="C613" s="3"/>
      <c r="D613" s="3"/>
      <c r="E613" s="11"/>
      <c r="F613" s="1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2">
      <c r="A614" s="3"/>
      <c r="B614" s="3"/>
      <c r="C614" s="3"/>
      <c r="D614" s="3"/>
      <c r="E614" s="11"/>
      <c r="F614" s="1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2">
      <c r="A615" s="3"/>
      <c r="B615" s="3"/>
      <c r="C615" s="3"/>
      <c r="D615" s="3"/>
      <c r="E615" s="11"/>
      <c r="F615" s="1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2">
      <c r="A616" s="3"/>
      <c r="B616" s="3"/>
      <c r="C616" s="3"/>
      <c r="D616" s="3"/>
      <c r="E616" s="11"/>
      <c r="F616" s="1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2">
      <c r="A617" s="3"/>
      <c r="B617" s="3"/>
      <c r="C617" s="3"/>
      <c r="D617" s="3"/>
      <c r="E617" s="11"/>
      <c r="F617" s="1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2">
      <c r="A618" s="3"/>
      <c r="B618" s="3"/>
      <c r="C618" s="3"/>
      <c r="D618" s="3"/>
      <c r="E618" s="11"/>
      <c r="F618" s="1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2">
      <c r="A619" s="3"/>
      <c r="B619" s="3"/>
      <c r="C619" s="3"/>
      <c r="D619" s="3"/>
      <c r="E619" s="11"/>
      <c r="F619" s="1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2">
      <c r="A620" s="3"/>
      <c r="B620" s="3"/>
      <c r="C620" s="3"/>
      <c r="D620" s="3"/>
      <c r="E620" s="11"/>
      <c r="F620" s="1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2">
      <c r="A621" s="3"/>
      <c r="B621" s="3"/>
      <c r="C621" s="3"/>
      <c r="D621" s="3"/>
      <c r="E621" s="11"/>
      <c r="F621" s="1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2">
      <c r="A622" s="3"/>
      <c r="B622" s="3"/>
      <c r="C622" s="3"/>
      <c r="D622" s="3"/>
      <c r="E622" s="11"/>
      <c r="F622" s="1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2">
      <c r="A623" s="3"/>
      <c r="B623" s="3"/>
      <c r="C623" s="3"/>
      <c r="D623" s="3"/>
      <c r="E623" s="11"/>
      <c r="F623" s="1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2">
      <c r="A624" s="3"/>
      <c r="B624" s="3"/>
      <c r="C624" s="3"/>
      <c r="D624" s="3"/>
      <c r="E624" s="11"/>
      <c r="F624" s="1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2">
      <c r="A625" s="3"/>
      <c r="B625" s="3"/>
      <c r="C625" s="3"/>
      <c r="D625" s="3"/>
      <c r="E625" s="11"/>
      <c r="F625" s="1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2">
      <c r="A626" s="3"/>
      <c r="B626" s="3"/>
      <c r="C626" s="3"/>
      <c r="D626" s="3"/>
      <c r="E626" s="11"/>
      <c r="F626" s="1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2">
      <c r="A627" s="3"/>
      <c r="B627" s="3"/>
      <c r="C627" s="3"/>
      <c r="D627" s="3"/>
      <c r="E627" s="11"/>
      <c r="F627" s="1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2">
      <c r="A628" s="3"/>
      <c r="B628" s="3"/>
      <c r="C628" s="3"/>
      <c r="D628" s="3"/>
      <c r="E628" s="11"/>
      <c r="F628" s="1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2">
      <c r="A629" s="3"/>
      <c r="B629" s="3"/>
      <c r="C629" s="3"/>
      <c r="D629" s="3"/>
      <c r="E629" s="11"/>
      <c r="F629" s="1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2">
      <c r="A630" s="3"/>
      <c r="B630" s="3"/>
      <c r="C630" s="3"/>
      <c r="D630" s="3"/>
      <c r="E630" s="11"/>
      <c r="F630" s="1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2">
      <c r="A631" s="3"/>
      <c r="B631" s="3"/>
      <c r="C631" s="3"/>
      <c r="D631" s="3"/>
      <c r="E631" s="11"/>
      <c r="F631" s="1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2">
      <c r="A632" s="3"/>
      <c r="B632" s="3"/>
      <c r="C632" s="3"/>
      <c r="D632" s="3"/>
      <c r="E632" s="11"/>
      <c r="F632" s="1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2">
      <c r="A633" s="3"/>
      <c r="B633" s="3"/>
      <c r="C633" s="3"/>
      <c r="D633" s="3"/>
      <c r="E633" s="11"/>
      <c r="F633" s="1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2">
      <c r="A634" s="3"/>
      <c r="B634" s="3"/>
      <c r="C634" s="3"/>
      <c r="D634" s="3"/>
      <c r="E634" s="11"/>
      <c r="F634" s="1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2">
      <c r="A635" s="3"/>
      <c r="B635" s="3"/>
      <c r="C635" s="3"/>
      <c r="D635" s="3"/>
      <c r="E635" s="11"/>
      <c r="F635" s="1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2">
      <c r="A636" s="3"/>
      <c r="B636" s="3"/>
      <c r="C636" s="3"/>
      <c r="D636" s="3"/>
      <c r="E636" s="11"/>
      <c r="F636" s="1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2">
      <c r="A637" s="3"/>
      <c r="B637" s="3"/>
      <c r="C637" s="3"/>
      <c r="D637" s="3"/>
      <c r="E637" s="11"/>
      <c r="F637" s="1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2">
      <c r="A638" s="3"/>
      <c r="B638" s="3"/>
      <c r="C638" s="3"/>
      <c r="D638" s="3"/>
      <c r="E638" s="11"/>
      <c r="F638" s="1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2">
      <c r="A639" s="3"/>
      <c r="B639" s="3"/>
      <c r="C639" s="3"/>
      <c r="D639" s="3"/>
      <c r="E639" s="11"/>
      <c r="F639" s="1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2">
      <c r="A640" s="3"/>
      <c r="B640" s="3"/>
      <c r="C640" s="3"/>
      <c r="D640" s="3"/>
      <c r="E640" s="11"/>
      <c r="F640" s="1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2">
      <c r="A641" s="3"/>
      <c r="B641" s="3"/>
      <c r="C641" s="3"/>
      <c r="D641" s="3"/>
      <c r="E641" s="11"/>
      <c r="F641" s="1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2">
      <c r="A642" s="3"/>
      <c r="B642" s="3"/>
      <c r="C642" s="3"/>
      <c r="D642" s="3"/>
      <c r="E642" s="11"/>
      <c r="F642" s="1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2">
      <c r="A643" s="3"/>
      <c r="B643" s="3"/>
      <c r="C643" s="3"/>
      <c r="D643" s="3"/>
      <c r="E643" s="11"/>
      <c r="F643" s="1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2">
      <c r="A644" s="3"/>
      <c r="B644" s="3"/>
      <c r="C644" s="3"/>
      <c r="D644" s="3"/>
      <c r="E644" s="11"/>
      <c r="F644" s="1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2">
      <c r="A645" s="3"/>
      <c r="B645" s="3"/>
      <c r="C645" s="3"/>
      <c r="D645" s="3"/>
      <c r="E645" s="11"/>
      <c r="F645" s="1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2">
      <c r="A646" s="3"/>
      <c r="B646" s="3"/>
      <c r="C646" s="3"/>
      <c r="D646" s="3"/>
      <c r="E646" s="11"/>
      <c r="F646" s="1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2">
      <c r="A647" s="3"/>
      <c r="B647" s="3"/>
      <c r="C647" s="3"/>
      <c r="D647" s="3"/>
      <c r="E647" s="11"/>
      <c r="F647" s="1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2">
      <c r="A648" s="3"/>
      <c r="B648" s="3"/>
      <c r="C648" s="3"/>
      <c r="D648" s="3"/>
      <c r="E648" s="11"/>
      <c r="F648" s="1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2">
      <c r="A649" s="3"/>
      <c r="B649" s="3"/>
      <c r="C649" s="3"/>
      <c r="D649" s="3"/>
      <c r="E649" s="11"/>
      <c r="F649" s="1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2">
      <c r="A650" s="3"/>
      <c r="B650" s="3"/>
      <c r="C650" s="3"/>
      <c r="D650" s="3"/>
      <c r="E650" s="11"/>
      <c r="F650" s="1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2">
      <c r="A651" s="3"/>
      <c r="B651" s="3"/>
      <c r="C651" s="3"/>
      <c r="D651" s="3"/>
      <c r="E651" s="11"/>
      <c r="F651" s="1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2">
      <c r="A652" s="3"/>
      <c r="B652" s="3"/>
      <c r="C652" s="3"/>
      <c r="D652" s="3"/>
      <c r="E652" s="11"/>
      <c r="F652" s="1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2">
      <c r="A653" s="3"/>
      <c r="B653" s="3"/>
      <c r="C653" s="3"/>
      <c r="D653" s="3"/>
      <c r="E653" s="11"/>
      <c r="F653" s="1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2">
      <c r="A654" s="3"/>
      <c r="B654" s="3"/>
      <c r="C654" s="3"/>
      <c r="D654" s="3"/>
      <c r="E654" s="11"/>
      <c r="F654" s="1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2">
      <c r="A655" s="3"/>
      <c r="B655" s="3"/>
      <c r="C655" s="3"/>
      <c r="D655" s="3"/>
      <c r="E655" s="11"/>
      <c r="F655" s="1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2">
      <c r="A656" s="3"/>
      <c r="B656" s="3"/>
      <c r="C656" s="3"/>
      <c r="D656" s="3"/>
      <c r="E656" s="11"/>
      <c r="F656" s="1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2">
      <c r="A657" s="3"/>
      <c r="B657" s="3"/>
      <c r="C657" s="3"/>
      <c r="D657" s="3"/>
      <c r="E657" s="11"/>
      <c r="F657" s="1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2">
      <c r="A658" s="3"/>
      <c r="B658" s="3"/>
      <c r="C658" s="3"/>
      <c r="D658" s="3"/>
      <c r="E658" s="11"/>
      <c r="F658" s="1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2">
      <c r="A659" s="3"/>
      <c r="B659" s="3"/>
      <c r="C659" s="3"/>
      <c r="D659" s="3"/>
      <c r="E659" s="11"/>
      <c r="F659" s="1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2">
      <c r="A660" s="3"/>
      <c r="B660" s="3"/>
      <c r="C660" s="3"/>
      <c r="D660" s="3"/>
      <c r="E660" s="11"/>
      <c r="F660" s="1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2">
      <c r="A661" s="3"/>
      <c r="B661" s="3"/>
      <c r="C661" s="3"/>
      <c r="D661" s="3"/>
      <c r="E661" s="11"/>
      <c r="F661" s="1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2">
      <c r="A662" s="3"/>
      <c r="B662" s="3"/>
      <c r="C662" s="3"/>
      <c r="D662" s="3"/>
      <c r="E662" s="11"/>
      <c r="F662" s="1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2">
      <c r="A663" s="3"/>
      <c r="B663" s="3"/>
      <c r="C663" s="3"/>
      <c r="D663" s="3"/>
      <c r="E663" s="11"/>
      <c r="F663" s="1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2">
      <c r="A664" s="3"/>
      <c r="B664" s="3"/>
      <c r="C664" s="3"/>
      <c r="D664" s="3"/>
      <c r="E664" s="11"/>
      <c r="F664" s="1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2">
      <c r="A665" s="3"/>
      <c r="B665" s="3"/>
      <c r="C665" s="3"/>
      <c r="D665" s="3"/>
      <c r="E665" s="11"/>
      <c r="F665" s="1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2">
      <c r="A666" s="3"/>
      <c r="B666" s="3"/>
      <c r="C666" s="3"/>
      <c r="D666" s="3"/>
      <c r="E666" s="11"/>
      <c r="F666" s="1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2">
      <c r="A667" s="3"/>
      <c r="B667" s="3"/>
      <c r="C667" s="3"/>
      <c r="D667" s="3"/>
      <c r="E667" s="11"/>
      <c r="F667" s="1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2">
      <c r="A668" s="3"/>
      <c r="B668" s="3"/>
      <c r="C668" s="3"/>
      <c r="D668" s="3"/>
      <c r="E668" s="11"/>
      <c r="F668" s="1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2">
      <c r="A669" s="3"/>
      <c r="B669" s="3"/>
      <c r="C669" s="3"/>
      <c r="D669" s="3"/>
      <c r="E669" s="11"/>
      <c r="F669" s="1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2">
      <c r="A670" s="3"/>
      <c r="B670" s="3"/>
      <c r="C670" s="3"/>
      <c r="D670" s="3"/>
      <c r="E670" s="11"/>
      <c r="F670" s="1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2">
      <c r="A671" s="3"/>
      <c r="B671" s="3"/>
      <c r="C671" s="3"/>
      <c r="D671" s="3"/>
      <c r="E671" s="11"/>
      <c r="F671" s="1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2">
      <c r="A672" s="3"/>
      <c r="B672" s="3"/>
      <c r="C672" s="3"/>
      <c r="D672" s="3"/>
      <c r="E672" s="11"/>
      <c r="F672" s="1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2">
      <c r="A673" s="3"/>
      <c r="B673" s="3"/>
      <c r="C673" s="3"/>
      <c r="D673" s="3"/>
      <c r="E673" s="11"/>
      <c r="F673" s="1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2">
      <c r="A674" s="3"/>
      <c r="B674" s="3"/>
      <c r="C674" s="3"/>
      <c r="D674" s="3"/>
      <c r="E674" s="11"/>
      <c r="F674" s="1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2">
      <c r="A675" s="3"/>
      <c r="B675" s="3"/>
      <c r="C675" s="3"/>
      <c r="D675" s="3"/>
      <c r="E675" s="11"/>
      <c r="F675" s="1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2">
      <c r="A676" s="3"/>
      <c r="B676" s="3"/>
      <c r="C676" s="3"/>
      <c r="D676" s="3"/>
      <c r="E676" s="11"/>
      <c r="F676" s="1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2">
      <c r="A677" s="3"/>
      <c r="B677" s="3"/>
      <c r="C677" s="3"/>
      <c r="D677" s="3"/>
      <c r="E677" s="11"/>
      <c r="F677" s="1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2">
      <c r="A678" s="3"/>
      <c r="B678" s="3"/>
      <c r="C678" s="3"/>
      <c r="D678" s="3"/>
      <c r="E678" s="11"/>
      <c r="F678" s="1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2">
      <c r="A679" s="3"/>
      <c r="B679" s="3"/>
      <c r="C679" s="3"/>
      <c r="D679" s="3"/>
      <c r="E679" s="11"/>
      <c r="F679" s="1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2">
      <c r="A680" s="3"/>
      <c r="B680" s="3"/>
      <c r="C680" s="3"/>
      <c r="D680" s="3"/>
      <c r="E680" s="11"/>
      <c r="F680" s="1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2">
      <c r="A681" s="3"/>
      <c r="B681" s="3"/>
      <c r="C681" s="3"/>
      <c r="D681" s="3"/>
      <c r="E681" s="11"/>
      <c r="F681" s="1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2">
      <c r="A682" s="3"/>
      <c r="B682" s="3"/>
      <c r="C682" s="3"/>
      <c r="D682" s="3"/>
      <c r="E682" s="11"/>
      <c r="F682" s="1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2">
      <c r="A683" s="3"/>
      <c r="B683" s="3"/>
      <c r="C683" s="3"/>
      <c r="D683" s="3"/>
      <c r="E683" s="11"/>
      <c r="F683" s="1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2">
      <c r="A684" s="3"/>
      <c r="B684" s="3"/>
      <c r="C684" s="3"/>
      <c r="D684" s="3"/>
      <c r="E684" s="11"/>
      <c r="F684" s="1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2">
      <c r="A685" s="3"/>
      <c r="B685" s="3"/>
      <c r="C685" s="3"/>
      <c r="D685" s="3"/>
      <c r="E685" s="11"/>
      <c r="F685" s="1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2">
      <c r="A686" s="3"/>
      <c r="B686" s="3"/>
      <c r="C686" s="3"/>
      <c r="D686" s="3"/>
      <c r="E686" s="11"/>
      <c r="F686" s="1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2">
      <c r="A687" s="3"/>
      <c r="B687" s="3"/>
      <c r="C687" s="3"/>
      <c r="D687" s="3"/>
      <c r="E687" s="11"/>
      <c r="F687" s="1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2">
      <c r="A688" s="3"/>
      <c r="B688" s="3"/>
      <c r="C688" s="3"/>
      <c r="D688" s="3"/>
      <c r="E688" s="11"/>
      <c r="F688" s="1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2">
      <c r="A689" s="3"/>
      <c r="B689" s="3"/>
      <c r="C689" s="3"/>
      <c r="D689" s="3"/>
      <c r="E689" s="11"/>
      <c r="F689" s="1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2">
      <c r="A690" s="3"/>
      <c r="B690" s="3"/>
      <c r="C690" s="3"/>
      <c r="D690" s="3"/>
      <c r="E690" s="11"/>
      <c r="F690" s="1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2">
      <c r="A691" s="3"/>
      <c r="B691" s="3"/>
      <c r="C691" s="3"/>
      <c r="D691" s="3"/>
      <c r="E691" s="11"/>
      <c r="F691" s="1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2">
      <c r="A692" s="3"/>
      <c r="B692" s="3"/>
      <c r="C692" s="3"/>
      <c r="D692" s="3"/>
      <c r="E692" s="11"/>
      <c r="F692" s="1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2">
      <c r="A693" s="3"/>
      <c r="B693" s="3"/>
      <c r="C693" s="3"/>
      <c r="D693" s="3"/>
      <c r="E693" s="11"/>
      <c r="F693" s="1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2">
      <c r="A694" s="3"/>
      <c r="B694" s="3"/>
      <c r="C694" s="3"/>
      <c r="D694" s="3"/>
      <c r="E694" s="11"/>
      <c r="F694" s="1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2">
      <c r="A695" s="3"/>
      <c r="B695" s="3"/>
      <c r="C695" s="3"/>
      <c r="D695" s="3"/>
      <c r="E695" s="11"/>
      <c r="F695" s="1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2">
      <c r="A696" s="3"/>
      <c r="B696" s="3"/>
      <c r="C696" s="3"/>
      <c r="D696" s="3"/>
      <c r="E696" s="11"/>
      <c r="F696" s="1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2">
      <c r="A697" s="3"/>
      <c r="B697" s="3"/>
      <c r="C697" s="3"/>
      <c r="D697" s="3"/>
      <c r="E697" s="11"/>
      <c r="F697" s="1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2">
      <c r="A698" s="3"/>
      <c r="B698" s="3"/>
      <c r="C698" s="3"/>
      <c r="D698" s="3"/>
      <c r="E698" s="11"/>
      <c r="F698" s="1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2">
      <c r="A699" s="3"/>
      <c r="B699" s="3"/>
      <c r="C699" s="3"/>
      <c r="D699" s="3"/>
      <c r="E699" s="11"/>
      <c r="F699" s="1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2">
      <c r="A700" s="3"/>
      <c r="B700" s="3"/>
      <c r="C700" s="3"/>
      <c r="D700" s="3"/>
      <c r="E700" s="11"/>
      <c r="F700" s="1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2">
      <c r="A701" s="3"/>
      <c r="B701" s="3"/>
      <c r="C701" s="3"/>
      <c r="D701" s="3"/>
      <c r="E701" s="11"/>
      <c r="F701" s="1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2">
      <c r="A702" s="3"/>
      <c r="B702" s="3"/>
      <c r="C702" s="3"/>
      <c r="D702" s="3"/>
      <c r="E702" s="11"/>
      <c r="F702" s="1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2">
      <c r="A703" s="3"/>
      <c r="B703" s="3"/>
      <c r="C703" s="3"/>
      <c r="D703" s="3"/>
      <c r="E703" s="11"/>
      <c r="F703" s="1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2">
      <c r="A704" s="3"/>
      <c r="B704" s="3"/>
      <c r="C704" s="3"/>
      <c r="D704" s="3"/>
      <c r="E704" s="11"/>
      <c r="F704" s="1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2">
      <c r="A705" s="3"/>
      <c r="B705" s="3"/>
      <c r="C705" s="3"/>
      <c r="D705" s="3"/>
      <c r="E705" s="11"/>
      <c r="F705" s="1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2">
      <c r="A706" s="3"/>
      <c r="B706" s="3"/>
      <c r="C706" s="3"/>
      <c r="D706" s="3"/>
      <c r="E706" s="11"/>
      <c r="F706" s="1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2">
      <c r="A707" s="3"/>
      <c r="B707" s="3"/>
      <c r="C707" s="3"/>
      <c r="D707" s="3"/>
      <c r="E707" s="11"/>
      <c r="F707" s="1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2">
      <c r="A708" s="3"/>
      <c r="B708" s="3"/>
      <c r="C708" s="3"/>
      <c r="D708" s="3"/>
      <c r="E708" s="11"/>
      <c r="F708" s="1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2">
      <c r="A709" s="3"/>
      <c r="B709" s="3"/>
      <c r="C709" s="3"/>
      <c r="D709" s="3"/>
      <c r="E709" s="11"/>
      <c r="F709" s="1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2">
      <c r="A710" s="3"/>
      <c r="B710" s="3"/>
      <c r="C710" s="3"/>
      <c r="D710" s="3"/>
      <c r="E710" s="11"/>
      <c r="F710" s="1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2">
      <c r="A711" s="3"/>
      <c r="B711" s="3"/>
      <c r="C711" s="3"/>
      <c r="D711" s="3"/>
      <c r="E711" s="11"/>
      <c r="F711" s="1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2">
      <c r="A712" s="3"/>
      <c r="B712" s="3"/>
      <c r="C712" s="3"/>
      <c r="D712" s="3"/>
      <c r="E712" s="11"/>
      <c r="F712" s="1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2">
      <c r="A713" s="3"/>
      <c r="B713" s="3"/>
      <c r="C713" s="3"/>
      <c r="D713" s="3"/>
      <c r="E713" s="11"/>
      <c r="F713" s="1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2">
      <c r="A714" s="3"/>
      <c r="B714" s="3"/>
      <c r="C714" s="3"/>
      <c r="D714" s="3"/>
      <c r="E714" s="11"/>
      <c r="F714" s="1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2">
      <c r="A715" s="3"/>
      <c r="B715" s="3"/>
      <c r="C715" s="3"/>
      <c r="D715" s="3"/>
      <c r="E715" s="11"/>
      <c r="F715" s="1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2">
      <c r="A716" s="3"/>
      <c r="B716" s="3"/>
      <c r="C716" s="3"/>
      <c r="D716" s="3"/>
      <c r="E716" s="11"/>
      <c r="F716" s="1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2">
      <c r="A717" s="3"/>
      <c r="B717" s="3"/>
      <c r="C717" s="3"/>
      <c r="D717" s="3"/>
      <c r="E717" s="11"/>
      <c r="F717" s="1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2">
      <c r="A718" s="3"/>
      <c r="B718" s="3"/>
      <c r="C718" s="3"/>
      <c r="D718" s="3"/>
      <c r="E718" s="11"/>
      <c r="F718" s="1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2">
      <c r="A719" s="3"/>
      <c r="B719" s="3"/>
      <c r="C719" s="3"/>
      <c r="D719" s="3"/>
      <c r="E719" s="11"/>
      <c r="F719" s="1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2">
      <c r="A720" s="3"/>
      <c r="B720" s="3"/>
      <c r="C720" s="3"/>
      <c r="D720" s="3"/>
      <c r="E720" s="11"/>
      <c r="F720" s="1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2">
      <c r="A721" s="3"/>
      <c r="B721" s="3"/>
      <c r="C721" s="3"/>
      <c r="D721" s="3"/>
      <c r="E721" s="11"/>
      <c r="F721" s="1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2">
      <c r="A722" s="3"/>
      <c r="B722" s="3"/>
      <c r="C722" s="3"/>
      <c r="D722" s="3"/>
      <c r="E722" s="11"/>
      <c r="F722" s="1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2">
      <c r="A723" s="3"/>
      <c r="B723" s="3"/>
      <c r="C723" s="3"/>
      <c r="D723" s="3"/>
      <c r="E723" s="11"/>
      <c r="F723" s="1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2">
      <c r="A724" s="3"/>
      <c r="B724" s="3"/>
      <c r="C724" s="3"/>
      <c r="D724" s="3"/>
      <c r="E724" s="11"/>
      <c r="F724" s="1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2">
      <c r="A725" s="3"/>
      <c r="B725" s="3"/>
      <c r="C725" s="3"/>
      <c r="D725" s="3"/>
      <c r="E725" s="11"/>
      <c r="F725" s="1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2">
      <c r="A726" s="3"/>
      <c r="B726" s="3"/>
      <c r="C726" s="3"/>
      <c r="D726" s="3"/>
      <c r="E726" s="11"/>
      <c r="F726" s="1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2">
      <c r="A727" s="3"/>
      <c r="B727" s="3"/>
      <c r="C727" s="3"/>
      <c r="D727" s="3"/>
      <c r="E727" s="11"/>
      <c r="F727" s="1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2">
      <c r="A728" s="3"/>
      <c r="B728" s="3"/>
      <c r="C728" s="3"/>
      <c r="D728" s="3"/>
      <c r="E728" s="11"/>
      <c r="F728" s="1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2">
      <c r="A729" s="3"/>
      <c r="B729" s="3"/>
      <c r="C729" s="3"/>
      <c r="D729" s="3"/>
      <c r="E729" s="11"/>
      <c r="F729" s="1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2">
      <c r="A730" s="3"/>
      <c r="B730" s="3"/>
      <c r="C730" s="3"/>
      <c r="D730" s="3"/>
      <c r="E730" s="11"/>
      <c r="F730" s="1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2">
      <c r="A731" s="3"/>
      <c r="B731" s="3"/>
      <c r="C731" s="3"/>
      <c r="D731" s="3"/>
      <c r="E731" s="11"/>
      <c r="F731" s="1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2">
      <c r="A732" s="3"/>
      <c r="B732" s="3"/>
      <c r="C732" s="3"/>
      <c r="D732" s="3"/>
      <c r="E732" s="11"/>
      <c r="F732" s="1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2">
      <c r="A733" s="3"/>
      <c r="B733" s="3"/>
      <c r="C733" s="3"/>
      <c r="D733" s="3"/>
      <c r="E733" s="11"/>
      <c r="F733" s="1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2">
      <c r="A734" s="3"/>
      <c r="B734" s="3"/>
      <c r="C734" s="3"/>
      <c r="D734" s="3"/>
      <c r="E734" s="11"/>
      <c r="F734" s="1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2">
      <c r="A735" s="3"/>
      <c r="B735" s="3"/>
      <c r="C735" s="3"/>
      <c r="D735" s="3"/>
      <c r="E735" s="11"/>
      <c r="F735" s="1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2">
      <c r="A736" s="3"/>
      <c r="B736" s="3"/>
      <c r="C736" s="3"/>
      <c r="D736" s="3"/>
      <c r="E736" s="11"/>
      <c r="F736" s="1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2">
      <c r="A737" s="3"/>
      <c r="B737" s="3"/>
      <c r="C737" s="3"/>
      <c r="D737" s="3"/>
      <c r="E737" s="11"/>
      <c r="F737" s="1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2">
      <c r="A738" s="3"/>
      <c r="B738" s="3"/>
      <c r="C738" s="3"/>
      <c r="D738" s="3"/>
      <c r="E738" s="11"/>
      <c r="F738" s="1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2">
      <c r="A739" s="3"/>
      <c r="B739" s="3"/>
      <c r="C739" s="3"/>
      <c r="D739" s="3"/>
      <c r="E739" s="11"/>
      <c r="F739" s="1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2">
      <c r="A740" s="3"/>
      <c r="B740" s="3"/>
      <c r="C740" s="3"/>
      <c r="D740" s="3"/>
      <c r="E740" s="11"/>
      <c r="F740" s="1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2">
      <c r="A741" s="3"/>
      <c r="B741" s="3"/>
      <c r="C741" s="3"/>
      <c r="D741" s="3"/>
      <c r="E741" s="11"/>
      <c r="F741" s="1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2">
      <c r="A742" s="3"/>
      <c r="B742" s="3"/>
      <c r="C742" s="3"/>
      <c r="D742" s="3"/>
      <c r="E742" s="11"/>
      <c r="F742" s="1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2">
      <c r="A743" s="3"/>
      <c r="B743" s="3"/>
      <c r="C743" s="3"/>
      <c r="D743" s="3"/>
      <c r="E743" s="11"/>
      <c r="F743" s="1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2">
      <c r="A744" s="3"/>
      <c r="B744" s="3"/>
      <c r="C744" s="3"/>
      <c r="D744" s="3"/>
      <c r="E744" s="11"/>
      <c r="F744" s="1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2">
      <c r="A745" s="3"/>
      <c r="B745" s="3"/>
      <c r="C745" s="3"/>
      <c r="D745" s="3"/>
      <c r="E745" s="11"/>
      <c r="F745" s="1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2">
      <c r="A746" s="3"/>
      <c r="B746" s="3"/>
      <c r="C746" s="3"/>
      <c r="D746" s="3"/>
      <c r="E746" s="11"/>
      <c r="F746" s="1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2">
      <c r="A747" s="3"/>
      <c r="B747" s="3"/>
      <c r="C747" s="3"/>
      <c r="D747" s="3"/>
      <c r="E747" s="11"/>
      <c r="F747" s="1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2">
      <c r="A748" s="3"/>
      <c r="B748" s="3"/>
      <c r="C748" s="3"/>
      <c r="D748" s="3"/>
      <c r="E748" s="11"/>
      <c r="F748" s="1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2">
      <c r="A749" s="3"/>
      <c r="B749" s="3"/>
      <c r="C749" s="3"/>
      <c r="D749" s="3"/>
      <c r="E749" s="11"/>
      <c r="F749" s="1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2">
      <c r="A750" s="3"/>
      <c r="B750" s="3"/>
      <c r="C750" s="3"/>
      <c r="D750" s="3"/>
      <c r="E750" s="11"/>
      <c r="F750" s="1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2">
      <c r="A751" s="3"/>
      <c r="B751" s="3"/>
      <c r="C751" s="3"/>
      <c r="D751" s="3"/>
      <c r="E751" s="11"/>
      <c r="F751" s="1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2">
      <c r="A752" s="3"/>
      <c r="B752" s="3"/>
      <c r="C752" s="3"/>
      <c r="D752" s="3"/>
      <c r="E752" s="11"/>
      <c r="F752" s="1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2">
      <c r="A753" s="3"/>
      <c r="B753" s="3"/>
      <c r="C753" s="3"/>
      <c r="D753" s="3"/>
      <c r="E753" s="11"/>
      <c r="F753" s="1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2">
      <c r="A754" s="3"/>
      <c r="B754" s="3"/>
      <c r="C754" s="3"/>
      <c r="D754" s="3"/>
      <c r="E754" s="11"/>
      <c r="F754" s="1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2">
      <c r="A755" s="3"/>
      <c r="B755" s="3"/>
      <c r="C755" s="3"/>
      <c r="D755" s="3"/>
      <c r="E755" s="11"/>
      <c r="F755" s="1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2">
      <c r="A756" s="3"/>
      <c r="B756" s="3"/>
      <c r="C756" s="3"/>
      <c r="D756" s="3"/>
      <c r="E756" s="11"/>
      <c r="F756" s="1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2">
      <c r="A757" s="3"/>
      <c r="B757" s="3"/>
      <c r="C757" s="3"/>
      <c r="D757" s="3"/>
      <c r="E757" s="11"/>
      <c r="F757" s="1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2">
      <c r="A758" s="3"/>
      <c r="B758" s="3"/>
      <c r="C758" s="3"/>
      <c r="D758" s="3"/>
      <c r="E758" s="11"/>
      <c r="F758" s="1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2">
      <c r="A759" s="3"/>
      <c r="B759" s="3"/>
      <c r="C759" s="3"/>
      <c r="D759" s="3"/>
      <c r="E759" s="11"/>
      <c r="F759" s="1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2">
      <c r="A760" s="3"/>
      <c r="B760" s="3"/>
      <c r="C760" s="3"/>
      <c r="D760" s="3"/>
      <c r="E760" s="11"/>
      <c r="F760" s="1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2">
      <c r="A761" s="3"/>
      <c r="B761" s="3"/>
      <c r="C761" s="3"/>
      <c r="D761" s="3"/>
      <c r="E761" s="11"/>
      <c r="F761" s="1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2">
      <c r="A762" s="3"/>
      <c r="B762" s="3"/>
      <c r="C762" s="3"/>
      <c r="D762" s="3"/>
      <c r="E762" s="11"/>
      <c r="F762" s="1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2">
      <c r="A763" s="3"/>
      <c r="B763" s="3"/>
      <c r="C763" s="3"/>
      <c r="D763" s="3"/>
      <c r="E763" s="11"/>
      <c r="F763" s="1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2">
      <c r="A764" s="3"/>
      <c r="B764" s="3"/>
      <c r="C764" s="3"/>
      <c r="D764" s="3"/>
      <c r="E764" s="11"/>
      <c r="F764" s="1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2">
      <c r="A765" s="3"/>
      <c r="B765" s="3"/>
      <c r="C765" s="3"/>
      <c r="D765" s="3"/>
      <c r="E765" s="11"/>
      <c r="F765" s="1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2">
      <c r="A766" s="3"/>
      <c r="B766" s="3"/>
      <c r="C766" s="3"/>
      <c r="D766" s="3"/>
      <c r="E766" s="11"/>
      <c r="F766" s="1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2">
      <c r="A767" s="3"/>
      <c r="B767" s="3"/>
      <c r="C767" s="3"/>
      <c r="D767" s="3"/>
      <c r="E767" s="11"/>
      <c r="F767" s="1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2">
      <c r="A768" s="3"/>
      <c r="B768" s="3"/>
      <c r="C768" s="3"/>
      <c r="D768" s="3"/>
      <c r="E768" s="11"/>
      <c r="F768" s="1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2">
      <c r="A769" s="3"/>
      <c r="B769" s="3"/>
      <c r="C769" s="3"/>
      <c r="D769" s="3"/>
      <c r="E769" s="11"/>
      <c r="F769" s="1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2">
      <c r="A770" s="3"/>
      <c r="B770" s="3"/>
      <c r="C770" s="3"/>
      <c r="D770" s="3"/>
      <c r="E770" s="11"/>
      <c r="F770" s="1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2">
      <c r="A771" s="3"/>
      <c r="B771" s="3"/>
      <c r="C771" s="3"/>
      <c r="D771" s="3"/>
      <c r="E771" s="11"/>
      <c r="F771" s="1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2">
      <c r="A772" s="3"/>
      <c r="B772" s="3"/>
      <c r="C772" s="3"/>
      <c r="D772" s="3"/>
      <c r="E772" s="11"/>
      <c r="F772" s="1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2">
      <c r="A773" s="3"/>
      <c r="B773" s="3"/>
      <c r="C773" s="3"/>
      <c r="D773" s="3"/>
      <c r="E773" s="11"/>
      <c r="F773" s="1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2">
      <c r="A774" s="3"/>
      <c r="B774" s="3"/>
      <c r="C774" s="3"/>
      <c r="D774" s="3"/>
      <c r="E774" s="11"/>
      <c r="F774" s="1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2">
      <c r="A775" s="3"/>
      <c r="B775" s="3"/>
      <c r="C775" s="3"/>
      <c r="D775" s="3"/>
      <c r="E775" s="11"/>
      <c r="F775" s="1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2">
      <c r="A776" s="3"/>
      <c r="B776" s="3"/>
      <c r="C776" s="3"/>
      <c r="D776" s="3"/>
      <c r="E776" s="11"/>
      <c r="F776" s="1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2">
      <c r="A777" s="3"/>
      <c r="B777" s="3"/>
      <c r="C777" s="3"/>
      <c r="D777" s="3"/>
      <c r="E777" s="11"/>
      <c r="F777" s="1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2">
      <c r="A778" s="3"/>
      <c r="B778" s="3"/>
      <c r="C778" s="3"/>
      <c r="D778" s="3"/>
      <c r="E778" s="11"/>
      <c r="F778" s="1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2">
      <c r="A779" s="3"/>
      <c r="B779" s="3"/>
      <c r="C779" s="3"/>
      <c r="D779" s="3"/>
      <c r="E779" s="11"/>
      <c r="F779" s="1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2">
      <c r="A780" s="3"/>
      <c r="B780" s="3"/>
      <c r="C780" s="3"/>
      <c r="D780" s="3"/>
      <c r="E780" s="11"/>
      <c r="F780" s="1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2">
      <c r="A781" s="3"/>
      <c r="B781" s="3"/>
      <c r="C781" s="3"/>
      <c r="D781" s="3"/>
      <c r="E781" s="11"/>
      <c r="F781" s="1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2">
      <c r="A782" s="3"/>
      <c r="B782" s="3"/>
      <c r="C782" s="3"/>
      <c r="D782" s="3"/>
      <c r="E782" s="11"/>
      <c r="F782" s="1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2">
      <c r="A783" s="3"/>
      <c r="B783" s="3"/>
      <c r="C783" s="3"/>
      <c r="D783" s="3"/>
      <c r="E783" s="11"/>
      <c r="F783" s="1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2">
      <c r="A784" s="3"/>
      <c r="B784" s="3"/>
      <c r="C784" s="3"/>
      <c r="D784" s="3"/>
      <c r="E784" s="11"/>
      <c r="F784" s="1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2">
      <c r="A785" s="3"/>
      <c r="B785" s="3"/>
      <c r="C785" s="3"/>
      <c r="D785" s="3"/>
      <c r="E785" s="11"/>
      <c r="F785" s="1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2">
      <c r="A786" s="3"/>
      <c r="B786" s="3"/>
      <c r="C786" s="3"/>
      <c r="D786" s="3"/>
      <c r="E786" s="11"/>
      <c r="F786" s="1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2">
      <c r="A787" s="3"/>
      <c r="B787" s="3"/>
      <c r="C787" s="3"/>
      <c r="D787" s="3"/>
      <c r="E787" s="11"/>
      <c r="F787" s="1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2">
      <c r="A788" s="3"/>
      <c r="B788" s="3"/>
      <c r="C788" s="3"/>
      <c r="D788" s="3"/>
      <c r="E788" s="11"/>
      <c r="F788" s="1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2">
      <c r="A789" s="3"/>
      <c r="B789" s="3"/>
      <c r="C789" s="3"/>
      <c r="D789" s="3"/>
      <c r="E789" s="11"/>
      <c r="F789" s="1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2">
      <c r="A790" s="3"/>
      <c r="B790" s="3"/>
      <c r="C790" s="3"/>
      <c r="D790" s="3"/>
      <c r="E790" s="11"/>
      <c r="F790" s="1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2">
      <c r="A791" s="3"/>
      <c r="B791" s="3"/>
      <c r="C791" s="3"/>
      <c r="D791" s="3"/>
      <c r="E791" s="11"/>
      <c r="F791" s="1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2">
      <c r="A792" s="3"/>
      <c r="B792" s="3"/>
      <c r="C792" s="3"/>
      <c r="D792" s="3"/>
      <c r="E792" s="11"/>
      <c r="F792" s="1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2">
      <c r="A793" s="3"/>
      <c r="B793" s="3"/>
      <c r="C793" s="3"/>
      <c r="D793" s="3"/>
      <c r="E793" s="11"/>
      <c r="F793" s="1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2">
      <c r="A794" s="3"/>
      <c r="B794" s="3"/>
      <c r="C794" s="3"/>
      <c r="D794" s="3"/>
      <c r="E794" s="11"/>
      <c r="F794" s="1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2">
      <c r="A795" s="3"/>
      <c r="B795" s="3"/>
      <c r="C795" s="3"/>
      <c r="D795" s="3"/>
      <c r="E795" s="11"/>
      <c r="F795" s="1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2">
      <c r="A796" s="3"/>
      <c r="B796" s="3"/>
      <c r="C796" s="3"/>
      <c r="D796" s="3"/>
      <c r="E796" s="11"/>
      <c r="F796" s="1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2">
      <c r="A797" s="3"/>
      <c r="B797" s="3"/>
      <c r="C797" s="3"/>
      <c r="D797" s="3"/>
      <c r="E797" s="11"/>
      <c r="F797" s="1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2">
      <c r="A798" s="3"/>
      <c r="B798" s="3"/>
      <c r="C798" s="3"/>
      <c r="D798" s="3"/>
      <c r="E798" s="11"/>
      <c r="F798" s="1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2">
      <c r="A799" s="3"/>
      <c r="B799" s="3"/>
      <c r="C799" s="3"/>
      <c r="D799" s="3"/>
      <c r="E799" s="11"/>
      <c r="F799" s="1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2">
      <c r="A800" s="3"/>
      <c r="B800" s="3"/>
      <c r="C800" s="3"/>
      <c r="D800" s="3"/>
      <c r="E800" s="11"/>
      <c r="F800" s="1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2">
      <c r="A801" s="3"/>
      <c r="B801" s="3"/>
      <c r="C801" s="3"/>
      <c r="D801" s="3"/>
      <c r="E801" s="11"/>
      <c r="F801" s="1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2">
      <c r="A802" s="3"/>
      <c r="B802" s="3"/>
      <c r="C802" s="3"/>
      <c r="D802" s="3"/>
      <c r="E802" s="11"/>
      <c r="F802" s="1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2">
      <c r="A803" s="3"/>
      <c r="B803" s="3"/>
      <c r="C803" s="3"/>
      <c r="D803" s="3"/>
      <c r="E803" s="11"/>
      <c r="F803" s="1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2">
      <c r="A804" s="3"/>
      <c r="B804" s="3"/>
      <c r="C804" s="3"/>
      <c r="D804" s="3"/>
      <c r="E804" s="11"/>
      <c r="F804" s="1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2">
      <c r="A805" s="3"/>
      <c r="B805" s="3"/>
      <c r="C805" s="3"/>
      <c r="D805" s="3"/>
      <c r="E805" s="11"/>
      <c r="F805" s="1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2">
      <c r="A806" s="3"/>
      <c r="B806" s="3"/>
      <c r="C806" s="3"/>
      <c r="D806" s="3"/>
      <c r="E806" s="11"/>
      <c r="F806" s="1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2">
      <c r="A807" s="3"/>
      <c r="B807" s="3"/>
      <c r="C807" s="3"/>
      <c r="D807" s="3"/>
      <c r="E807" s="11"/>
      <c r="F807" s="1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2">
      <c r="A808" s="3"/>
      <c r="B808" s="3"/>
      <c r="C808" s="3"/>
      <c r="D808" s="3"/>
      <c r="E808" s="11"/>
      <c r="F808" s="1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2">
      <c r="A809" s="3"/>
      <c r="B809" s="3"/>
      <c r="C809" s="3"/>
      <c r="D809" s="3"/>
      <c r="E809" s="11"/>
      <c r="F809" s="1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2">
      <c r="A810" s="3"/>
      <c r="B810" s="3"/>
      <c r="C810" s="3"/>
      <c r="D810" s="3"/>
      <c r="E810" s="11"/>
      <c r="F810" s="1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2">
      <c r="A811" s="3"/>
      <c r="B811" s="3"/>
      <c r="C811" s="3"/>
      <c r="D811" s="3"/>
      <c r="E811" s="11"/>
      <c r="F811" s="1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2">
      <c r="A812" s="3"/>
      <c r="B812" s="3"/>
      <c r="C812" s="3"/>
      <c r="D812" s="3"/>
      <c r="E812" s="11"/>
      <c r="F812" s="1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2">
      <c r="A813" s="3"/>
      <c r="B813" s="3"/>
      <c r="C813" s="3"/>
      <c r="D813" s="3"/>
      <c r="E813" s="11"/>
      <c r="F813" s="1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2">
      <c r="A814" s="3"/>
      <c r="B814" s="3"/>
      <c r="C814" s="3"/>
      <c r="D814" s="3"/>
      <c r="E814" s="11"/>
      <c r="F814" s="1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2">
      <c r="A815" s="3"/>
      <c r="B815" s="3"/>
      <c r="C815" s="3"/>
      <c r="D815" s="3"/>
      <c r="E815" s="11"/>
      <c r="F815" s="1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2">
      <c r="A816" s="3"/>
      <c r="B816" s="3"/>
      <c r="C816" s="3"/>
      <c r="D816" s="3"/>
      <c r="E816" s="11"/>
      <c r="F816" s="1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2">
      <c r="A817" s="3"/>
      <c r="B817" s="3"/>
      <c r="C817" s="3"/>
      <c r="D817" s="3"/>
      <c r="E817" s="11"/>
      <c r="F817" s="1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2">
      <c r="A818" s="3"/>
      <c r="B818" s="3"/>
      <c r="C818" s="3"/>
      <c r="D818" s="3"/>
      <c r="E818" s="11"/>
      <c r="F818" s="1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2">
      <c r="A819" s="3"/>
      <c r="B819" s="3"/>
      <c r="C819" s="3"/>
      <c r="D819" s="3"/>
      <c r="E819" s="11"/>
      <c r="F819" s="1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2">
      <c r="A820" s="3"/>
      <c r="B820" s="3"/>
      <c r="C820" s="3"/>
      <c r="D820" s="3"/>
      <c r="E820" s="11"/>
      <c r="F820" s="1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2">
      <c r="A821" s="3"/>
      <c r="B821" s="3"/>
      <c r="C821" s="3"/>
      <c r="D821" s="3"/>
      <c r="E821" s="11"/>
      <c r="F821" s="1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2">
      <c r="A822" s="3"/>
      <c r="B822" s="3"/>
      <c r="C822" s="3"/>
      <c r="D822" s="3"/>
      <c r="E822" s="11"/>
      <c r="F822" s="1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2">
      <c r="A823" s="3"/>
      <c r="B823" s="3"/>
      <c r="C823" s="3"/>
      <c r="D823" s="3"/>
      <c r="E823" s="11"/>
      <c r="F823" s="1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2">
      <c r="A824" s="3"/>
      <c r="B824" s="3"/>
      <c r="C824" s="3"/>
      <c r="D824" s="3"/>
      <c r="E824" s="11"/>
      <c r="F824" s="1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2">
      <c r="A825" s="3"/>
      <c r="B825" s="3"/>
      <c r="C825" s="3"/>
      <c r="D825" s="3"/>
      <c r="E825" s="11"/>
      <c r="F825" s="1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2">
      <c r="A826" s="3"/>
      <c r="B826" s="3"/>
      <c r="C826" s="3"/>
      <c r="D826" s="3"/>
      <c r="E826" s="11"/>
      <c r="F826" s="1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2">
      <c r="A827" s="3"/>
      <c r="B827" s="3"/>
      <c r="C827" s="3"/>
      <c r="D827" s="3"/>
      <c r="E827" s="11"/>
      <c r="F827" s="1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2">
      <c r="A828" s="3"/>
      <c r="B828" s="3"/>
      <c r="C828" s="3"/>
      <c r="D828" s="3"/>
      <c r="E828" s="11"/>
      <c r="F828" s="1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2">
      <c r="A829" s="3"/>
      <c r="B829" s="3"/>
      <c r="C829" s="3"/>
      <c r="D829" s="3"/>
      <c r="E829" s="11"/>
      <c r="F829" s="1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2">
      <c r="A830" s="3"/>
      <c r="B830" s="3"/>
      <c r="C830" s="3"/>
      <c r="D830" s="3"/>
      <c r="E830" s="11"/>
      <c r="F830" s="1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2">
      <c r="A831" s="3"/>
      <c r="B831" s="3"/>
      <c r="C831" s="3"/>
      <c r="D831" s="3"/>
      <c r="E831" s="11"/>
      <c r="F831" s="1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2">
      <c r="A832" s="3"/>
      <c r="B832" s="3"/>
      <c r="C832" s="3"/>
      <c r="D832" s="3"/>
      <c r="E832" s="11"/>
      <c r="F832" s="1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2">
      <c r="A833" s="3"/>
      <c r="B833" s="3"/>
      <c r="C833" s="3"/>
      <c r="D833" s="3"/>
      <c r="E833" s="11"/>
      <c r="F833" s="1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2">
      <c r="A834" s="3"/>
      <c r="B834" s="3"/>
      <c r="C834" s="3"/>
      <c r="D834" s="3"/>
      <c r="E834" s="11"/>
      <c r="F834" s="1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2">
      <c r="A835" s="3"/>
      <c r="B835" s="3"/>
      <c r="C835" s="3"/>
      <c r="D835" s="3"/>
      <c r="E835" s="11"/>
      <c r="F835" s="1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2">
      <c r="A836" s="3"/>
      <c r="B836" s="3"/>
      <c r="C836" s="3"/>
      <c r="D836" s="3"/>
      <c r="E836" s="11"/>
      <c r="F836" s="1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2">
      <c r="A837" s="3"/>
      <c r="B837" s="3"/>
      <c r="C837" s="3"/>
      <c r="D837" s="3"/>
      <c r="E837" s="11"/>
      <c r="F837" s="1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2">
      <c r="A838" s="3"/>
      <c r="B838" s="3"/>
      <c r="C838" s="3"/>
      <c r="D838" s="3"/>
      <c r="E838" s="11"/>
      <c r="F838" s="1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2">
      <c r="A839" s="3"/>
      <c r="B839" s="3"/>
      <c r="C839" s="3"/>
      <c r="D839" s="3"/>
      <c r="E839" s="11"/>
      <c r="F839" s="1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2">
      <c r="A840" s="3"/>
      <c r="B840" s="3"/>
      <c r="C840" s="3"/>
      <c r="D840" s="3"/>
      <c r="E840" s="11"/>
      <c r="F840" s="1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2">
      <c r="A841" s="3"/>
      <c r="B841" s="3"/>
      <c r="C841" s="3"/>
      <c r="D841" s="3"/>
      <c r="E841" s="11"/>
      <c r="F841" s="1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2">
      <c r="A842" s="3"/>
      <c r="B842" s="3"/>
      <c r="C842" s="3"/>
      <c r="D842" s="3"/>
      <c r="E842" s="11"/>
      <c r="F842" s="1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2">
      <c r="A843" s="3"/>
      <c r="B843" s="3"/>
      <c r="C843" s="3"/>
      <c r="D843" s="3"/>
      <c r="E843" s="11"/>
      <c r="F843" s="1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2">
      <c r="A844" s="3"/>
      <c r="B844" s="3"/>
      <c r="C844" s="3"/>
      <c r="D844" s="3"/>
      <c r="E844" s="11"/>
      <c r="F844" s="1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2">
      <c r="A845" s="3"/>
      <c r="B845" s="3"/>
      <c r="C845" s="3"/>
      <c r="D845" s="3"/>
      <c r="E845" s="11"/>
      <c r="F845" s="1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2">
      <c r="A846" s="3"/>
      <c r="B846" s="3"/>
      <c r="C846" s="3"/>
      <c r="D846" s="3"/>
      <c r="E846" s="11"/>
      <c r="F846" s="1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2">
      <c r="A847" s="3"/>
      <c r="B847" s="3"/>
      <c r="C847" s="3"/>
      <c r="D847" s="3"/>
      <c r="E847" s="11"/>
      <c r="F847" s="1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2">
      <c r="A848" s="3"/>
      <c r="B848" s="3"/>
      <c r="C848" s="3"/>
      <c r="D848" s="3"/>
      <c r="E848" s="11"/>
      <c r="F848" s="1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2">
      <c r="A849" s="3"/>
      <c r="B849" s="3"/>
      <c r="C849" s="3"/>
      <c r="D849" s="3"/>
      <c r="E849" s="11"/>
      <c r="F849" s="1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2">
      <c r="A850" s="3"/>
      <c r="B850" s="3"/>
      <c r="C850" s="3"/>
      <c r="D850" s="3"/>
      <c r="E850" s="11"/>
      <c r="F850" s="1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2">
      <c r="A851" s="3"/>
      <c r="B851" s="3"/>
      <c r="C851" s="3"/>
      <c r="D851" s="3"/>
      <c r="E851" s="11"/>
      <c r="F851" s="1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2">
      <c r="A852" s="3"/>
      <c r="B852" s="3"/>
      <c r="C852" s="3"/>
      <c r="D852" s="3"/>
      <c r="E852" s="11"/>
      <c r="F852" s="1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2">
      <c r="A853" s="3"/>
      <c r="B853" s="3"/>
      <c r="C853" s="3"/>
      <c r="D853" s="3"/>
      <c r="E853" s="11"/>
      <c r="F853" s="1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2">
      <c r="A854" s="3"/>
      <c r="B854" s="3"/>
      <c r="C854" s="3"/>
      <c r="D854" s="3"/>
      <c r="E854" s="11"/>
      <c r="F854" s="1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2">
      <c r="A855" s="3"/>
      <c r="B855" s="3"/>
      <c r="C855" s="3"/>
      <c r="D855" s="3"/>
      <c r="E855" s="11"/>
      <c r="F855" s="1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2">
      <c r="A856" s="3"/>
      <c r="B856" s="3"/>
      <c r="C856" s="3"/>
      <c r="D856" s="3"/>
      <c r="E856" s="11"/>
      <c r="F856" s="1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2">
      <c r="A857" s="3"/>
      <c r="B857" s="3"/>
      <c r="C857" s="3"/>
      <c r="D857" s="3"/>
      <c r="E857" s="11"/>
      <c r="F857" s="1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2">
      <c r="A858" s="3"/>
      <c r="B858" s="3"/>
      <c r="C858" s="3"/>
      <c r="D858" s="3"/>
      <c r="E858" s="11"/>
      <c r="F858" s="1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2">
      <c r="A859" s="3"/>
      <c r="B859" s="3"/>
      <c r="C859" s="3"/>
      <c r="D859" s="3"/>
      <c r="E859" s="11"/>
      <c r="F859" s="1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2">
      <c r="A860" s="3"/>
      <c r="B860" s="3"/>
      <c r="C860" s="3"/>
      <c r="D860" s="3"/>
      <c r="E860" s="11"/>
      <c r="F860" s="1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2">
      <c r="A861" s="3"/>
      <c r="B861" s="3"/>
      <c r="C861" s="3"/>
      <c r="D861" s="3"/>
      <c r="E861" s="11"/>
      <c r="F861" s="1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2">
      <c r="A862" s="3"/>
      <c r="B862" s="3"/>
      <c r="C862" s="3"/>
      <c r="D862" s="3"/>
      <c r="E862" s="11"/>
      <c r="F862" s="1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2">
      <c r="A863" s="3"/>
      <c r="B863" s="3"/>
      <c r="C863" s="3"/>
      <c r="D863" s="3"/>
      <c r="E863" s="11"/>
      <c r="F863" s="1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2">
      <c r="A864" s="3"/>
      <c r="B864" s="3"/>
      <c r="C864" s="3"/>
      <c r="D864" s="3"/>
      <c r="E864" s="11"/>
      <c r="F864" s="1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2">
      <c r="A865" s="3"/>
      <c r="B865" s="3"/>
      <c r="C865" s="3"/>
      <c r="D865" s="3"/>
      <c r="E865" s="11"/>
      <c r="F865" s="1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2">
      <c r="A866" s="3"/>
      <c r="B866" s="3"/>
      <c r="C866" s="3"/>
      <c r="D866" s="3"/>
      <c r="E866" s="11"/>
      <c r="F866" s="1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2">
      <c r="A867" s="3"/>
      <c r="B867" s="3"/>
      <c r="C867" s="3"/>
      <c r="D867" s="3"/>
      <c r="E867" s="11"/>
      <c r="F867" s="1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2">
      <c r="A868" s="3"/>
      <c r="B868" s="3"/>
      <c r="C868" s="3"/>
      <c r="D868" s="3"/>
      <c r="E868" s="11"/>
      <c r="F868" s="1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2">
      <c r="A869" s="3"/>
      <c r="B869" s="3"/>
      <c r="C869" s="3"/>
      <c r="D869" s="3"/>
      <c r="E869" s="11"/>
      <c r="F869" s="1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2">
      <c r="A870" s="3"/>
      <c r="B870" s="3"/>
      <c r="C870" s="3"/>
      <c r="D870" s="3"/>
      <c r="E870" s="11"/>
      <c r="F870" s="1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2">
      <c r="A871" s="3"/>
      <c r="B871" s="3"/>
      <c r="C871" s="3"/>
      <c r="D871" s="3"/>
      <c r="E871" s="11"/>
      <c r="F871" s="1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2">
      <c r="A872" s="3"/>
      <c r="B872" s="3"/>
      <c r="C872" s="3"/>
      <c r="D872" s="3"/>
      <c r="E872" s="11"/>
      <c r="F872" s="1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2">
      <c r="A873" s="3"/>
      <c r="B873" s="3"/>
      <c r="C873" s="3"/>
      <c r="D873" s="3"/>
      <c r="E873" s="11"/>
      <c r="F873" s="1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2">
      <c r="A874" s="3"/>
      <c r="B874" s="3"/>
      <c r="C874" s="3"/>
      <c r="D874" s="3"/>
      <c r="E874" s="11"/>
      <c r="F874" s="1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2">
      <c r="A875" s="3"/>
      <c r="B875" s="3"/>
      <c r="C875" s="3"/>
      <c r="D875" s="3"/>
      <c r="E875" s="11"/>
      <c r="F875" s="1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2">
      <c r="A876" s="3"/>
      <c r="B876" s="3"/>
      <c r="C876" s="3"/>
      <c r="D876" s="3"/>
      <c r="E876" s="11"/>
      <c r="F876" s="1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2">
      <c r="A877" s="3"/>
      <c r="B877" s="3"/>
      <c r="C877" s="3"/>
      <c r="D877" s="3"/>
      <c r="E877" s="11"/>
      <c r="F877" s="1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2">
      <c r="A878" s="3"/>
      <c r="B878" s="3"/>
      <c r="C878" s="3"/>
      <c r="D878" s="3"/>
      <c r="E878" s="11"/>
      <c r="F878" s="1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2">
      <c r="A879" s="3"/>
      <c r="B879" s="3"/>
      <c r="C879" s="3"/>
      <c r="D879" s="3"/>
      <c r="E879" s="11"/>
      <c r="F879" s="1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2">
      <c r="A880" s="3"/>
      <c r="B880" s="3"/>
      <c r="C880" s="3"/>
      <c r="D880" s="3"/>
      <c r="E880" s="11"/>
      <c r="F880" s="1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2">
      <c r="A881" s="3"/>
      <c r="B881" s="3"/>
      <c r="C881" s="3"/>
      <c r="D881" s="3"/>
      <c r="E881" s="11"/>
      <c r="F881" s="1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2">
      <c r="A882" s="3"/>
      <c r="B882" s="3"/>
      <c r="C882" s="3"/>
      <c r="D882" s="3"/>
      <c r="E882" s="11"/>
      <c r="F882" s="1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2">
      <c r="A883" s="3"/>
      <c r="B883" s="3"/>
      <c r="C883" s="3"/>
      <c r="D883" s="3"/>
      <c r="E883" s="11"/>
      <c r="F883" s="1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2">
      <c r="A884" s="3"/>
      <c r="B884" s="3"/>
      <c r="C884" s="3"/>
      <c r="D884" s="3"/>
      <c r="E884" s="11"/>
      <c r="F884" s="1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2">
      <c r="A885" s="3"/>
      <c r="B885" s="3"/>
      <c r="C885" s="3"/>
      <c r="D885" s="3"/>
      <c r="E885" s="11"/>
      <c r="F885" s="1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2">
      <c r="A886" s="3"/>
      <c r="B886" s="3"/>
      <c r="C886" s="3"/>
      <c r="D886" s="3"/>
      <c r="E886" s="11"/>
      <c r="F886" s="1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2">
      <c r="A887" s="3"/>
      <c r="B887" s="3"/>
      <c r="C887" s="3"/>
      <c r="D887" s="3"/>
      <c r="E887" s="11"/>
      <c r="F887" s="1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2">
      <c r="A888" s="3"/>
      <c r="B888" s="3"/>
      <c r="C888" s="3"/>
      <c r="D888" s="3"/>
      <c r="E888" s="11"/>
      <c r="F888" s="1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2">
      <c r="A889" s="3"/>
      <c r="B889" s="3"/>
      <c r="C889" s="3"/>
      <c r="D889" s="3"/>
      <c r="E889" s="11"/>
      <c r="F889" s="1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2">
      <c r="A890" s="3"/>
      <c r="B890" s="3"/>
      <c r="C890" s="3"/>
      <c r="D890" s="3"/>
      <c r="E890" s="11"/>
      <c r="F890" s="1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2">
      <c r="A891" s="3"/>
      <c r="B891" s="3"/>
      <c r="C891" s="3"/>
      <c r="D891" s="3"/>
      <c r="E891" s="11"/>
      <c r="F891" s="1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2">
      <c r="A892" s="3"/>
      <c r="B892" s="3"/>
      <c r="C892" s="3"/>
      <c r="D892" s="3"/>
      <c r="E892" s="11"/>
      <c r="F892" s="1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2">
      <c r="A893" s="3"/>
      <c r="B893" s="3"/>
      <c r="C893" s="3"/>
      <c r="D893" s="3"/>
      <c r="E893" s="11"/>
      <c r="F893" s="1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2">
      <c r="A894" s="3"/>
      <c r="B894" s="3"/>
      <c r="C894" s="3"/>
      <c r="D894" s="3"/>
      <c r="E894" s="11"/>
      <c r="F894" s="1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2">
      <c r="A895" s="3"/>
      <c r="B895" s="3"/>
      <c r="C895" s="3"/>
      <c r="D895" s="3"/>
      <c r="E895" s="11"/>
      <c r="F895" s="1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2">
      <c r="A896" s="3"/>
      <c r="B896" s="3"/>
      <c r="C896" s="3"/>
      <c r="D896" s="3"/>
      <c r="E896" s="11"/>
      <c r="F896" s="1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2">
      <c r="A897" s="3"/>
      <c r="B897" s="3"/>
      <c r="C897" s="3"/>
      <c r="D897" s="3"/>
      <c r="E897" s="11"/>
      <c r="F897" s="1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2">
      <c r="A898" s="3"/>
      <c r="B898" s="3"/>
      <c r="C898" s="3"/>
      <c r="D898" s="3"/>
      <c r="E898" s="11"/>
      <c r="F898" s="1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2">
      <c r="A899" s="3"/>
      <c r="B899" s="3"/>
      <c r="C899" s="3"/>
      <c r="D899" s="3"/>
      <c r="E899" s="11"/>
      <c r="F899" s="1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2">
      <c r="A900" s="3"/>
      <c r="B900" s="3"/>
      <c r="C900" s="3"/>
      <c r="D900" s="3"/>
      <c r="E900" s="11"/>
      <c r="F900" s="1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2">
      <c r="A901" s="3"/>
      <c r="B901" s="3"/>
      <c r="C901" s="3"/>
      <c r="D901" s="3"/>
      <c r="E901" s="11"/>
      <c r="F901" s="1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2">
      <c r="A902" s="3"/>
      <c r="B902" s="3"/>
      <c r="C902" s="3"/>
      <c r="D902" s="3"/>
      <c r="E902" s="11"/>
      <c r="F902" s="1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2">
      <c r="A903" s="3"/>
      <c r="B903" s="3"/>
      <c r="C903" s="3"/>
      <c r="D903" s="3"/>
      <c r="E903" s="11"/>
      <c r="F903" s="1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2">
      <c r="A904" s="3"/>
      <c r="B904" s="3"/>
      <c r="C904" s="3"/>
      <c r="D904" s="3"/>
      <c r="E904" s="11"/>
      <c r="F904" s="1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2">
      <c r="A905" s="3"/>
      <c r="B905" s="3"/>
      <c r="C905" s="3"/>
      <c r="D905" s="3"/>
      <c r="E905" s="11"/>
      <c r="F905" s="1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2">
      <c r="A906" s="3"/>
      <c r="B906" s="3"/>
      <c r="C906" s="3"/>
      <c r="D906" s="3"/>
      <c r="E906" s="11"/>
      <c r="F906" s="1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2">
      <c r="A907" s="3"/>
      <c r="B907" s="3"/>
      <c r="C907" s="3"/>
      <c r="D907" s="3"/>
      <c r="E907" s="11"/>
      <c r="F907" s="1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2">
      <c r="A908" s="3"/>
      <c r="B908" s="3"/>
      <c r="C908" s="3"/>
      <c r="D908" s="3"/>
      <c r="E908" s="11"/>
      <c r="F908" s="1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2">
      <c r="A909" s="3"/>
      <c r="B909" s="3"/>
      <c r="C909" s="3"/>
      <c r="D909" s="3"/>
      <c r="E909" s="11"/>
      <c r="F909" s="1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2">
      <c r="A910" s="3"/>
      <c r="B910" s="3"/>
      <c r="C910" s="3"/>
      <c r="D910" s="3"/>
      <c r="E910" s="11"/>
      <c r="F910" s="1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2">
      <c r="A911" s="3"/>
      <c r="B911" s="3"/>
      <c r="C911" s="3"/>
      <c r="D911" s="3"/>
      <c r="E911" s="11"/>
      <c r="F911" s="1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2">
      <c r="A912" s="3"/>
      <c r="B912" s="3"/>
      <c r="C912" s="3"/>
      <c r="D912" s="3"/>
      <c r="E912" s="11"/>
      <c r="F912" s="1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2">
      <c r="A913" s="3"/>
      <c r="B913" s="3"/>
      <c r="C913" s="3"/>
      <c r="D913" s="3"/>
      <c r="E913" s="11"/>
      <c r="F913" s="1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2">
      <c r="A914" s="3"/>
      <c r="B914" s="3"/>
      <c r="C914" s="3"/>
      <c r="D914" s="3"/>
      <c r="E914" s="11"/>
      <c r="F914" s="1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2">
      <c r="A915" s="3"/>
      <c r="B915" s="3"/>
      <c r="C915" s="3"/>
      <c r="D915" s="3"/>
      <c r="E915" s="11"/>
      <c r="F915" s="1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2">
      <c r="A916" s="3"/>
      <c r="B916" s="3"/>
      <c r="C916" s="3"/>
      <c r="D916" s="3"/>
      <c r="E916" s="11"/>
      <c r="F916" s="1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2">
      <c r="A917" s="3"/>
      <c r="B917" s="3"/>
      <c r="C917" s="3"/>
      <c r="D917" s="3"/>
      <c r="E917" s="11"/>
      <c r="F917" s="1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2">
      <c r="A918" s="3"/>
      <c r="B918" s="3"/>
      <c r="C918" s="3"/>
      <c r="D918" s="3"/>
      <c r="E918" s="11"/>
      <c r="F918" s="1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2">
      <c r="A919" s="3"/>
      <c r="B919" s="3"/>
      <c r="C919" s="3"/>
      <c r="D919" s="3"/>
      <c r="E919" s="11"/>
      <c r="F919" s="1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2">
      <c r="A920" s="3"/>
      <c r="B920" s="3"/>
      <c r="C920" s="3"/>
      <c r="D920" s="3"/>
      <c r="E920" s="11"/>
      <c r="F920" s="1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2">
      <c r="A921" s="3"/>
      <c r="B921" s="3"/>
      <c r="C921" s="3"/>
      <c r="D921" s="3"/>
      <c r="E921" s="11"/>
      <c r="F921" s="1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2">
      <c r="A922" s="3"/>
      <c r="B922" s="3"/>
      <c r="C922" s="3"/>
      <c r="D922" s="3"/>
      <c r="E922" s="11"/>
      <c r="F922" s="1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2">
      <c r="A923" s="3"/>
      <c r="B923" s="3"/>
      <c r="C923" s="3"/>
      <c r="D923" s="3"/>
      <c r="E923" s="11"/>
      <c r="F923" s="1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2">
      <c r="A924" s="3"/>
      <c r="B924" s="3"/>
      <c r="C924" s="3"/>
      <c r="D924" s="3"/>
      <c r="E924" s="11"/>
      <c r="F924" s="1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2">
      <c r="A925" s="3"/>
      <c r="B925" s="3"/>
      <c r="C925" s="3"/>
      <c r="D925" s="3"/>
      <c r="E925" s="11"/>
      <c r="F925" s="1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2">
      <c r="A926" s="3"/>
      <c r="B926" s="3"/>
      <c r="C926" s="3"/>
      <c r="D926" s="3"/>
      <c r="E926" s="11"/>
      <c r="F926" s="1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2">
      <c r="A927" s="3"/>
      <c r="B927" s="3"/>
      <c r="C927" s="3"/>
      <c r="D927" s="3"/>
      <c r="E927" s="11"/>
      <c r="F927" s="1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2">
      <c r="A928" s="3"/>
      <c r="B928" s="3"/>
      <c r="C928" s="3"/>
      <c r="D928" s="3"/>
      <c r="E928" s="11"/>
      <c r="F928" s="1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2">
      <c r="A929" s="3"/>
      <c r="B929" s="3"/>
      <c r="C929" s="3"/>
      <c r="D929" s="3"/>
      <c r="E929" s="11"/>
      <c r="F929" s="1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2">
      <c r="A930" s="3"/>
      <c r="B930" s="3"/>
      <c r="C930" s="3"/>
      <c r="D930" s="3"/>
      <c r="E930" s="11"/>
      <c r="F930" s="1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2">
      <c r="A931" s="3"/>
      <c r="B931" s="3"/>
      <c r="C931" s="3"/>
      <c r="D931" s="3"/>
      <c r="E931" s="11"/>
      <c r="F931" s="1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2">
      <c r="A932" s="3"/>
      <c r="B932" s="3"/>
      <c r="C932" s="3"/>
      <c r="D932" s="3"/>
      <c r="E932" s="11"/>
      <c r="F932" s="1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2">
      <c r="A933" s="3"/>
      <c r="B933" s="3"/>
      <c r="C933" s="3"/>
      <c r="D933" s="3"/>
      <c r="E933" s="11"/>
      <c r="F933" s="1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2">
      <c r="A934" s="3"/>
      <c r="B934" s="3"/>
      <c r="C934" s="3"/>
      <c r="D934" s="3"/>
      <c r="E934" s="11"/>
      <c r="F934" s="1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2">
      <c r="A935" s="3"/>
      <c r="B935" s="3"/>
      <c r="C935" s="3"/>
      <c r="D935" s="3"/>
      <c r="E935" s="11"/>
      <c r="F935" s="1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2">
      <c r="A936" s="3"/>
      <c r="B936" s="3"/>
      <c r="C936" s="3"/>
      <c r="D936" s="3"/>
      <c r="E936" s="11"/>
      <c r="F936" s="1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2">
      <c r="A937" s="3"/>
      <c r="B937" s="3"/>
      <c r="C937" s="3"/>
      <c r="D937" s="3"/>
      <c r="E937" s="11"/>
      <c r="F937" s="1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2">
      <c r="A938" s="3"/>
      <c r="B938" s="3"/>
      <c r="C938" s="3"/>
      <c r="D938" s="3"/>
      <c r="E938" s="11"/>
      <c r="F938" s="1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2">
      <c r="A939" s="3"/>
      <c r="B939" s="3"/>
      <c r="C939" s="3"/>
      <c r="D939" s="3"/>
      <c r="E939" s="11"/>
      <c r="F939" s="1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2">
      <c r="A940" s="3"/>
      <c r="B940" s="3"/>
      <c r="C940" s="3"/>
      <c r="D940" s="3"/>
      <c r="E940" s="11"/>
      <c r="F940" s="1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2">
      <c r="A941" s="3"/>
      <c r="B941" s="3"/>
      <c r="C941" s="3"/>
      <c r="D941" s="3"/>
      <c r="E941" s="11"/>
      <c r="F941" s="1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2">
      <c r="A942" s="3"/>
      <c r="B942" s="3"/>
      <c r="C942" s="3"/>
      <c r="D942" s="3"/>
      <c r="E942" s="11"/>
      <c r="F942" s="1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2">
      <c r="A943" s="3"/>
      <c r="B943" s="3"/>
      <c r="C943" s="3"/>
      <c r="D943" s="3"/>
      <c r="E943" s="11"/>
      <c r="F943" s="1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2">
      <c r="A944" s="3"/>
      <c r="B944" s="3"/>
      <c r="C944" s="3"/>
      <c r="D944" s="3"/>
      <c r="E944" s="11"/>
      <c r="F944" s="1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2">
      <c r="A945" s="3"/>
      <c r="B945" s="3"/>
      <c r="C945" s="3"/>
      <c r="D945" s="3"/>
      <c r="E945" s="11"/>
      <c r="F945" s="1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2">
      <c r="A946" s="3"/>
      <c r="B946" s="3"/>
      <c r="C946" s="3"/>
      <c r="D946" s="3"/>
      <c r="E946" s="11"/>
      <c r="F946" s="1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2">
      <c r="A947" s="3"/>
      <c r="B947" s="3"/>
      <c r="C947" s="3"/>
      <c r="D947" s="3"/>
      <c r="E947" s="11"/>
      <c r="F947" s="1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2">
      <c r="A948" s="3"/>
      <c r="B948" s="3"/>
      <c r="C948" s="3"/>
      <c r="D948" s="3"/>
      <c r="E948" s="11"/>
      <c r="F948" s="1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2">
      <c r="A949" s="3"/>
      <c r="B949" s="3"/>
      <c r="C949" s="3"/>
      <c r="D949" s="3"/>
      <c r="E949" s="11"/>
      <c r="F949" s="1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2">
      <c r="A950" s="3"/>
      <c r="B950" s="3"/>
      <c r="C950" s="3"/>
      <c r="D950" s="3"/>
      <c r="E950" s="11"/>
      <c r="F950" s="1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2">
      <c r="A951" s="3"/>
      <c r="B951" s="3"/>
      <c r="C951" s="3"/>
      <c r="D951" s="3"/>
      <c r="E951" s="11"/>
      <c r="F951" s="1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2">
      <c r="A952" s="3"/>
      <c r="B952" s="3"/>
      <c r="C952" s="3"/>
      <c r="D952" s="3"/>
      <c r="E952" s="11"/>
      <c r="F952" s="1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2">
      <c r="A953" s="3"/>
      <c r="B953" s="3"/>
      <c r="C953" s="3"/>
      <c r="D953" s="3"/>
      <c r="E953" s="11"/>
      <c r="F953" s="1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2">
      <c r="A954" s="3"/>
      <c r="B954" s="3"/>
      <c r="C954" s="3"/>
      <c r="D954" s="3"/>
      <c r="E954" s="11"/>
      <c r="F954" s="1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2">
      <c r="A955" s="3"/>
      <c r="B955" s="3"/>
      <c r="C955" s="3"/>
      <c r="D955" s="3"/>
      <c r="E955" s="11"/>
      <c r="F955" s="1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2">
      <c r="A956" s="3"/>
      <c r="B956" s="3"/>
      <c r="C956" s="3"/>
      <c r="D956" s="3"/>
      <c r="E956" s="11"/>
      <c r="F956" s="1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2">
      <c r="A957" s="3"/>
      <c r="B957" s="3"/>
      <c r="C957" s="3"/>
      <c r="D957" s="3"/>
      <c r="E957" s="11"/>
      <c r="F957" s="1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2">
      <c r="A958" s="3"/>
      <c r="B958" s="3"/>
      <c r="C958" s="3"/>
      <c r="D958" s="3"/>
      <c r="E958" s="11"/>
      <c r="F958" s="1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2">
      <c r="A959" s="3"/>
      <c r="B959" s="3"/>
      <c r="C959" s="3"/>
      <c r="D959" s="3"/>
      <c r="E959" s="11"/>
      <c r="F959" s="1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2">
      <c r="A960" s="3"/>
      <c r="B960" s="3"/>
      <c r="C960" s="3"/>
      <c r="D960" s="3"/>
      <c r="E960" s="11"/>
      <c r="F960" s="1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2">
      <c r="A961" s="3"/>
      <c r="B961" s="3"/>
      <c r="C961" s="3"/>
      <c r="D961" s="3"/>
      <c r="E961" s="11"/>
      <c r="F961" s="1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2">
      <c r="A962" s="3"/>
      <c r="B962" s="3"/>
      <c r="C962" s="3"/>
      <c r="D962" s="3"/>
      <c r="E962" s="11"/>
      <c r="F962" s="1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2">
      <c r="A963" s="3"/>
      <c r="B963" s="3"/>
      <c r="C963" s="3"/>
      <c r="D963" s="3"/>
      <c r="E963" s="11"/>
      <c r="F963" s="1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2">
      <c r="A964" s="3"/>
      <c r="B964" s="3"/>
      <c r="C964" s="3"/>
      <c r="D964" s="3"/>
      <c r="E964" s="11"/>
      <c r="F964" s="1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2">
      <c r="A965" s="3"/>
      <c r="B965" s="3"/>
      <c r="C965" s="3"/>
      <c r="D965" s="3"/>
      <c r="E965" s="11"/>
      <c r="F965" s="1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2">
      <c r="A966" s="3"/>
      <c r="B966" s="3"/>
      <c r="C966" s="3"/>
      <c r="D966" s="3"/>
      <c r="E966" s="11"/>
      <c r="F966" s="1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2">
      <c r="A967" s="3"/>
      <c r="B967" s="3"/>
      <c r="C967" s="3"/>
      <c r="D967" s="3"/>
      <c r="E967" s="11"/>
      <c r="F967" s="1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2">
      <c r="A968" s="3"/>
      <c r="B968" s="3"/>
      <c r="C968" s="3"/>
      <c r="D968" s="3"/>
      <c r="E968" s="11"/>
      <c r="F968" s="1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2">
      <c r="A969" s="3"/>
      <c r="B969" s="3"/>
      <c r="C969" s="3"/>
      <c r="D969" s="3"/>
      <c r="E969" s="11"/>
      <c r="F969" s="1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2">
      <c r="A970" s="3"/>
      <c r="B970" s="3"/>
      <c r="C970" s="3"/>
      <c r="D970" s="3"/>
      <c r="E970" s="11"/>
      <c r="F970" s="1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2">
      <c r="A971" s="3"/>
      <c r="B971" s="3"/>
      <c r="C971" s="3"/>
      <c r="D971" s="3"/>
      <c r="E971" s="11"/>
      <c r="F971" s="1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2">
      <c r="A972" s="3"/>
      <c r="B972" s="3"/>
      <c r="C972" s="3"/>
      <c r="D972" s="3"/>
      <c r="E972" s="11"/>
      <c r="F972" s="1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2">
      <c r="A973" s="3"/>
      <c r="B973" s="3"/>
      <c r="C973" s="3"/>
      <c r="D973" s="3"/>
      <c r="E973" s="11"/>
      <c r="F973" s="1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2">
      <c r="A974" s="3"/>
      <c r="B974" s="3"/>
      <c r="C974" s="3"/>
      <c r="D974" s="3"/>
      <c r="E974" s="11"/>
      <c r="F974" s="1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2">
      <c r="A975" s="3"/>
      <c r="B975" s="3"/>
      <c r="C975" s="3"/>
      <c r="D975" s="3"/>
      <c r="E975" s="11"/>
      <c r="F975" s="1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2">
      <c r="A976" s="3"/>
      <c r="B976" s="3"/>
      <c r="C976" s="3"/>
      <c r="D976" s="3"/>
      <c r="E976" s="11"/>
      <c r="F976" s="1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2">
      <c r="A977" s="3"/>
      <c r="B977" s="3"/>
      <c r="C977" s="3"/>
      <c r="D977" s="3"/>
      <c r="E977" s="11"/>
      <c r="F977" s="1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2">
      <c r="A978" s="3"/>
      <c r="B978" s="3"/>
      <c r="C978" s="3"/>
      <c r="D978" s="3"/>
      <c r="E978" s="11"/>
      <c r="F978" s="1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2">
      <c r="A979" s="3"/>
      <c r="B979" s="3"/>
      <c r="C979" s="3"/>
      <c r="D979" s="3"/>
      <c r="E979" s="11"/>
      <c r="F979" s="1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2">
      <c r="A980" s="3"/>
      <c r="B980" s="3"/>
      <c r="C980" s="3"/>
      <c r="D980" s="3"/>
      <c r="E980" s="11"/>
      <c r="F980" s="1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2">
      <c r="A981" s="3"/>
      <c r="B981" s="3"/>
      <c r="C981" s="3"/>
      <c r="D981" s="3"/>
      <c r="E981" s="11"/>
      <c r="F981" s="1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2">
      <c r="A982" s="3"/>
      <c r="B982" s="3"/>
      <c r="C982" s="3"/>
      <c r="D982" s="3"/>
      <c r="E982" s="11"/>
      <c r="F982" s="1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2">
      <c r="A983" s="3"/>
      <c r="B983" s="3"/>
      <c r="C983" s="3"/>
      <c r="D983" s="3"/>
      <c r="E983" s="11"/>
      <c r="F983" s="1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2">
      <c r="A984" s="3"/>
      <c r="B984" s="3"/>
      <c r="C984" s="3"/>
      <c r="D984" s="3"/>
      <c r="E984" s="11"/>
      <c r="F984" s="1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2">
      <c r="A985" s="3"/>
      <c r="B985" s="3"/>
      <c r="C985" s="3"/>
      <c r="D985" s="3"/>
      <c r="E985" s="11"/>
      <c r="F985" s="1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2">
      <c r="A986" s="3"/>
      <c r="B986" s="3"/>
      <c r="C986" s="3"/>
      <c r="D986" s="3"/>
      <c r="E986" s="11"/>
      <c r="F986" s="1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2">
      <c r="A987" s="3"/>
      <c r="B987" s="3"/>
      <c r="C987" s="3"/>
      <c r="D987" s="3"/>
      <c r="E987" s="11"/>
      <c r="F987" s="1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2">
      <c r="A988" s="3"/>
      <c r="B988" s="3"/>
      <c r="C988" s="3"/>
      <c r="D988" s="3"/>
      <c r="E988" s="11"/>
      <c r="F988" s="1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2">
      <c r="A989" s="3"/>
      <c r="B989" s="3"/>
      <c r="C989" s="3"/>
      <c r="D989" s="3"/>
      <c r="E989" s="11"/>
      <c r="F989" s="1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2">
      <c r="A990" s="3"/>
      <c r="B990" s="3"/>
      <c r="C990" s="3"/>
      <c r="D990" s="3"/>
      <c r="E990" s="11"/>
      <c r="F990" s="1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2">
      <c r="A991" s="3"/>
      <c r="B991" s="3"/>
      <c r="C991" s="3"/>
      <c r="D991" s="3"/>
      <c r="E991" s="11"/>
      <c r="F991" s="1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2">
      <c r="A992" s="3"/>
      <c r="B992" s="3"/>
      <c r="C992" s="3"/>
      <c r="D992" s="3"/>
      <c r="E992" s="11"/>
      <c r="F992" s="1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2">
      <c r="A993" s="3"/>
      <c r="B993" s="3"/>
      <c r="C993" s="3"/>
      <c r="D993" s="3"/>
      <c r="E993" s="11"/>
      <c r="F993" s="1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2">
      <c r="A994" s="3"/>
      <c r="B994" s="3"/>
      <c r="C994" s="3"/>
      <c r="D994" s="3"/>
      <c r="E994" s="11"/>
      <c r="F994" s="1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2">
      <c r="A995" s="3"/>
      <c r="B995" s="3"/>
      <c r="C995" s="3"/>
      <c r="D995" s="3"/>
      <c r="E995" s="11"/>
      <c r="F995" s="1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2">
      <c r="A996" s="3"/>
      <c r="B996" s="3"/>
      <c r="C996" s="3"/>
      <c r="D996" s="3"/>
      <c r="E996" s="11"/>
      <c r="F996" s="1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2">
      <c r="A997" s="3"/>
      <c r="B997" s="3"/>
      <c r="C997" s="3"/>
      <c r="D997" s="3"/>
      <c r="E997" s="11"/>
      <c r="F997" s="1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2">
      <c r="A998" s="3"/>
      <c r="B998" s="3"/>
      <c r="C998" s="3"/>
      <c r="D998" s="3"/>
      <c r="E998" s="11"/>
      <c r="F998" s="1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2">
      <c r="A999" s="3"/>
      <c r="B999" s="3"/>
      <c r="C999" s="3"/>
      <c r="D999" s="3"/>
      <c r="E999" s="11"/>
      <c r="F999" s="1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2">
      <c r="A1000" s="3"/>
      <c r="B1000" s="3"/>
      <c r="C1000" s="3"/>
      <c r="D1000" s="3"/>
      <c r="E1000" s="11"/>
      <c r="F1000" s="1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2">
      <c r="A1001" s="3"/>
      <c r="B1001" s="3"/>
      <c r="C1001" s="3"/>
      <c r="D1001" s="3"/>
      <c r="E1001" s="11"/>
      <c r="F1001" s="11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.2">
      <c r="A1002" s="3"/>
      <c r="B1002" s="3"/>
      <c r="C1002" s="3"/>
      <c r="D1002" s="3"/>
      <c r="E1002" s="11"/>
      <c r="F1002" s="11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3.2">
      <c r="A1003" s="3"/>
      <c r="B1003" s="3"/>
      <c r="C1003" s="3"/>
      <c r="D1003" s="3"/>
      <c r="E1003" s="11"/>
      <c r="F1003" s="11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6">
    <mergeCell ref="H21:H25"/>
    <mergeCell ref="G31:G33"/>
    <mergeCell ref="B169:G169"/>
    <mergeCell ref="B263:G263"/>
    <mergeCell ref="B377:G377"/>
    <mergeCell ref="B483:G4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2025-10-19T13:14:57Z</dcterms:created>
  <dcterms:modified xsi:type="dcterms:W3CDTF">2025-12-24T12:58:44Z</dcterms:modified>
</cp:coreProperties>
</file>