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кровли М-10\1К ДС3-09-12-2024-АР\КП 1К ДС3-09-12-2024-АР\КП витражи М10\"/>
    </mc:Choice>
  </mc:AlternateContent>
  <xr:revisionPtr revIDLastSave="0" documentId="13_ncr:1_{59E2B733-9899-4006-A6A4-5C70BADEC56B}" xr6:coauthVersionLast="47" xr6:coauthVersionMax="47" xr10:uidLastSave="{00000000-0000-0000-0000-000000000000}"/>
  <bookViews>
    <workbookView xWindow="-108" yWindow="-108" windowWidth="23256" windowHeight="13896" xr2:uid="{D820C698-0501-46E4-9459-8CDC505D0AA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" i="1" l="1"/>
  <c r="R7" i="1"/>
  <c r="O9" i="1"/>
  <c r="O4" i="1" l="1"/>
  <c r="M4" i="1" l="1"/>
  <c r="H7" i="1"/>
  <c r="H4" i="1"/>
  <c r="I4" i="1" s="1"/>
  <c r="H8" i="1"/>
  <c r="E10" i="1"/>
  <c r="I6" i="1"/>
  <c r="O8" i="1" l="1"/>
  <c r="O7" i="1"/>
  <c r="N4" i="1"/>
  <c r="N7" i="1"/>
  <c r="N8" i="1"/>
  <c r="C9" i="1"/>
  <c r="C4" i="1"/>
  <c r="D4" i="1" s="1"/>
  <c r="I7" i="1"/>
  <c r="D7" i="1"/>
  <c r="D6" i="1"/>
  <c r="D8" i="1"/>
  <c r="M9" i="1" l="1"/>
  <c r="H9" i="1"/>
  <c r="J10" i="1" s="1"/>
</calcChain>
</file>

<file path=xl/sharedStrings.xml><?xml version="1.0" encoding="utf-8"?>
<sst xmlns="http://schemas.openxmlformats.org/spreadsheetml/2006/main" count="38" uniqueCount="24">
  <si>
    <t>ООО "ЛАРГУСС"</t>
  </si>
  <si>
    <t>KRAUSS KRF-50 и KRWD-64, заполняются стеклопакетами 4-10-4-10-4i.</t>
  </si>
  <si>
    <t xml:space="preserve">Демонтаж (без утилизации) </t>
  </si>
  <si>
    <t>Монтаж (с использованием спец.тех.)</t>
  </si>
  <si>
    <t xml:space="preserve">ИТОГО </t>
  </si>
  <si>
    <r>
      <t xml:space="preserve">Установка привода цепного Micro Kit+230 V/ или аналог (без электрики) </t>
    </r>
    <r>
      <rPr>
        <b/>
        <sz val="11"/>
        <color theme="1"/>
        <rFont val="Calibri"/>
        <family val="2"/>
        <charset val="204"/>
        <scheme val="minor"/>
      </rPr>
      <t>624 шт.</t>
    </r>
  </si>
  <si>
    <t xml:space="preserve">ООО "ВИНДЕРА" </t>
  </si>
  <si>
    <t>цена с НДС за ед. м2/шт</t>
  </si>
  <si>
    <t xml:space="preserve">Проектирование </t>
  </si>
  <si>
    <t xml:space="preserve">Фасад Строй </t>
  </si>
  <si>
    <t>Alumark S60 4-10-4-10-4</t>
  </si>
  <si>
    <t>Проектирование</t>
  </si>
  <si>
    <r>
      <t xml:space="preserve">расчетная площадь  с доставкой  </t>
    </r>
    <r>
      <rPr>
        <b/>
        <sz val="11"/>
        <color rgb="FFFF0000"/>
        <rFont val="Calibri"/>
        <family val="2"/>
        <charset val="204"/>
        <scheme val="minor"/>
      </rPr>
      <t>2293м2.</t>
    </r>
  </si>
  <si>
    <t>ИТОГО по КП</t>
  </si>
  <si>
    <r>
      <t xml:space="preserve">Демонтаж (без утилизации) </t>
    </r>
    <r>
      <rPr>
        <sz val="11"/>
        <color rgb="FFFF0000"/>
        <rFont val="Calibri"/>
        <family val="2"/>
        <charset val="204"/>
        <scheme val="minor"/>
      </rPr>
      <t>нет</t>
    </r>
  </si>
  <si>
    <t>ИТОГО по объемам заказчика 2293 м2</t>
  </si>
  <si>
    <r>
      <t xml:space="preserve">Проектирование </t>
    </r>
    <r>
      <rPr>
        <sz val="11"/>
        <color rgb="FFFF0000"/>
        <rFont val="Calibri"/>
        <family val="2"/>
        <charset val="204"/>
        <scheme val="minor"/>
      </rPr>
      <t>(входит в стоимость)</t>
    </r>
  </si>
  <si>
    <t>ИТОГО по объемам исполнителя</t>
  </si>
  <si>
    <t>Примечание: стоимость дана с учетом створок наружного открывания!
Система Алрокс 500 со встроенными открывающимися элементами створок Алрокс 65 серии. Заполнение : 2-х камерный стеклопакет - 4-10-4-10-4.</t>
  </si>
  <si>
    <r>
      <t xml:space="preserve">расчетная площадь  с доставкой  </t>
    </r>
    <r>
      <rPr>
        <sz val="11"/>
        <color rgb="FFFF0000"/>
        <rFont val="Calibri"/>
        <family val="2"/>
        <charset val="204"/>
        <scheme val="minor"/>
      </rPr>
      <t xml:space="preserve">2961м2. вклчил в стоимость 624 створки со скрытыми петлями 1500 р за створку </t>
    </r>
  </si>
  <si>
    <r>
      <t xml:space="preserve">расчетная площадь  с доставкой  </t>
    </r>
    <r>
      <rPr>
        <b/>
        <sz val="11"/>
        <color rgb="FFFF0000"/>
        <rFont val="Calibri"/>
        <family val="2"/>
        <charset val="204"/>
        <scheme val="minor"/>
      </rPr>
      <t>2293м2.</t>
    </r>
    <r>
      <rPr>
        <sz val="11"/>
        <color rgb="FFFF0000"/>
        <rFont val="Calibri"/>
        <family val="2"/>
        <charset val="204"/>
        <scheme val="minor"/>
      </rPr>
      <t xml:space="preserve"> Доп.комплектующие 580 000 включено в стоимость </t>
    </r>
  </si>
  <si>
    <t>Строительно-Производственная Компания «Алюстрой»</t>
  </si>
  <si>
    <t>Монтаж с кровли светопрозрачных конструкций, в том числе работа спец. техники 60 смен, погрузка и выгрузка, монтаж электроприводов (624 шт), бытовка и биотуалет, проживание и ГСМ.</t>
  </si>
  <si>
    <t>Установка привода цепного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</si>
</sst>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43" fontId="0" fillId="0" borderId="0" xfId="1" applyFont="1"/>
    <xf numFmtId="0" fontId="3" fillId="0" borderId="0" xfId="0" applyFont="1" applyAlignment="1">
      <alignment wrapText="1"/>
    </xf>
    <xf numFmtId="0" fontId="0" fillId="0" borderId="0" xfId="0" applyAlignment="1">
      <alignment horizontal="center" wrapText="1"/>
    </xf>
    <xf numFmtId="164" fontId="0" fillId="0" borderId="0" xfId="0" applyNumberFormat="1"/>
    <xf numFmtId="164" fontId="3" fillId="0" borderId="0" xfId="0" applyNumberFormat="1" applyFont="1"/>
    <xf numFmtId="0" fontId="0" fillId="2" borderId="0" xfId="0" applyFill="1"/>
    <xf numFmtId="43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horizontal="center" vertical="center"/>
    </xf>
    <xf numFmtId="43" fontId="3" fillId="0" borderId="0" xfId="1" applyFont="1"/>
    <xf numFmtId="43" fontId="3" fillId="0" borderId="0" xfId="1" applyFont="1" applyAlignment="1">
      <alignment vertical="center"/>
    </xf>
    <xf numFmtId="164" fontId="3" fillId="0" borderId="0" xfId="0" applyNumberFormat="1" applyFont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39253-BFF5-48A1-8ABB-AB948B778810}">
  <dimension ref="B1:S12"/>
  <sheetViews>
    <sheetView tabSelected="1" workbookViewId="0">
      <selection activeCell="G3" sqref="G3"/>
    </sheetView>
  </sheetViews>
  <sheetFormatPr defaultRowHeight="14.4" x14ac:dyDescent="0.3"/>
  <cols>
    <col min="2" max="2" width="42.77734375" customWidth="1"/>
    <col min="3" max="3" width="14.77734375" bestFit="1" customWidth="1"/>
    <col min="4" max="4" width="14.88671875" customWidth="1"/>
    <col min="5" max="5" width="16" customWidth="1"/>
    <col min="6" max="6" width="1.33203125" customWidth="1"/>
    <col min="7" max="7" width="35.5546875" customWidth="1"/>
    <col min="8" max="8" width="13.44140625" customWidth="1"/>
    <col min="9" max="10" width="14.109375" customWidth="1"/>
    <col min="11" max="11" width="1.33203125" customWidth="1"/>
    <col min="12" max="12" width="37.33203125" bestFit="1" customWidth="1"/>
    <col min="13" max="13" width="13.77734375" bestFit="1" customWidth="1"/>
    <col min="14" max="14" width="11.6640625" bestFit="1" customWidth="1"/>
    <col min="15" max="15" width="15.21875" bestFit="1" customWidth="1"/>
    <col min="16" max="16" width="1.77734375" customWidth="1"/>
    <col min="17" max="17" width="45.6640625" customWidth="1"/>
    <col min="18" max="18" width="15.21875" bestFit="1" customWidth="1"/>
    <col min="19" max="19" width="10.21875" bestFit="1" customWidth="1"/>
  </cols>
  <sheetData>
    <row r="1" spans="2:19" x14ac:dyDescent="0.3">
      <c r="F1" s="8"/>
      <c r="K1" s="8"/>
      <c r="P1" s="8"/>
    </row>
    <row r="2" spans="2:19" ht="43.2" x14ac:dyDescent="0.3">
      <c r="B2" s="2" t="s">
        <v>0</v>
      </c>
      <c r="D2" s="5" t="s">
        <v>7</v>
      </c>
      <c r="E2" s="5"/>
      <c r="F2" s="8"/>
      <c r="G2" s="2" t="s">
        <v>6</v>
      </c>
      <c r="I2" s="5" t="s">
        <v>7</v>
      </c>
      <c r="J2" s="5"/>
      <c r="K2" s="8"/>
      <c r="L2" s="2" t="s">
        <v>9</v>
      </c>
      <c r="N2" s="5" t="s">
        <v>7</v>
      </c>
      <c r="P2" s="8"/>
      <c r="Q2" s="10" t="s">
        <v>21</v>
      </c>
      <c r="S2" s="5" t="s">
        <v>7</v>
      </c>
    </row>
    <row r="3" spans="2:19" ht="86.4" x14ac:dyDescent="0.3">
      <c r="B3" s="1" t="s">
        <v>1</v>
      </c>
      <c r="F3" s="8"/>
      <c r="G3" s="1" t="s">
        <v>18</v>
      </c>
      <c r="K3" s="8"/>
      <c r="L3" s="1" t="s">
        <v>10</v>
      </c>
      <c r="P3" s="8"/>
      <c r="Q3" s="1" t="s">
        <v>1</v>
      </c>
    </row>
    <row r="4" spans="2:19" ht="43.2" x14ac:dyDescent="0.3">
      <c r="B4" s="1" t="s">
        <v>12</v>
      </c>
      <c r="C4" s="3">
        <f>43449315+721350</f>
        <v>44170665</v>
      </c>
      <c r="D4" s="14">
        <f>(C4+C5)/2290</f>
        <v>19638.5</v>
      </c>
      <c r="E4" s="11"/>
      <c r="F4" s="8"/>
      <c r="G4" s="1" t="s">
        <v>20</v>
      </c>
      <c r="H4" s="3">
        <f>42407686+350000+580000</f>
        <v>43337686</v>
      </c>
      <c r="I4" s="14">
        <f>(H4+H5)/2293</f>
        <v>19262.866114260793</v>
      </c>
      <c r="J4" s="11"/>
      <c r="K4" s="8"/>
      <c r="L4" s="1" t="s">
        <v>19</v>
      </c>
      <c r="M4" s="3">
        <f>42589825+214200+936000</f>
        <v>43740025</v>
      </c>
      <c r="N4" s="7">
        <f>M4/2961</f>
        <v>14772.044917257683</v>
      </c>
      <c r="O4" s="6">
        <f>N4*2293</f>
        <v>33872298.995271869</v>
      </c>
      <c r="P4" s="8"/>
      <c r="Q4" s="1" t="s">
        <v>20</v>
      </c>
      <c r="R4" s="6">
        <f>S4*2293</f>
        <v>47196819</v>
      </c>
      <c r="S4" s="13">
        <v>20583</v>
      </c>
    </row>
    <row r="5" spans="2:19" x14ac:dyDescent="0.3">
      <c r="B5" s="1" t="s">
        <v>8</v>
      </c>
      <c r="C5" s="3">
        <v>801500</v>
      </c>
      <c r="D5" s="14"/>
      <c r="E5" s="11"/>
      <c r="F5" s="8"/>
      <c r="G5" t="s">
        <v>11</v>
      </c>
      <c r="H5" s="3">
        <v>832066</v>
      </c>
      <c r="I5" s="14"/>
      <c r="J5" s="11"/>
      <c r="K5" s="8"/>
      <c r="L5" s="1" t="s">
        <v>16</v>
      </c>
      <c r="M5">
        <v>0</v>
      </c>
      <c r="P5" s="8"/>
      <c r="Q5" s="1" t="s">
        <v>16</v>
      </c>
      <c r="R5">
        <v>0</v>
      </c>
      <c r="S5" s="13"/>
    </row>
    <row r="6" spans="2:19" x14ac:dyDescent="0.3">
      <c r="B6" t="s">
        <v>2</v>
      </c>
      <c r="C6" s="3">
        <v>2175000</v>
      </c>
      <c r="D6" s="7">
        <f>C6/2293</f>
        <v>948.53903183602267</v>
      </c>
      <c r="E6" s="7"/>
      <c r="F6" s="8"/>
      <c r="G6" t="s">
        <v>2</v>
      </c>
      <c r="H6" s="3">
        <v>2282936</v>
      </c>
      <c r="I6" s="7">
        <f>H6/2293</f>
        <v>995.61098996947226</v>
      </c>
      <c r="J6" s="10"/>
      <c r="K6" s="8"/>
      <c r="L6" t="s">
        <v>14</v>
      </c>
      <c r="P6" s="8"/>
      <c r="Q6" t="s">
        <v>2</v>
      </c>
      <c r="S6" s="3">
        <v>2130</v>
      </c>
    </row>
    <row r="7" spans="2:19" ht="57.6" x14ac:dyDescent="0.3">
      <c r="B7" t="s">
        <v>3</v>
      </c>
      <c r="C7" s="3">
        <v>13224750</v>
      </c>
      <c r="D7" s="7">
        <f>C7/2293</f>
        <v>5767.444395987789</v>
      </c>
      <c r="E7" s="7"/>
      <c r="F7" s="8"/>
      <c r="G7" t="s">
        <v>3</v>
      </c>
      <c r="H7" s="3">
        <f>7080680+260000</f>
        <v>7340680</v>
      </c>
      <c r="I7" s="7">
        <f>H7/2293</f>
        <v>3201.3432184910598</v>
      </c>
      <c r="J7" s="7"/>
      <c r="K7" s="8"/>
      <c r="L7" t="s">
        <v>3</v>
      </c>
      <c r="M7" s="3">
        <v>18121932</v>
      </c>
      <c r="N7" s="12">
        <f>M7/2961</f>
        <v>6120.2066869300916</v>
      </c>
      <c r="O7" s="6">
        <f>N7*2293</f>
        <v>14033633.9331307</v>
      </c>
      <c r="P7" s="8"/>
      <c r="Q7" s="1" t="s">
        <v>22</v>
      </c>
      <c r="R7" s="6">
        <f>S7*2293</f>
        <v>15381444</v>
      </c>
      <c r="S7" s="3">
        <v>6708</v>
      </c>
    </row>
    <row r="8" spans="2:19" ht="43.2" x14ac:dyDescent="0.3">
      <c r="B8" s="1" t="s">
        <v>5</v>
      </c>
      <c r="C8" s="3">
        <v>624000</v>
      </c>
      <c r="D8" s="7">
        <f>C8/624</f>
        <v>1000</v>
      </c>
      <c r="E8" s="7"/>
      <c r="F8" s="8"/>
      <c r="G8" s="1" t="s">
        <v>5</v>
      </c>
      <c r="H8" s="6">
        <f>I8*624</f>
        <v>624000</v>
      </c>
      <c r="I8" s="12">
        <v>1000</v>
      </c>
      <c r="K8" s="8"/>
      <c r="L8" s="1" t="s">
        <v>5</v>
      </c>
      <c r="M8" s="3">
        <v>440000</v>
      </c>
      <c r="N8" s="7">
        <f>M8/624</f>
        <v>705.12820512820508</v>
      </c>
      <c r="O8" s="6">
        <f>N8*624</f>
        <v>440000</v>
      </c>
      <c r="P8" s="8"/>
      <c r="Q8" s="1" t="s">
        <v>23</v>
      </c>
      <c r="R8">
        <v>0</v>
      </c>
    </row>
    <row r="9" spans="2:19" x14ac:dyDescent="0.3">
      <c r="B9" s="4" t="s">
        <v>13</v>
      </c>
      <c r="C9" s="9">
        <f>SUM(C4:C8)</f>
        <v>60995915</v>
      </c>
      <c r="F9" s="8"/>
      <c r="G9" s="4" t="s">
        <v>4</v>
      </c>
      <c r="H9" s="9">
        <f>SUM(H4:H8)</f>
        <v>54417368</v>
      </c>
      <c r="K9" s="8"/>
      <c r="L9" s="4" t="s">
        <v>17</v>
      </c>
      <c r="M9" s="9">
        <f>SUM(M4:M8)</f>
        <v>62301957</v>
      </c>
      <c r="O9" s="6">
        <f>SUM(O4:O8)</f>
        <v>48345932.928402573</v>
      </c>
      <c r="P9" s="8"/>
    </row>
    <row r="10" spans="2:19" x14ac:dyDescent="0.3">
      <c r="B10" s="10" t="s">
        <v>15</v>
      </c>
      <c r="E10" s="9">
        <f>C9</f>
        <v>60995915</v>
      </c>
      <c r="F10" s="8"/>
      <c r="G10" s="10" t="s">
        <v>15</v>
      </c>
      <c r="J10" s="9">
        <f>H9</f>
        <v>54417368</v>
      </c>
      <c r="K10" s="8"/>
      <c r="L10" s="10" t="s">
        <v>15</v>
      </c>
      <c r="O10" s="7"/>
      <c r="P10" s="8"/>
    </row>
    <row r="11" spans="2:19" x14ac:dyDescent="0.3">
      <c r="F11" s="8"/>
      <c r="K11" s="8"/>
      <c r="P11" s="8"/>
    </row>
    <row r="12" spans="2:19" x14ac:dyDescent="0.3">
      <c r="F12" s="8"/>
      <c r="K12" s="8"/>
      <c r="P12" s="8"/>
    </row>
  </sheetData>
  <mergeCells count="2">
    <mergeCell ref="D4:D5"/>
    <mergeCell ref="I4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2026-02-03T06:54:10Z</dcterms:created>
  <dcterms:modified xsi:type="dcterms:W3CDTF">2026-03-04T09:24:41Z</dcterms:modified>
</cp:coreProperties>
</file>