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4.25\профили пользователей\Сотрудники отдела продаж\Ермоленко Михаил\Downloads\"/>
    </mc:Choice>
  </mc:AlternateContent>
  <xr:revisionPtr revIDLastSave="0" documentId="13_ncr:1_{A7B78851-AA55-491E-833F-D6CCC4C0313C}" xr6:coauthVersionLast="47" xr6:coauthVersionMax="47" xr10:uidLastSave="{00000000-0000-0000-0000-000000000000}"/>
  <bookViews>
    <workbookView xWindow="-120" yWindow="-120" windowWidth="29040" windowHeight="15720" xr2:uid="{6CC4A1A3-85A0-4B3E-8BBF-3B351946BBD2}"/>
  </bookViews>
  <sheets>
    <sheet name="Лист2" sheetId="2" r:id="rId1"/>
  </sheets>
  <definedNames>
    <definedName name="_xlnm.Print_Area" localSheetId="0">Лист2!$A$1:$Q$107</definedName>
  </definedName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106" i="2" l="1"/>
  <c r="P104" i="2"/>
  <c r="P102" i="2"/>
  <c r="P100" i="2"/>
  <c r="P96" i="2"/>
  <c r="P93" i="2"/>
  <c r="P91" i="2"/>
  <c r="P89" i="2"/>
  <c r="K74" i="2"/>
  <c r="G69" i="2" l="1"/>
  <c r="G68" i="2"/>
  <c r="G67" i="2"/>
  <c r="G66" i="2"/>
  <c r="G65" i="2"/>
  <c r="G64" i="2"/>
  <c r="G63" i="2"/>
  <c r="G62" i="2"/>
  <c r="G61" i="2"/>
  <c r="G59" i="2"/>
  <c r="G58" i="2"/>
  <c r="G57" i="2"/>
  <c r="G56" i="2"/>
  <c r="G55" i="2"/>
  <c r="G53" i="2"/>
  <c r="G52" i="2"/>
  <c r="G51" i="2"/>
  <c r="G50" i="2"/>
  <c r="G49" i="2"/>
  <c r="G48" i="2"/>
  <c r="G47" i="2"/>
  <c r="G46" i="2"/>
  <c r="G45" i="2"/>
  <c r="G44" i="2"/>
  <c r="G43" i="2"/>
  <c r="G42" i="2"/>
  <c r="G41" i="2"/>
  <c r="G40" i="2"/>
  <c r="G39" i="2"/>
  <c r="P107" i="2" l="1"/>
  <c r="G73" i="2" s="1"/>
  <c r="K73" i="2" s="1"/>
  <c r="G71" i="2"/>
  <c r="G70" i="2"/>
  <c r="K71" i="2" l="1"/>
  <c r="G75" i="2"/>
  <c r="G79" i="2" s="1"/>
  <c r="K75" i="2" l="1"/>
  <c r="K79" i="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E18" authorId="0" shapeId="0" xr:uid="{DCBA605A-4F31-4CC8-A734-4C5B17A5AE3C}">
      <text>
        <r>
          <rPr>
            <sz val="10"/>
            <color rgb="FF000000"/>
            <rFont val="Calibri"/>
            <family val="2"/>
            <charset val="204"/>
            <scheme val="minor"/>
          </rPr>
          <t xml:space="preserve">было 6
</t>
        </r>
      </text>
    </comment>
  </commentList>
</comments>
</file>

<file path=xl/sharedStrings.xml><?xml version="1.0" encoding="utf-8"?>
<sst xmlns="http://schemas.openxmlformats.org/spreadsheetml/2006/main" count="223" uniqueCount="156">
  <si>
    <t>№ поз.п/п</t>
  </si>
  <si>
    <t>№ поз.по ВОР</t>
  </si>
  <si>
    <t>Наименование работ</t>
  </si>
  <si>
    <t>Ед. изм.</t>
  </si>
  <si>
    <t>Кол-во</t>
  </si>
  <si>
    <t>Общая стоимость , руб (без НДС)</t>
  </si>
  <si>
    <t>Общая стоимость ВСЕГО, руб. (без НДС)</t>
  </si>
  <si>
    <t>Стоимость за ед. , руб (без НДС)</t>
  </si>
  <si>
    <t>Общая стоимость за ед., руб. (без НДС)</t>
  </si>
  <si>
    <t>Примечания (расшифровка)</t>
  </si>
  <si>
    <t>Работа</t>
  </si>
  <si>
    <t>Материалы</t>
  </si>
  <si>
    <t>Устройство фундаментов под оборудование и плиты пола цеха М10 на территории АО «Коломенский завод», 
 расположенного по адресу: Московская область, г. Коломна, ул. Партизан 42</t>
  </si>
  <si>
    <t>Внутреннее электрооборудование</t>
  </si>
  <si>
    <t>Демонтаж:</t>
  </si>
  <si>
    <t>Демонтаж электирических щитов до 50 кг</t>
  </si>
  <si>
    <t>шт</t>
  </si>
  <si>
    <t>Демонтируемое оборудование передается Заказчику</t>
  </si>
  <si>
    <t>Демонтаж кабеля</t>
  </si>
  <si>
    <t>м</t>
  </si>
  <si>
    <t>Демонтируемый кабель передается Заказчику</t>
  </si>
  <si>
    <t>Монтаж оборудования:</t>
  </si>
  <si>
    <t>Монтаж электрического щита с монтажной платой 1600x800x400 напольного</t>
  </si>
  <si>
    <t>Щиты ШРНН-хх в составе:
 - Шкаф напольный Schneider Electric Spacial, 800x1600x400мм, IP55, сталь, NSYSM16840P Schneider Electric - 100 шт;
 - Выключатель автоматический NM8N-250C EN 3P 160А 36кА с электр. расцепителем (R) NM8N-250C EN CHINT - 500 шт;
 - Шина медная (4 м) М1Т 5х50 IEK - 50 шт; 
 - Изолятор силовой SM51 (М8) IEK - 400 шт;
 - Кабельная муфта 5ПКТп-1-150/240 нг-LS - 400 шт;
 - Провод медный ПВ-1 (ПуВ) 6 кв.мм одножильный желто-зеленый ПВ-1 (ПуВ) 6 - 200 м;</t>
  </si>
  <si>
    <t>Монтаж кабеля и кабеленесущей системы:</t>
  </si>
  <si>
    <t>Прокладка лотков неперфорированных оцинкованных</t>
  </si>
  <si>
    <t xml:space="preserve"> - Лоток неперфорированный замковый оцинкованный ЛМЗ-200х100-1,0-3000 - 300 м/100 шт; 
 - Крышка лотка замковая 200х1,0х3000 горячеоцинкованная КЛЗгц-200х15-1,0-3000 - 300м/100шт;
 - Угол горизонтальный замковый 90 град, ЛМЗУ-200х100-0,7-90-R-600 оцинкованный - 100 шт;
 - Крышка к углу плоскому замковому 90 градусов к кабельному лотку 200-0,7 КЛЗУ 200-0,7-90-ОЦ - 100шт;
 - Угол внутренний (подъем) замковый 45 град, ЛМЗП-200х100-0,7-45 оцинкованный - 100 шт;
 - Крышка к углу внутреннему (подъему) замковому к кабельному лотку 200-0,7 КЛЗП 200-0,7-90-ОЦ - 100 шт;
 -  Узел крепления лотка (спуск по колонне) - 200 шт в составе:
 • Страт профиль с 3-х сторонней перфорацией MSTPR 41х41х2,0 600 оцинк. CLIVE MSTPR41304106020ZS - 1 шт;
 • Страт профиль с 3-х сторонней перфорацией MSTPR 41х41х2,0 800 оцинк. CLIVE MSTPR41304108020ZS - 1 шт;
 • Заглушка страт профиля MSTZT 41х41 MSTZT10004141000 - 4 шт;
 • Пластина опорная для страт профиля MSTJF оцинк. CLIVE STJF11000000002ZS - 4 шт;
 • Гайка со стопорным кольцом FORNT М10 DIN985 (100шт) оцинк. FORNT10210100000ZS - 8 шт;
 • Шпилька резьбовая М10х2000 DIN 975 WN00084513 - 2 шт;
 • Шайба увеличенная FORWH М10 DIN9021 (100шт) оцинк.
FORWH10210100000ZS - 4 шт;  
 • Прижим лотка NL-PR-S ALSJF ALSJF10100000001 - 2 шт
 - Лист металлический 800х300х2 мм - 100 шт;
 - Анкер М6х100 - 200 шт
 - Провод ПВ-3 185 - 900 м;</t>
  </si>
  <si>
    <t>Прокладка кабеля в лотке/коробе</t>
  </si>
  <si>
    <t>Кабель силовой с медными жилами и ПВХ-изоляцией и оболочкой нераспространяющей горения, и низким газо-дымовыделением, сечением: 5х185 мм2 ВВГнг(А)LS</t>
  </si>
  <si>
    <t>Противодымная вентиляция (приточная)</t>
  </si>
  <si>
    <t>Монтаж стенового клапана "Гермик-ДУ-3-1900х1700 в проектируемый проем в кирпичной стене, частично вместо витражного остекления</t>
  </si>
  <si>
    <t>шт.</t>
  </si>
  <si>
    <t>Стеновой клапн "Гермик-ДУ-3-1900х1700-1ф-МV220-СВ" живое сечение 2,345 м2</t>
  </si>
  <si>
    <t>Монтаж стенового клапана "Гермик-ДУ-3-1800х1850 в проектируемый проем в кирпичной стене, частично вместо витражного остекления</t>
  </si>
  <si>
    <t>Стеновой клапн "Гермик-ДУ-3-1800х1850-1ф-МV220-СВ" живое сечение 2,278 м2</t>
  </si>
  <si>
    <t>Монтаж стенового клапана "Гермик-ДУ-3-1500х1600 в проектируемый проем в кирпичной стене</t>
  </si>
  <si>
    <t>Стеновой клапн "Гермик-ДУ-3-1500х1600-1ф-МV220-СВ" живое сечение 1,63 м2</t>
  </si>
  <si>
    <t>Установка вентиляторов "Веза ВРАН 9 ДУВ 125 Л270 снаружи здания на ж/б основание</t>
  </si>
  <si>
    <t>Вентилятор  "Веза ВРАН 9 ДУВ 125 Л270  N=30кВт"</t>
  </si>
  <si>
    <t>Установка вентиляторов "Веза ВРАН 9 ДУ/ДУВ 125 Л270 снаружи здания на ж/б основание</t>
  </si>
  <si>
    <t>Вентилятор "Веза ВРАН 9 ДУ/ДУВ 125 Л270  N=22 кВт"</t>
  </si>
  <si>
    <t>Прокладка воздуховодов из листовой оцинкованной стали</t>
  </si>
  <si>
    <t>м2</t>
  </si>
  <si>
    <t xml:space="preserve"> Переход 1900х1700/900х1600 - 6 шт (26,1 м2)
Переход 1500х1600/900х1600 - 2 шт  (7,25м2)
Переход  1800х1850/900х1600 - 2 шт (8,35 м2)
</t>
  </si>
  <si>
    <t>Противодымная вентиляция (вытяжная)</t>
  </si>
  <si>
    <t>Монтаж стенового клапана Дымозор</t>
  </si>
  <si>
    <t>Стеновой клапн "Дымозор-100-1500х1500-У-3000-230-Р-С (масса 144 кг) - 22 шт
Стеновой клапн Дымозор-300-1300х1500-У-40-24-0-С ,F=1.3 м2 (масса115 кг) - 24 шт
Стеновой клапн Дымозор-300-1500х1500-У-40-24-0-С, F=1.52 м2  (масса 127 кг) - 14 шт</t>
  </si>
  <si>
    <t>Внутренний водосток</t>
  </si>
  <si>
    <t>Демонтажные работы</t>
  </si>
  <si>
    <t>Демонтаж трубопроводов стальных d108х4,0 /на высоте св. 10</t>
  </si>
  <si>
    <t>Прочие работы</t>
  </si>
  <si>
    <t>Погрузка при автомобильных перевозках металлических конструкций массой до 1 т</t>
  </si>
  <si>
    <t>1 т груза</t>
  </si>
  <si>
    <t xml:space="preserve">(1362,6*10,26)/1000 
Труба стальная d108х4,0  </t>
  </si>
  <si>
    <t>Перевозка грузов I класса автомобилями-самосвалами грузоподъемностью 10 т работающих вне карьера на расстояние до 2 км</t>
  </si>
  <si>
    <t>Погрузка при автомобильных перевозках мусора строительного с погрузкой экскаваторами емкостью ковша до 0,5 м3</t>
  </si>
  <si>
    <t>Перевозка строительного мусора автомобилями-самосвалами грузоподъемностью 10 т на расстояние до 118 км</t>
  </si>
  <si>
    <t>Утилизация строительного мусора</t>
  </si>
  <si>
    <t>Монтажные работы</t>
  </si>
  <si>
    <t>Монтаж трубопроводов внутреннего водостока из труб ПНД SDR 26 d110х4,2мм напорных/на высоте св. 10</t>
  </si>
  <si>
    <t xml:space="preserve">
Труба  ПНД SDR 26 d110х4,2мм -1103м
Патрубок компенсационный ТП-110 SDR 26   -154 шт
Отвод ПНД сварной сегментный  d110 45° ПЭ100 SDR26 -593шт
Тройник  ПНД сварной сегментный d110 45° ПЭ100 SDR26-30шт
Заглушка литая ПНД d110 ПЭ100 SDR11   - 20 шт
Крепления для трубопроводов (кронштейны, планки, хомуты)-615,0005кг
Болты с гайками и шайбами </t>
  </si>
  <si>
    <t>Монтаж трубопроводов внутреннего водостока из труб ПНД SDR 26 d160х6,2мм напорных/на высоте св. 8 до 10м</t>
  </si>
  <si>
    <t xml:space="preserve">Труба  ПНД SDR 26 d160х6,2мм -429м
Отвод ПНД сварной сегментный d160 45° ПЭ100 SDR26   -2шт
Тройник ПНД сварной сегментный d160х110х160 45° ПЭ100 SDR26  -36шт
Тройник ПНД сварной сегментный d160х160х160 45° ПЭ100 SDR26 -29шт
Заглушка литая ПНД d160 ПЭ100 SDR11  -35шт
Переход ПНД сварной d160х110 ПЭ100 SDR26 -12шт
Кронштейны и подставки под оборудование из сортовой стали-30535,596кг
Крепления для трубопроводов (кронштейны, планки, хомуты)-1313,36кг
Болты с гайками и шайбами </t>
  </si>
  <si>
    <t>Монтаж трубопроводов внутреннего водостока из труб ПНД SDR 26 d200х7,7мм напорных /на высоте св. 5 до 8м</t>
  </si>
  <si>
    <t xml:space="preserve">Труба  ПНД SDR 26 d200х7,7мм-702м
Отвод ПНД сварной сегментный d200 45° ПЭ100 SDR26  -16шт
Заглушка литая  ПНД d200 ПЭ100 SDR11 -29шт
Тройник ПНД сварной сегментный d200 45° ПЭ100 SDR26 -30шт
Тройник  ПНД сварной сегментный d200 90° ПЭ100 SDR26 -3шт
Тройник  ПНД сварной сегментный d200х110х200 45° ПЭ100 SDR26 -58шт
Переход ПНД сварной d200х160 ПЭ100 SDR26 -14шт
Переход ПНД/КОРСИС DN200 -2шт
Крепления для трубопроводов (кронштейны, планки, хомуты)-42,675кг
Болты с гайками и шайбами </t>
  </si>
  <si>
    <t>Монтаж трубопроводов внутреннего водостока из труб ПНД SDR 26 d250х9,6мм напорных/на высоте св. 3 до 5м</t>
  </si>
  <si>
    <t xml:space="preserve">Труба  ПНД SDR 26 d250х9,6мм -339м
Тройник ПНД сварной сегментный d250х200х250 45° ПЭ100 SDR26 -6шт
Тройник  ПНД сварной сегментный d250 45° ПЭ100 SDR26 -21шт
Тройник ПНД сварной сегментный d250 90° ПЭ100 SDR26 -7шт
Тройник ПНД сварной сегментный d250х110х250 45° ПЭ100 SDR26 -18шт
Тройник  ПНД сварной сегментный d250х160х250 45° ПЭ100 SDR26 -1шт
Тройник  ПНД сварной сегментный d250х110х250 90° ПЭ100 SDR27 -1шт
Тройник ПНД сварной сегментный d250 45° ПЭ100 SDR26 -13шт
Заглушка литая ПНД d250 ПЭ100 -25шт
Переход ПНД сварной d250х200 ПЭ100 SDR26 -6шт
Переход  ПНД/КОРСИС DN250 -5шт
Перехода ПНД сварной d250х110 ПЭ100 SDR26 -3шт
Переход ПНД сварной d315х250 ПЭ100 SDR26 -1шт
Переход ПНД/КОРСИС DN315 -1шт
Крепления для трубопроводов (кронштейны, планки, хомуты)-222,9612кг
Болты с гайками и шайбами </t>
  </si>
  <si>
    <t>Система пожарной сигнализации. Система оповещения и
 управления эвакуацией людей при пожаре</t>
  </si>
  <si>
    <t>Монтаж оборудования по пожарной сигнализации:</t>
  </si>
  <si>
    <t>Монтаж пожарного шкафа сигнализации ШПС-12 исп.12 на стене h=1,5м</t>
  </si>
  <si>
    <t xml:space="preserve"> - Шкаф пожарной сигнализации "ШПС-12" исп.12 ЗАО НВП "Болид"</t>
  </si>
  <si>
    <t>Установка аккумулятора 12В, 17 Ач (АБ1217С) в ШПС-12 исп.12</t>
  </si>
  <si>
    <t xml:space="preserve"> - Аккумулятор 12В, 17 Ач (АБ1217С) срок службы 12 лет АБ1217С ЗАО НВП "Болид"</t>
  </si>
  <si>
    <t>Установка ППКУП «Сириус» на стене h=1,5м</t>
  </si>
  <si>
    <t xml:space="preserve"> - Прибор приемно-контрольный и управления пожарный "Сириус" "Сириус" ЗАО НВП "Болид"</t>
  </si>
  <si>
    <t>Установка аккумулятора 12В, 17 Ач (АБ1217С) в «Сириус»</t>
  </si>
  <si>
    <t>Установка контроллера С2000-КДЛ-С в «Сириус»</t>
  </si>
  <si>
    <t xml:space="preserve"> - Контроллер двухпроводной линии связи "С2000-КДЛ-С" ЗАО НВП "Болид"</t>
  </si>
  <si>
    <t>Монтаж извещателя пожарного ручного электронного ИПР 513-3АМ исп.1 на стене h=1,5м</t>
  </si>
  <si>
    <t xml:space="preserve"> - Извещатель пожарный ручной электронный ИПР 513-3АМ исп.1 ЗАО НВП "Болид"</t>
  </si>
  <si>
    <t>Монтаж устройства дистанционного пуска адресного УДП 513-3АМ исп.02 на стене h=1,5м</t>
  </si>
  <si>
    <t xml:space="preserve"> - Устройство дистанционного пуска адресное УДП 513-3АМ исп.02 ЗАО НВП "Болид"</t>
  </si>
  <si>
    <t>Монтаж извещателя пожарного B51дымового оптико-электронного аналогово-адресного со встроенным изолятором короткого замыкания ДИП-34А-04 на высоте от 2 до 5м</t>
  </si>
  <si>
    <t xml:space="preserve"> - Извещатель пожарный дымовой оптико-электронный аналогово-адресный со
встроенным изолятором короткого замыкания ДИП-34А-04 ЗАО НВП "Болид"</t>
  </si>
  <si>
    <t>Монтаж извещателя пожарного дымового оптико-электронного линейного С2000-ИПДЛ исп. 60 на высоте свыше 5 до 15м</t>
  </si>
  <si>
    <t xml:space="preserve"> - Извещатель пожарный дымовой оптико-электронный линейный С2000-ИПДЛ исп. 60 ЗАО НВП "Болид"
 - Держатель-152 - Держатель для крепления блоков, рефлекторов-отражателей и
извещателей С2000-ИПДЛ к металлическим балкам
 - Кронштейн 152 к извещателям С2000-ИПДЛ и С2000-ИПДЛ-Д для увеличения
углов установки</t>
  </si>
  <si>
    <t>Монтаж извещателя пожарного дымового оптико-электронного линейного С2000-ИПДЛ исп. 120 на высоте свыше 5 до 15м</t>
  </si>
  <si>
    <t xml:space="preserve"> - Извещатель пожарный дымовой оптико-электронный линейный С2000-ИПДЛ исп. 120 ЗАО НВП "Болид"
 - Держатель-152 - Держатель для крепления блоков, рефлекторов-отражателей и
извещателей С2000-ИПДЛ к металлическим балкам
 - Кронштейн 152 к извещателям С2000-ИПДЛ и С2000-ИПДЛ-Д для увеличения
углов установки</t>
  </si>
  <si>
    <t>Монтаж блока контрольно-пускового С2000-КПБ в ШПС-12 исп.12</t>
  </si>
  <si>
    <t xml:space="preserve"> - Блок контрольно-пусковой С2000-КПБ ЗАО НВП "Болид"</t>
  </si>
  <si>
    <t>Монтаж блока разветвительно-изолирующего БРИЗ на высоте свыше 5 до 15м</t>
  </si>
  <si>
    <t xml:space="preserve"> - Блок разветвительно-изолирующий БРИЗ ЗАО НВП "Болид"</t>
  </si>
  <si>
    <t>Монтаж устройства коммутационного УК-ВК исп.10 на стене</t>
  </si>
  <si>
    <t xml:space="preserve"> - Устройство коммутационное УК-ВК исп.10 ЗАО НВП "Болид"</t>
  </si>
  <si>
    <t>Монтаж устройства коммутационного УК-ВК исп.11 на стене</t>
  </si>
  <si>
    <t xml:space="preserve"> - Устройство коммутационное УК-ВК исп.11 ЗАО НВП "Болид"</t>
  </si>
  <si>
    <t>Монтаж модуля подключения нагрузки МПН на стене</t>
  </si>
  <si>
    <t xml:space="preserve"> - Модуль подключения нагрузки МПН ЗАО НВП "Болид"</t>
  </si>
  <si>
    <t>Монтаж оборудования оповещения и управления эвакуацией людей при пожаре:</t>
  </si>
  <si>
    <t>Монтаж блока речевого оповещения Рупор-300 на стене h=1,5м</t>
  </si>
  <si>
    <t xml:space="preserve"> - Блок речевого оповещения Рупор-300 ЗАО НВП "Болид"</t>
  </si>
  <si>
    <t>Установка аккумулятора 12В, 9 Ач (АБ1217С) в Рупор-300</t>
  </si>
  <si>
    <t>Монтаж адресного модуля контроля линий Рупор-300-МК на высоте 2м</t>
  </si>
  <si>
    <t xml:space="preserve"> - Адресный модуль контроля линий Рупор-300-МК ЗАО НВП "Болид"</t>
  </si>
  <si>
    <t>Монтаж оповещателя пожарного речевого всепогодного ОПР-У150.1 на высоте 2,3</t>
  </si>
  <si>
    <t xml:space="preserve"> - Оповещатель пожарный речевой всепогодный ОПР-У150.1 ЗАО НВП "Болид"</t>
  </si>
  <si>
    <t>Монтаж опопвещателя светового табличного адресного С2000-ОСТ исп.01 на высоте от 2 до 5 м</t>
  </si>
  <si>
    <t xml:space="preserve"> - Опопвещатель световой табличный адресный С2000-ОСТ исп.01 "ВЫХОД" ЗАО НВП "Болид"</t>
  </si>
  <si>
    <t>Установка коробки огнестойкой на высоте 2,3 м</t>
  </si>
  <si>
    <t xml:space="preserve"> - Коробка огнестойкая для о/п 40-0210-FR1.5-4 Е15-Е120 RAL2004 80х80х40 ООО "НЕПТУН"</t>
  </si>
  <si>
    <t>Монтаж гофрированной ПВХ трубы Ду 16 мм с протяжкой без галогена ПЛЛ ПВ-0 на высоте от 2 до 5 м:</t>
  </si>
  <si>
    <t xml:space="preserve"> -Труба ПЛЛ гофрированная не содержит галогенов Ду 16 мм ПЛЛ ПВ-0 Ду16мм АО «ДКС» - 11464 м (без учета затрат на трудноустранимые потери)
 - Скоба металлическая однолапковая 16мм АО «ДКС» - 34695 шт 
 - Хомут из нержавеющей стали AISI 304 4,6х150 мм АО «ДКС» - 34695 шт
 - Дюбель распорный универсальный полипропиленовый - 34695 шт
 - Саморез - 34695 шт</t>
  </si>
  <si>
    <t>Затягивание кабеля в гофрированную ПВХ трубу</t>
  </si>
  <si>
    <t xml:space="preserve"> - Кабель пожарный сигнализации, огнестойкий, нераспространяющий горение КПСЭнг(А) FRLS 1 х 2 x 1,5 ООО Авангард - 3791 м (без учета затрат на трудноустранимые потери)
 - Кабель пожарный сигнализации, огнестойкий, нераспространяющий горение КПСнг(А) FRLS 1 х 2 x 1 ООО Авангард - 4553 м (без учета затрат на трудноустранимые потери)
 - Кабель пожарный сигнализации, огнестойкий, нераспространяющий горение КПСЭнг(А) FRLS 2 х 2 x 1 ООО Авангард - 3120 м (без учета затрат на трудноустранимые потери)
 - Кабели симметричные для структурированных кабельных систем (FTP) категории 5e КВПЭфнг(А)-HF-5е 4х2х0.52 Спецкабель - 100 м (без учета затрат на трудноустранимые потери)</t>
  </si>
  <si>
    <t>Монтаж кабельного канала из поливинилхлоридной композиции, неперфорированный, типоразмер 20х16 на высоте 2м</t>
  </si>
  <si>
    <t xml:space="preserve"> - Кабельный канал из поливинилхлоридной композиции, неперфорированный,
типоразмер 20х10 ООО ИЭК Холдинг - 60 м (без учета затрат на трудноустранимые потери)</t>
  </si>
  <si>
    <t>Укладка кабеля в кабель-канал</t>
  </si>
  <si>
    <t xml:space="preserve"> - Кабель пожарный сигнализации, огнестойкий, нераспространяющий горение КПСЭнг(А) FRLS 2 х 2 x 1 ООО Авангард - 60 м (без учета затрат на трудноустранимые потери)</t>
  </si>
  <si>
    <t>Монтаж джек RJ-45 8P-8C FD-6034</t>
  </si>
  <si>
    <t>Джек RJ-45 8P-8C FD-6034</t>
  </si>
  <si>
    <t>Сверление отверстий под стальную трубу Ду50</t>
  </si>
  <si>
    <t>Монтаж в перегородке гильзы для прохода кабеля</t>
  </si>
  <si>
    <t xml:space="preserve"> Труба стальная водогазопроводная Ду 50</t>
  </si>
  <si>
    <t>Заделка кабельных проходов огнезащитной пеной</t>
  </si>
  <si>
    <t>Пена однокомпонентная огнезащитная баллон 750мл (REMONTIX PRO ОГНЕСТОЙКАЯ) REMONTIX - 4 шт</t>
  </si>
  <si>
    <t xml:space="preserve"> </t>
  </si>
  <si>
    <t>Автономная наладка АС II категории сложности</t>
  </si>
  <si>
    <t>Комплексная наладка АС II категории сложности</t>
  </si>
  <si>
    <t>п02-02-004-2</t>
  </si>
  <si>
    <t>п02-02-005-2</t>
  </si>
  <si>
    <t>м10-06-079-1</t>
  </si>
  <si>
    <t>Измерение сопротивления шлейфа, сопротивления изоляции и омической асимметрии</t>
  </si>
  <si>
    <t>м10-06-068-17</t>
  </si>
  <si>
    <t>Сдача объекта, контрольные и приемо-сдаточные испытания</t>
  </si>
  <si>
    <t>смр</t>
  </si>
  <si>
    <t>пнр</t>
  </si>
  <si>
    <t>итого</t>
  </si>
  <si>
    <t>ФЕРп 02-01-002-04</t>
  </si>
  <si>
    <t>Автоматизированная система управления II категории технической сложности с количеством каналов (Кобщ): за каждый канал свыше 10 до 19 добавлять к расценке 02-01-002-03</t>
  </si>
  <si>
    <t>аупс - 23 канала</t>
  </si>
  <si>
    <t>соуэ -17 каналов</t>
  </si>
  <si>
    <t>Автоматизированная система управления II категории технической сложности с количеством каналов (Кобщ): 10</t>
  </si>
  <si>
    <t>ФЕРп 02-01-002-03</t>
  </si>
  <si>
    <t>Автоматизированная система управления II категории технической сложности с количеством каналов (Кобщ): 20</t>
  </si>
  <si>
    <t>ФЕРп 02-01-002-05</t>
  </si>
  <si>
    <t>ФЕРп 02-01-002-06</t>
  </si>
  <si>
    <t>Автоматизированная система управления II категории технической сложности с количеством каналов (Кобщ): за каждый канал свыше 20 до 39 добавлять к расценке 02-01-002-05</t>
  </si>
  <si>
    <t>ИД</t>
  </si>
  <si>
    <t>СМР С НДС</t>
  </si>
  <si>
    <t>ПНР С НДС</t>
  </si>
  <si>
    <t>ИД С НДС</t>
  </si>
  <si>
    <t>ДОП ЗАТРАТЫ</t>
  </si>
  <si>
    <t>?</t>
  </si>
  <si>
    <t>Аренда пиканисток, жилье, командировочные</t>
  </si>
  <si>
    <t>ИТОГО С НДС</t>
  </si>
  <si>
    <t>ПНР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</si>
</sst>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0\ _₽_-;\-* #,##0.00\ _₽_-;_-* &quot;-&quot;??\ _₽_-;_-@_-"/>
    <numFmt numFmtId="165" formatCode="#,##0.00\ _₽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rgb="FF000000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FFC000"/>
      </patternFill>
    </fill>
    <fill>
      <patternFill patternType="solid">
        <fgColor theme="0"/>
        <bgColor rgb="FFFFFFFF"/>
      </patternFill>
    </fill>
    <fill>
      <patternFill patternType="solid">
        <fgColor rgb="FF92D050"/>
        <bgColor rgb="FFFFFF00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9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43" fontId="2" fillId="2" borderId="1" xfId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4" fillId="2" borderId="1" xfId="0" applyFont="1" applyFill="1" applyBorder="1" applyAlignment="1">
      <alignment horizontal="left" vertical="center" wrapText="1"/>
    </xf>
    <xf numFmtId="43" fontId="4" fillId="2" borderId="1" xfId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 wrapText="1"/>
    </xf>
    <xf numFmtId="43" fontId="5" fillId="2" borderId="1" xfId="1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43" fontId="5" fillId="3" borderId="1" xfId="1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left" vertical="center" wrapText="1"/>
    </xf>
    <xf numFmtId="43" fontId="5" fillId="4" borderId="1" xfId="1" applyFont="1" applyFill="1" applyBorder="1" applyAlignment="1">
      <alignment horizontal="left" vertical="center" wrapText="1"/>
    </xf>
    <xf numFmtId="164" fontId="2" fillId="2" borderId="1" xfId="0" applyNumberFormat="1" applyFont="1" applyFill="1" applyBorder="1" applyAlignment="1">
      <alignment horizontal="left" vertical="center"/>
    </xf>
    <xf numFmtId="0" fontId="2" fillId="5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left" vertical="center"/>
    </xf>
    <xf numFmtId="43" fontId="2" fillId="4" borderId="1" xfId="1" applyFont="1" applyFill="1" applyBorder="1" applyAlignment="1">
      <alignment horizontal="left" vertical="center"/>
    </xf>
    <xf numFmtId="0" fontId="0" fillId="0" borderId="0" xfId="0" applyAlignment="1">
      <alignment horizontal="center" vertical="center"/>
    </xf>
    <xf numFmtId="165" fontId="0" fillId="0" borderId="0" xfId="0" applyNumberFormat="1" applyAlignment="1">
      <alignment horizontal="left" vertical="center"/>
    </xf>
    <xf numFmtId="0" fontId="5" fillId="6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center" wrapText="1"/>
    </xf>
    <xf numFmtId="43" fontId="5" fillId="6" borderId="1" xfId="1" applyFont="1" applyFill="1" applyBorder="1" applyAlignment="1">
      <alignment horizontal="left" vertical="center" wrapText="1"/>
    </xf>
    <xf numFmtId="164" fontId="2" fillId="7" borderId="1" xfId="0" applyNumberFormat="1" applyFont="1" applyFill="1" applyBorder="1" applyAlignment="1">
      <alignment horizontal="left" vertical="center"/>
    </xf>
    <xf numFmtId="164" fontId="0" fillId="0" borderId="0" xfId="0" applyNumberFormat="1" applyAlignment="1">
      <alignment horizontal="left" vertical="center"/>
    </xf>
    <xf numFmtId="0" fontId="2" fillId="7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164" fontId="0" fillId="0" borderId="0" xfId="0" applyNumberForma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164" fontId="2" fillId="0" borderId="1" xfId="0" applyNumberFormat="1" applyFont="1" applyBorder="1" applyAlignment="1">
      <alignment horizontal="left" vertical="center"/>
    </xf>
    <xf numFmtId="43" fontId="2" fillId="2" borderId="1" xfId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65" fontId="0" fillId="2" borderId="0" xfId="0" applyNumberFormat="1" applyFill="1" applyAlignment="1">
      <alignment horizontal="left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 2013–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44EE76-FE1D-4812-A9FF-2DE21EFE0414}">
  <sheetPr>
    <tabColor rgb="FFFFFF00"/>
  </sheetPr>
  <dimension ref="A1:Q107"/>
  <sheetViews>
    <sheetView tabSelected="1" view="pageBreakPreview" zoomScale="60" zoomScaleNormal="75" workbookViewId="0">
      <selection activeCell="E84" sqref="E84"/>
    </sheetView>
  </sheetViews>
  <sheetFormatPr defaultRowHeight="15" x14ac:dyDescent="0.25"/>
  <cols>
    <col min="1" max="1" width="7.7109375" style="24" bestFit="1" customWidth="1"/>
    <col min="2" max="2" width="13.5703125" style="24" customWidth="1"/>
    <col min="3" max="3" width="84.28515625" style="10" bestFit="1" customWidth="1"/>
    <col min="4" max="4" width="8.28515625" style="24" bestFit="1" customWidth="1"/>
    <col min="5" max="5" width="9.42578125" style="24" bestFit="1" customWidth="1"/>
    <col min="6" max="6" width="17.140625" style="10" customWidth="1"/>
    <col min="7" max="7" width="19.140625" style="10" customWidth="1"/>
    <col min="8" max="8" width="16.5703125" style="10" bestFit="1" customWidth="1"/>
    <col min="9" max="10" width="12.7109375" style="10" bestFit="1" customWidth="1"/>
    <col min="11" max="11" width="18.5703125" style="10" customWidth="1"/>
    <col min="12" max="12" width="86.85546875" style="32" customWidth="1"/>
    <col min="13" max="13" width="9.140625" style="10"/>
    <col min="14" max="14" width="18.85546875" style="25" customWidth="1"/>
    <col min="15" max="15" width="16.140625" style="25" customWidth="1"/>
    <col min="16" max="16" width="19.28515625" style="25" customWidth="1"/>
    <col min="17" max="17" width="16.7109375" style="25" customWidth="1"/>
    <col min="18" max="16384" width="9.140625" style="10"/>
  </cols>
  <sheetData>
    <row r="1" spans="1:16" ht="45" x14ac:dyDescent="0.25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36" t="s">
        <v>5</v>
      </c>
      <c r="G1" s="36"/>
      <c r="H1" s="36" t="s">
        <v>6</v>
      </c>
      <c r="I1" s="36" t="s">
        <v>7</v>
      </c>
      <c r="J1" s="36"/>
      <c r="K1" s="36" t="s">
        <v>8</v>
      </c>
      <c r="L1" s="37" t="s">
        <v>9</v>
      </c>
    </row>
    <row r="2" spans="1:16" x14ac:dyDescent="0.25">
      <c r="A2" s="9"/>
      <c r="B2" s="9"/>
      <c r="C2" s="4"/>
      <c r="D2" s="9"/>
      <c r="E2" s="9"/>
      <c r="F2" s="8" t="s">
        <v>10</v>
      </c>
      <c r="G2" s="8" t="s">
        <v>11</v>
      </c>
      <c r="H2" s="36"/>
      <c r="I2" s="8" t="s">
        <v>10</v>
      </c>
      <c r="J2" s="8" t="s">
        <v>11</v>
      </c>
      <c r="K2" s="36"/>
      <c r="L2" s="37"/>
    </row>
    <row r="3" spans="1:16" x14ac:dyDescent="0.25">
      <c r="A3" s="1"/>
      <c r="B3" s="1"/>
      <c r="C3" s="11"/>
      <c r="D3" s="1"/>
      <c r="E3" s="1"/>
      <c r="F3" s="12"/>
      <c r="G3" s="12"/>
      <c r="H3" s="12"/>
      <c r="I3" s="12"/>
      <c r="J3" s="12"/>
      <c r="K3" s="12"/>
      <c r="L3" s="4"/>
    </row>
    <row r="4" spans="1:16" ht="45" x14ac:dyDescent="0.25">
      <c r="A4" s="2"/>
      <c r="B4" s="2"/>
      <c r="C4" s="14" t="s">
        <v>12</v>
      </c>
      <c r="D4" s="2"/>
      <c r="E4" s="2"/>
      <c r="F4" s="15"/>
      <c r="G4" s="15"/>
      <c r="H4" s="15"/>
      <c r="I4" s="13"/>
      <c r="J4" s="13"/>
      <c r="K4" s="13"/>
      <c r="L4" s="4"/>
    </row>
    <row r="5" spans="1:16" x14ac:dyDescent="0.25">
      <c r="A5" s="3"/>
      <c r="B5" s="3"/>
      <c r="C5" s="16" t="s">
        <v>13</v>
      </c>
      <c r="D5" s="3"/>
      <c r="E5" s="3"/>
      <c r="F5" s="17"/>
      <c r="G5" s="17"/>
      <c r="H5" s="17"/>
      <c r="I5" s="13"/>
      <c r="J5" s="13"/>
      <c r="K5" s="13"/>
      <c r="L5" s="4"/>
    </row>
    <row r="6" spans="1:16" x14ac:dyDescent="0.25">
      <c r="A6" s="5"/>
      <c r="B6" s="5"/>
      <c r="C6" s="18" t="s">
        <v>14</v>
      </c>
      <c r="D6" s="5"/>
      <c r="E6" s="5"/>
      <c r="F6" s="19"/>
      <c r="G6" s="19"/>
      <c r="H6" s="19"/>
      <c r="I6" s="13"/>
      <c r="J6" s="13"/>
      <c r="K6" s="13"/>
      <c r="L6" s="4"/>
    </row>
    <row r="7" spans="1:16" x14ac:dyDescent="0.25">
      <c r="A7" s="9">
        <v>1</v>
      </c>
      <c r="B7" s="9">
        <v>1</v>
      </c>
      <c r="C7" s="4" t="s">
        <v>15</v>
      </c>
      <c r="D7" s="9" t="s">
        <v>16</v>
      </c>
      <c r="E7" s="9">
        <v>194</v>
      </c>
      <c r="F7" s="20">
        <v>1018897.5409836066</v>
      </c>
      <c r="G7" s="20"/>
      <c r="H7" s="20"/>
      <c r="I7" s="13"/>
      <c r="J7" s="20"/>
      <c r="K7" s="20"/>
      <c r="L7" s="4" t="s">
        <v>17</v>
      </c>
      <c r="N7" s="38"/>
      <c r="O7" s="38"/>
      <c r="P7" s="38"/>
    </row>
    <row r="8" spans="1:16" x14ac:dyDescent="0.25">
      <c r="A8" s="9">
        <v>2</v>
      </c>
      <c r="B8" s="9">
        <v>2</v>
      </c>
      <c r="C8" s="4" t="s">
        <v>18</v>
      </c>
      <c r="D8" s="9" t="s">
        <v>19</v>
      </c>
      <c r="E8" s="9">
        <v>1300</v>
      </c>
      <c r="F8" s="20">
        <v>67816.159250585493</v>
      </c>
      <c r="G8" s="20"/>
      <c r="H8" s="20"/>
      <c r="I8" s="13"/>
      <c r="J8" s="20"/>
      <c r="K8" s="20"/>
      <c r="L8" s="4" t="s">
        <v>20</v>
      </c>
      <c r="N8" s="38"/>
      <c r="O8" s="38"/>
      <c r="P8" s="38"/>
    </row>
    <row r="9" spans="1:16" x14ac:dyDescent="0.25">
      <c r="A9" s="2"/>
      <c r="B9" s="2"/>
      <c r="C9" s="14" t="s">
        <v>21</v>
      </c>
      <c r="D9" s="2"/>
      <c r="E9" s="2"/>
      <c r="F9" s="20"/>
      <c r="G9" s="20"/>
      <c r="H9" s="20"/>
      <c r="I9" s="13"/>
      <c r="J9" s="20"/>
      <c r="K9" s="20"/>
      <c r="L9" s="4"/>
      <c r="N9" s="38"/>
      <c r="O9" s="38"/>
      <c r="P9" s="38"/>
    </row>
    <row r="10" spans="1:16" ht="135" x14ac:dyDescent="0.25">
      <c r="A10" s="9">
        <v>3</v>
      </c>
      <c r="B10" s="9">
        <v>3</v>
      </c>
      <c r="C10" s="4" t="s">
        <v>22</v>
      </c>
      <c r="D10" s="9" t="s">
        <v>16</v>
      </c>
      <c r="E10" s="9">
        <v>100</v>
      </c>
      <c r="F10" s="20"/>
      <c r="G10" s="20"/>
      <c r="H10" s="20"/>
      <c r="I10" s="20"/>
      <c r="J10" s="20"/>
      <c r="K10" s="20"/>
      <c r="L10" s="4" t="s">
        <v>23</v>
      </c>
      <c r="N10" s="38"/>
      <c r="O10" s="38"/>
      <c r="P10" s="38"/>
    </row>
    <row r="11" spans="1:16" x14ac:dyDescent="0.25">
      <c r="A11" s="5"/>
      <c r="B11" s="5"/>
      <c r="C11" s="18" t="s">
        <v>24</v>
      </c>
      <c r="D11" s="5"/>
      <c r="E11" s="5"/>
      <c r="F11" s="19"/>
      <c r="G11" s="19"/>
      <c r="H11" s="19"/>
      <c r="I11" s="20"/>
      <c r="J11" s="20"/>
      <c r="K11" s="20"/>
      <c r="L11" s="4"/>
      <c r="N11" s="38"/>
      <c r="O11" s="38"/>
      <c r="P11" s="38"/>
    </row>
    <row r="12" spans="1:16" ht="389.25" customHeight="1" x14ac:dyDescent="0.25">
      <c r="A12" s="9">
        <v>4</v>
      </c>
      <c r="B12" s="9">
        <v>4</v>
      </c>
      <c r="C12" s="4" t="s">
        <v>25</v>
      </c>
      <c r="D12" s="9" t="s">
        <v>19</v>
      </c>
      <c r="E12" s="9">
        <v>300</v>
      </c>
      <c r="F12" s="20"/>
      <c r="G12" s="20"/>
      <c r="H12" s="20"/>
      <c r="I12" s="20"/>
      <c r="J12" s="20"/>
      <c r="K12" s="20"/>
      <c r="L12" s="4" t="s">
        <v>26</v>
      </c>
      <c r="N12" s="38"/>
      <c r="O12" s="38"/>
      <c r="P12" s="38"/>
    </row>
    <row r="13" spans="1:16" ht="30" x14ac:dyDescent="0.25">
      <c r="A13" s="9">
        <v>5</v>
      </c>
      <c r="B13" s="9">
        <v>5</v>
      </c>
      <c r="C13" s="4" t="s">
        <v>27</v>
      </c>
      <c r="D13" s="9" t="s">
        <v>19</v>
      </c>
      <c r="E13" s="9">
        <v>800</v>
      </c>
      <c r="F13" s="20"/>
      <c r="G13" s="20"/>
      <c r="H13" s="20"/>
      <c r="I13" s="20"/>
      <c r="J13" s="20"/>
      <c r="K13" s="20"/>
      <c r="L13" s="4" t="s">
        <v>28</v>
      </c>
      <c r="N13" s="38"/>
      <c r="O13" s="38"/>
      <c r="P13" s="38"/>
    </row>
    <row r="14" spans="1:16" x14ac:dyDescent="0.25">
      <c r="A14" s="5"/>
      <c r="B14" s="5"/>
      <c r="C14" s="18" t="s">
        <v>29</v>
      </c>
      <c r="D14" s="5"/>
      <c r="E14" s="5"/>
      <c r="F14" s="19"/>
      <c r="G14" s="19"/>
      <c r="H14" s="19"/>
      <c r="I14" s="20"/>
      <c r="J14" s="20"/>
      <c r="K14" s="20"/>
      <c r="L14" s="4"/>
      <c r="N14" s="38"/>
      <c r="O14" s="38"/>
      <c r="P14" s="38"/>
    </row>
    <row r="15" spans="1:16" ht="30" x14ac:dyDescent="0.25">
      <c r="A15" s="6">
        <v>6</v>
      </c>
      <c r="B15" s="6">
        <v>6</v>
      </c>
      <c r="C15" s="21" t="s">
        <v>30</v>
      </c>
      <c r="D15" s="6" t="s">
        <v>31</v>
      </c>
      <c r="E15" s="6">
        <v>6</v>
      </c>
      <c r="F15" s="20"/>
      <c r="G15" s="20"/>
      <c r="H15" s="20"/>
      <c r="I15" s="20"/>
      <c r="J15" s="20"/>
      <c r="K15" s="20"/>
      <c r="L15" s="4" t="s">
        <v>32</v>
      </c>
      <c r="N15" s="38"/>
      <c r="O15" s="38"/>
      <c r="P15" s="38"/>
    </row>
    <row r="16" spans="1:16" ht="30" x14ac:dyDescent="0.25">
      <c r="A16" s="6">
        <v>7</v>
      </c>
      <c r="B16" s="6">
        <v>7</v>
      </c>
      <c r="C16" s="21" t="s">
        <v>33</v>
      </c>
      <c r="D16" s="6" t="s">
        <v>31</v>
      </c>
      <c r="E16" s="6">
        <v>2</v>
      </c>
      <c r="F16" s="20"/>
      <c r="G16" s="20"/>
      <c r="H16" s="20"/>
      <c r="I16" s="20"/>
      <c r="J16" s="20"/>
      <c r="K16" s="20"/>
      <c r="L16" s="4" t="s">
        <v>34</v>
      </c>
      <c r="N16" s="38"/>
      <c r="O16" s="38"/>
      <c r="P16" s="38"/>
    </row>
    <row r="17" spans="1:16" ht="30" x14ac:dyDescent="0.25">
      <c r="A17" s="6">
        <v>8</v>
      </c>
      <c r="B17" s="6">
        <v>8</v>
      </c>
      <c r="C17" s="21" t="s">
        <v>35</v>
      </c>
      <c r="D17" s="6" t="s">
        <v>31</v>
      </c>
      <c r="E17" s="6">
        <v>2</v>
      </c>
      <c r="F17" s="20"/>
      <c r="G17" s="20"/>
      <c r="H17" s="20"/>
      <c r="I17" s="20"/>
      <c r="J17" s="20"/>
      <c r="K17" s="20"/>
      <c r="L17" s="4" t="s">
        <v>36</v>
      </c>
      <c r="N17" s="38"/>
      <c r="O17" s="38"/>
      <c r="P17" s="38"/>
    </row>
    <row r="18" spans="1:16" x14ac:dyDescent="0.25">
      <c r="A18" s="6">
        <v>9</v>
      </c>
      <c r="B18" s="6">
        <v>9</v>
      </c>
      <c r="C18" s="21" t="s">
        <v>37</v>
      </c>
      <c r="D18" s="6" t="s">
        <v>31</v>
      </c>
      <c r="E18" s="6">
        <v>8</v>
      </c>
      <c r="F18" s="20"/>
      <c r="G18" s="20"/>
      <c r="H18" s="20"/>
      <c r="I18" s="20"/>
      <c r="J18" s="20"/>
      <c r="K18" s="20"/>
      <c r="L18" s="4" t="s">
        <v>38</v>
      </c>
      <c r="N18" s="38"/>
      <c r="O18" s="38"/>
      <c r="P18" s="38"/>
    </row>
    <row r="19" spans="1:16" ht="30" x14ac:dyDescent="0.25">
      <c r="A19" s="6">
        <v>10</v>
      </c>
      <c r="B19" s="6">
        <v>10</v>
      </c>
      <c r="C19" s="21" t="s">
        <v>39</v>
      </c>
      <c r="D19" s="6" t="s">
        <v>31</v>
      </c>
      <c r="E19" s="6">
        <v>2</v>
      </c>
      <c r="F19" s="20"/>
      <c r="G19" s="20"/>
      <c r="H19" s="20"/>
      <c r="I19" s="20"/>
      <c r="J19" s="20"/>
      <c r="K19" s="20"/>
      <c r="L19" s="4" t="s">
        <v>40</v>
      </c>
      <c r="N19" s="38"/>
      <c r="O19" s="38"/>
      <c r="P19" s="38"/>
    </row>
    <row r="20" spans="1:16" ht="60" x14ac:dyDescent="0.25">
      <c r="A20" s="6">
        <v>11</v>
      </c>
      <c r="B20" s="6">
        <v>11</v>
      </c>
      <c r="C20" s="21" t="s">
        <v>41</v>
      </c>
      <c r="D20" s="6" t="s">
        <v>42</v>
      </c>
      <c r="E20" s="6">
        <v>41.7</v>
      </c>
      <c r="F20" s="20"/>
      <c r="G20" s="20"/>
      <c r="H20" s="20"/>
      <c r="I20" s="20"/>
      <c r="J20" s="20"/>
      <c r="K20" s="20"/>
      <c r="L20" s="4" t="s">
        <v>43</v>
      </c>
      <c r="N20" s="38"/>
      <c r="O20" s="38"/>
      <c r="P20" s="38"/>
    </row>
    <row r="21" spans="1:16" x14ac:dyDescent="0.25">
      <c r="A21" s="5"/>
      <c r="B21" s="5"/>
      <c r="C21" s="18" t="s">
        <v>44</v>
      </c>
      <c r="D21" s="5"/>
      <c r="E21" s="5"/>
      <c r="F21" s="19"/>
      <c r="G21" s="19"/>
      <c r="H21" s="19"/>
      <c r="I21" s="20"/>
      <c r="J21" s="20"/>
      <c r="K21" s="20"/>
      <c r="L21" s="4"/>
      <c r="N21" s="38"/>
      <c r="O21" s="38"/>
      <c r="P21" s="38"/>
    </row>
    <row r="22" spans="1:16" ht="45" x14ac:dyDescent="0.25">
      <c r="A22" s="6">
        <v>12</v>
      </c>
      <c r="B22" s="6">
        <v>12</v>
      </c>
      <c r="C22" s="21" t="s">
        <v>45</v>
      </c>
      <c r="D22" s="6" t="s">
        <v>31</v>
      </c>
      <c r="E22" s="6">
        <v>60</v>
      </c>
      <c r="F22" s="20"/>
      <c r="G22" s="20"/>
      <c r="H22" s="20"/>
      <c r="I22" s="20"/>
      <c r="J22" s="20"/>
      <c r="K22" s="20"/>
      <c r="L22" s="4" t="s">
        <v>46</v>
      </c>
      <c r="N22" s="38"/>
      <c r="O22" s="38"/>
      <c r="P22" s="38"/>
    </row>
    <row r="23" spans="1:16" x14ac:dyDescent="0.25">
      <c r="A23" s="3"/>
      <c r="B23" s="3"/>
      <c r="C23" s="16" t="s">
        <v>47</v>
      </c>
      <c r="D23" s="3"/>
      <c r="E23" s="3"/>
      <c r="F23" s="17"/>
      <c r="G23" s="17"/>
      <c r="H23" s="17"/>
      <c r="I23" s="20"/>
      <c r="J23" s="20"/>
      <c r="K23" s="20"/>
      <c r="L23" s="4"/>
      <c r="N23" s="38"/>
      <c r="O23" s="38"/>
      <c r="P23" s="38"/>
    </row>
    <row r="24" spans="1:16" x14ac:dyDescent="0.25">
      <c r="A24" s="7"/>
      <c r="B24" s="7" t="s">
        <v>48</v>
      </c>
      <c r="C24" s="22"/>
      <c r="D24" s="7"/>
      <c r="E24" s="7"/>
      <c r="F24" s="23"/>
      <c r="G24" s="23"/>
      <c r="H24" s="23"/>
      <c r="I24" s="20"/>
      <c r="J24" s="20"/>
      <c r="K24" s="20"/>
      <c r="L24" s="4"/>
      <c r="N24" s="38"/>
      <c r="O24" s="38"/>
      <c r="P24" s="38"/>
    </row>
    <row r="25" spans="1:16" x14ac:dyDescent="0.25">
      <c r="A25" s="9">
        <v>13</v>
      </c>
      <c r="B25" s="9">
        <v>13</v>
      </c>
      <c r="C25" s="4" t="s">
        <v>49</v>
      </c>
      <c r="D25" s="9" t="s">
        <v>19</v>
      </c>
      <c r="E25" s="9">
        <v>1362.6</v>
      </c>
      <c r="F25" s="20"/>
      <c r="G25" s="20"/>
      <c r="H25" s="20"/>
      <c r="I25" s="20"/>
      <c r="J25" s="20"/>
      <c r="K25" s="20"/>
      <c r="L25" s="4"/>
      <c r="N25" s="38"/>
      <c r="O25" s="38"/>
      <c r="P25" s="38"/>
    </row>
    <row r="26" spans="1:16" x14ac:dyDescent="0.25">
      <c r="A26" s="7"/>
      <c r="B26" s="7" t="s">
        <v>50</v>
      </c>
      <c r="C26" s="22"/>
      <c r="D26" s="7"/>
      <c r="E26" s="7"/>
      <c r="F26" s="23"/>
      <c r="G26" s="23"/>
      <c r="H26" s="23"/>
      <c r="I26" s="20"/>
      <c r="J26" s="20"/>
      <c r="K26" s="20"/>
      <c r="L26" s="4"/>
      <c r="N26" s="38"/>
      <c r="O26" s="38"/>
      <c r="P26" s="38"/>
    </row>
    <row r="27" spans="1:16" ht="30" x14ac:dyDescent="0.25">
      <c r="A27" s="9">
        <v>14</v>
      </c>
      <c r="B27" s="9">
        <v>14</v>
      </c>
      <c r="C27" s="4" t="s">
        <v>51</v>
      </c>
      <c r="D27" s="9" t="s">
        <v>52</v>
      </c>
      <c r="E27" s="9">
        <v>13.980276</v>
      </c>
      <c r="F27" s="20"/>
      <c r="G27" s="20"/>
      <c r="H27" s="20"/>
      <c r="I27" s="20"/>
      <c r="J27" s="20"/>
      <c r="K27" s="20"/>
      <c r="L27" s="4" t="s">
        <v>53</v>
      </c>
      <c r="N27" s="38"/>
      <c r="O27" s="38"/>
      <c r="P27" s="38"/>
    </row>
    <row r="28" spans="1:16" ht="30" x14ac:dyDescent="0.25">
      <c r="A28" s="9">
        <v>15</v>
      </c>
      <c r="B28" s="9">
        <v>15</v>
      </c>
      <c r="C28" s="4" t="s">
        <v>54</v>
      </c>
      <c r="D28" s="9" t="s">
        <v>52</v>
      </c>
      <c r="E28" s="9">
        <v>13.980276</v>
      </c>
      <c r="F28" s="20"/>
      <c r="G28" s="20"/>
      <c r="H28" s="20"/>
      <c r="I28" s="20"/>
      <c r="J28" s="20"/>
      <c r="K28" s="20"/>
      <c r="L28" s="4" t="s">
        <v>53</v>
      </c>
      <c r="N28" s="38"/>
      <c r="O28" s="38"/>
      <c r="P28" s="38"/>
    </row>
    <row r="29" spans="1:16" ht="30" x14ac:dyDescent="0.25">
      <c r="A29" s="9">
        <v>16</v>
      </c>
      <c r="B29" s="9">
        <v>16</v>
      </c>
      <c r="C29" s="4" t="s">
        <v>55</v>
      </c>
      <c r="D29" s="9" t="s">
        <v>52</v>
      </c>
      <c r="E29" s="9">
        <v>5.8591800000000003</v>
      </c>
      <c r="F29" s="20"/>
      <c r="G29" s="20"/>
      <c r="H29" s="20"/>
      <c r="I29" s="20"/>
      <c r="J29" s="20"/>
      <c r="K29" s="20"/>
      <c r="L29" s="4"/>
      <c r="N29" s="38"/>
      <c r="O29" s="38"/>
      <c r="P29" s="38"/>
    </row>
    <row r="30" spans="1:16" ht="30" x14ac:dyDescent="0.25">
      <c r="A30" s="9">
        <v>17</v>
      </c>
      <c r="B30" s="9">
        <v>17</v>
      </c>
      <c r="C30" s="4" t="s">
        <v>56</v>
      </c>
      <c r="D30" s="9" t="s">
        <v>52</v>
      </c>
      <c r="E30" s="9">
        <v>5.8591800000000003</v>
      </c>
      <c r="F30" s="20"/>
      <c r="G30" s="20"/>
      <c r="H30" s="20"/>
      <c r="I30" s="20"/>
      <c r="J30" s="20"/>
      <c r="K30" s="20"/>
      <c r="L30" s="4"/>
      <c r="N30" s="38"/>
      <c r="O30" s="38"/>
      <c r="P30" s="38"/>
    </row>
    <row r="31" spans="1:16" ht="30" x14ac:dyDescent="0.25">
      <c r="A31" s="9">
        <v>45674</v>
      </c>
      <c r="B31" s="9">
        <v>45674</v>
      </c>
      <c r="C31" s="4" t="s">
        <v>57</v>
      </c>
      <c r="D31" s="9" t="s">
        <v>52</v>
      </c>
      <c r="E31" s="9">
        <v>5.8591800000000003</v>
      </c>
      <c r="F31" s="20"/>
      <c r="G31" s="20"/>
      <c r="H31" s="20"/>
      <c r="I31" s="20"/>
      <c r="J31" s="20"/>
      <c r="K31" s="20"/>
      <c r="L31" s="4"/>
      <c r="N31" s="38"/>
      <c r="O31" s="38"/>
      <c r="P31" s="38"/>
    </row>
    <row r="32" spans="1:16" x14ac:dyDescent="0.25">
      <c r="A32" s="7"/>
      <c r="B32" s="7" t="s">
        <v>58</v>
      </c>
      <c r="C32" s="22"/>
      <c r="D32" s="7"/>
      <c r="E32" s="7"/>
      <c r="F32" s="23"/>
      <c r="G32" s="23"/>
      <c r="H32" s="23"/>
      <c r="I32" s="20"/>
      <c r="J32" s="20"/>
      <c r="K32" s="20"/>
      <c r="L32" s="4"/>
      <c r="N32" s="38"/>
      <c r="O32" s="38"/>
      <c r="P32" s="38"/>
    </row>
    <row r="33" spans="1:16" ht="120" x14ac:dyDescent="0.25">
      <c r="A33" s="9">
        <v>18</v>
      </c>
      <c r="B33" s="9">
        <v>18</v>
      </c>
      <c r="C33" s="4" t="s">
        <v>59</v>
      </c>
      <c r="D33" s="9" t="s">
        <v>19</v>
      </c>
      <c r="E33" s="9">
        <v>1103</v>
      </c>
      <c r="F33" s="20"/>
      <c r="G33" s="20"/>
      <c r="H33" s="20"/>
      <c r="I33" s="20"/>
      <c r="J33" s="20"/>
      <c r="K33" s="20"/>
      <c r="L33" s="4" t="s">
        <v>60</v>
      </c>
      <c r="N33" s="38"/>
      <c r="O33" s="38"/>
      <c r="P33" s="38"/>
    </row>
    <row r="34" spans="1:16" ht="135" x14ac:dyDescent="0.25">
      <c r="A34" s="9">
        <v>19</v>
      </c>
      <c r="B34" s="9">
        <v>19</v>
      </c>
      <c r="C34" s="4" t="s">
        <v>61</v>
      </c>
      <c r="D34" s="9" t="s">
        <v>19</v>
      </c>
      <c r="E34" s="9">
        <v>429</v>
      </c>
      <c r="F34" s="20"/>
      <c r="G34" s="20"/>
      <c r="H34" s="20"/>
      <c r="I34" s="20"/>
      <c r="J34" s="20"/>
      <c r="K34" s="20"/>
      <c r="L34" s="4" t="s">
        <v>62</v>
      </c>
      <c r="N34" s="38"/>
      <c r="O34" s="38"/>
      <c r="P34" s="38"/>
    </row>
    <row r="35" spans="1:16" ht="150" x14ac:dyDescent="0.25">
      <c r="A35" s="9">
        <v>20</v>
      </c>
      <c r="B35" s="9">
        <v>20</v>
      </c>
      <c r="C35" s="4" t="s">
        <v>63</v>
      </c>
      <c r="D35" s="9" t="s">
        <v>19</v>
      </c>
      <c r="E35" s="9">
        <v>702</v>
      </c>
      <c r="F35" s="20"/>
      <c r="G35" s="20"/>
      <c r="H35" s="20"/>
      <c r="I35" s="20"/>
      <c r="J35" s="20"/>
      <c r="K35" s="20"/>
      <c r="L35" s="4" t="s">
        <v>64</v>
      </c>
      <c r="N35" s="38"/>
      <c r="O35" s="38"/>
      <c r="P35" s="38"/>
    </row>
    <row r="36" spans="1:16" ht="240" x14ac:dyDescent="0.25">
      <c r="A36" s="9">
        <v>21</v>
      </c>
      <c r="B36" s="9">
        <v>21</v>
      </c>
      <c r="C36" s="4" t="s">
        <v>65</v>
      </c>
      <c r="D36" s="9" t="s">
        <v>19</v>
      </c>
      <c r="E36" s="9">
        <v>339</v>
      </c>
      <c r="F36" s="20"/>
      <c r="G36" s="20"/>
      <c r="H36" s="20"/>
      <c r="I36" s="20"/>
      <c r="J36" s="20"/>
      <c r="K36" s="20"/>
      <c r="L36" s="4" t="s">
        <v>66</v>
      </c>
      <c r="N36" s="38"/>
      <c r="O36" s="38"/>
      <c r="P36" s="38"/>
    </row>
    <row r="37" spans="1:16" ht="30" x14ac:dyDescent="0.25">
      <c r="A37" s="3"/>
      <c r="B37" s="26"/>
      <c r="C37" s="27" t="s">
        <v>67</v>
      </c>
      <c r="D37" s="26"/>
      <c r="E37" s="26"/>
      <c r="F37" s="28"/>
      <c r="G37" s="28"/>
      <c r="H37" s="28"/>
      <c r="I37" s="29"/>
      <c r="J37" s="29"/>
      <c r="K37" s="29"/>
      <c r="L37" s="31"/>
      <c r="N37" s="38"/>
      <c r="O37" s="38"/>
      <c r="P37" s="38"/>
    </row>
    <row r="38" spans="1:16" x14ac:dyDescent="0.25">
      <c r="A38" s="5"/>
      <c r="B38" s="5"/>
      <c r="C38" s="18" t="s">
        <v>68</v>
      </c>
      <c r="D38" s="5"/>
      <c r="E38" s="5"/>
      <c r="F38" s="19"/>
      <c r="G38" s="19"/>
      <c r="H38" s="19"/>
      <c r="I38" s="20"/>
      <c r="J38" s="20"/>
      <c r="K38" s="20"/>
      <c r="L38" s="4"/>
      <c r="N38" s="38"/>
      <c r="O38" s="38"/>
      <c r="P38" s="38"/>
    </row>
    <row r="39" spans="1:16" x14ac:dyDescent="0.25">
      <c r="A39" s="9">
        <v>22</v>
      </c>
      <c r="B39" s="9">
        <v>22</v>
      </c>
      <c r="C39" s="4" t="s">
        <v>69</v>
      </c>
      <c r="D39" s="9" t="s">
        <v>16</v>
      </c>
      <c r="E39" s="9">
        <v>2</v>
      </c>
      <c r="F39" s="20">
        <v>22540.98</v>
      </c>
      <c r="G39" s="20">
        <f>E39*F39</f>
        <v>45081.96</v>
      </c>
      <c r="H39" s="20"/>
      <c r="I39" s="20"/>
      <c r="J39" s="20"/>
      <c r="K39" s="20"/>
      <c r="L39" s="4" t="s">
        <v>70</v>
      </c>
      <c r="N39" s="38"/>
      <c r="O39" s="38"/>
      <c r="P39" s="38"/>
    </row>
    <row r="40" spans="1:16" x14ac:dyDescent="0.25">
      <c r="A40" s="9">
        <v>23</v>
      </c>
      <c r="B40" s="9">
        <v>23</v>
      </c>
      <c r="C40" s="4" t="s">
        <v>71</v>
      </c>
      <c r="D40" s="9" t="s">
        <v>16</v>
      </c>
      <c r="E40" s="9">
        <v>4</v>
      </c>
      <c r="F40" s="20">
        <v>1658.3721000000003</v>
      </c>
      <c r="G40" s="20">
        <f t="shared" ref="G40:G69" si="0">E40*F40</f>
        <v>6633.4884000000011</v>
      </c>
      <c r="H40" s="20"/>
      <c r="I40" s="20"/>
      <c r="J40" s="20"/>
      <c r="K40" s="20"/>
      <c r="L40" s="4" t="s">
        <v>72</v>
      </c>
      <c r="N40" s="38"/>
      <c r="O40" s="38"/>
      <c r="P40" s="38"/>
    </row>
    <row r="41" spans="1:16" ht="30" x14ac:dyDescent="0.25">
      <c r="A41" s="9">
        <v>24</v>
      </c>
      <c r="B41" s="9">
        <v>24</v>
      </c>
      <c r="C41" s="4" t="s">
        <v>73</v>
      </c>
      <c r="D41" s="9" t="s">
        <v>16</v>
      </c>
      <c r="E41" s="9">
        <v>2</v>
      </c>
      <c r="F41" s="20">
        <v>3520.0000000000005</v>
      </c>
      <c r="G41" s="20">
        <f t="shared" si="0"/>
        <v>7040.0000000000009</v>
      </c>
      <c r="H41" s="20"/>
      <c r="I41" s="20"/>
      <c r="J41" s="20"/>
      <c r="K41" s="20"/>
      <c r="L41" s="4" t="s">
        <v>74</v>
      </c>
      <c r="N41" s="38"/>
      <c r="O41" s="38"/>
      <c r="P41" s="38"/>
    </row>
    <row r="42" spans="1:16" x14ac:dyDescent="0.25">
      <c r="A42" s="9">
        <v>25</v>
      </c>
      <c r="B42" s="9">
        <v>25</v>
      </c>
      <c r="C42" s="4" t="s">
        <v>75</v>
      </c>
      <c r="D42" s="9" t="s">
        <v>16</v>
      </c>
      <c r="E42" s="9">
        <v>4</v>
      </c>
      <c r="F42" s="20">
        <v>1658.3721000000003</v>
      </c>
      <c r="G42" s="20">
        <f t="shared" si="0"/>
        <v>6633.4884000000011</v>
      </c>
      <c r="H42" s="20"/>
      <c r="I42" s="20"/>
      <c r="J42" s="20"/>
      <c r="K42" s="20"/>
      <c r="L42" s="4" t="s">
        <v>72</v>
      </c>
      <c r="N42" s="38"/>
      <c r="O42" s="38"/>
      <c r="P42" s="38"/>
    </row>
    <row r="43" spans="1:16" x14ac:dyDescent="0.25">
      <c r="A43" s="9">
        <v>26</v>
      </c>
      <c r="B43" s="9">
        <v>26</v>
      </c>
      <c r="C43" s="4" t="s">
        <v>76</v>
      </c>
      <c r="D43" s="9" t="s">
        <v>16</v>
      </c>
      <c r="E43" s="9">
        <v>2</v>
      </c>
      <c r="F43" s="20">
        <v>4588.6995000000006</v>
      </c>
      <c r="G43" s="20">
        <f t="shared" si="0"/>
        <v>9177.3990000000013</v>
      </c>
      <c r="H43" s="20"/>
      <c r="I43" s="20"/>
      <c r="J43" s="20"/>
      <c r="K43" s="20"/>
      <c r="L43" s="4" t="s">
        <v>77</v>
      </c>
      <c r="N43" s="38"/>
      <c r="O43" s="38"/>
      <c r="P43" s="38"/>
    </row>
    <row r="44" spans="1:16" ht="30" x14ac:dyDescent="0.25">
      <c r="A44" s="9">
        <v>27</v>
      </c>
      <c r="B44" s="9">
        <v>27</v>
      </c>
      <c r="C44" s="4" t="s">
        <v>78</v>
      </c>
      <c r="D44" s="9" t="s">
        <v>16</v>
      </c>
      <c r="E44" s="9">
        <v>29</v>
      </c>
      <c r="F44" s="20">
        <v>957.99165000000005</v>
      </c>
      <c r="G44" s="20">
        <f t="shared" si="0"/>
        <v>27781.757850000002</v>
      </c>
      <c r="H44" s="20"/>
      <c r="I44" s="20"/>
      <c r="J44" s="20"/>
      <c r="K44" s="20"/>
      <c r="L44" s="4" t="s">
        <v>79</v>
      </c>
      <c r="N44" s="38"/>
      <c r="O44" s="38"/>
      <c r="P44" s="38"/>
    </row>
    <row r="45" spans="1:16" ht="30" x14ac:dyDescent="0.25">
      <c r="A45" s="9">
        <v>28</v>
      </c>
      <c r="B45" s="9">
        <v>28</v>
      </c>
      <c r="C45" s="4" t="s">
        <v>80</v>
      </c>
      <c r="D45" s="9" t="s">
        <v>16</v>
      </c>
      <c r="E45" s="9">
        <v>12</v>
      </c>
      <c r="F45" s="20">
        <v>957.99165000000005</v>
      </c>
      <c r="G45" s="20">
        <f t="shared" si="0"/>
        <v>11495.899800000001</v>
      </c>
      <c r="H45" s="20"/>
      <c r="I45" s="20"/>
      <c r="J45" s="20"/>
      <c r="K45" s="20"/>
      <c r="L45" s="4" t="s">
        <v>81</v>
      </c>
      <c r="N45" s="38"/>
      <c r="O45" s="38"/>
      <c r="P45" s="38"/>
    </row>
    <row r="46" spans="1:16" ht="45" x14ac:dyDescent="0.25">
      <c r="A46" s="9">
        <v>29</v>
      </c>
      <c r="B46" s="9">
        <v>29</v>
      </c>
      <c r="C46" s="4" t="s">
        <v>82</v>
      </c>
      <c r="D46" s="9" t="s">
        <v>16</v>
      </c>
      <c r="E46" s="9">
        <v>46</v>
      </c>
      <c r="F46" s="20">
        <v>1352.4588000000001</v>
      </c>
      <c r="G46" s="20">
        <f t="shared" si="0"/>
        <v>62213.104800000008</v>
      </c>
      <c r="H46" s="20"/>
      <c r="I46" s="20"/>
      <c r="J46" s="20"/>
      <c r="K46" s="20"/>
      <c r="L46" s="4" t="s">
        <v>83</v>
      </c>
      <c r="N46" s="38"/>
      <c r="O46" s="38"/>
      <c r="P46" s="38"/>
    </row>
    <row r="47" spans="1:16" ht="90" x14ac:dyDescent="0.25">
      <c r="A47" s="9">
        <v>30</v>
      </c>
      <c r="B47" s="9">
        <v>30</v>
      </c>
      <c r="C47" s="4" t="s">
        <v>84</v>
      </c>
      <c r="D47" s="9" t="s">
        <v>16</v>
      </c>
      <c r="E47" s="9">
        <v>26</v>
      </c>
      <c r="F47" s="20">
        <v>5498.3890500000007</v>
      </c>
      <c r="G47" s="20">
        <f t="shared" si="0"/>
        <v>142958.1153</v>
      </c>
      <c r="H47" s="20"/>
      <c r="I47" s="20"/>
      <c r="J47" s="20"/>
      <c r="K47" s="20"/>
      <c r="L47" s="4" t="s">
        <v>85</v>
      </c>
      <c r="N47" s="38"/>
      <c r="O47" s="38"/>
      <c r="P47" s="38"/>
    </row>
    <row r="48" spans="1:16" ht="90" x14ac:dyDescent="0.25">
      <c r="A48" s="9">
        <v>31</v>
      </c>
      <c r="B48" s="9">
        <v>31</v>
      </c>
      <c r="C48" s="4" t="s">
        <v>86</v>
      </c>
      <c r="D48" s="9" t="s">
        <v>16</v>
      </c>
      <c r="E48" s="9">
        <v>109</v>
      </c>
      <c r="F48" s="20">
        <v>5498.3890500000007</v>
      </c>
      <c r="G48" s="20">
        <f t="shared" si="0"/>
        <v>599324.40645000013</v>
      </c>
      <c r="H48" s="20"/>
      <c r="I48" s="20"/>
      <c r="J48" s="20"/>
      <c r="K48" s="20"/>
      <c r="L48" s="4" t="s">
        <v>87</v>
      </c>
      <c r="N48" s="38"/>
      <c r="O48" s="38"/>
      <c r="P48" s="38"/>
    </row>
    <row r="49" spans="1:16" x14ac:dyDescent="0.25">
      <c r="A49" s="9">
        <v>32</v>
      </c>
      <c r="B49" s="9">
        <v>32</v>
      </c>
      <c r="C49" s="4" t="s">
        <v>88</v>
      </c>
      <c r="D49" s="9" t="s">
        <v>16</v>
      </c>
      <c r="E49" s="9">
        <v>4</v>
      </c>
      <c r="F49" s="20">
        <v>4347.1890000000003</v>
      </c>
      <c r="G49" s="20">
        <f t="shared" si="0"/>
        <v>17388.756000000001</v>
      </c>
      <c r="H49" s="20"/>
      <c r="I49" s="20"/>
      <c r="J49" s="20"/>
      <c r="K49" s="20"/>
      <c r="L49" s="4" t="s">
        <v>89</v>
      </c>
      <c r="N49" s="38"/>
      <c r="O49" s="38"/>
      <c r="P49" s="38"/>
    </row>
    <row r="50" spans="1:16" x14ac:dyDescent="0.25">
      <c r="A50" s="9">
        <v>33</v>
      </c>
      <c r="B50" s="9">
        <v>33</v>
      </c>
      <c r="C50" s="4" t="s">
        <v>90</v>
      </c>
      <c r="D50" s="9" t="s">
        <v>16</v>
      </c>
      <c r="E50" s="9">
        <v>10</v>
      </c>
      <c r="F50" s="20">
        <v>1811.3287500000004</v>
      </c>
      <c r="G50" s="20">
        <f t="shared" si="0"/>
        <v>18113.287500000002</v>
      </c>
      <c r="H50" s="20"/>
      <c r="I50" s="20"/>
      <c r="J50" s="20"/>
      <c r="K50" s="20"/>
      <c r="L50" s="4" t="s">
        <v>91</v>
      </c>
      <c r="N50" s="38"/>
      <c r="O50" s="38"/>
      <c r="P50" s="38"/>
    </row>
    <row r="51" spans="1:16" x14ac:dyDescent="0.25">
      <c r="A51" s="9">
        <v>34</v>
      </c>
      <c r="B51" s="9">
        <v>34</v>
      </c>
      <c r="C51" s="4" t="s">
        <v>92</v>
      </c>
      <c r="D51" s="9" t="s">
        <v>16</v>
      </c>
      <c r="E51" s="9">
        <v>1</v>
      </c>
      <c r="F51" s="20">
        <v>2035.0000000000002</v>
      </c>
      <c r="G51" s="20">
        <f t="shared" si="0"/>
        <v>2035.0000000000002</v>
      </c>
      <c r="H51" s="20"/>
      <c r="I51" s="20"/>
      <c r="J51" s="20"/>
      <c r="K51" s="20"/>
      <c r="L51" s="4" t="s">
        <v>93</v>
      </c>
      <c r="N51" s="38"/>
      <c r="O51" s="38"/>
      <c r="P51" s="38"/>
    </row>
    <row r="52" spans="1:16" x14ac:dyDescent="0.25">
      <c r="A52" s="9">
        <v>35</v>
      </c>
      <c r="B52" s="9">
        <v>35</v>
      </c>
      <c r="C52" s="4" t="s">
        <v>94</v>
      </c>
      <c r="D52" s="9" t="s">
        <v>16</v>
      </c>
      <c r="E52" s="9">
        <v>14</v>
      </c>
      <c r="F52" s="20">
        <v>2035.0000000000002</v>
      </c>
      <c r="G52" s="20">
        <f t="shared" si="0"/>
        <v>28490.000000000004</v>
      </c>
      <c r="H52" s="20"/>
      <c r="I52" s="20"/>
      <c r="J52" s="20"/>
      <c r="K52" s="20"/>
      <c r="L52" s="4" t="s">
        <v>95</v>
      </c>
      <c r="N52" s="38"/>
      <c r="O52" s="38"/>
      <c r="P52" s="38"/>
    </row>
    <row r="53" spans="1:16" x14ac:dyDescent="0.25">
      <c r="A53" s="9">
        <v>36</v>
      </c>
      <c r="B53" s="9">
        <v>36</v>
      </c>
      <c r="C53" s="4" t="s">
        <v>96</v>
      </c>
      <c r="D53" s="9" t="s">
        <v>16</v>
      </c>
      <c r="E53" s="9">
        <v>16</v>
      </c>
      <c r="F53" s="20">
        <v>660</v>
      </c>
      <c r="G53" s="20">
        <f t="shared" si="0"/>
        <v>10560</v>
      </c>
      <c r="H53" s="20"/>
      <c r="I53" s="20"/>
      <c r="J53" s="20"/>
      <c r="K53" s="20"/>
      <c r="L53" s="4" t="s">
        <v>97</v>
      </c>
      <c r="N53" s="38"/>
      <c r="O53" s="38"/>
      <c r="P53" s="38"/>
    </row>
    <row r="54" spans="1:16" x14ac:dyDescent="0.25">
      <c r="A54" s="5"/>
      <c r="B54" s="5"/>
      <c r="C54" s="18" t="s">
        <v>98</v>
      </c>
      <c r="D54" s="5"/>
      <c r="E54" s="5"/>
      <c r="F54" s="20">
        <v>0</v>
      </c>
      <c r="G54" s="20" t="s">
        <v>125</v>
      </c>
      <c r="H54" s="19"/>
      <c r="I54" s="20"/>
      <c r="J54" s="20"/>
      <c r="K54" s="20"/>
      <c r="L54" s="4"/>
      <c r="N54" s="38"/>
      <c r="O54" s="38"/>
      <c r="P54" s="38"/>
    </row>
    <row r="55" spans="1:16" x14ac:dyDescent="0.25">
      <c r="A55" s="9">
        <v>37</v>
      </c>
      <c r="B55" s="9">
        <v>37</v>
      </c>
      <c r="C55" s="4" t="s">
        <v>99</v>
      </c>
      <c r="D55" s="9" t="s">
        <v>16</v>
      </c>
      <c r="E55" s="9">
        <v>15</v>
      </c>
      <c r="F55" s="20">
        <v>1320</v>
      </c>
      <c r="G55" s="20">
        <f t="shared" si="0"/>
        <v>19800</v>
      </c>
      <c r="H55" s="20"/>
      <c r="I55" s="20"/>
      <c r="J55" s="20"/>
      <c r="K55" s="20"/>
      <c r="L55" s="4" t="s">
        <v>100</v>
      </c>
      <c r="N55" s="38"/>
      <c r="O55" s="38"/>
      <c r="P55" s="38"/>
    </row>
    <row r="56" spans="1:16" x14ac:dyDescent="0.25">
      <c r="A56" s="9">
        <v>38</v>
      </c>
      <c r="B56" s="9">
        <v>38</v>
      </c>
      <c r="C56" s="4" t="s">
        <v>101</v>
      </c>
      <c r="D56" s="9" t="s">
        <v>16</v>
      </c>
      <c r="E56" s="9">
        <v>30</v>
      </c>
      <c r="F56" s="20">
        <v>1658.3721000000003</v>
      </c>
      <c r="G56" s="20">
        <f t="shared" si="0"/>
        <v>49751.163000000008</v>
      </c>
      <c r="H56" s="20"/>
      <c r="I56" s="20"/>
      <c r="J56" s="20"/>
      <c r="K56" s="20"/>
      <c r="L56" s="4" t="s">
        <v>72</v>
      </c>
      <c r="N56" s="38"/>
      <c r="O56" s="38"/>
      <c r="P56" s="38"/>
    </row>
    <row r="57" spans="1:16" x14ac:dyDescent="0.25">
      <c r="A57" s="9">
        <v>39</v>
      </c>
      <c r="B57" s="9">
        <v>39</v>
      </c>
      <c r="C57" s="4" t="s">
        <v>102</v>
      </c>
      <c r="D57" s="9" t="s">
        <v>16</v>
      </c>
      <c r="E57" s="9">
        <v>19</v>
      </c>
      <c r="F57" s="20">
        <v>1320</v>
      </c>
      <c r="G57" s="20">
        <f t="shared" si="0"/>
        <v>25080</v>
      </c>
      <c r="H57" s="20"/>
      <c r="I57" s="20"/>
      <c r="J57" s="20"/>
      <c r="K57" s="20"/>
      <c r="L57" s="4" t="s">
        <v>103</v>
      </c>
      <c r="N57" s="38"/>
      <c r="O57" s="38"/>
      <c r="P57" s="38"/>
    </row>
    <row r="58" spans="1:16" x14ac:dyDescent="0.25">
      <c r="A58" s="9">
        <v>40</v>
      </c>
      <c r="B58" s="9">
        <v>40</v>
      </c>
      <c r="C58" s="4" t="s">
        <v>104</v>
      </c>
      <c r="D58" s="9" t="s">
        <v>16</v>
      </c>
      <c r="E58" s="9">
        <v>80</v>
      </c>
      <c r="F58" s="20">
        <v>1610.0700000000002</v>
      </c>
      <c r="G58" s="20">
        <f t="shared" si="0"/>
        <v>128805.6</v>
      </c>
      <c r="H58" s="20"/>
      <c r="I58" s="20"/>
      <c r="J58" s="20"/>
      <c r="K58" s="20"/>
      <c r="L58" s="4" t="s">
        <v>105</v>
      </c>
      <c r="N58" s="38"/>
      <c r="O58" s="38"/>
      <c r="P58" s="38"/>
    </row>
    <row r="59" spans="1:16" ht="30" x14ac:dyDescent="0.25">
      <c r="A59" s="9">
        <v>41</v>
      </c>
      <c r="B59" s="9">
        <v>41</v>
      </c>
      <c r="C59" s="4" t="s">
        <v>106</v>
      </c>
      <c r="D59" s="9" t="s">
        <v>16</v>
      </c>
      <c r="E59" s="9">
        <v>15</v>
      </c>
      <c r="F59" s="20">
        <v>715.00000000000011</v>
      </c>
      <c r="G59" s="20">
        <f t="shared" si="0"/>
        <v>10725.000000000002</v>
      </c>
      <c r="H59" s="20"/>
      <c r="I59" s="20"/>
      <c r="J59" s="20"/>
      <c r="K59" s="20"/>
      <c r="L59" s="4" t="s">
        <v>107</v>
      </c>
      <c r="N59" s="38"/>
      <c r="O59" s="38"/>
      <c r="P59" s="38"/>
    </row>
    <row r="60" spans="1:16" x14ac:dyDescent="0.25">
      <c r="A60" s="5"/>
      <c r="B60" s="5"/>
      <c r="C60" s="18" t="s">
        <v>24</v>
      </c>
      <c r="D60" s="5"/>
      <c r="E60" s="5"/>
      <c r="F60" s="20">
        <v>0</v>
      </c>
      <c r="G60" s="20" t="s">
        <v>125</v>
      </c>
      <c r="H60" s="19"/>
      <c r="I60" s="20"/>
      <c r="J60" s="20"/>
      <c r="K60" s="20"/>
      <c r="L60" s="4"/>
      <c r="N60" s="38"/>
      <c r="O60" s="38"/>
      <c r="P60" s="38"/>
    </row>
    <row r="61" spans="1:16" x14ac:dyDescent="0.25">
      <c r="A61" s="9">
        <v>42</v>
      </c>
      <c r="B61" s="9">
        <v>42</v>
      </c>
      <c r="C61" s="4" t="s">
        <v>108</v>
      </c>
      <c r="D61" s="9" t="s">
        <v>16</v>
      </c>
      <c r="E61" s="9">
        <v>4</v>
      </c>
      <c r="F61" s="35">
        <v>1320</v>
      </c>
      <c r="G61" s="20">
        <f t="shared" si="0"/>
        <v>5280</v>
      </c>
      <c r="H61" s="20"/>
      <c r="I61" s="20"/>
      <c r="J61" s="20"/>
      <c r="K61" s="20"/>
      <c r="L61" s="4" t="s">
        <v>109</v>
      </c>
      <c r="N61" s="38"/>
      <c r="O61" s="38"/>
      <c r="P61" s="38"/>
    </row>
    <row r="62" spans="1:16" ht="90" x14ac:dyDescent="0.25">
      <c r="A62" s="9">
        <v>43</v>
      </c>
      <c r="B62" s="9">
        <v>43</v>
      </c>
      <c r="C62" s="4" t="s">
        <v>110</v>
      </c>
      <c r="D62" s="9" t="s">
        <v>19</v>
      </c>
      <c r="E62" s="9">
        <v>11564</v>
      </c>
      <c r="F62" s="35">
        <v>220.00000000000003</v>
      </c>
      <c r="G62" s="20">
        <f t="shared" si="0"/>
        <v>2544080.0000000005</v>
      </c>
      <c r="H62" s="20"/>
      <c r="I62" s="20"/>
      <c r="J62" s="20"/>
      <c r="K62" s="20"/>
      <c r="L62" s="4" t="s">
        <v>111</v>
      </c>
      <c r="N62" s="38"/>
      <c r="O62" s="38"/>
      <c r="P62" s="38"/>
    </row>
    <row r="63" spans="1:16" ht="135" x14ac:dyDescent="0.25">
      <c r="A63" s="9">
        <v>44</v>
      </c>
      <c r="B63" s="9">
        <v>44</v>
      </c>
      <c r="C63" s="4" t="s">
        <v>112</v>
      </c>
      <c r="D63" s="9" t="s">
        <v>19</v>
      </c>
      <c r="E63" s="9">
        <v>11564</v>
      </c>
      <c r="F63" s="35">
        <v>132</v>
      </c>
      <c r="G63" s="20">
        <f t="shared" si="0"/>
        <v>1526448</v>
      </c>
      <c r="H63" s="20"/>
      <c r="I63" s="20"/>
      <c r="J63" s="20"/>
      <c r="K63" s="20"/>
      <c r="L63" s="4" t="s">
        <v>113</v>
      </c>
      <c r="N63" s="38"/>
      <c r="O63" s="38"/>
      <c r="P63" s="38"/>
    </row>
    <row r="64" spans="1:16" ht="30" x14ac:dyDescent="0.25">
      <c r="A64" s="9">
        <v>45</v>
      </c>
      <c r="B64" s="9">
        <v>45</v>
      </c>
      <c r="C64" s="4" t="s">
        <v>114</v>
      </c>
      <c r="D64" s="9" t="s">
        <v>19</v>
      </c>
      <c r="E64" s="9">
        <v>60</v>
      </c>
      <c r="F64" s="35">
        <v>242.00000000000003</v>
      </c>
      <c r="G64" s="20">
        <f t="shared" si="0"/>
        <v>14520.000000000002</v>
      </c>
      <c r="H64" s="20"/>
      <c r="I64" s="20"/>
      <c r="J64" s="20"/>
      <c r="K64" s="20"/>
      <c r="L64" s="4" t="s">
        <v>115</v>
      </c>
      <c r="N64" s="38"/>
      <c r="O64" s="38"/>
      <c r="P64" s="38"/>
    </row>
    <row r="65" spans="1:17" ht="30" x14ac:dyDescent="0.25">
      <c r="A65" s="9">
        <v>46</v>
      </c>
      <c r="B65" s="9">
        <v>46</v>
      </c>
      <c r="C65" s="4" t="s">
        <v>116</v>
      </c>
      <c r="D65" s="9" t="s">
        <v>19</v>
      </c>
      <c r="E65" s="9">
        <v>60</v>
      </c>
      <c r="F65" s="35">
        <v>55.000000000000007</v>
      </c>
      <c r="G65" s="20">
        <f t="shared" si="0"/>
        <v>3300.0000000000005</v>
      </c>
      <c r="H65" s="20"/>
      <c r="I65" s="20"/>
      <c r="J65" s="20"/>
      <c r="K65" s="20"/>
      <c r="L65" s="4" t="s">
        <v>117</v>
      </c>
      <c r="N65" s="38"/>
      <c r="O65" s="38"/>
      <c r="P65" s="38"/>
    </row>
    <row r="66" spans="1:17" x14ac:dyDescent="0.25">
      <c r="A66" s="9">
        <v>47</v>
      </c>
      <c r="B66" s="9">
        <v>47</v>
      </c>
      <c r="C66" s="4" t="s">
        <v>118</v>
      </c>
      <c r="D66" s="9" t="s">
        <v>16</v>
      </c>
      <c r="E66" s="9">
        <v>2</v>
      </c>
      <c r="F66" s="35">
        <v>770.00000000000011</v>
      </c>
      <c r="G66" s="20">
        <f t="shared" si="0"/>
        <v>1540.0000000000002</v>
      </c>
      <c r="H66" s="20"/>
      <c r="I66" s="20"/>
      <c r="J66" s="20"/>
      <c r="K66" s="20"/>
      <c r="L66" s="4" t="s">
        <v>119</v>
      </c>
      <c r="N66" s="38"/>
      <c r="O66" s="38"/>
      <c r="P66" s="38"/>
    </row>
    <row r="67" spans="1:17" x14ac:dyDescent="0.25">
      <c r="A67" s="9">
        <v>48</v>
      </c>
      <c r="B67" s="9">
        <v>48</v>
      </c>
      <c r="C67" s="4" t="s">
        <v>120</v>
      </c>
      <c r="D67" s="9" t="s">
        <v>16</v>
      </c>
      <c r="E67" s="9">
        <v>40</v>
      </c>
      <c r="F67" s="35">
        <v>1320</v>
      </c>
      <c r="G67" s="20">
        <f t="shared" si="0"/>
        <v>52800</v>
      </c>
      <c r="H67" s="20"/>
      <c r="I67" s="20"/>
      <c r="J67" s="20"/>
      <c r="K67" s="20"/>
      <c r="L67" s="4"/>
      <c r="N67" s="38"/>
      <c r="O67" s="38"/>
      <c r="P67" s="38"/>
    </row>
    <row r="68" spans="1:17" x14ac:dyDescent="0.25">
      <c r="A68" s="9">
        <v>49</v>
      </c>
      <c r="B68" s="9">
        <v>49</v>
      </c>
      <c r="C68" s="4" t="s">
        <v>121</v>
      </c>
      <c r="D68" s="9" t="s">
        <v>16</v>
      </c>
      <c r="E68" s="9">
        <v>40</v>
      </c>
      <c r="F68" s="35">
        <v>935.00000000000011</v>
      </c>
      <c r="G68" s="20">
        <f t="shared" si="0"/>
        <v>37400.000000000007</v>
      </c>
      <c r="H68" s="20"/>
      <c r="I68" s="20"/>
      <c r="J68" s="20"/>
      <c r="K68" s="20"/>
      <c r="L68" s="4" t="s">
        <v>122</v>
      </c>
      <c r="N68" s="38"/>
      <c r="O68" s="38"/>
      <c r="P68" s="38"/>
    </row>
    <row r="69" spans="1:17" ht="30" x14ac:dyDescent="0.25">
      <c r="A69" s="9">
        <v>50</v>
      </c>
      <c r="B69" s="9">
        <v>50</v>
      </c>
      <c r="C69" s="4" t="s">
        <v>123</v>
      </c>
      <c r="D69" s="9" t="s">
        <v>16</v>
      </c>
      <c r="E69" s="9">
        <v>40</v>
      </c>
      <c r="F69" s="35">
        <v>305.91330000000005</v>
      </c>
      <c r="G69" s="20">
        <f t="shared" si="0"/>
        <v>12236.532000000003</v>
      </c>
      <c r="H69" s="20"/>
      <c r="I69" s="20"/>
      <c r="J69" s="20"/>
      <c r="K69" s="20"/>
      <c r="L69" s="4" t="s">
        <v>124</v>
      </c>
      <c r="N69" s="38"/>
      <c r="O69" s="38"/>
      <c r="P69" s="38"/>
    </row>
    <row r="70" spans="1:17" x14ac:dyDescent="0.25">
      <c r="G70" s="33">
        <f>SUM(G39:G69)</f>
        <v>5426692.9585000006</v>
      </c>
      <c r="N70" s="38"/>
      <c r="O70" s="38"/>
      <c r="P70" s="38"/>
    </row>
    <row r="71" spans="1:17" x14ac:dyDescent="0.25">
      <c r="F71" s="10" t="s">
        <v>134</v>
      </c>
      <c r="G71" s="33">
        <f>SUM(G39:G69)</f>
        <v>5426692.9585000006</v>
      </c>
      <c r="J71" s="10" t="s">
        <v>148</v>
      </c>
      <c r="K71" s="30">
        <f>G71*1.22</f>
        <v>6620565.4093700005</v>
      </c>
      <c r="N71" s="38"/>
      <c r="O71" s="38"/>
      <c r="P71" s="38"/>
    </row>
    <row r="72" spans="1:17" x14ac:dyDescent="0.25">
      <c r="G72" s="24"/>
      <c r="K72" s="30" t="s">
        <v>125</v>
      </c>
      <c r="N72" s="38"/>
      <c r="O72" s="38"/>
      <c r="P72" s="38"/>
    </row>
    <row r="73" spans="1:17" x14ac:dyDescent="0.25">
      <c r="F73" s="10" t="s">
        <v>135</v>
      </c>
      <c r="G73" s="34">
        <f>P107</f>
        <v>866711.3</v>
      </c>
      <c r="J73" s="10" t="s">
        <v>149</v>
      </c>
      <c r="K73" s="30">
        <f t="shared" ref="K73:K75" si="1">G73*1.22</f>
        <v>1057387.7860000001</v>
      </c>
      <c r="N73" s="38"/>
      <c r="O73" s="38"/>
      <c r="P73" s="38"/>
    </row>
    <row r="74" spans="1:17" x14ac:dyDescent="0.25">
      <c r="G74" s="24"/>
      <c r="K74" s="30">
        <f t="shared" si="1"/>
        <v>0</v>
      </c>
      <c r="N74" s="38"/>
      <c r="O74" s="38"/>
      <c r="P74" s="38"/>
    </row>
    <row r="75" spans="1:17" x14ac:dyDescent="0.25">
      <c r="F75" s="10" t="s">
        <v>147</v>
      </c>
      <c r="G75" s="33">
        <f>SUM(G71:G73)*0.1</f>
        <v>629340.42585000012</v>
      </c>
      <c r="J75" s="10" t="s">
        <v>150</v>
      </c>
      <c r="K75" s="30">
        <f t="shared" si="1"/>
        <v>767795.31953700015</v>
      </c>
      <c r="N75" s="38"/>
      <c r="O75" s="38"/>
      <c r="P75" s="38"/>
      <c r="Q75" s="10"/>
    </row>
    <row r="76" spans="1:17" x14ac:dyDescent="0.25">
      <c r="G76" s="24"/>
      <c r="N76" s="38"/>
      <c r="O76" s="38"/>
      <c r="P76" s="38"/>
      <c r="Q76" s="10"/>
    </row>
    <row r="77" spans="1:17" x14ac:dyDescent="0.25">
      <c r="C77" s="10" t="s">
        <v>153</v>
      </c>
      <c r="F77" s="10" t="s">
        <v>151</v>
      </c>
      <c r="G77" s="24" t="s">
        <v>152</v>
      </c>
      <c r="H77" s="24"/>
      <c r="I77" s="24"/>
      <c r="J77" s="24" t="s">
        <v>151</v>
      </c>
      <c r="K77" s="24" t="s">
        <v>152</v>
      </c>
      <c r="N77" s="38"/>
      <c r="O77" s="38"/>
      <c r="P77" s="38"/>
      <c r="Q77" s="10"/>
    </row>
    <row r="78" spans="1:17" x14ac:dyDescent="0.25">
      <c r="G78" s="24"/>
      <c r="N78" s="38"/>
      <c r="O78" s="38"/>
      <c r="P78" s="38"/>
      <c r="Q78" s="10"/>
    </row>
    <row r="79" spans="1:17" x14ac:dyDescent="0.25">
      <c r="F79" s="10" t="s">
        <v>136</v>
      </c>
      <c r="G79" s="33">
        <f>G71+G73+G75</f>
        <v>6922744.6843500007</v>
      </c>
      <c r="J79" s="10" t="s">
        <v>154</v>
      </c>
      <c r="K79" s="30">
        <f>K71+K73+K75</f>
        <v>8445748.5149070006</v>
      </c>
      <c r="Q79" s="10"/>
    </row>
    <row r="80" spans="1:17" x14ac:dyDescent="0.25">
      <c r="Q80" s="10"/>
    </row>
    <row r="81" spans="3:17" x14ac:dyDescent="0.25">
      <c r="Q81" s="10"/>
    </row>
    <row r="82" spans="3:17" x14ac:dyDescent="0.25">
      <c r="Q82" s="10"/>
    </row>
    <row r="84" spans="3:17" x14ac:dyDescent="0.25">
      <c r="Q84" s="10"/>
    </row>
    <row r="85" spans="3:17" x14ac:dyDescent="0.25">
      <c r="Q85" s="10"/>
    </row>
    <row r="86" spans="3:17" x14ac:dyDescent="0.25">
      <c r="L86" s="32" t="s">
        <v>155</v>
      </c>
      <c r="P86" s="25">
        <v>805</v>
      </c>
      <c r="Q86" s="10"/>
    </row>
    <row r="87" spans="3:17" x14ac:dyDescent="0.25">
      <c r="Q87" s="10"/>
    </row>
    <row r="88" spans="3:17" x14ac:dyDescent="0.25">
      <c r="C88" s="10" t="s">
        <v>139</v>
      </c>
      <c r="Q88" s="10"/>
    </row>
    <row r="89" spans="3:17" x14ac:dyDescent="0.25">
      <c r="K89" s="10" t="s">
        <v>128</v>
      </c>
      <c r="L89" s="32" t="s">
        <v>126</v>
      </c>
      <c r="N89" s="25">
        <v>23.63</v>
      </c>
      <c r="O89" s="25">
        <v>2</v>
      </c>
      <c r="P89" s="25">
        <f>N89*O89*805</f>
        <v>38044.299999999996</v>
      </c>
    </row>
    <row r="90" spans="3:17" x14ac:dyDescent="0.25">
      <c r="C90" s="10" t="s">
        <v>140</v>
      </c>
      <c r="P90" s="25" t="s">
        <v>125</v>
      </c>
      <c r="Q90" s="10"/>
    </row>
    <row r="91" spans="3:17" x14ac:dyDescent="0.25">
      <c r="K91" s="10" t="s">
        <v>129</v>
      </c>
      <c r="L91" s="32" t="s">
        <v>127</v>
      </c>
      <c r="N91" s="25">
        <v>22.5</v>
      </c>
      <c r="O91" s="25">
        <v>2</v>
      </c>
      <c r="P91" s="25">
        <f>N91*O91*805</f>
        <v>36225</v>
      </c>
      <c r="Q91" s="10"/>
    </row>
    <row r="92" spans="3:17" x14ac:dyDescent="0.25">
      <c r="P92" s="25" t="s">
        <v>125</v>
      </c>
      <c r="Q92" s="10"/>
    </row>
    <row r="93" spans="3:17" x14ac:dyDescent="0.25">
      <c r="K93" s="10" t="s">
        <v>130</v>
      </c>
      <c r="L93" s="32" t="s">
        <v>131</v>
      </c>
      <c r="N93" s="25">
        <v>9</v>
      </c>
      <c r="O93" s="25">
        <v>40</v>
      </c>
      <c r="P93" s="25">
        <f>N93*O93*805</f>
        <v>289800</v>
      </c>
      <c r="Q93" s="10"/>
    </row>
    <row r="94" spans="3:17" x14ac:dyDescent="0.25">
      <c r="P94" s="25" t="s">
        <v>125</v>
      </c>
      <c r="Q94" s="10"/>
    </row>
    <row r="95" spans="3:17" x14ac:dyDescent="0.25">
      <c r="P95" s="25" t="s">
        <v>125</v>
      </c>
    </row>
    <row r="96" spans="3:17" x14ac:dyDescent="0.25">
      <c r="K96" s="10" t="s">
        <v>132</v>
      </c>
      <c r="L96" s="32" t="s">
        <v>133</v>
      </c>
      <c r="N96" s="25">
        <v>289</v>
      </c>
      <c r="O96" s="25">
        <v>1</v>
      </c>
      <c r="P96" s="25">
        <f>N96*O96*805</f>
        <v>232645</v>
      </c>
      <c r="Q96" s="10"/>
    </row>
    <row r="97" spans="11:17" x14ac:dyDescent="0.25">
      <c r="P97" s="25" t="s">
        <v>125</v>
      </c>
      <c r="Q97" s="10"/>
    </row>
    <row r="98" spans="11:17" x14ac:dyDescent="0.25">
      <c r="O98" s="25" t="s">
        <v>125</v>
      </c>
      <c r="P98" s="25" t="s">
        <v>125</v>
      </c>
      <c r="Q98" s="10"/>
    </row>
    <row r="99" spans="11:17" x14ac:dyDescent="0.25">
      <c r="P99" s="25" t="s">
        <v>125</v>
      </c>
      <c r="Q99" s="10"/>
    </row>
    <row r="100" spans="11:17" ht="30" x14ac:dyDescent="0.25">
      <c r="K100" s="10" t="s">
        <v>142</v>
      </c>
      <c r="L100" s="32" t="s">
        <v>141</v>
      </c>
      <c r="N100" s="25">
        <v>85</v>
      </c>
      <c r="O100" s="25">
        <v>1</v>
      </c>
      <c r="P100" s="25">
        <f>N100*O100*805</f>
        <v>68425</v>
      </c>
      <c r="Q100" s="10"/>
    </row>
    <row r="101" spans="11:17" x14ac:dyDescent="0.25">
      <c r="P101" s="25" t="s">
        <v>125</v>
      </c>
    </row>
    <row r="102" spans="11:17" ht="45" x14ac:dyDescent="0.25">
      <c r="K102" s="10" t="s">
        <v>137</v>
      </c>
      <c r="L102" s="32" t="s">
        <v>138</v>
      </c>
      <c r="N102" s="25">
        <v>8.3000000000000007</v>
      </c>
      <c r="O102" s="25">
        <v>7</v>
      </c>
      <c r="P102" s="25">
        <f>N102*O102*805</f>
        <v>46770.500000000007</v>
      </c>
      <c r="Q102" s="10"/>
    </row>
    <row r="103" spans="11:17" x14ac:dyDescent="0.25">
      <c r="P103" s="25" t="s">
        <v>125</v>
      </c>
      <c r="Q103" s="10"/>
    </row>
    <row r="104" spans="11:17" ht="30" x14ac:dyDescent="0.25">
      <c r="K104" s="10" t="s">
        <v>144</v>
      </c>
      <c r="L104" s="32" t="s">
        <v>143</v>
      </c>
      <c r="N104" s="25">
        <v>168</v>
      </c>
      <c r="O104" s="25">
        <v>1</v>
      </c>
      <c r="P104" s="25">
        <f>N104*O104*805</f>
        <v>135240</v>
      </c>
    </row>
    <row r="105" spans="11:17" x14ac:dyDescent="0.25">
      <c r="P105" s="25" t="s">
        <v>125</v>
      </c>
    </row>
    <row r="106" spans="11:17" ht="45" x14ac:dyDescent="0.25">
      <c r="K106" s="10" t="s">
        <v>145</v>
      </c>
      <c r="L106" s="32" t="s">
        <v>146</v>
      </c>
      <c r="N106" s="25">
        <v>8.1</v>
      </c>
      <c r="O106" s="25">
        <v>3</v>
      </c>
      <c r="P106" s="25">
        <f>N106*O106*805</f>
        <v>19561.499999999996</v>
      </c>
    </row>
    <row r="107" spans="11:17" x14ac:dyDescent="0.25">
      <c r="P107" s="25">
        <f>SUM(P89:P106)</f>
        <v>866711.3</v>
      </c>
    </row>
  </sheetData>
  <mergeCells count="5">
    <mergeCell ref="F1:G1"/>
    <mergeCell ref="H1:H2"/>
    <mergeCell ref="I1:J1"/>
    <mergeCell ref="K1:K2"/>
    <mergeCell ref="L1:L2"/>
  </mergeCells>
  <pageMargins left="0.7" right="0.7" top="0.75" bottom="0.75" header="0.3" footer="0.3"/>
  <pageSetup paperSize="9" scale="43" orientation="landscape" r:id="rId1"/>
  <rowBreaks count="1" manualBreakCount="1">
    <brk id="82" max="16" man="1"/>
  </rowBreaks>
  <colBreaks count="1" manualBreakCount="1">
    <brk id="12" max="1048575" man="1"/>
  </col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Лист2</vt:lpstr>
      <vt:lpstr>Лист2!Область_печати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Ермоленко Михаил</cp:lastModifiedBy>
  <cp:lastPrinted>2026-04-21T09:07:42Z</cp:lastPrinted>
  <dcterms:created xsi:type="dcterms:W3CDTF">2026-04-06T14:37:57Z</dcterms:created>
  <dcterms:modified xsi:type="dcterms:W3CDTF">2026-04-30T09:28:56Z</dcterms:modified>
</cp:coreProperties>
</file>