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4.25\профили пользователей\Сотрудники отдела продаж\Ермоленко Михаил\Downloads\"/>
    </mc:Choice>
  </mc:AlternateContent>
  <xr:revisionPtr revIDLastSave="0" documentId="13_ncr:1_{4F6359C1-5164-40DC-B7B5-AC65D677FA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ПС" sheetId="18" r:id="rId1"/>
  </sheets>
  <definedNames>
    <definedName name="_xlnm.Print_Titles" localSheetId="0">АПС!$10:$10</definedName>
    <definedName name="_xlnm.Print_Area" localSheetId="0">АПС!$A$1:$K$64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" i="18" l="1"/>
  <c r="J27" i="18"/>
  <c r="J28" i="18"/>
  <c r="H31" i="18"/>
  <c r="H27" i="18"/>
  <c r="H28" i="18"/>
  <c r="H30" i="18"/>
  <c r="H33" i="18"/>
  <c r="H34" i="18"/>
  <c r="H36" i="18"/>
  <c r="H37" i="18"/>
  <c r="H47" i="18"/>
  <c r="J47" i="18"/>
  <c r="H48" i="18"/>
  <c r="J48" i="18"/>
  <c r="H49" i="18"/>
  <c r="J49" i="18"/>
  <c r="H32" i="18" l="1"/>
  <c r="K48" i="18"/>
  <c r="K49" i="18"/>
  <c r="K47" i="18"/>
  <c r="K28" i="18"/>
  <c r="H21" i="18"/>
  <c r="J21" i="18"/>
  <c r="K21" i="18" l="1"/>
  <c r="A13" i="18" l="1"/>
  <c r="J17" i="18"/>
  <c r="H13" i="18"/>
  <c r="H14" i="18"/>
  <c r="H15" i="18"/>
  <c r="H16" i="18"/>
  <c r="H17" i="18"/>
  <c r="H18" i="18"/>
  <c r="H19" i="18"/>
  <c r="H20" i="18"/>
  <c r="H22" i="18"/>
  <c r="H23" i="18"/>
  <c r="H24" i="18"/>
  <c r="H25" i="18"/>
  <c r="H26" i="18"/>
  <c r="H38" i="18"/>
  <c r="H39" i="18"/>
  <c r="H40" i="18"/>
  <c r="H41" i="18"/>
  <c r="H42" i="18"/>
  <c r="H43" i="18"/>
  <c r="H44" i="18"/>
  <c r="H45" i="18"/>
  <c r="H46" i="18"/>
  <c r="H12" i="18"/>
  <c r="J23" i="18"/>
  <c r="J24" i="18"/>
  <c r="J25" i="18"/>
  <c r="J26" i="18"/>
  <c r="J30" i="18"/>
  <c r="K30" i="18" s="1"/>
  <c r="J31" i="18"/>
  <c r="K31" i="18" s="1"/>
  <c r="J32" i="18"/>
  <c r="K32" i="18" s="1"/>
  <c r="J33" i="18"/>
  <c r="K33" i="18" s="1"/>
  <c r="J34" i="18"/>
  <c r="J36" i="18"/>
  <c r="J37" i="18"/>
  <c r="J38" i="18"/>
  <c r="J39" i="18"/>
  <c r="J40" i="18"/>
  <c r="J41" i="18"/>
  <c r="J42" i="18"/>
  <c r="J43" i="18"/>
  <c r="J44" i="18"/>
  <c r="J45" i="18"/>
  <c r="J46" i="18"/>
  <c r="A14" i="18" l="1"/>
  <c r="A15" i="18" s="1"/>
  <c r="A16" i="18" s="1"/>
  <c r="A17" i="18" s="1"/>
  <c r="A18" i="18" s="1"/>
  <c r="A19" i="18" s="1"/>
  <c r="A20" i="18" s="1"/>
  <c r="K34" i="18"/>
  <c r="K38" i="18"/>
  <c r="K46" i="18"/>
  <c r="K23" i="18"/>
  <c r="K42" i="18"/>
  <c r="K17" i="18"/>
  <c r="K45" i="18"/>
  <c r="K37" i="18"/>
  <c r="K40" i="18"/>
  <c r="K43" i="18"/>
  <c r="K24" i="18"/>
  <c r="K44" i="18"/>
  <c r="K41" i="18"/>
  <c r="K39" i="18"/>
  <c r="K36" i="18"/>
  <c r="K27" i="18"/>
  <c r="K25" i="18"/>
  <c r="K26" i="18"/>
  <c r="J12" i="18"/>
  <c r="J13" i="18"/>
  <c r="J14" i="18"/>
  <c r="J15" i="18"/>
  <c r="J16" i="18"/>
  <c r="J18" i="18"/>
  <c r="J19" i="18"/>
  <c r="J20" i="18"/>
  <c r="J22" i="18"/>
  <c r="A21" i="18" l="1"/>
  <c r="A22" i="18" s="1"/>
  <c r="A23" i="18" s="1"/>
  <c r="A24" i="18" s="1"/>
  <c r="A25" i="18" s="1"/>
  <c r="A26" i="18" s="1"/>
  <c r="A27" i="18" s="1"/>
  <c r="A28" i="18" s="1"/>
  <c r="A31" i="18" s="1"/>
  <c r="A32" i="18" s="1"/>
  <c r="A33" i="18" s="1"/>
  <c r="A34" i="18" s="1"/>
  <c r="K52" i="18"/>
  <c r="K12" i="18"/>
  <c r="K13" i="18"/>
  <c r="K14" i="18"/>
  <c r="K15" i="18"/>
  <c r="K16" i="18"/>
  <c r="K18" i="18"/>
  <c r="K19" i="18"/>
  <c r="K20" i="18"/>
  <c r="K22" i="18"/>
  <c r="A37" i="18" l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K2" i="18"/>
  <c r="K55" i="18" l="1"/>
  <c r="K54" i="18"/>
</calcChain>
</file>

<file path=xl/sharedStrings.xml><?xml version="1.0" encoding="utf-8"?>
<sst xmlns="http://schemas.openxmlformats.org/spreadsheetml/2006/main" count="154" uniqueCount="91">
  <si>
    <t>Примечание:</t>
  </si>
  <si>
    <t>Кол-во</t>
  </si>
  <si>
    <t>Ед. изм.</t>
  </si>
  <si>
    <t>Описание</t>
  </si>
  <si>
    <t>Артикул</t>
  </si>
  <si>
    <t>Производитель</t>
  </si>
  <si>
    <t>№</t>
  </si>
  <si>
    <t>Коммерческое предложение</t>
  </si>
  <si>
    <t>1. Срок действия предложения 15 рабочих дней.</t>
  </si>
  <si>
    <t>2. Предложение носит предварительный характер и может быть скорректировано после согласования технического решения.</t>
  </si>
  <si>
    <t>Руководитель коммерческого отдела</t>
  </si>
  <si>
    <t>Заказчик:</t>
  </si>
  <si>
    <t>А.Г. Поликарпов</t>
  </si>
  <si>
    <t>Итого стоимость оборудования, руб. с НДС</t>
  </si>
  <si>
    <t>Итого стоимость монтажа, руб. с НДС</t>
  </si>
  <si>
    <t>Итого , руб. с НДС</t>
  </si>
  <si>
    <t>Цена за оборудование, руб. с НДС</t>
  </si>
  <si>
    <t>Цена за монтаж еденицы оборудования, руб. с НДС</t>
  </si>
  <si>
    <t>Итого стоимость оборудования и материалов</t>
  </si>
  <si>
    <t>Итого строительно-монтажные работы</t>
  </si>
  <si>
    <t>Итого общая стоимость реализации Системы вкл. НДС (22%)</t>
  </si>
  <si>
    <t>НДС (22%)</t>
  </si>
  <si>
    <t>шт.</t>
  </si>
  <si>
    <t>Объект/Проект:  Томилино</t>
  </si>
  <si>
    <t>Материалы</t>
  </si>
  <si>
    <t>шт</t>
  </si>
  <si>
    <t>Оборудования по пожарной сигнализации</t>
  </si>
  <si>
    <t>Шкаф пожарной сигнализации</t>
  </si>
  <si>
    <t>Аккумулятор 12В, 17 Ач (АБ1217С) срок службы 12 лет</t>
  </si>
  <si>
    <t>Прибор приемно-контрольный и управления пожарный "Сириус"</t>
  </si>
  <si>
    <t>Контроллер двухпроводной линии связи</t>
  </si>
  <si>
    <t>ШПС-12 исп.12</t>
  </si>
  <si>
    <t>АБ1217С</t>
  </si>
  <si>
    <t>Сириус</t>
  </si>
  <si>
    <t>С2000-КДЛ-С</t>
  </si>
  <si>
    <t>Извещатель пожарный ручной электронный</t>
  </si>
  <si>
    <t>ИПР 513-3АМ исп.1</t>
  </si>
  <si>
    <t>Устройство дистанционного пуска адресное</t>
  </si>
  <si>
    <t>УДП 513-3АМ исп.02</t>
  </si>
  <si>
    <t>Извещатель пожарный дымовой оптико-электронный аналогово-адресный со
встроенным изолятором короткого замыкания</t>
  </si>
  <si>
    <t>ДИП-34А-04</t>
  </si>
  <si>
    <t>Извещатель пожарный дымовой оптико-электронный линейный</t>
  </si>
  <si>
    <t>С2000-ИПДЛ исп. 60</t>
  </si>
  <si>
    <t>С2000-ИПДЛ исп. 120</t>
  </si>
  <si>
    <t>Держатель-152 - Держатель для крепления блоков, рефлекторов-отражателей и
извещателей С2000-ИПДЛ к металлическим балкам</t>
  </si>
  <si>
    <t>Кронштейн 152 к извещателям С2000-ИПДЛ и С2000-ИПДЛ-Д для увеличения
углов установки</t>
  </si>
  <si>
    <t>Блок контрольно-пусковой</t>
  </si>
  <si>
    <t>С2000-КПБ</t>
  </si>
  <si>
    <t>Блок разветвительно-изолирующий</t>
  </si>
  <si>
    <t>БРИЗ</t>
  </si>
  <si>
    <t>Устройство коммутационное</t>
  </si>
  <si>
    <t>УК-ВК исп.10</t>
  </si>
  <si>
    <t>УК-ВК исп.11</t>
  </si>
  <si>
    <t>Модуль подключения нагрузки</t>
  </si>
  <si>
    <t>МПН</t>
  </si>
  <si>
    <t>Оборудования оповещения и управления эвакуацией людей при пожаре</t>
  </si>
  <si>
    <t>Блок речевого оповещения</t>
  </si>
  <si>
    <t>Рупор-300</t>
  </si>
  <si>
    <t>Адресный модуль контроля линий</t>
  </si>
  <si>
    <t>Рупор-300-МК</t>
  </si>
  <si>
    <t>Оповещатель пожарный речевой всепогодный</t>
  </si>
  <si>
    <t>ОПР-У150.1</t>
  </si>
  <si>
    <t>Опопвещатель световой табличный адресный</t>
  </si>
  <si>
    <t>С2000-ОСТ исп.01 "ВЫХОД"</t>
  </si>
  <si>
    <t>ЗАО НВП "Болид"</t>
  </si>
  <si>
    <t>КПСЭнг(А) FRLS 1 х 2 x 1,5</t>
  </si>
  <si>
    <t>КПСнг(А) FRLS 1 х 2 x 1</t>
  </si>
  <si>
    <t>КПСЭнг(А) FRLS 2 х 2 x 1</t>
  </si>
  <si>
    <t>Кабель пожарный сигнализации, огнестойкий, нераспространяющий горение</t>
  </si>
  <si>
    <t>КВПЭфнг(А)-HF-5е 4х2х0.52</t>
  </si>
  <si>
    <t>Джек RJ-45 8P-8C FD-6034</t>
  </si>
  <si>
    <t>Труба ПЛЛ гофрированная не содержит галогенов Ду 16 мм</t>
  </si>
  <si>
    <t>ПЛЛ ПВ-0 Ду16мм</t>
  </si>
  <si>
    <t>Коробка огнестойкая для о/п</t>
  </si>
  <si>
    <t>40-0210-FR1.5-4 Е15-Е120 RAL2004 80х80х40</t>
  </si>
  <si>
    <t>Кабельный канал из поливинилхлоридной композиции, неперфорированный, типоразмер 20х10</t>
  </si>
  <si>
    <t>Кабели симметричные для структурированных кабельных систем (FTP) категории 5e</t>
  </si>
  <si>
    <t>Дюбель распорный универсальный полипропиленовый</t>
  </si>
  <si>
    <t>Саморез</t>
  </si>
  <si>
    <t>Скоба металлическая однолапковая 16мм</t>
  </si>
  <si>
    <t>Хомут из нержавеющей стали AISI 304 4,6х150 мм</t>
  </si>
  <si>
    <t>Труба стальная водогазопроводная Ду 50</t>
  </si>
  <si>
    <t>Пена однокомпонентная огнезащитная баллон 750мл (REMONTIX PRO ОГНЕСТОЙКАЯ)</t>
  </si>
  <si>
    <t>Спецкабель</t>
  </si>
  <si>
    <t>АО «ДКС»</t>
  </si>
  <si>
    <t>ООО ИЭК Холдинг</t>
  </si>
  <si>
    <t>ООО "НЕПТУН"</t>
  </si>
  <si>
    <t>Россия</t>
  </si>
  <si>
    <t>REMONTIX</t>
  </si>
  <si>
    <t>м.</t>
  </si>
  <si>
    <t>АПС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</si>
</sst>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,##0.00&quot;р.&quot;;[Red]#,##0.00&quot;р.&quot;"/>
    <numFmt numFmtId="166" formatCode="[$-419]General"/>
    <numFmt numFmtId="167" formatCode="#,##0.00&quot; &quot;[$руб.-419];[Red]&quot;-&quot;#,##0.00&quot; &quot;[$руб.-419]"/>
    <numFmt numFmtId="168" formatCode="m/d/yyyy;@"/>
    <numFmt numFmtId="169" formatCode="[$-F800]dddd\,\ mmmm\ dd\,\ yyyy"/>
    <numFmt numFmtId="170" formatCode="_-* #,##0.00\ _₽_-;\-* #,##0.00\ _₽_-;_-* &quot;-&quot;??\ _₽_-;_-@_-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i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u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2"/>
      <name val="Cambria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8" fillId="0" borderId="0"/>
    <xf numFmtId="0" fontId="3" fillId="0" borderId="0"/>
    <xf numFmtId="9" fontId="3" fillId="0" borderId="0" applyFont="0" applyFill="0" applyBorder="0" applyAlignment="0" applyProtection="0"/>
    <xf numFmtId="0" fontId="8" fillId="0" borderId="0"/>
    <xf numFmtId="0" fontId="11" fillId="0" borderId="0"/>
    <xf numFmtId="3" fontId="18" fillId="0" borderId="3" applyNumberFormat="0" applyAlignment="0">
      <alignment vertical="top"/>
    </xf>
    <xf numFmtId="0" fontId="3" fillId="0" borderId="0"/>
    <xf numFmtId="0" fontId="11" fillId="0" borderId="0"/>
    <xf numFmtId="164" fontId="19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4" fillId="0" borderId="0"/>
    <xf numFmtId="166" fontId="25" fillId="0" borderId="0"/>
    <xf numFmtId="0" fontId="26" fillId="0" borderId="0">
      <alignment horizontal="center"/>
    </xf>
    <xf numFmtId="0" fontId="26" fillId="0" borderId="0">
      <alignment horizontal="center" textRotation="90"/>
    </xf>
    <xf numFmtId="0" fontId="27" fillId="0" borderId="0"/>
    <xf numFmtId="167" fontId="27" fillId="0" borderId="0"/>
    <xf numFmtId="166" fontId="28" fillId="0" borderId="0"/>
    <xf numFmtId="166" fontId="25" fillId="0" borderId="0"/>
    <xf numFmtId="0" fontId="28" fillId="0" borderId="0"/>
    <xf numFmtId="164" fontId="28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4" fillId="0" borderId="0"/>
    <xf numFmtId="0" fontId="35" fillId="0" borderId="0" applyNumberFormat="0" applyFill="0" applyBorder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8" applyNumberFormat="0" applyAlignment="0" applyProtection="0"/>
    <xf numFmtId="0" fontId="43" fillId="8" borderId="9" applyNumberFormat="0" applyAlignment="0" applyProtection="0"/>
    <xf numFmtId="0" fontId="44" fillId="8" borderId="8" applyNumberFormat="0" applyAlignment="0" applyProtection="0"/>
    <xf numFmtId="0" fontId="45" fillId="0" borderId="10" applyNumberFormat="0" applyFill="0" applyAlignment="0" applyProtection="0"/>
    <xf numFmtId="0" fontId="46" fillId="9" borderId="11" applyNumberFormat="0" applyAlignment="0" applyProtection="0"/>
    <xf numFmtId="0" fontId="47" fillId="0" borderId="0" applyNumberFormat="0" applyFill="0" applyBorder="0" applyAlignment="0" applyProtection="0"/>
    <xf numFmtId="0" fontId="19" fillId="10" borderId="12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13" applyNumberFormat="0" applyFill="0" applyAlignment="0" applyProtection="0"/>
    <xf numFmtId="0" fontId="5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50" fillId="34" borderId="0" applyNumberFormat="0" applyBorder="0" applyAlignment="0" applyProtection="0"/>
    <xf numFmtId="0" fontId="51" fillId="0" borderId="0"/>
    <xf numFmtId="0" fontId="52" fillId="0" borderId="0"/>
  </cellStyleXfs>
  <cellXfs count="93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top" wrapText="1"/>
    </xf>
    <xf numFmtId="165" fontId="9" fillId="0" borderId="0" xfId="3" applyNumberFormat="1" applyFont="1" applyAlignment="1">
      <alignment horizontal="right" vertical="top"/>
    </xf>
    <xf numFmtId="0" fontId="2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2" fillId="0" borderId="0" xfId="1" applyFont="1"/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/>
    </xf>
    <xf numFmtId="164" fontId="9" fillId="0" borderId="0" xfId="2" applyFont="1" applyFill="1" applyBorder="1" applyAlignment="1">
      <alignment horizontal="left" vertical="center"/>
    </xf>
    <xf numFmtId="0" fontId="9" fillId="0" borderId="0" xfId="4" applyFont="1" applyAlignment="1">
      <alignment horizontal="center" vertical="center"/>
    </xf>
    <xf numFmtId="0" fontId="9" fillId="0" borderId="0" xfId="1" applyFont="1" applyAlignment="1">
      <alignment horizontal="center" vertical="center" wrapText="1" shrinkToFit="1"/>
    </xf>
    <xf numFmtId="0" fontId="9" fillId="0" borderId="0" xfId="4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5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14" fontId="10" fillId="0" borderId="0" xfId="1" applyNumberFormat="1" applyFont="1" applyAlignment="1">
      <alignment vertical="center" wrapText="1"/>
    </xf>
    <xf numFmtId="0" fontId="4" fillId="0" borderId="0" xfId="1" applyFont="1" applyAlignment="1">
      <alignment vertical="top" wrapText="1"/>
    </xf>
    <xf numFmtId="0" fontId="2" fillId="0" borderId="0" xfId="1" applyFont="1"/>
    <xf numFmtId="0" fontId="14" fillId="0" borderId="0" xfId="4" applyFont="1" applyAlignment="1">
      <alignment horizontal="right" wrapText="1"/>
    </xf>
    <xf numFmtId="0" fontId="0" fillId="0" borderId="0" xfId="0" applyAlignment="1">
      <alignment horizontal="left" vertical="center" wrapText="1"/>
    </xf>
    <xf numFmtId="0" fontId="17" fillId="0" borderId="0" xfId="1" applyFont="1" applyAlignment="1">
      <alignment wrapText="1"/>
    </xf>
    <xf numFmtId="0" fontId="2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6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6" fillId="0" borderId="0" xfId="1" applyFont="1" applyAlignment="1" applyProtection="1">
      <alignment horizontal="left" wrapText="1"/>
      <protection locked="0"/>
    </xf>
    <xf numFmtId="0" fontId="6" fillId="0" borderId="0" xfId="1" applyFont="1" applyAlignment="1" applyProtection="1">
      <alignment wrapText="1"/>
      <protection locked="0"/>
    </xf>
    <xf numFmtId="0" fontId="4" fillId="0" borderId="0" xfId="3" applyFont="1" applyAlignment="1">
      <alignment vertical="center" wrapText="1"/>
    </xf>
    <xf numFmtId="0" fontId="4" fillId="0" borderId="0" xfId="3" applyFont="1" applyAlignment="1">
      <alignment horizontal="left" vertical="center" wrapText="1"/>
    </xf>
    <xf numFmtId="0" fontId="13" fillId="0" borderId="0" xfId="3" applyFont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0" fontId="23" fillId="0" borderId="0" xfId="1" applyFont="1" applyAlignment="1">
      <alignment wrapText="1"/>
    </xf>
    <xf numFmtId="168" fontId="30" fillId="0" borderId="0" xfId="23" applyNumberFormat="1" applyFont="1" applyAlignment="1">
      <alignment horizontal="right"/>
    </xf>
    <xf numFmtId="0" fontId="31" fillId="0" borderId="0" xfId="23" applyFont="1" applyAlignment="1">
      <alignment horizontal="right" vertical="center"/>
    </xf>
    <xf numFmtId="0" fontId="21" fillId="0" borderId="0" xfId="23" applyFont="1" applyAlignment="1">
      <alignment horizontal="right" vertical="center"/>
    </xf>
    <xf numFmtId="0" fontId="29" fillId="0" borderId="0" xfId="23" applyFont="1"/>
    <xf numFmtId="0" fontId="22" fillId="0" borderId="0" xfId="23" applyFont="1" applyAlignment="1">
      <alignment horizontal="left" vertical="center" wrapText="1"/>
    </xf>
    <xf numFmtId="0" fontId="22" fillId="0" borderId="0" xfId="23" applyFont="1" applyAlignment="1">
      <alignment horizontal="center" vertical="center"/>
    </xf>
    <xf numFmtId="0" fontId="22" fillId="0" borderId="0" xfId="23" applyFont="1"/>
    <xf numFmtId="0" fontId="22" fillId="0" borderId="0" xfId="23" applyFont="1" applyAlignment="1">
      <alignment horizontal="left"/>
    </xf>
    <xf numFmtId="0" fontId="22" fillId="0" borderId="0" xfId="23" applyFont="1" applyAlignment="1">
      <alignment vertical="top"/>
    </xf>
    <xf numFmtId="0" fontId="29" fillId="0" borderId="0" xfId="23" applyFont="1" applyAlignment="1">
      <alignment horizontal="center"/>
    </xf>
    <xf numFmtId="0" fontId="13" fillId="0" borderId="0" xfId="3" applyFont="1" applyAlignment="1">
      <alignment horizontal="center" vertical="center"/>
    </xf>
    <xf numFmtId="169" fontId="21" fillId="0" borderId="0" xfId="23" applyNumberFormat="1" applyFont="1" applyAlignment="1">
      <alignment horizontal="right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/>
    </xf>
    <xf numFmtId="164" fontId="9" fillId="0" borderId="2" xfId="2" applyFont="1" applyFill="1" applyBorder="1" applyAlignment="1">
      <alignment horizontal="right" vertical="center"/>
    </xf>
    <xf numFmtId="0" fontId="29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29" fillId="3" borderId="2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164" fontId="9" fillId="0" borderId="16" xfId="2" applyFont="1" applyFill="1" applyBorder="1" applyAlignment="1">
      <alignment horizontal="right" vertical="center"/>
    </xf>
    <xf numFmtId="164" fontId="9" fillId="0" borderId="16" xfId="2" applyFont="1" applyFill="1" applyBorder="1" applyAlignment="1">
      <alignment horizontal="left" vertical="center"/>
    </xf>
    <xf numFmtId="164" fontId="9" fillId="3" borderId="16" xfId="2" applyFont="1" applyFill="1" applyBorder="1" applyAlignment="1">
      <alignment horizontal="left" vertical="center"/>
    </xf>
    <xf numFmtId="164" fontId="10" fillId="2" borderId="18" xfId="2" applyFont="1" applyFill="1" applyBorder="1" applyAlignment="1">
      <alignment horizontal="left" vertical="center"/>
    </xf>
    <xf numFmtId="0" fontId="29" fillId="3" borderId="2" xfId="0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top" wrapText="1"/>
    </xf>
    <xf numFmtId="170" fontId="29" fillId="0" borderId="2" xfId="0" applyNumberFormat="1" applyFont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1" xfId="1" applyFont="1" applyFill="1" applyBorder="1" applyAlignment="1">
      <alignment horizontal="center" vertical="center" wrapText="1"/>
    </xf>
    <xf numFmtId="164" fontId="9" fillId="0" borderId="24" xfId="2" applyFont="1" applyFill="1" applyBorder="1" applyAlignment="1">
      <alignment horizontal="right" vertical="center"/>
    </xf>
    <xf numFmtId="164" fontId="20" fillId="3" borderId="16" xfId="11" applyFont="1" applyFill="1" applyBorder="1" applyAlignment="1">
      <alignment horizontal="right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/>
    </xf>
    <xf numFmtId="0" fontId="53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 wrapText="1"/>
    </xf>
    <xf numFmtId="0" fontId="0" fillId="0" borderId="23" xfId="0" applyBorder="1"/>
    <xf numFmtId="0" fontId="13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1" applyFont="1" applyAlignment="1">
      <alignment wrapText="1"/>
    </xf>
    <xf numFmtId="0" fontId="0" fillId="0" borderId="0" xfId="0" applyAlignment="1">
      <alignment wrapText="1"/>
    </xf>
    <xf numFmtId="0" fontId="9" fillId="0" borderId="14" xfId="2" applyNumberFormat="1" applyFont="1" applyFill="1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9" fillId="0" borderId="14" xfId="1" applyFont="1" applyBorder="1" applyAlignment="1">
      <alignment horizontal="left" vertical="center" wrapText="1"/>
    </xf>
    <xf numFmtId="164" fontId="21" fillId="2" borderId="17" xfId="11" applyFont="1" applyFill="1" applyBorder="1" applyAlignment="1">
      <alignment horizontal="right" vertical="center"/>
    </xf>
    <xf numFmtId="0" fontId="0" fillId="0" borderId="4" xfId="0" applyBorder="1"/>
    <xf numFmtId="44" fontId="9" fillId="0" borderId="0" xfId="1" applyNumberFormat="1" applyFont="1" applyAlignment="1">
      <alignment horizontal="right" vertical="center"/>
    </xf>
    <xf numFmtId="44" fontId="9" fillId="0" borderId="2" xfId="1" applyNumberFormat="1" applyFont="1" applyBorder="1" applyAlignment="1">
      <alignment horizontal="right" vertical="center"/>
    </xf>
  </cellXfs>
  <cellStyles count="71">
    <cellStyle name="_КП Интегрированная ОПС и СКУД на Legos" xfId="7" xr:uid="{00000000-0005-0000-0000-000000000000}"/>
    <cellStyle name="20% — акцент1" xfId="46" builtinId="30" customBuiltin="1"/>
    <cellStyle name="20% — акцент2" xfId="50" builtinId="34" customBuiltin="1"/>
    <cellStyle name="20% — акцент3" xfId="54" builtinId="38" customBuiltin="1"/>
    <cellStyle name="20% — акцент4" xfId="58" builtinId="42" customBuiltin="1"/>
    <cellStyle name="20% — акцент5" xfId="62" builtinId="46" customBuiltin="1"/>
    <cellStyle name="20% — акцент6" xfId="66" builtinId="50" customBuiltin="1"/>
    <cellStyle name="40% — акцент1" xfId="47" builtinId="31" customBuiltin="1"/>
    <cellStyle name="40% — акцент2" xfId="51" builtinId="35" customBuiltin="1"/>
    <cellStyle name="40% — акцент3" xfId="55" builtinId="39" customBuiltin="1"/>
    <cellStyle name="40% — акцент4" xfId="59" builtinId="43" customBuiltin="1"/>
    <cellStyle name="40% — акцент5" xfId="63" builtinId="47" customBuiltin="1"/>
    <cellStyle name="40% — акцент6" xfId="67" builtinId="51" customBuiltin="1"/>
    <cellStyle name="60% — акцент1" xfId="48" builtinId="32" customBuiltin="1"/>
    <cellStyle name="60% — акцент2" xfId="52" builtinId="36" customBuiltin="1"/>
    <cellStyle name="60% — акцент3" xfId="56" builtinId="40" customBuiltin="1"/>
    <cellStyle name="60% — акцент4" xfId="60" builtinId="44" customBuiltin="1"/>
    <cellStyle name="60% — акцент5" xfId="64" builtinId="48" customBuiltin="1"/>
    <cellStyle name="60% — акцент6" xfId="68" builtinId="52" customBuiltin="1"/>
    <cellStyle name="Excel Built-in Normal" xfId="16" xr:uid="{00000000-0005-0000-0000-000013000000}"/>
    <cellStyle name="Heading" xfId="17" xr:uid="{00000000-0005-0000-0000-000014000000}"/>
    <cellStyle name="Heading1" xfId="18" xr:uid="{00000000-0005-0000-0000-000015000000}"/>
    <cellStyle name="Normal_GE Security PRICEBOOK 2009 MASTER V1.6a 09-06-28  1200" xfId="6" xr:uid="{00000000-0005-0000-0000-000016000000}"/>
    <cellStyle name="Product" xfId="8" xr:uid="{00000000-0005-0000-0000-000017000000}"/>
    <cellStyle name="Result" xfId="19" xr:uid="{00000000-0005-0000-0000-000018000000}"/>
    <cellStyle name="Result2" xfId="20" xr:uid="{00000000-0005-0000-0000-000019000000}"/>
    <cellStyle name="Акцент1" xfId="45" builtinId="29" customBuiltin="1"/>
    <cellStyle name="Акцент2" xfId="49" builtinId="33" customBuiltin="1"/>
    <cellStyle name="Акцент3" xfId="53" builtinId="37" customBuiltin="1"/>
    <cellStyle name="Акцент4" xfId="57" builtinId="41" customBuiltin="1"/>
    <cellStyle name="Акцент5" xfId="61" builtinId="45" customBuiltin="1"/>
    <cellStyle name="Акцент6" xfId="65" builtinId="49" customBuiltin="1"/>
    <cellStyle name="Ввод " xfId="36" builtinId="20" customBuiltin="1"/>
    <cellStyle name="Вывод" xfId="37" builtinId="21" customBuiltin="1"/>
    <cellStyle name="Вычисление" xfId="38" builtinId="22" customBuiltin="1"/>
    <cellStyle name="Гиперссылка 2" xfId="25" xr:uid="{00000000-0005-0000-0000-000023000000}"/>
    <cellStyle name="Денежный" xfId="11" builtinId="4"/>
    <cellStyle name="Денежный 2" xfId="2" xr:uid="{00000000-0005-0000-0000-000025000000}"/>
    <cellStyle name="Денежный 3" xfId="13" xr:uid="{00000000-0005-0000-0000-000026000000}"/>
    <cellStyle name="Денежный 4" xfId="24" xr:uid="{00000000-0005-0000-0000-000027000000}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44" builtinId="25" customBuiltin="1"/>
    <cellStyle name="Контрольная ячейка" xfId="40" builtinId="23" customBuiltin="1"/>
    <cellStyle name="Название" xfId="28" builtinId="15" customBuiltin="1"/>
    <cellStyle name="Нейтральный" xfId="35" builtinId="28" customBuiltin="1"/>
    <cellStyle name="Обычный" xfId="0" builtinId="0"/>
    <cellStyle name="Обычный 10" xfId="70" xr:uid="{00000000-0005-0000-0000-000031000000}"/>
    <cellStyle name="Обычный 11 2 4" xfId="21" xr:uid="{00000000-0005-0000-0000-000032000000}"/>
    <cellStyle name="Обычный 2" xfId="4" xr:uid="{00000000-0005-0000-0000-000033000000}"/>
    <cellStyle name="Обычный 2 2" xfId="22" xr:uid="{00000000-0005-0000-0000-000034000000}"/>
    <cellStyle name="Обычный 3" xfId="9" xr:uid="{00000000-0005-0000-0000-000035000000}"/>
    <cellStyle name="Обычный 4" xfId="12" xr:uid="{00000000-0005-0000-0000-000036000000}"/>
    <cellStyle name="Обычный 5" xfId="15" xr:uid="{00000000-0005-0000-0000-000037000000}"/>
    <cellStyle name="Обычный 6" xfId="23" xr:uid="{00000000-0005-0000-0000-000038000000}"/>
    <cellStyle name="Обычный 7" xfId="26" xr:uid="{00000000-0005-0000-0000-000039000000}"/>
    <cellStyle name="Обычный 8" xfId="27" xr:uid="{00000000-0005-0000-0000-00003A000000}"/>
    <cellStyle name="Обычный 9" xfId="69" xr:uid="{00000000-0005-0000-0000-00003B000000}"/>
    <cellStyle name="Обычный_КП_Система пожарной АТС_Пожарная диспетчерская 2ой вариант на NEC---20.03.09" xfId="1" xr:uid="{00000000-0005-0000-0000-00003D000000}"/>
    <cellStyle name="Обычный_Спецификация от 19.04.02" xfId="3" xr:uid="{00000000-0005-0000-0000-00003E000000}"/>
    <cellStyle name="Плохой" xfId="34" builtinId="27" customBuiltin="1"/>
    <cellStyle name="Пояснение" xfId="43" builtinId="53" customBuiltin="1"/>
    <cellStyle name="Примечание" xfId="42" builtinId="10" customBuiltin="1"/>
    <cellStyle name="Процентный 2" xfId="5" xr:uid="{00000000-0005-0000-0000-000042000000}"/>
    <cellStyle name="Процентный 3" xfId="14" xr:uid="{00000000-0005-0000-0000-000043000000}"/>
    <cellStyle name="Связанная ячейка" xfId="39" builtinId="24" customBuiltin="1"/>
    <cellStyle name="Стиль 1" xfId="10" xr:uid="{00000000-0005-0000-0000-000045000000}"/>
    <cellStyle name="Текст предупреждения" xfId="41" builtinId="11" customBuiltin="1"/>
    <cellStyle name="Хороший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11EDF.878FBEE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2</xdr:col>
      <xdr:colOff>2121476</xdr:colOff>
      <xdr:row>4</xdr:row>
      <xdr:rowOff>76200</xdr:rowOff>
    </xdr:to>
    <xdr:pic>
      <xdr:nvPicPr>
        <xdr:cNvPr id="4" name="Рисунок 1" descr="Описание: апробюдлд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3636817" cy="9380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9"/>
  <sheetViews>
    <sheetView tabSelected="1" view="pageBreakPreview" topLeftCell="A37" zoomScaleNormal="75" zoomScaleSheetLayoutView="100" workbookViewId="0">
      <pane xSplit="11" topLeftCell="L1" activePane="topRight" state="frozen"/>
      <selection activeCell="G29" sqref="G29"/>
      <selection pane="topRight" activeCell="K54" sqref="K54"/>
    </sheetView>
  </sheetViews>
  <sheetFormatPr defaultColWidth="9.140625" defaultRowHeight="12.75" x14ac:dyDescent="0.2"/>
  <cols>
    <col min="1" max="1" width="6.28515625" style="29" customWidth="1"/>
    <col min="2" max="2" width="17.28515625" style="26" customWidth="1"/>
    <col min="3" max="3" width="26.7109375" style="26" customWidth="1"/>
    <col min="4" max="4" width="71.42578125" style="2" customWidth="1"/>
    <col min="5" max="5" width="8.7109375" style="1" customWidth="1"/>
    <col min="6" max="6" width="8.42578125" style="1" customWidth="1"/>
    <col min="7" max="7" width="14.28515625" style="1" customWidth="1"/>
    <col min="8" max="8" width="16.28515625" style="1" customWidth="1"/>
    <col min="9" max="9" width="14.28515625" style="1" hidden="1" customWidth="1"/>
    <col min="10" max="10" width="15" style="1" hidden="1" customWidth="1"/>
    <col min="11" max="11" width="20.140625" style="1" customWidth="1"/>
    <col min="12" max="13" width="9.140625" style="22"/>
    <col min="14" max="14" width="13.7109375" style="22" bestFit="1" customWidth="1"/>
    <col min="15" max="16384" width="9.140625" style="22"/>
  </cols>
  <sheetData>
    <row r="1" spans="1:14" ht="20.25" x14ac:dyDescent="0.3">
      <c r="A1" s="25"/>
      <c r="C1" s="27"/>
      <c r="D1" s="21"/>
      <c r="E1" s="20"/>
      <c r="F1" s="19"/>
      <c r="G1" s="19"/>
      <c r="H1" s="19"/>
      <c r="I1" s="19"/>
      <c r="J1" s="19"/>
      <c r="K1" s="39" t="s">
        <v>7</v>
      </c>
    </row>
    <row r="2" spans="1:14" ht="20.25" x14ac:dyDescent="0.3">
      <c r="A2" s="25"/>
      <c r="B2"/>
      <c r="C2" s="27"/>
      <c r="D2" s="21"/>
      <c r="E2" s="20"/>
      <c r="F2" s="19"/>
      <c r="G2" s="19"/>
      <c r="H2" s="19"/>
      <c r="I2" s="19"/>
      <c r="J2" s="19"/>
      <c r="K2" s="50">
        <f ca="1">TODAY()</f>
        <v>46142</v>
      </c>
    </row>
    <row r="3" spans="1:14" ht="16.5" customHeight="1" x14ac:dyDescent="0.25">
      <c r="A3" s="28"/>
      <c r="E3" s="18"/>
      <c r="F3" s="18"/>
      <c r="G3" s="18"/>
      <c r="H3" s="18"/>
      <c r="I3" s="18"/>
      <c r="J3" s="18"/>
      <c r="K3" s="40"/>
    </row>
    <row r="4" spans="1:14" ht="15.75" customHeight="1" x14ac:dyDescent="0.25">
      <c r="B4" s="30"/>
      <c r="C4" s="30"/>
      <c r="D4" s="31"/>
      <c r="E4" s="17"/>
      <c r="F4" s="23"/>
      <c r="G4" s="23"/>
      <c r="H4" s="23"/>
      <c r="I4" s="23"/>
      <c r="J4" s="23"/>
      <c r="K4" s="41" t="s">
        <v>11</v>
      </c>
    </row>
    <row r="5" spans="1:14" ht="15.75" customHeight="1" x14ac:dyDescent="0.25">
      <c r="A5" s="32"/>
      <c r="B5" s="33"/>
      <c r="C5" s="33"/>
      <c r="D5" s="32"/>
      <c r="E5" s="16"/>
      <c r="F5" s="23"/>
      <c r="G5" s="23"/>
      <c r="H5" s="23"/>
      <c r="I5" s="23"/>
      <c r="J5" s="23"/>
      <c r="K5" s="41" t="s">
        <v>23</v>
      </c>
    </row>
    <row r="6" spans="1:14" ht="16.5" customHeight="1" x14ac:dyDescent="0.2">
      <c r="A6" s="34"/>
      <c r="B6" s="34"/>
      <c r="C6" s="34"/>
      <c r="D6" s="34"/>
      <c r="E6" s="49"/>
      <c r="F6" s="49"/>
      <c r="G6" s="49"/>
      <c r="H6" s="49"/>
      <c r="I6" s="49"/>
      <c r="J6" s="49"/>
      <c r="K6" s="41"/>
    </row>
    <row r="7" spans="1:14" ht="16.5" customHeight="1" x14ac:dyDescent="0.2">
      <c r="A7" s="34"/>
      <c r="B7" s="34"/>
      <c r="C7" s="34"/>
      <c r="D7" s="34"/>
      <c r="E7" s="49"/>
      <c r="F7" s="49"/>
      <c r="G7" s="49"/>
      <c r="H7" s="49"/>
      <c r="I7" s="49"/>
      <c r="J7" s="49"/>
      <c r="K7" s="41"/>
    </row>
    <row r="8" spans="1:14" ht="25.5" customHeight="1" x14ac:dyDescent="0.2">
      <c r="A8" s="79" t="s">
        <v>90</v>
      </c>
      <c r="B8" s="80"/>
      <c r="C8" s="80"/>
      <c r="D8" s="80"/>
      <c r="E8" s="80"/>
      <c r="F8" s="80"/>
      <c r="G8" s="80"/>
      <c r="H8" s="80"/>
      <c r="I8" s="80"/>
      <c r="J8" s="80"/>
      <c r="K8" s="80"/>
    </row>
    <row r="9" spans="1:14" ht="19.5" thickBot="1" x14ac:dyDescent="0.3">
      <c r="A9" s="35"/>
      <c r="B9" s="36"/>
      <c r="C9" s="36"/>
      <c r="D9" s="34"/>
      <c r="E9" s="15"/>
      <c r="F9" s="14"/>
      <c r="G9" s="14"/>
      <c r="H9" s="14"/>
      <c r="I9" s="14"/>
      <c r="J9" s="14"/>
      <c r="K9" s="5"/>
    </row>
    <row r="10" spans="1:14" ht="94.5" x14ac:dyDescent="0.2">
      <c r="A10" s="68" t="s">
        <v>6</v>
      </c>
      <c r="B10" s="69" t="s">
        <v>5</v>
      </c>
      <c r="C10" s="69" t="s">
        <v>4</v>
      </c>
      <c r="D10" s="69" t="s">
        <v>3</v>
      </c>
      <c r="E10" s="69" t="s">
        <v>2</v>
      </c>
      <c r="F10" s="69" t="s">
        <v>1</v>
      </c>
      <c r="G10" s="69" t="s">
        <v>16</v>
      </c>
      <c r="H10" s="69" t="s">
        <v>13</v>
      </c>
      <c r="I10" s="69" t="s">
        <v>17</v>
      </c>
      <c r="J10" s="69" t="s">
        <v>14</v>
      </c>
      <c r="K10" s="70" t="s">
        <v>15</v>
      </c>
    </row>
    <row r="11" spans="1:14" ht="15.75" x14ac:dyDescent="0.2">
      <c r="A11" s="60"/>
      <c r="B11" s="65"/>
      <c r="C11" s="66"/>
      <c r="D11" s="74" t="s">
        <v>26</v>
      </c>
      <c r="E11" s="53"/>
      <c r="F11" s="51"/>
      <c r="G11" s="54"/>
      <c r="H11" s="67"/>
      <c r="I11" s="54"/>
      <c r="J11" s="54"/>
      <c r="K11" s="61"/>
    </row>
    <row r="12" spans="1:14" ht="31.5" x14ac:dyDescent="0.2">
      <c r="A12" s="60">
        <v>1</v>
      </c>
      <c r="B12" s="65" t="s">
        <v>64</v>
      </c>
      <c r="C12" s="75" t="s">
        <v>31</v>
      </c>
      <c r="D12" s="55" t="s">
        <v>27</v>
      </c>
      <c r="E12" s="53" t="s">
        <v>22</v>
      </c>
      <c r="F12" s="51">
        <v>2</v>
      </c>
      <c r="G12" s="92">
        <v>32454.331800000004</v>
      </c>
      <c r="H12" s="54">
        <f>F12*G12</f>
        <v>64908.663600000007</v>
      </c>
      <c r="I12" s="54"/>
      <c r="J12" s="54">
        <f t="shared" ref="J12:J21" si="0">F12*I12</f>
        <v>0</v>
      </c>
      <c r="K12" s="61">
        <f t="shared" ref="K12:K22" si="1">H12+J12</f>
        <v>64908.663600000007</v>
      </c>
      <c r="N12" s="91"/>
    </row>
    <row r="13" spans="1:14" ht="31.5" x14ac:dyDescent="0.2">
      <c r="A13" s="60">
        <f>A12+1</f>
        <v>2</v>
      </c>
      <c r="B13" s="65" t="s">
        <v>64</v>
      </c>
      <c r="C13" s="52" t="s">
        <v>32</v>
      </c>
      <c r="D13" s="55" t="s">
        <v>28</v>
      </c>
      <c r="E13" s="53" t="s">
        <v>22</v>
      </c>
      <c r="F13" s="51">
        <v>4</v>
      </c>
      <c r="G13" s="92">
        <v>11041.3631</v>
      </c>
      <c r="H13" s="54">
        <f t="shared" ref="H13:H46" si="2">F13*G13</f>
        <v>44165.452400000002</v>
      </c>
      <c r="I13" s="54"/>
      <c r="J13" s="54">
        <f t="shared" si="0"/>
        <v>0</v>
      </c>
      <c r="K13" s="61">
        <f t="shared" si="1"/>
        <v>44165.452400000002</v>
      </c>
      <c r="N13" s="91"/>
    </row>
    <row r="14" spans="1:14" ht="31.5" x14ac:dyDescent="0.2">
      <c r="A14" s="60">
        <f t="shared" ref="A14:A49" si="3">A13+1</f>
        <v>3</v>
      </c>
      <c r="B14" s="65" t="s">
        <v>64</v>
      </c>
      <c r="C14" s="52" t="s">
        <v>33</v>
      </c>
      <c r="D14" s="55" t="s">
        <v>29</v>
      </c>
      <c r="E14" s="53" t="s">
        <v>22</v>
      </c>
      <c r="F14" s="51">
        <v>2</v>
      </c>
      <c r="G14" s="92">
        <v>37244.315900000001</v>
      </c>
      <c r="H14" s="54">
        <f t="shared" si="2"/>
        <v>74488.631800000003</v>
      </c>
      <c r="I14" s="54"/>
      <c r="J14" s="54">
        <f t="shared" si="0"/>
        <v>0</v>
      </c>
      <c r="K14" s="61">
        <f t="shared" si="1"/>
        <v>74488.631800000003</v>
      </c>
      <c r="N14" s="91"/>
    </row>
    <row r="15" spans="1:14" ht="31.5" x14ac:dyDescent="0.2">
      <c r="A15" s="60">
        <f t="shared" si="3"/>
        <v>4</v>
      </c>
      <c r="B15" s="65" t="s">
        <v>64</v>
      </c>
      <c r="C15" s="52" t="s">
        <v>32</v>
      </c>
      <c r="D15" s="55" t="s">
        <v>28</v>
      </c>
      <c r="E15" s="53" t="s">
        <v>22</v>
      </c>
      <c r="F15" s="51">
        <v>4</v>
      </c>
      <c r="G15" s="92">
        <v>11041.3631</v>
      </c>
      <c r="H15" s="54">
        <f t="shared" si="2"/>
        <v>44165.452400000002</v>
      </c>
      <c r="I15" s="54"/>
      <c r="J15" s="54">
        <f t="shared" si="0"/>
        <v>0</v>
      </c>
      <c r="K15" s="61">
        <f t="shared" si="1"/>
        <v>44165.452400000002</v>
      </c>
      <c r="N15" s="91"/>
    </row>
    <row r="16" spans="1:14" ht="31.5" x14ac:dyDescent="0.2">
      <c r="A16" s="60">
        <f t="shared" si="3"/>
        <v>5</v>
      </c>
      <c r="B16" s="65" t="s">
        <v>64</v>
      </c>
      <c r="C16" s="52" t="s">
        <v>34</v>
      </c>
      <c r="D16" s="55" t="s">
        <v>30</v>
      </c>
      <c r="E16" s="53" t="s">
        <v>22</v>
      </c>
      <c r="F16" s="51">
        <v>2</v>
      </c>
      <c r="G16" s="92">
        <v>3961.4315000000001</v>
      </c>
      <c r="H16" s="54">
        <f t="shared" si="2"/>
        <v>7922.8630000000003</v>
      </c>
      <c r="I16" s="54"/>
      <c r="J16" s="54">
        <f t="shared" si="0"/>
        <v>0</v>
      </c>
      <c r="K16" s="61">
        <f t="shared" si="1"/>
        <v>7922.8630000000003</v>
      </c>
      <c r="N16" s="91"/>
    </row>
    <row r="17" spans="1:14" ht="31.5" x14ac:dyDescent="0.2">
      <c r="A17" s="60">
        <f t="shared" si="3"/>
        <v>6</v>
      </c>
      <c r="B17" s="65" t="s">
        <v>64</v>
      </c>
      <c r="C17" s="75" t="s">
        <v>36</v>
      </c>
      <c r="D17" s="55" t="s">
        <v>35</v>
      </c>
      <c r="E17" s="53" t="s">
        <v>22</v>
      </c>
      <c r="F17" s="51">
        <v>29</v>
      </c>
      <c r="G17" s="92">
        <v>1176.1776000000002</v>
      </c>
      <c r="H17" s="54">
        <f t="shared" si="2"/>
        <v>34109.150400000006</v>
      </c>
      <c r="I17" s="54"/>
      <c r="J17" s="54">
        <f t="shared" si="0"/>
        <v>0</v>
      </c>
      <c r="K17" s="61">
        <f t="shared" si="1"/>
        <v>34109.150400000006</v>
      </c>
      <c r="N17" s="91"/>
    </row>
    <row r="18" spans="1:14" ht="31.5" x14ac:dyDescent="0.2">
      <c r="A18" s="60">
        <f t="shared" si="3"/>
        <v>7</v>
      </c>
      <c r="B18" s="65" t="s">
        <v>64</v>
      </c>
      <c r="C18" s="56" t="s">
        <v>38</v>
      </c>
      <c r="D18" s="55" t="s">
        <v>37</v>
      </c>
      <c r="E18" s="53" t="s">
        <v>22</v>
      </c>
      <c r="F18" s="53">
        <v>12</v>
      </c>
      <c r="G18" s="92">
        <v>1176.1776000000002</v>
      </c>
      <c r="H18" s="54">
        <f t="shared" si="2"/>
        <v>14114.131200000003</v>
      </c>
      <c r="I18" s="54"/>
      <c r="J18" s="54">
        <f t="shared" si="0"/>
        <v>0</v>
      </c>
      <c r="K18" s="61">
        <f t="shared" si="1"/>
        <v>14114.131200000003</v>
      </c>
      <c r="N18" s="91"/>
    </row>
    <row r="19" spans="1:14" ht="47.25" x14ac:dyDescent="0.2">
      <c r="A19" s="60">
        <f t="shared" si="3"/>
        <v>8</v>
      </c>
      <c r="B19" s="65" t="s">
        <v>64</v>
      </c>
      <c r="C19" s="75" t="s">
        <v>40</v>
      </c>
      <c r="D19" s="57" t="s">
        <v>39</v>
      </c>
      <c r="E19" s="53" t="s">
        <v>22</v>
      </c>
      <c r="F19" s="53">
        <v>49</v>
      </c>
      <c r="G19" s="92">
        <v>2074.6466</v>
      </c>
      <c r="H19" s="54">
        <f t="shared" si="2"/>
        <v>101657.68340000001</v>
      </c>
      <c r="I19" s="54"/>
      <c r="J19" s="54">
        <f t="shared" si="0"/>
        <v>0</v>
      </c>
      <c r="K19" s="61">
        <f t="shared" si="1"/>
        <v>101657.68340000001</v>
      </c>
      <c r="N19" s="91"/>
    </row>
    <row r="20" spans="1:14" ht="31.5" x14ac:dyDescent="0.2">
      <c r="A20" s="60">
        <f t="shared" si="3"/>
        <v>9</v>
      </c>
      <c r="B20" s="65" t="s">
        <v>64</v>
      </c>
      <c r="C20" s="75" t="s">
        <v>42</v>
      </c>
      <c r="D20" s="57" t="s">
        <v>41</v>
      </c>
      <c r="E20" s="53" t="s">
        <v>22</v>
      </c>
      <c r="F20" s="53">
        <v>26</v>
      </c>
      <c r="G20" s="92">
        <v>20440.885600000001</v>
      </c>
      <c r="H20" s="54">
        <f t="shared" si="2"/>
        <v>531463.02560000005</v>
      </c>
      <c r="I20" s="54"/>
      <c r="J20" s="54">
        <f t="shared" si="0"/>
        <v>0</v>
      </c>
      <c r="K20" s="61">
        <f t="shared" si="1"/>
        <v>531463.02560000005</v>
      </c>
      <c r="N20" s="91"/>
    </row>
    <row r="21" spans="1:14" ht="31.5" x14ac:dyDescent="0.2">
      <c r="A21" s="60">
        <f t="shared" si="3"/>
        <v>10</v>
      </c>
      <c r="B21" s="65" t="s">
        <v>64</v>
      </c>
      <c r="C21" s="75" t="s">
        <v>43</v>
      </c>
      <c r="D21" s="57" t="s">
        <v>41</v>
      </c>
      <c r="E21" s="53" t="s">
        <v>22</v>
      </c>
      <c r="F21" s="53">
        <v>109</v>
      </c>
      <c r="G21" s="92">
        <v>33142.073100000001</v>
      </c>
      <c r="H21" s="54">
        <f t="shared" si="2"/>
        <v>3612485.9679</v>
      </c>
      <c r="I21" s="54"/>
      <c r="J21" s="54">
        <f t="shared" si="0"/>
        <v>0</v>
      </c>
      <c r="K21" s="61">
        <f t="shared" si="1"/>
        <v>3612485.9679</v>
      </c>
      <c r="N21" s="91"/>
    </row>
    <row r="22" spans="1:14" ht="47.25" x14ac:dyDescent="0.2">
      <c r="A22" s="60">
        <f t="shared" si="3"/>
        <v>11</v>
      </c>
      <c r="B22" s="65" t="s">
        <v>64</v>
      </c>
      <c r="C22" s="75"/>
      <c r="D22" s="55" t="s">
        <v>44</v>
      </c>
      <c r="E22" s="53" t="s">
        <v>22</v>
      </c>
      <c r="F22" s="51">
        <v>135</v>
      </c>
      <c r="G22" s="92">
        <v>1161.1189999999999</v>
      </c>
      <c r="H22" s="54">
        <f t="shared" si="2"/>
        <v>156751.065</v>
      </c>
      <c r="I22" s="76"/>
      <c r="J22" s="54">
        <f>F22*I24</f>
        <v>0</v>
      </c>
      <c r="K22" s="61">
        <f t="shared" si="1"/>
        <v>156751.065</v>
      </c>
      <c r="N22" s="91"/>
    </row>
    <row r="23" spans="1:14" ht="47.25" x14ac:dyDescent="0.2">
      <c r="A23" s="60">
        <f t="shared" si="3"/>
        <v>12</v>
      </c>
      <c r="B23" s="65" t="s">
        <v>64</v>
      </c>
      <c r="C23" s="75"/>
      <c r="D23" s="55" t="s">
        <v>45</v>
      </c>
      <c r="E23" s="53" t="s">
        <v>22</v>
      </c>
      <c r="F23" s="51">
        <v>135</v>
      </c>
      <c r="G23" s="92">
        <v>1161.1189999999999</v>
      </c>
      <c r="H23" s="54">
        <f t="shared" si="2"/>
        <v>156751.065</v>
      </c>
      <c r="I23" s="76"/>
      <c r="J23" s="54">
        <f>F23*I25</f>
        <v>0</v>
      </c>
      <c r="K23" s="61">
        <f t="shared" ref="K23:K49" si="4">H23+J23</f>
        <v>156751.065</v>
      </c>
      <c r="N23" s="91"/>
    </row>
    <row r="24" spans="1:14" ht="31.5" x14ac:dyDescent="0.2">
      <c r="A24" s="60">
        <f t="shared" si="3"/>
        <v>13</v>
      </c>
      <c r="B24" s="65" t="s">
        <v>64</v>
      </c>
      <c r="C24" s="75" t="s">
        <v>47</v>
      </c>
      <c r="D24" s="55" t="s">
        <v>46</v>
      </c>
      <c r="E24" s="53" t="s">
        <v>22</v>
      </c>
      <c r="F24" s="51">
        <v>4</v>
      </c>
      <c r="G24" s="92">
        <v>5258.4899000000005</v>
      </c>
      <c r="H24" s="54">
        <f t="shared" si="2"/>
        <v>21033.959600000002</v>
      </c>
      <c r="I24" s="54"/>
      <c r="J24" s="54">
        <f>F24*I26</f>
        <v>0</v>
      </c>
      <c r="K24" s="61">
        <f t="shared" si="4"/>
        <v>21033.959600000002</v>
      </c>
      <c r="N24" s="91"/>
    </row>
    <row r="25" spans="1:14" ht="31.5" x14ac:dyDescent="0.2">
      <c r="A25" s="60">
        <f t="shared" si="3"/>
        <v>14</v>
      </c>
      <c r="B25" s="65" t="s">
        <v>64</v>
      </c>
      <c r="C25" s="75" t="s">
        <v>49</v>
      </c>
      <c r="D25" s="55" t="s">
        <v>48</v>
      </c>
      <c r="E25" s="53" t="s">
        <v>22</v>
      </c>
      <c r="F25" s="51">
        <v>10</v>
      </c>
      <c r="G25" s="92">
        <v>738.37610000000006</v>
      </c>
      <c r="H25" s="54">
        <f t="shared" si="2"/>
        <v>7383.7610000000004</v>
      </c>
      <c r="I25" s="54"/>
      <c r="J25" s="54">
        <f>F25*I27</f>
        <v>0</v>
      </c>
      <c r="K25" s="61">
        <f t="shared" si="4"/>
        <v>7383.7610000000004</v>
      </c>
      <c r="N25" s="91"/>
    </row>
    <row r="26" spans="1:14" ht="31.5" x14ac:dyDescent="0.2">
      <c r="A26" s="60">
        <f t="shared" si="3"/>
        <v>15</v>
      </c>
      <c r="B26" s="65" t="s">
        <v>64</v>
      </c>
      <c r="C26" s="75" t="s">
        <v>51</v>
      </c>
      <c r="D26" s="55" t="s">
        <v>50</v>
      </c>
      <c r="E26" s="53" t="s">
        <v>22</v>
      </c>
      <c r="F26" s="51">
        <v>1</v>
      </c>
      <c r="G26" s="92">
        <v>1280.7226000000001</v>
      </c>
      <c r="H26" s="54">
        <f t="shared" si="2"/>
        <v>1280.7226000000001</v>
      </c>
      <c r="I26" s="54"/>
      <c r="J26" s="54">
        <f>F26*I28</f>
        <v>0</v>
      </c>
      <c r="K26" s="61">
        <f t="shared" si="4"/>
        <v>1280.7226000000001</v>
      </c>
      <c r="N26" s="91"/>
    </row>
    <row r="27" spans="1:14" ht="31.5" x14ac:dyDescent="0.2">
      <c r="A27" s="60">
        <f t="shared" si="3"/>
        <v>16</v>
      </c>
      <c r="B27" s="65" t="s">
        <v>64</v>
      </c>
      <c r="C27" s="75" t="s">
        <v>52</v>
      </c>
      <c r="D27" s="55" t="s">
        <v>50</v>
      </c>
      <c r="E27" s="53" t="s">
        <v>22</v>
      </c>
      <c r="F27" s="51">
        <v>14</v>
      </c>
      <c r="G27" s="92">
        <v>1016.0847</v>
      </c>
      <c r="H27" s="54">
        <f t="shared" si="2"/>
        <v>14225.185799999999</v>
      </c>
      <c r="I27" s="54"/>
      <c r="J27" s="54">
        <f t="shared" ref="J27:J28" si="5">F27*I29</f>
        <v>0</v>
      </c>
      <c r="K27" s="61">
        <f t="shared" si="4"/>
        <v>14225.185799999999</v>
      </c>
      <c r="N27" s="91"/>
    </row>
    <row r="28" spans="1:14" ht="31.5" x14ac:dyDescent="0.2">
      <c r="A28" s="60">
        <f t="shared" si="3"/>
        <v>17</v>
      </c>
      <c r="B28" s="65" t="s">
        <v>64</v>
      </c>
      <c r="C28" s="75" t="s">
        <v>54</v>
      </c>
      <c r="D28" s="55" t="s">
        <v>53</v>
      </c>
      <c r="E28" s="53"/>
      <c r="F28" s="51">
        <v>16</v>
      </c>
      <c r="G28" s="92">
        <v>106.18270000000001</v>
      </c>
      <c r="H28" s="54">
        <f t="shared" si="2"/>
        <v>1698.9232000000002</v>
      </c>
      <c r="I28" s="54"/>
      <c r="J28" s="54">
        <f t="shared" si="5"/>
        <v>0</v>
      </c>
      <c r="K28" s="61">
        <f t="shared" si="4"/>
        <v>1698.9232000000002</v>
      </c>
      <c r="N28" s="91"/>
    </row>
    <row r="29" spans="1:14" ht="31.5" x14ac:dyDescent="0.2">
      <c r="A29" s="60"/>
      <c r="B29" s="65"/>
      <c r="C29" s="75"/>
      <c r="D29" s="74" t="s">
        <v>55</v>
      </c>
      <c r="E29" s="53"/>
      <c r="F29" s="51"/>
      <c r="G29" s="92">
        <v>0</v>
      </c>
      <c r="H29" s="54"/>
      <c r="I29" s="54"/>
      <c r="J29" s="54"/>
      <c r="K29" s="61"/>
      <c r="N29" s="91"/>
    </row>
    <row r="30" spans="1:14" ht="31.5" x14ac:dyDescent="0.2">
      <c r="A30" s="60">
        <v>18</v>
      </c>
      <c r="B30" s="65" t="s">
        <v>64</v>
      </c>
      <c r="C30" s="75" t="s">
        <v>57</v>
      </c>
      <c r="D30" s="55" t="s">
        <v>56</v>
      </c>
      <c r="E30" s="53" t="s">
        <v>22</v>
      </c>
      <c r="F30" s="51">
        <v>15</v>
      </c>
      <c r="G30" s="92">
        <v>50838.647300000004</v>
      </c>
      <c r="H30" s="54">
        <f t="shared" si="2"/>
        <v>762579.70950000011</v>
      </c>
      <c r="I30" s="54"/>
      <c r="J30" s="54">
        <f t="shared" ref="J30:J46" si="6">F30*I30</f>
        <v>0</v>
      </c>
      <c r="K30" s="61">
        <f t="shared" si="4"/>
        <v>762579.70950000011</v>
      </c>
      <c r="N30" s="91"/>
    </row>
    <row r="31" spans="1:14" ht="31.5" x14ac:dyDescent="0.2">
      <c r="A31" s="60">
        <f t="shared" si="3"/>
        <v>19</v>
      </c>
      <c r="B31" s="65" t="s">
        <v>64</v>
      </c>
      <c r="C31" s="75" t="s">
        <v>32</v>
      </c>
      <c r="D31" s="55" t="s">
        <v>28</v>
      </c>
      <c r="E31" s="53" t="s">
        <v>22</v>
      </c>
      <c r="F31" s="51">
        <v>30</v>
      </c>
      <c r="G31" s="92">
        <v>11041.3631</v>
      </c>
      <c r="H31" s="54">
        <f t="shared" si="2"/>
        <v>331240.89300000004</v>
      </c>
      <c r="I31" s="54"/>
      <c r="J31" s="54">
        <f t="shared" si="6"/>
        <v>0</v>
      </c>
      <c r="K31" s="61">
        <f t="shared" si="4"/>
        <v>331240.89300000004</v>
      </c>
      <c r="N31" s="91"/>
    </row>
    <row r="32" spans="1:14" ht="31.5" x14ac:dyDescent="0.2">
      <c r="A32" s="60">
        <f t="shared" si="3"/>
        <v>20</v>
      </c>
      <c r="B32" s="65" t="s">
        <v>64</v>
      </c>
      <c r="C32" s="75" t="s">
        <v>59</v>
      </c>
      <c r="D32" s="55" t="s">
        <v>58</v>
      </c>
      <c r="E32" s="53" t="s">
        <v>22</v>
      </c>
      <c r="F32" s="51">
        <v>19</v>
      </c>
      <c r="G32" s="92">
        <v>1803.4682</v>
      </c>
      <c r="H32" s="54">
        <f t="shared" si="2"/>
        <v>34265.895799999998</v>
      </c>
      <c r="I32" s="54"/>
      <c r="J32" s="54">
        <f t="shared" si="6"/>
        <v>0</v>
      </c>
      <c r="K32" s="61">
        <f t="shared" si="4"/>
        <v>34265.895799999998</v>
      </c>
      <c r="N32" s="91"/>
    </row>
    <row r="33" spans="1:14" ht="31.5" x14ac:dyDescent="0.2">
      <c r="A33" s="60">
        <f t="shared" si="3"/>
        <v>21</v>
      </c>
      <c r="B33" s="65" t="s">
        <v>64</v>
      </c>
      <c r="C33" s="75" t="s">
        <v>61</v>
      </c>
      <c r="D33" s="55" t="s">
        <v>60</v>
      </c>
      <c r="E33" s="53" t="s">
        <v>22</v>
      </c>
      <c r="F33" s="51">
        <v>81</v>
      </c>
      <c r="G33" s="92">
        <v>14365.698400000001</v>
      </c>
      <c r="H33" s="54">
        <f t="shared" si="2"/>
        <v>1163621.5704000001</v>
      </c>
      <c r="I33" s="54"/>
      <c r="J33" s="54">
        <f t="shared" si="6"/>
        <v>0</v>
      </c>
      <c r="K33" s="61">
        <f t="shared" si="4"/>
        <v>1163621.5704000001</v>
      </c>
      <c r="N33" s="91"/>
    </row>
    <row r="34" spans="1:14" ht="31.5" x14ac:dyDescent="0.2">
      <c r="A34" s="60">
        <f t="shared" si="3"/>
        <v>22</v>
      </c>
      <c r="B34" s="65" t="s">
        <v>64</v>
      </c>
      <c r="C34" s="75" t="s">
        <v>63</v>
      </c>
      <c r="D34" s="55" t="s">
        <v>62</v>
      </c>
      <c r="E34" s="53" t="s">
        <v>22</v>
      </c>
      <c r="F34" s="51">
        <v>15</v>
      </c>
      <c r="G34" s="92">
        <v>1545.3707999999999</v>
      </c>
      <c r="H34" s="54">
        <f t="shared" si="2"/>
        <v>23180.561999999998</v>
      </c>
      <c r="I34" s="54"/>
      <c r="J34" s="54">
        <f t="shared" si="6"/>
        <v>0</v>
      </c>
      <c r="K34" s="61">
        <f t="shared" si="4"/>
        <v>23180.561999999998</v>
      </c>
      <c r="N34" s="91"/>
    </row>
    <row r="35" spans="1:14" ht="15.75" x14ac:dyDescent="0.2">
      <c r="A35" s="60"/>
      <c r="B35" s="65"/>
      <c r="C35" s="75"/>
      <c r="D35" s="73" t="s">
        <v>24</v>
      </c>
      <c r="E35" s="53"/>
      <c r="F35" s="51"/>
      <c r="G35" s="92">
        <v>0</v>
      </c>
      <c r="H35" s="54"/>
      <c r="I35" s="54"/>
      <c r="J35" s="54"/>
      <c r="K35" s="61"/>
      <c r="N35" s="91"/>
    </row>
    <row r="36" spans="1:14" ht="31.5" x14ac:dyDescent="0.2">
      <c r="A36" s="60">
        <v>23</v>
      </c>
      <c r="B36" s="65"/>
      <c r="C36" s="52" t="s">
        <v>65</v>
      </c>
      <c r="D36" s="55" t="s">
        <v>68</v>
      </c>
      <c r="E36" s="53" t="s">
        <v>89</v>
      </c>
      <c r="F36" s="51">
        <v>3830</v>
      </c>
      <c r="G36" s="92">
        <v>107.8822</v>
      </c>
      <c r="H36" s="54">
        <f t="shared" si="2"/>
        <v>413188.826</v>
      </c>
      <c r="I36" s="54"/>
      <c r="J36" s="54">
        <f t="shared" si="6"/>
        <v>0</v>
      </c>
      <c r="K36" s="61">
        <f t="shared" si="4"/>
        <v>413188.826</v>
      </c>
      <c r="N36" s="91"/>
    </row>
    <row r="37" spans="1:14" ht="31.5" x14ac:dyDescent="0.2">
      <c r="A37" s="60">
        <f t="shared" si="3"/>
        <v>24</v>
      </c>
      <c r="B37" s="65"/>
      <c r="C37" s="52" t="s">
        <v>66</v>
      </c>
      <c r="D37" s="55" t="s">
        <v>68</v>
      </c>
      <c r="E37" s="53" t="s">
        <v>89</v>
      </c>
      <c r="F37" s="51">
        <v>4580</v>
      </c>
      <c r="G37" s="92">
        <v>100.5898</v>
      </c>
      <c r="H37" s="54">
        <f t="shared" si="2"/>
        <v>460701.28399999999</v>
      </c>
      <c r="I37" s="54"/>
      <c r="J37" s="54">
        <f t="shared" si="6"/>
        <v>0</v>
      </c>
      <c r="K37" s="61">
        <f t="shared" si="4"/>
        <v>460701.28399999999</v>
      </c>
      <c r="N37" s="91"/>
    </row>
    <row r="38" spans="1:14" ht="31.5" x14ac:dyDescent="0.2">
      <c r="A38" s="60">
        <f t="shared" si="3"/>
        <v>25</v>
      </c>
      <c r="B38" s="65"/>
      <c r="C38" s="52" t="s">
        <v>67</v>
      </c>
      <c r="D38" s="55" t="s">
        <v>68</v>
      </c>
      <c r="E38" s="53" t="s">
        <v>89</v>
      </c>
      <c r="F38" s="51">
        <v>3180</v>
      </c>
      <c r="G38" s="92">
        <v>79.23790000000001</v>
      </c>
      <c r="H38" s="54">
        <f t="shared" si="2"/>
        <v>251976.52200000003</v>
      </c>
      <c r="I38" s="54"/>
      <c r="J38" s="54">
        <f t="shared" si="6"/>
        <v>0</v>
      </c>
      <c r="K38" s="61">
        <f t="shared" si="4"/>
        <v>251976.52200000003</v>
      </c>
      <c r="N38" s="91"/>
    </row>
    <row r="39" spans="1:14" ht="31.5" x14ac:dyDescent="0.2">
      <c r="A39" s="60">
        <f t="shared" si="3"/>
        <v>26</v>
      </c>
      <c r="B39" s="65" t="s">
        <v>83</v>
      </c>
      <c r="C39" s="75" t="s">
        <v>69</v>
      </c>
      <c r="D39" s="55" t="s">
        <v>76</v>
      </c>
      <c r="E39" s="53" t="s">
        <v>89</v>
      </c>
      <c r="F39" s="51">
        <v>100</v>
      </c>
      <c r="G39" s="92">
        <v>118.83110000000001</v>
      </c>
      <c r="H39" s="54">
        <f t="shared" si="2"/>
        <v>11883.11</v>
      </c>
      <c r="I39" s="54"/>
      <c r="J39" s="54">
        <f t="shared" si="6"/>
        <v>0</v>
      </c>
      <c r="K39" s="61">
        <f t="shared" si="4"/>
        <v>11883.11</v>
      </c>
      <c r="N39" s="91"/>
    </row>
    <row r="40" spans="1:14" ht="15.75" x14ac:dyDescent="0.2">
      <c r="A40" s="60">
        <f t="shared" si="3"/>
        <v>27</v>
      </c>
      <c r="B40" s="65" t="s">
        <v>84</v>
      </c>
      <c r="C40" s="75"/>
      <c r="D40" s="55" t="s">
        <v>70</v>
      </c>
      <c r="E40" s="53" t="s">
        <v>25</v>
      </c>
      <c r="F40" s="51">
        <v>2</v>
      </c>
      <c r="G40" s="92">
        <v>5.0161000000000007</v>
      </c>
      <c r="H40" s="54">
        <f t="shared" si="2"/>
        <v>10.032200000000001</v>
      </c>
      <c r="I40" s="54"/>
      <c r="J40" s="54">
        <f t="shared" si="6"/>
        <v>0</v>
      </c>
      <c r="K40" s="61">
        <f t="shared" si="4"/>
        <v>10.032200000000001</v>
      </c>
      <c r="N40" s="91"/>
    </row>
    <row r="41" spans="1:14" ht="15.75" x14ac:dyDescent="0.2">
      <c r="A41" s="60">
        <f t="shared" si="3"/>
        <v>28</v>
      </c>
      <c r="B41" s="65"/>
      <c r="C41" s="75" t="s">
        <v>72</v>
      </c>
      <c r="D41" s="55" t="s">
        <v>71</v>
      </c>
      <c r="E41" s="53" t="s">
        <v>89</v>
      </c>
      <c r="F41" s="51">
        <v>11630</v>
      </c>
      <c r="G41" s="92">
        <v>104.751</v>
      </c>
      <c r="H41" s="54">
        <f t="shared" si="2"/>
        <v>1218254.1300000001</v>
      </c>
      <c r="I41" s="54"/>
      <c r="J41" s="54">
        <f t="shared" si="6"/>
        <v>0</v>
      </c>
      <c r="K41" s="61">
        <f t="shared" si="4"/>
        <v>1218254.1300000001</v>
      </c>
      <c r="N41" s="91"/>
    </row>
    <row r="42" spans="1:14" ht="31.5" x14ac:dyDescent="0.2">
      <c r="A42" s="60">
        <f t="shared" si="3"/>
        <v>29</v>
      </c>
      <c r="B42" s="65" t="s">
        <v>85</v>
      </c>
      <c r="C42" s="56"/>
      <c r="D42" s="57" t="s">
        <v>75</v>
      </c>
      <c r="E42" s="53" t="s">
        <v>25</v>
      </c>
      <c r="F42" s="53">
        <v>60</v>
      </c>
      <c r="G42" s="92">
        <v>69.2881</v>
      </c>
      <c r="H42" s="54">
        <f t="shared" si="2"/>
        <v>4157.2860000000001</v>
      </c>
      <c r="I42" s="54"/>
      <c r="J42" s="54">
        <f t="shared" si="6"/>
        <v>0</v>
      </c>
      <c r="K42" s="61">
        <f t="shared" si="4"/>
        <v>4157.2860000000001</v>
      </c>
      <c r="N42" s="91"/>
    </row>
    <row r="43" spans="1:14" ht="31.5" x14ac:dyDescent="0.2">
      <c r="A43" s="60">
        <f t="shared" si="3"/>
        <v>30</v>
      </c>
      <c r="B43" s="65" t="s">
        <v>86</v>
      </c>
      <c r="C43" s="56" t="s">
        <v>74</v>
      </c>
      <c r="D43" s="57" t="s">
        <v>73</v>
      </c>
      <c r="E43" s="53" t="s">
        <v>25</v>
      </c>
      <c r="F43" s="53">
        <v>4</v>
      </c>
      <c r="G43" s="92">
        <v>2208.3200000000002</v>
      </c>
      <c r="H43" s="54">
        <f t="shared" si="2"/>
        <v>8833.2800000000007</v>
      </c>
      <c r="I43" s="54"/>
      <c r="J43" s="54">
        <f t="shared" si="6"/>
        <v>0</v>
      </c>
      <c r="K43" s="61">
        <f t="shared" si="4"/>
        <v>8833.2800000000007</v>
      </c>
      <c r="N43" s="91"/>
    </row>
    <row r="44" spans="1:14" ht="15.75" x14ac:dyDescent="0.2">
      <c r="A44" s="60">
        <f t="shared" si="3"/>
        <v>31</v>
      </c>
      <c r="B44" s="53"/>
      <c r="C44" s="56"/>
      <c r="D44" s="57" t="s">
        <v>77</v>
      </c>
      <c r="E44" s="53" t="s">
        <v>25</v>
      </c>
      <c r="F44" s="53">
        <v>34890</v>
      </c>
      <c r="G44" s="92">
        <v>4.12</v>
      </c>
      <c r="H44" s="54">
        <f t="shared" si="2"/>
        <v>143746.80000000002</v>
      </c>
      <c r="I44" s="54"/>
      <c r="J44" s="54">
        <f t="shared" si="6"/>
        <v>0</v>
      </c>
      <c r="K44" s="61">
        <f t="shared" si="4"/>
        <v>143746.80000000002</v>
      </c>
      <c r="N44" s="91"/>
    </row>
    <row r="45" spans="1:14" ht="15.75" x14ac:dyDescent="0.2">
      <c r="A45" s="60">
        <f t="shared" si="3"/>
        <v>32</v>
      </c>
      <c r="B45" s="53"/>
      <c r="C45" s="56"/>
      <c r="D45" s="57" t="s">
        <v>78</v>
      </c>
      <c r="E45" s="53" t="s">
        <v>25</v>
      </c>
      <c r="F45" s="53">
        <v>34890</v>
      </c>
      <c r="G45" s="92">
        <v>4.12</v>
      </c>
      <c r="H45" s="54">
        <f t="shared" si="2"/>
        <v>143746.80000000002</v>
      </c>
      <c r="I45" s="54"/>
      <c r="J45" s="54">
        <f t="shared" si="6"/>
        <v>0</v>
      </c>
      <c r="K45" s="61">
        <f t="shared" si="4"/>
        <v>143746.80000000002</v>
      </c>
      <c r="N45" s="91"/>
    </row>
    <row r="46" spans="1:14" ht="15.75" x14ac:dyDescent="0.2">
      <c r="A46" s="60">
        <f t="shared" si="3"/>
        <v>33</v>
      </c>
      <c r="B46" s="65" t="s">
        <v>84</v>
      </c>
      <c r="C46" s="59"/>
      <c r="D46" s="57" t="s">
        <v>79</v>
      </c>
      <c r="E46" s="53" t="s">
        <v>25</v>
      </c>
      <c r="F46" s="53">
        <v>34890</v>
      </c>
      <c r="G46" s="92">
        <v>16.232800000000001</v>
      </c>
      <c r="H46" s="54">
        <f t="shared" si="2"/>
        <v>566362.39199999999</v>
      </c>
      <c r="I46" s="54"/>
      <c r="J46" s="54">
        <f t="shared" si="6"/>
        <v>0</v>
      </c>
      <c r="K46" s="61">
        <f t="shared" si="4"/>
        <v>566362.39199999999</v>
      </c>
      <c r="N46" s="91"/>
    </row>
    <row r="47" spans="1:14" ht="15.75" x14ac:dyDescent="0.2">
      <c r="A47" s="60">
        <f t="shared" si="3"/>
        <v>34</v>
      </c>
      <c r="B47" s="65" t="s">
        <v>84</v>
      </c>
      <c r="C47" s="59"/>
      <c r="D47" s="57" t="s">
        <v>80</v>
      </c>
      <c r="E47" s="53" t="s">
        <v>25</v>
      </c>
      <c r="F47" s="53">
        <v>34890</v>
      </c>
      <c r="G47" s="92">
        <v>24.246199999999998</v>
      </c>
      <c r="H47" s="54">
        <f t="shared" ref="H47:H49" si="7">F47*G47</f>
        <v>845949.91799999995</v>
      </c>
      <c r="I47" s="54"/>
      <c r="J47" s="54">
        <f t="shared" ref="J47:J49" si="8">F47*I47</f>
        <v>0</v>
      </c>
      <c r="K47" s="61">
        <f t="shared" si="4"/>
        <v>845949.91799999995</v>
      </c>
      <c r="N47" s="91"/>
    </row>
    <row r="48" spans="1:14" ht="15.75" x14ac:dyDescent="0.2">
      <c r="A48" s="60">
        <f t="shared" si="3"/>
        <v>35</v>
      </c>
      <c r="B48" s="58" t="s">
        <v>87</v>
      </c>
      <c r="C48" s="59"/>
      <c r="D48" s="57" t="s">
        <v>81</v>
      </c>
      <c r="E48" s="53" t="s">
        <v>89</v>
      </c>
      <c r="F48" s="53">
        <v>20</v>
      </c>
      <c r="G48" s="92">
        <v>414.16300000000001</v>
      </c>
      <c r="H48" s="54">
        <f t="shared" si="7"/>
        <v>8283.26</v>
      </c>
      <c r="I48" s="54"/>
      <c r="J48" s="54">
        <f t="shared" si="8"/>
        <v>0</v>
      </c>
      <c r="K48" s="61">
        <f t="shared" si="4"/>
        <v>8283.26</v>
      </c>
      <c r="N48" s="91"/>
    </row>
    <row r="49" spans="1:14" ht="32.25" thickBot="1" x14ac:dyDescent="0.25">
      <c r="A49" s="60">
        <f t="shared" si="3"/>
        <v>36</v>
      </c>
      <c r="B49" s="58" t="s">
        <v>88</v>
      </c>
      <c r="C49" s="59"/>
      <c r="D49" s="57" t="s">
        <v>82</v>
      </c>
      <c r="E49" s="53" t="s">
        <v>25</v>
      </c>
      <c r="F49" s="53">
        <v>4</v>
      </c>
      <c r="G49" s="91">
        <v>878.59</v>
      </c>
      <c r="H49" s="54">
        <f t="shared" si="7"/>
        <v>3514.36</v>
      </c>
      <c r="I49" s="54"/>
      <c r="J49" s="54">
        <f t="shared" si="8"/>
        <v>0</v>
      </c>
      <c r="K49" s="61">
        <f t="shared" si="4"/>
        <v>3514.36</v>
      </c>
      <c r="N49" s="91"/>
    </row>
    <row r="50" spans="1:14" ht="21.95" customHeight="1" x14ac:dyDescent="0.25">
      <c r="A50" s="77"/>
      <c r="B50" s="78"/>
      <c r="C50" s="78"/>
      <c r="D50" s="78"/>
      <c r="E50" s="78"/>
      <c r="F50" s="78"/>
      <c r="G50" s="78"/>
      <c r="H50" s="78"/>
      <c r="I50" s="78"/>
      <c r="J50" s="78"/>
      <c r="K50" s="71"/>
    </row>
    <row r="51" spans="1:14" ht="21.95" customHeight="1" x14ac:dyDescent="0.25">
      <c r="A51" s="85" t="s">
        <v>18</v>
      </c>
      <c r="B51" s="86"/>
      <c r="C51" s="86"/>
      <c r="D51" s="86"/>
      <c r="E51" s="86"/>
      <c r="F51" s="86"/>
      <c r="G51" s="86"/>
      <c r="H51" s="86"/>
      <c r="I51" s="86"/>
      <c r="J51" s="86"/>
      <c r="K51" s="62">
        <f>SUM(H11:H49)</f>
        <v>11284102.334800001</v>
      </c>
    </row>
    <row r="52" spans="1:14" ht="21.95" hidden="1" customHeight="1" x14ac:dyDescent="0.2">
      <c r="A52" s="85" t="s">
        <v>19</v>
      </c>
      <c r="B52" s="87"/>
      <c r="C52" s="87"/>
      <c r="D52" s="87"/>
      <c r="E52" s="87"/>
      <c r="F52" s="87"/>
      <c r="G52" s="87"/>
      <c r="H52" s="87"/>
      <c r="I52" s="87"/>
      <c r="J52" s="87"/>
      <c r="K52" s="72">
        <f>SUM(J11:J49)</f>
        <v>0</v>
      </c>
    </row>
    <row r="53" spans="1:14" ht="21.95" hidden="1" customHeight="1" x14ac:dyDescent="0.25">
      <c r="A53" s="88"/>
      <c r="B53" s="86"/>
      <c r="C53" s="86"/>
      <c r="D53" s="86"/>
      <c r="E53" s="86"/>
      <c r="F53" s="86"/>
      <c r="G53" s="86"/>
      <c r="H53" s="86"/>
      <c r="I53" s="86"/>
      <c r="J53" s="86"/>
      <c r="K53" s="63"/>
    </row>
    <row r="54" spans="1:14" ht="21.95" customHeight="1" x14ac:dyDescent="0.25">
      <c r="A54" s="85" t="s">
        <v>21</v>
      </c>
      <c r="B54" s="86"/>
      <c r="C54" s="86"/>
      <c r="D54" s="86"/>
      <c r="E54" s="86"/>
      <c r="F54" s="86"/>
      <c r="G54" s="86"/>
      <c r="H54" s="86"/>
      <c r="I54" s="86"/>
      <c r="J54" s="86"/>
      <c r="K54" s="62">
        <f>K51*22/122</f>
        <v>2034838.1259475411</v>
      </c>
    </row>
    <row r="55" spans="1:14" ht="21.95" customHeight="1" thickBot="1" x14ac:dyDescent="0.3">
      <c r="A55" s="89" t="s">
        <v>20</v>
      </c>
      <c r="B55" s="90"/>
      <c r="C55" s="90"/>
      <c r="D55" s="90"/>
      <c r="E55" s="90"/>
      <c r="F55" s="90"/>
      <c r="G55" s="90"/>
      <c r="H55" s="90"/>
      <c r="I55" s="90"/>
      <c r="J55" s="90"/>
      <c r="K55" s="64">
        <f>K51</f>
        <v>11284102.334800001</v>
      </c>
    </row>
    <row r="56" spans="1:14" ht="15.75" x14ac:dyDescent="0.2">
      <c r="A56" s="13"/>
      <c r="B56" s="13"/>
      <c r="C56" s="37"/>
      <c r="D56" s="12"/>
      <c r="E56" s="11"/>
      <c r="F56" s="10"/>
      <c r="G56" s="10"/>
      <c r="H56" s="10"/>
      <c r="I56" s="10"/>
      <c r="J56" s="10"/>
      <c r="K56" s="9"/>
    </row>
    <row r="57" spans="1:14" ht="15.75" x14ac:dyDescent="0.25">
      <c r="A57" s="43"/>
      <c r="B57" s="6" t="s">
        <v>0</v>
      </c>
      <c r="C57" s="8"/>
      <c r="D57" s="6"/>
      <c r="E57" s="7"/>
      <c r="F57" s="6"/>
      <c r="G57" s="6"/>
      <c r="H57" s="6"/>
      <c r="I57" s="6"/>
      <c r="J57" s="6"/>
      <c r="K57" s="9"/>
    </row>
    <row r="58" spans="1:14" ht="16.5" customHeight="1" x14ac:dyDescent="0.25">
      <c r="A58" s="43"/>
      <c r="B58" s="83" t="s">
        <v>8</v>
      </c>
      <c r="C58" s="84"/>
      <c r="D58" s="84"/>
      <c r="E58" s="84"/>
      <c r="F58" s="84"/>
      <c r="G58" s="84"/>
      <c r="H58" s="84"/>
      <c r="I58" s="84"/>
      <c r="J58" s="84"/>
      <c r="K58" s="9"/>
    </row>
    <row r="59" spans="1:14" ht="15.75" customHeight="1" x14ac:dyDescent="0.2">
      <c r="A59" s="43"/>
      <c r="B59" s="81" t="s">
        <v>9</v>
      </c>
      <c r="C59" s="82"/>
      <c r="D59" s="82"/>
      <c r="E59" s="82"/>
      <c r="F59" s="82"/>
      <c r="G59" s="82"/>
      <c r="H59" s="82"/>
      <c r="I59" s="82"/>
      <c r="J59" s="82"/>
      <c r="K59" s="9"/>
    </row>
    <row r="60" spans="1:14" ht="15.75" customHeight="1" x14ac:dyDescent="0.2">
      <c r="A60" s="43"/>
      <c r="B60" s="81"/>
      <c r="C60" s="82"/>
      <c r="D60" s="82"/>
      <c r="E60" s="82"/>
      <c r="F60" s="82"/>
      <c r="G60" s="82"/>
      <c r="H60" s="82"/>
      <c r="I60" s="82"/>
      <c r="J60" s="82"/>
      <c r="K60" s="9"/>
    </row>
    <row r="61" spans="1:14" ht="15.75" customHeight="1" x14ac:dyDescent="0.2">
      <c r="A61" s="43"/>
      <c r="B61" s="81"/>
      <c r="C61" s="82"/>
      <c r="D61" s="82"/>
      <c r="E61" s="82"/>
      <c r="F61" s="82"/>
      <c r="G61" s="82"/>
      <c r="H61" s="82"/>
      <c r="I61" s="82"/>
      <c r="J61" s="82"/>
      <c r="K61" s="9"/>
    </row>
    <row r="62" spans="1:14" ht="15.75" x14ac:dyDescent="0.25">
      <c r="A62" s="45"/>
      <c r="B62" s="46"/>
      <c r="C62" s="47"/>
      <c r="D62" s="44"/>
      <c r="E62" s="44"/>
      <c r="F62" s="5"/>
      <c r="G62" s="5"/>
      <c r="H62" s="5"/>
      <c r="I62" s="5"/>
      <c r="J62" s="5"/>
      <c r="K62" s="24"/>
    </row>
    <row r="63" spans="1:14" ht="15.75" x14ac:dyDescent="0.25">
      <c r="A63" s="42" t="s">
        <v>10</v>
      </c>
      <c r="B63" s="48"/>
      <c r="C63" s="42"/>
      <c r="D63" s="42"/>
      <c r="E63" s="42" t="s">
        <v>12</v>
      </c>
      <c r="K63" s="4"/>
    </row>
    <row r="64" spans="1:14" ht="15.75" x14ac:dyDescent="0.25">
      <c r="A64" s="42"/>
      <c r="B64" s="42"/>
      <c r="C64" s="42"/>
      <c r="D64" s="42"/>
      <c r="E64" s="42"/>
      <c r="K64" s="5"/>
    </row>
    <row r="65" spans="1:11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 ht="15.75" x14ac:dyDescent="0.2">
      <c r="K66" s="3"/>
    </row>
    <row r="67" spans="1:11" ht="15.75" x14ac:dyDescent="0.2">
      <c r="K67" s="3"/>
    </row>
    <row r="69" spans="1:11" ht="20.25" x14ac:dyDescent="0.3">
      <c r="A69" s="38"/>
    </row>
  </sheetData>
  <mergeCells count="11">
    <mergeCell ref="B61:J61"/>
    <mergeCell ref="A51:J51"/>
    <mergeCell ref="A52:J52"/>
    <mergeCell ref="A53:J53"/>
    <mergeCell ref="A54:J54"/>
    <mergeCell ref="A55:J55"/>
    <mergeCell ref="A50:J50"/>
    <mergeCell ref="A8:K8"/>
    <mergeCell ref="B60:J60"/>
    <mergeCell ref="B58:J58"/>
    <mergeCell ref="B59:J59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АПС</vt:lpstr>
      <vt:lpstr>АПС!Заголовки_для_печати</vt:lpstr>
      <vt:lpstr>АПС!Область_печати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Юнанова Маргарита</dc:creator>
  <cp:lastModifiedBy>Ермоленко Михаил</cp:lastModifiedBy>
  <cp:lastPrinted>2015-09-01T12:32:19Z</cp:lastPrinted>
  <dcterms:created xsi:type="dcterms:W3CDTF">2012-09-19T06:43:48Z</dcterms:created>
  <dcterms:modified xsi:type="dcterms:W3CDTF">2026-04-30T09:31:51Z</dcterms:modified>
</cp:coreProperties>
</file>