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М10\ЦЕХ-20251007T085800Z-1-001\ЦЕХ\Фундаменты под оборудование и плита пола цех М10\Стройтех ЭС-2 - не согласовано\"/>
    </mc:Choice>
  </mc:AlternateContent>
  <xr:revisionPtr revIDLastSave="0" documentId="13_ncr:1_{DE87198D-27E5-4264-8A15-2864BD00DBE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able 1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3" i="1" l="1"/>
  <c r="F34" i="1"/>
  <c r="F35" i="1"/>
  <c r="F36" i="1"/>
  <c r="F37" i="1"/>
  <c r="F38" i="1"/>
  <c r="F39" i="1"/>
  <c r="F40" i="1"/>
  <c r="F41" i="1"/>
  <c r="F42" i="1"/>
  <c r="F43" i="1"/>
  <c r="F44" i="1"/>
  <c r="F32" i="1"/>
  <c r="F22" i="1"/>
  <c r="F23" i="1"/>
  <c r="F24" i="1"/>
  <c r="F25" i="1"/>
  <c r="F26" i="1"/>
  <c r="F27" i="1"/>
  <c r="F28" i="1"/>
  <c r="F29" i="1"/>
  <c r="F30" i="1"/>
  <c r="F21" i="1"/>
  <c r="F19" i="1"/>
  <c r="F18" i="1"/>
  <c r="F15" i="1"/>
  <c r="F12" i="1"/>
  <c r="F11" i="1"/>
  <c r="F10" i="1"/>
  <c r="F5" i="1"/>
  <c r="F6" i="1"/>
  <c r="F7" i="1"/>
  <c r="F4" i="1"/>
  <c r="D12" i="2"/>
  <c r="M13" i="2"/>
  <c r="E40" i="1"/>
  <c r="E38" i="1"/>
  <c r="E35" i="1"/>
  <c r="E34" i="1"/>
  <c r="E33" i="1"/>
  <c r="F17" i="1"/>
  <c r="F45" i="1" l="1"/>
</calcChain>
</file>

<file path=xl/sharedStrings.xml><?xml version="1.0" encoding="utf-8"?>
<sst xmlns="http://schemas.openxmlformats.org/spreadsheetml/2006/main" count="160" uniqueCount="82">
  <si>
    <t>№</t>
  </si>
  <si>
    <t>Вид работ</t>
  </si>
  <si>
    <t>Ед. измер</t>
  </si>
  <si>
    <t>Объем</t>
  </si>
  <si>
    <t>Формула расчета</t>
  </si>
  <si>
    <t>Примечание</t>
  </si>
  <si>
    <t>Автоматизация системы противодымной вентиляции (приточная)</t>
  </si>
  <si>
    <t>Монтаж шкафа управления системой вентиляции</t>
  </si>
  <si>
    <t>шт</t>
  </si>
  <si>
    <t>Монтаж распределительной коробки</t>
  </si>
  <si>
    <t>- Коробка распределительная огнестойкая КРОПС, IP41, габаритные размеры 80х80х35 мм, для кабелей сечением до 2,5 мм2, 6 клемм - 20 шт</t>
  </si>
  <si>
    <t>Монтаж терминальной платы TRB-110</t>
  </si>
  <si>
    <t>- Терминальная плата TRB-110 - 20 шт.</t>
  </si>
  <si>
    <t>Автоматизация системы противодымной вентиляции (вытяжная)</t>
  </si>
  <si>
    <t>Монтаж шкаф управления пожарными люками</t>
  </si>
  <si>
    <t>- Шкаф управления пожарный люками дымовыми ШКВАЛ-ЛК-02- (В+В)-Х - 2 шт</t>
  </si>
  <si>
    <t>Шит АВР для питания АПСиСОУЭ</t>
  </si>
  <si>
    <t>Монтаж щита АВР для питания АПСиСОУЭ</t>
  </si>
  <si>
    <t>Монтаж ответтвительной коробки</t>
  </si>
  <si>
    <t>Затягивание кабеля в гофротрубу</t>
  </si>
  <si>
    <t>м</t>
  </si>
  <si>
    <t>Прокладка гофрированной ПВХ трубы для защиты кабеля</t>
  </si>
  <si>
    <t>Монтаж гильз из стальной тубы для прохода кабеля</t>
  </si>
  <si>
    <t>- Труба стальная водогазопроводная 50х3,5 - 12 м</t>
  </si>
  <si>
    <t>Герметизация проходов</t>
  </si>
  <si>
    <t>- Пена противопожарная, марка "PROMAFOAM-C" (700 мл) - 10 шт</t>
  </si>
  <si>
    <r>
      <rPr>
        <b/>
        <i/>
        <u/>
        <sz val="12"/>
        <rFont val="Times New Roman"/>
        <family val="1"/>
        <charset val="204"/>
      </rPr>
      <t>Монтаж оборудования:</t>
    </r>
  </si>
  <si>
    <r>
      <rPr>
        <sz val="12"/>
        <rFont val="Times New Roman"/>
        <family val="1"/>
        <charset val="204"/>
      </rPr>
      <t>- Шкаф управления системами противодымной  вентиляции ШКВАЛ 210-03000Р*1-
6К*1 - 8 шт;</t>
    </r>
  </si>
  <si>
    <r>
      <rPr>
        <sz val="12"/>
        <rFont val="Times New Roman"/>
        <family val="1"/>
        <charset val="204"/>
      </rPr>
      <t>- Шкаф управления системами противодымной  вентиляции ШКВАЛ 210-02200Р*1-
6К*1 - 2 шт;</t>
    </r>
  </si>
  <si>
    <r>
      <rPr>
        <sz val="12"/>
        <rFont val="Times New Roman"/>
        <family val="1"/>
        <charset val="204"/>
      </rPr>
      <t>- Шкаф управления пожарный люками дымовыми ШКВАЛ-ЛК-02- (ЦШ+ЦШ)-Х - 6
шт</t>
    </r>
  </si>
  <si>
    <r>
      <rPr>
        <sz val="12"/>
        <rFont val="Times New Roman"/>
        <family val="1"/>
        <charset val="204"/>
      </rPr>
      <t>- Коробка распределительная огнестойкая КРОПС, IP41, габаритные размеры
80х80х35 мм, для кабелей сечением до 10 мм2, 6 клемм - 66 шт</t>
    </r>
  </si>
  <si>
    <r>
      <rPr>
        <sz val="12"/>
        <rFont val="Times New Roman"/>
        <family val="1"/>
        <charset val="204"/>
      </rPr>
      <t>- Контактор 1НО+1НЗ 50Гц NXC-25 25A 220В/АС3 - 4 шт;
- Реле напряжения РНПП-311М-УХЛ3.1 - 2 шт;
- Автоматический выключатель х-ка C NB1-63 3P 20А 6кА - 4 шт;
- Автоматический выключатель модульный х-ка C NXB-63 1P 6А 6кА - 2 шт;
- Автоматический выключатель х-ка C NXB-63 3P 6А 6кА - 2 шт; Клемма проходная, винтовой зажим, 2 точки подключения, 16 кв.мм, серая - 18 шт;
- Клемма проходная, винтовой зажим, 2 точки подключения, 16 кв.мм, синяя - 6 шт;
- Клемма заземления, винтовой зажим, 2 точки подключения, 16 кв.мм, жёлто- зелёная - 6 шт;
- Перфокороб, 40 X 25 ММ (ГхШ), L=2000ММ, RAL 7030 СЕРЫЙ - 10 шт;
- Сигнальная лампа, 100-230VAC, 22мм, IP65, зеленая - 2шт;
- Сигнальная лампа, 100-230VAC, 22мм, IP65, красная - 2 шт;
- Корпус навесной с М/П ВxШxГ 500х400х250 мм - 2 шт;
- SZ несущая шина согл. EN 60 715, исполнение TS 35/15, L: 2000 мм - 6шт;
- Сальник IP54 d отв. 20 мм / d провод. 6-12 мм - 8 шт;
- SV шина E-Cu, ШВ: 15x5 мм, L: 2400 мм - 4 шт;</t>
    </r>
  </si>
  <si>
    <r>
      <rPr>
        <b/>
        <i/>
        <u/>
        <sz val="12"/>
        <rFont val="Times New Roman"/>
        <family val="1"/>
        <charset val="204"/>
      </rPr>
      <t>Монтаж кабельных линий:</t>
    </r>
  </si>
  <si>
    <r>
      <rPr>
        <sz val="12"/>
        <rFont val="Times New Roman"/>
        <family val="1"/>
        <charset val="204"/>
      </rPr>
      <t>- Ответвительная коробка KXP 1651-160 А - вставкой с компактным выключателем- 3Р  - 4 шт
- Автоматический выключатель 25А, трехполюсный NM8N-125C TM 3P 25А 36кА ® -
4 шт</t>
    </r>
  </si>
  <si>
    <r>
      <rPr>
        <sz val="12"/>
        <rFont val="Times New Roman"/>
        <family val="1"/>
        <charset val="204"/>
      </rPr>
      <t>- KXP 1651-160 A-ВСТАВНОЙ-ОТВЕТВИТЕЛЬНАЯ КОРОБКА-ПУСТО-3P- ПОДХОДИТ ДЛЯ АВТ - 20шт.
- Автоматический выключатель 63А, трехполюсный NXM-63H/3P 63А 50кА ® -
20шт.</t>
    </r>
  </si>
  <si>
    <r>
      <rPr>
        <sz val="12"/>
        <rFont val="Times New Roman"/>
        <family val="1"/>
        <charset val="204"/>
      </rPr>
      <t>- Ответвительная коробка KXP 1651-160 А - вставкой с компактным выключателем- 3Р  - 9 шт
- Автоматический выключатель 16А, однополюсный NM8N-125C TM 1P 16А 36кА ®
- 9 шт</t>
    </r>
  </si>
  <si>
    <r>
      <rPr>
        <sz val="12"/>
        <rFont val="Times New Roman"/>
        <family val="1"/>
        <charset val="204"/>
      </rPr>
      <t>- Кабель силовой не распространяющий горения, не содержащий галогенов ППГнг-А-FRHF 5х16 - 665 м (без учета затрат на  трудноустранимые потери);  - Кабель силовой не распространяющий горения, не содержащий галогенов ППГнг-А-FRHF 4х10 - 100 м (без учета затрат на  трудноустранимые потери);   -
Кабель силовой не распространяющий горения, не содержащий галогенов ППГнг-А- FRHF 3х16 - 1221 м (без учета затрат на  трудноустранимые потери);          - Кабель силовой не распространяющий горения, не содержащий галогенов
ППГнг-А-FRHF 2х16 - 714 м (без учета затрат на  трудноустранимые потери);
- Кабель силовой не распространяющий горения, не содержащий галогенов ППГнг-А-FRHF 5х4 - 60 м (без учета затрат на  трудноустранимые потери);
- Кабель силовой не распространяющий горения, не содержащий галогенов ППГнг-А-FRHF 3х2,5 - 250 м (без учета затрат на  трудноустранимые потери);  - Кабель силовой не распространяющий горения, не содержащий галогенов ППГнг-А-FRHF 3х1,5 - 330 м (без учета затрат на  трудноустранимые потери);
- Кабель силовой не распространяющий горения, не содержащий галогенов ППГнг-А-FRHF 2х1,5 - 110 м (без учета затрат на  трудноустранимые потери);
- Кабель для систем ОПС и СОУЭ огнестойкий, не поддерживающий горения, неэкранированный   КПСнг(А)-FRLS 1х2х1,0 - 260 м (без учета затрат на трудноустранимые потери);
- Кабель для систем ОПС и СОУЭ огнестойкий, не поддерживающий горения, неэкранированный   КПСЭнг(А)-FRLS 1х2х1,0 - 243 м (без учета затрат на трудноустранимые потери);</t>
    </r>
  </si>
  <si>
    <r>
      <rPr>
        <sz val="12"/>
        <rFont val="Times New Roman"/>
        <family val="1"/>
        <charset val="204"/>
      </rPr>
      <t>- Труба ПЛЛ гофрированная не содержит галогенов, с протяжкой, номинальный внутренний диаметр 16 мм - 503 м (без учета затрат на  трудноустранимые потери);
- Скоба металлическая однолапковая 16мм - 1092шт;
- Труба ПЛЛ гофрированная не содержит галогенов, с протяжкой, номинальный внутренний диаметр 25 мм - 690 м (без учета затрат на  трудноустранимые потери);
- Скоба металлическая однолапковая 25мм - 750шт;
- Труба ПЛЛ гофрированная не содержит галогенов, с протяжкой, номинальный внутренний диаметр 32 мм - 60 м (без учета затрат на  трудноустранимые потери);
- Скоба металлическая однолапковая 32мм - 135шт;
- Труба ПЛЛ гофрированная не содержит галогенов, с протяжкой, номинальный внутренний диаметр 40 мм - 2700 м (без учета затрат на  трудноустранимые потери);
- Скоба металлическая однолапковая 40мм - 2106шт;
- Дюбель распорный универсальный полипропиленовый - 4083шт;
- Саморез - 4083шт;
- Стальные стяжки FORTISFLEX СКС 304 7.9х1000 (упаковка 100шт.) -78уп.</t>
    </r>
  </si>
  <si>
    <t>цена материала руб. с НДС</t>
  </si>
  <si>
    <t xml:space="preserve">Сумма мат. Руб. с НДС </t>
  </si>
  <si>
    <t>Цена работ руб. с НДС</t>
  </si>
  <si>
    <t xml:space="preserve">Сумма работ руб. с НДС </t>
  </si>
  <si>
    <t>ИТОГО мат./работв руб. с НДС</t>
  </si>
  <si>
    <t>Кабель силовой не распространяющий горения, не содержащий галогенов ППГнг-А-FRHF 5х16</t>
  </si>
  <si>
    <t xml:space="preserve">Кабель силовой не распространяющий горения, не содержащий галогенов ППГнг-А-FRHF 4х10 </t>
  </si>
  <si>
    <t>Кабель силовой не распространяющий горения, не содержащий галогенов ППГнг-А- FRHF 3х16</t>
  </si>
  <si>
    <t xml:space="preserve">Кабель силовой не распространяющий горения, не содержащий галогенов
ППГнг-А-FRHF 2х16 </t>
  </si>
  <si>
    <t xml:space="preserve">Кабель силовой не распространяющий горения, не содержащий галогенов ППГнг-А-FRHF 5х4 </t>
  </si>
  <si>
    <t xml:space="preserve">Кабель силовой не распространяющий горения, не содержащий галогенов ППГнг-А-FRHF 3х2,5 </t>
  </si>
  <si>
    <t>Кабель силовой не распространяющий горения, не содержащий галогенов ППГнг-А-FRHF 3х1,5</t>
  </si>
  <si>
    <t xml:space="preserve"> Кабель силовой не распространяющий горения, не содержащий галогенов ППГнг-А-FRHF 2х1,5</t>
  </si>
  <si>
    <t>Кабель для систем ОПС и СОУЭ F34 не поддерживающий горения, неэкранированный   КПСнг(А)-FRLS 1х2х1,0</t>
  </si>
  <si>
    <t xml:space="preserve">Кабель для систем ОПС и СОУЭ огнестойкий, не поддерживающий горения, неэкранированный   КПСЭнг(А)-FRLS 1х2х1,0 </t>
  </si>
  <si>
    <t xml:space="preserve">Труба ПЛЛ гофрированная не содержит галогенов, с протяжкой, номинальный внутренний диаметр 16 мм </t>
  </si>
  <si>
    <t xml:space="preserve">Скоба металлическая однолапковая 16мм </t>
  </si>
  <si>
    <t xml:space="preserve">Труба ПЛЛ гофрированная не содержит галогенов, с протяжкой, номинальный внутренний диаметр 25 мм </t>
  </si>
  <si>
    <t xml:space="preserve">Скоба металлическая однолапковая 25мм </t>
  </si>
  <si>
    <t xml:space="preserve">Труба ПЛЛ гофрированная не содержит галогенов, с протяжкой, номинальный внутренний диаметр 32 мм </t>
  </si>
  <si>
    <t xml:space="preserve">Скоба металлическая однолапковая 32мм </t>
  </si>
  <si>
    <t xml:space="preserve">Труба ПЛЛ гофрированная не содержит галогенов, с протяжкой, номинальный внутренний диаметр 40 мм </t>
  </si>
  <si>
    <t>Стальные стяжки FORTISFLEX СКС 304 7.9х1000 (упаковка 100шт.)</t>
  </si>
  <si>
    <t>уп</t>
  </si>
  <si>
    <t xml:space="preserve"> Скоба металлическая однолапковая 40мм </t>
  </si>
  <si>
    <t xml:space="preserve">Дюбель распорный универсальный полипропиленовый </t>
  </si>
  <si>
    <t>Саморез</t>
  </si>
  <si>
    <t>шт.</t>
  </si>
  <si>
    <t xml:space="preserve">шт </t>
  </si>
  <si>
    <t>В сецификации отсутствует</t>
  </si>
  <si>
    <t>КПСнг(А)-FRLS 1х2х1,0</t>
  </si>
  <si>
    <t>м.п.</t>
  </si>
  <si>
    <t>Кабель силовой огнестойкий, не распространяющий горение, не содержащий галогенов</t>
  </si>
  <si>
    <t>ППГнг-А-FRHF 5х16</t>
  </si>
  <si>
    <t>ППГнг-А-FRHF 4х10</t>
  </si>
  <si>
    <t>ППГнг-А-FRHF 3х2,5</t>
  </si>
  <si>
    <t>Кабель для систем ОПС и СОУЭ огнестойкий, не поддерживающий горения, неэкранированный</t>
  </si>
  <si>
    <t>ППГнг-А-FRHF 3х16</t>
  </si>
  <si>
    <t>ППГнг-А-FRHF 2х16</t>
  </si>
  <si>
    <t>ППГнг-А-FRHF 3х1,5</t>
  </si>
  <si>
    <t>ППГнг-А-FRHF 2х1,5</t>
  </si>
  <si>
    <t>Кабель для систем ОПС и СОУЭ огнестойкий, не поддерживающий горения, экранированный</t>
  </si>
  <si>
    <t>КПСЭнг(А)-FRLS 1х2х1,0</t>
  </si>
  <si>
    <t>ИТОГО руб. с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</si>
</sst>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0"/>
      <color rgb="FF000000"/>
      <name val="Times New Roman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Arial"/>
      <family val="2"/>
    </font>
    <font>
      <sz val="10"/>
      <color indexed="8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50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left" vertical="center" wrapText="1" shrinkToFit="1"/>
    </xf>
    <xf numFmtId="0" fontId="1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2" fontId="1" fillId="0" borderId="1" xfId="0" applyNumberFormat="1" applyFont="1" applyFill="1" applyBorder="1" applyAlignment="1">
      <alignment horizontal="center" vertical="center" wrapText="1" shrinkToFit="1"/>
    </xf>
    <xf numFmtId="0" fontId="6" fillId="0" borderId="0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3" fontId="1" fillId="0" borderId="1" xfId="1" applyFont="1" applyFill="1" applyBorder="1" applyAlignment="1">
      <alignment horizontal="center" vertical="center" wrapText="1" shrinkToFit="1"/>
    </xf>
    <xf numFmtId="43" fontId="3" fillId="2" borderId="1" xfId="1" applyFont="1" applyFill="1" applyBorder="1" applyAlignment="1">
      <alignment horizontal="center" vertical="center" wrapText="1"/>
    </xf>
    <xf numFmtId="43" fontId="1" fillId="0" borderId="1" xfId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43" fontId="1" fillId="0" borderId="0" xfId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left" vertical="center" wrapText="1" shrinkToFi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 shrinkToFit="1"/>
    </xf>
    <xf numFmtId="43" fontId="1" fillId="2" borderId="1" xfId="1" applyFont="1" applyFill="1" applyBorder="1" applyAlignment="1">
      <alignment horizontal="center" vertical="center" wrapText="1" shrinkToFi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1" fontId="10" fillId="0" borderId="2" xfId="0" applyNumberFormat="1" applyFont="1" applyFill="1" applyBorder="1" applyAlignment="1">
      <alignment horizontal="left" vertical="top" indent="2" shrinkToFit="1"/>
    </xf>
    <xf numFmtId="0" fontId="11" fillId="0" borderId="1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left" vertical="center" wrapText="1"/>
    </xf>
    <xf numFmtId="1" fontId="10" fillId="0" borderId="1" xfId="0" applyNumberFormat="1" applyFont="1" applyFill="1" applyBorder="1" applyAlignment="1">
      <alignment horizontal="left" vertical="top" indent="3" shrinkToFit="1"/>
    </xf>
    <xf numFmtId="1" fontId="10" fillId="0" borderId="1" xfId="0" applyNumberFormat="1" applyFont="1" applyFill="1" applyBorder="1" applyAlignment="1">
      <alignment horizontal="left" vertical="top" indent="2" shrinkToFit="1"/>
    </xf>
    <xf numFmtId="1" fontId="10" fillId="0" borderId="3" xfId="0" applyNumberFormat="1" applyFont="1" applyFill="1" applyBorder="1" applyAlignment="1">
      <alignment horizontal="center" vertical="top" shrinkToFit="1"/>
    </xf>
    <xf numFmtId="0" fontId="11" fillId="0" borderId="4" xfId="0" applyFont="1" applyFill="1" applyBorder="1" applyAlignment="1">
      <alignment horizontal="left" vertical="top" wrapText="1"/>
    </xf>
    <xf numFmtId="0" fontId="9" fillId="0" borderId="4" xfId="0" applyFont="1" applyFill="1" applyBorder="1" applyAlignment="1">
      <alignment horizontal="left" wrapText="1"/>
    </xf>
    <xf numFmtId="0" fontId="11" fillId="0" borderId="4" xfId="0" applyFont="1" applyFill="1" applyBorder="1" applyAlignment="1">
      <alignment horizontal="center" vertical="top" wrapText="1"/>
    </xf>
    <xf numFmtId="1" fontId="10" fillId="0" borderId="4" xfId="0" applyNumberFormat="1" applyFont="1" applyFill="1" applyBorder="1" applyAlignment="1">
      <alignment horizontal="left" vertical="top" indent="2" shrinkToFit="1"/>
    </xf>
    <xf numFmtId="1" fontId="10" fillId="0" borderId="2" xfId="0" applyNumberFormat="1" applyFont="1" applyFill="1" applyBorder="1" applyAlignment="1">
      <alignment horizontal="center" vertical="top" shrinkToFit="1"/>
    </xf>
    <xf numFmtId="0" fontId="11" fillId="0" borderId="1" xfId="0" applyFont="1" applyFill="1" applyBorder="1" applyAlignment="1">
      <alignment horizontal="left" vertical="top" wrapText="1" indent="6"/>
    </xf>
    <xf numFmtId="1" fontId="10" fillId="0" borderId="5" xfId="0" applyNumberFormat="1" applyFont="1" applyFill="1" applyBorder="1" applyAlignment="1">
      <alignment horizontal="center" vertical="top" shrinkToFit="1"/>
    </xf>
    <xf numFmtId="0" fontId="11" fillId="0" borderId="6" xfId="0" applyFont="1" applyFill="1" applyBorder="1" applyAlignment="1">
      <alignment horizontal="left" vertical="top" wrapText="1"/>
    </xf>
    <xf numFmtId="0" fontId="9" fillId="0" borderId="6" xfId="0" applyFont="1" applyFill="1" applyBorder="1" applyAlignment="1">
      <alignment horizontal="left" vertical="center" wrapText="1"/>
    </xf>
    <xf numFmtId="0" fontId="11" fillId="0" borderId="6" xfId="0" applyFont="1" applyFill="1" applyBorder="1" applyAlignment="1">
      <alignment horizontal="center" vertical="top" wrapText="1"/>
    </xf>
    <xf numFmtId="1" fontId="10" fillId="0" borderId="6" xfId="0" applyNumberFormat="1" applyFont="1" applyFill="1" applyBorder="1" applyAlignment="1">
      <alignment horizontal="left" vertical="top" indent="3" shrinkToFit="1"/>
    </xf>
    <xf numFmtId="1" fontId="10" fillId="0" borderId="2" xfId="0" applyNumberFormat="1" applyFont="1" applyFill="1" applyBorder="1" applyAlignment="1">
      <alignment horizontal="right" vertical="top" indent="2" shrinkToFit="1"/>
    </xf>
    <xf numFmtId="0" fontId="11" fillId="0" borderId="1" xfId="0" applyFont="1" applyFill="1" applyBorder="1" applyAlignment="1">
      <alignment horizontal="left" vertical="top" wrapText="1" indent="5"/>
    </xf>
    <xf numFmtId="1" fontId="0" fillId="0" borderId="0" xfId="0" applyNumberFormat="1" applyFill="1" applyBorder="1" applyAlignment="1">
      <alignment horizontal="left" vertical="top"/>
    </xf>
    <xf numFmtId="2" fontId="0" fillId="0" borderId="0" xfId="0" applyNumberFormat="1" applyFill="1" applyBorder="1" applyAlignment="1">
      <alignment horizontal="left" vertical="top"/>
    </xf>
    <xf numFmtId="1" fontId="10" fillId="2" borderId="1" xfId="0" applyNumberFormat="1" applyFont="1" applyFill="1" applyBorder="1" applyAlignment="1">
      <alignment horizontal="left" vertical="top" indent="3" shrinkToFi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3155188</xdr:colOff>
      <xdr:row>0</xdr:row>
      <xdr:rowOff>0</xdr:rowOff>
    </xdr:from>
    <xdr:ext cx="3328670" cy="635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3328670" cy="6350"/>
        </a:xfrm>
        <a:custGeom>
          <a:avLst/>
          <a:gdLst/>
          <a:ahLst/>
          <a:cxnLst/>
          <a:rect l="0" t="0" r="0" b="0"/>
          <a:pathLst>
            <a:path w="3328670" h="6350">
              <a:moveTo>
                <a:pt x="3328416" y="6096"/>
              </a:moveTo>
              <a:lnTo>
                <a:pt x="0" y="6096"/>
              </a:lnTo>
              <a:lnTo>
                <a:pt x="0" y="0"/>
              </a:lnTo>
              <a:lnTo>
                <a:pt x="3328416" y="0"/>
              </a:lnTo>
              <a:lnTo>
                <a:pt x="3328416" y="6096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5"/>
  <sheetViews>
    <sheetView tabSelected="1" zoomScale="90" zoomScaleNormal="90" workbookViewId="0">
      <pane ySplit="1" topLeftCell="A2" activePane="bottomLeft" state="frozen"/>
      <selection pane="bottomLeft" activeCell="I36" sqref="I36"/>
    </sheetView>
  </sheetViews>
  <sheetFormatPr defaultColWidth="9.33203125" defaultRowHeight="15.6" x14ac:dyDescent="0.25"/>
  <cols>
    <col min="1" max="1" width="4.6640625" style="5" customWidth="1"/>
    <col min="2" max="2" width="67.44140625" style="5" customWidth="1"/>
    <col min="3" max="3" width="9.33203125" style="13" customWidth="1"/>
    <col min="4" max="4" width="11.44140625" style="13" customWidth="1"/>
    <col min="5" max="5" width="11.44140625" style="18" customWidth="1"/>
    <col min="6" max="6" width="14" style="18" bestFit="1" customWidth="1"/>
    <col min="7" max="9" width="11.44140625" style="13" customWidth="1"/>
    <col min="10" max="10" width="23.33203125" style="13" customWidth="1"/>
    <col min="11" max="11" width="110" style="5" customWidth="1"/>
    <col min="12" max="12" width="23.21875" style="5" customWidth="1"/>
    <col min="13" max="16384" width="9.33203125" style="5"/>
  </cols>
  <sheetData>
    <row r="1" spans="1:11" s="9" customFormat="1" ht="62.4" x14ac:dyDescent="0.25">
      <c r="A1" s="10" t="s">
        <v>0</v>
      </c>
      <c r="B1" s="11" t="s">
        <v>1</v>
      </c>
      <c r="C1" s="11" t="s">
        <v>2</v>
      </c>
      <c r="D1" s="11" t="s">
        <v>3</v>
      </c>
      <c r="E1" s="15" t="s">
        <v>38</v>
      </c>
      <c r="F1" s="15" t="s">
        <v>39</v>
      </c>
      <c r="G1" s="11" t="s">
        <v>40</v>
      </c>
      <c r="H1" s="11" t="s">
        <v>41</v>
      </c>
      <c r="I1" s="11" t="s">
        <v>42</v>
      </c>
      <c r="J1" s="11" t="s">
        <v>4</v>
      </c>
      <c r="K1" s="11" t="s">
        <v>5</v>
      </c>
    </row>
    <row r="2" spans="1:11" ht="31.2" x14ac:dyDescent="0.25">
      <c r="A2" s="1"/>
      <c r="B2" s="6" t="s">
        <v>6</v>
      </c>
      <c r="C2" s="12"/>
      <c r="D2" s="12"/>
      <c r="E2" s="16"/>
      <c r="F2" s="16"/>
      <c r="G2" s="12"/>
      <c r="H2" s="12"/>
      <c r="I2" s="12"/>
      <c r="J2" s="12"/>
      <c r="K2" s="1"/>
    </row>
    <row r="3" spans="1:11" ht="16.2" x14ac:dyDescent="0.25">
      <c r="A3" s="1"/>
      <c r="B3" s="7" t="s">
        <v>26</v>
      </c>
      <c r="C3" s="12"/>
      <c r="D3" s="12"/>
      <c r="E3" s="16"/>
      <c r="F3" s="16"/>
      <c r="G3" s="12"/>
      <c r="H3" s="12"/>
      <c r="I3" s="12"/>
      <c r="J3" s="12"/>
      <c r="K3" s="1"/>
    </row>
    <row r="4" spans="1:11" ht="31.2" x14ac:dyDescent="0.25">
      <c r="A4" s="4">
        <v>1</v>
      </c>
      <c r="B4" s="2" t="s">
        <v>7</v>
      </c>
      <c r="C4" s="3" t="s">
        <v>8</v>
      </c>
      <c r="D4" s="8">
        <v>8</v>
      </c>
      <c r="E4" s="14">
        <v>121592.6</v>
      </c>
      <c r="F4" s="14">
        <f>E4*D4</f>
        <v>972740.8</v>
      </c>
      <c r="G4" s="8"/>
      <c r="H4" s="8"/>
      <c r="I4" s="8"/>
      <c r="J4" s="12"/>
      <c r="K4" s="1" t="s">
        <v>27</v>
      </c>
    </row>
    <row r="5" spans="1:11" ht="31.2" x14ac:dyDescent="0.25">
      <c r="A5" s="4">
        <v>2</v>
      </c>
      <c r="B5" s="2" t="s">
        <v>7</v>
      </c>
      <c r="C5" s="3" t="s">
        <v>8</v>
      </c>
      <c r="D5" s="8">
        <v>2</v>
      </c>
      <c r="E5" s="14">
        <v>167952</v>
      </c>
      <c r="F5" s="14">
        <f t="shared" ref="F5:F7" si="0">E5*D5</f>
        <v>335904</v>
      </c>
      <c r="G5" s="8"/>
      <c r="H5" s="8"/>
      <c r="I5" s="8"/>
      <c r="J5" s="12"/>
      <c r="K5" s="1" t="s">
        <v>28</v>
      </c>
    </row>
    <row r="6" spans="1:11" ht="31.2" x14ac:dyDescent="0.25">
      <c r="A6" s="4">
        <v>3</v>
      </c>
      <c r="B6" s="2" t="s">
        <v>9</v>
      </c>
      <c r="C6" s="3" t="s">
        <v>8</v>
      </c>
      <c r="D6" s="8">
        <v>20</v>
      </c>
      <c r="E6" s="14">
        <v>2136</v>
      </c>
      <c r="F6" s="14">
        <f t="shared" si="0"/>
        <v>42720</v>
      </c>
      <c r="G6" s="8"/>
      <c r="H6" s="8"/>
      <c r="I6" s="8"/>
      <c r="J6" s="12"/>
      <c r="K6" s="2" t="s">
        <v>10</v>
      </c>
    </row>
    <row r="7" spans="1:11" x14ac:dyDescent="0.25">
      <c r="A7" s="4">
        <v>4</v>
      </c>
      <c r="B7" s="2" t="s">
        <v>11</v>
      </c>
      <c r="C7" s="3" t="s">
        <v>8</v>
      </c>
      <c r="D7" s="8">
        <v>20</v>
      </c>
      <c r="E7" s="14">
        <v>150</v>
      </c>
      <c r="F7" s="14">
        <f t="shared" si="0"/>
        <v>3000</v>
      </c>
      <c r="G7" s="8"/>
      <c r="H7" s="8"/>
      <c r="I7" s="8"/>
      <c r="J7" s="12"/>
      <c r="K7" s="2" t="s">
        <v>12</v>
      </c>
    </row>
    <row r="8" spans="1:11" ht="31.2" x14ac:dyDescent="0.25">
      <c r="A8" s="1"/>
      <c r="B8" s="6" t="s">
        <v>13</v>
      </c>
      <c r="C8" s="12"/>
      <c r="D8" s="12"/>
      <c r="E8" s="16"/>
      <c r="F8" s="16"/>
      <c r="G8" s="12"/>
      <c r="H8" s="12"/>
      <c r="I8" s="12"/>
      <c r="J8" s="12"/>
      <c r="K8" s="1"/>
    </row>
    <row r="9" spans="1:11" ht="16.2" x14ac:dyDescent="0.25">
      <c r="A9" s="1"/>
      <c r="B9" s="7" t="s">
        <v>26</v>
      </c>
      <c r="C9" s="12"/>
      <c r="D9" s="12"/>
      <c r="E9" s="16"/>
      <c r="F9" s="16"/>
      <c r="G9" s="12"/>
      <c r="H9" s="12"/>
      <c r="I9" s="12"/>
      <c r="J9" s="12"/>
      <c r="K9" s="1"/>
    </row>
    <row r="10" spans="1:11" x14ac:dyDescent="0.25">
      <c r="A10" s="4">
        <v>5</v>
      </c>
      <c r="B10" s="2" t="s">
        <v>14</v>
      </c>
      <c r="C10" s="3" t="s">
        <v>8</v>
      </c>
      <c r="D10" s="8">
        <v>3</v>
      </c>
      <c r="E10" s="14">
        <v>121592.6</v>
      </c>
      <c r="F10" s="14">
        <f t="shared" ref="F10:F12" si="1">E10*D10</f>
        <v>364777.80000000005</v>
      </c>
      <c r="G10" s="8"/>
      <c r="H10" s="8"/>
      <c r="I10" s="8"/>
      <c r="J10" s="12"/>
      <c r="K10" s="2" t="s">
        <v>15</v>
      </c>
    </row>
    <row r="11" spans="1:11" ht="31.2" x14ac:dyDescent="0.25">
      <c r="A11" s="4">
        <v>6</v>
      </c>
      <c r="B11" s="2" t="s">
        <v>14</v>
      </c>
      <c r="C11" s="3" t="s">
        <v>8</v>
      </c>
      <c r="D11" s="8">
        <v>6</v>
      </c>
      <c r="E11" s="14">
        <v>121592.6</v>
      </c>
      <c r="F11" s="14">
        <f t="shared" si="1"/>
        <v>729555.60000000009</v>
      </c>
      <c r="G11" s="8"/>
      <c r="H11" s="8"/>
      <c r="I11" s="8"/>
      <c r="J11" s="12"/>
      <c r="K11" s="1" t="s">
        <v>29</v>
      </c>
    </row>
    <row r="12" spans="1:11" ht="31.2" x14ac:dyDescent="0.25">
      <c r="A12" s="4">
        <v>7</v>
      </c>
      <c r="B12" s="2" t="s">
        <v>9</v>
      </c>
      <c r="C12" s="3" t="s">
        <v>8</v>
      </c>
      <c r="D12" s="8">
        <v>66</v>
      </c>
      <c r="E12" s="14">
        <v>2136</v>
      </c>
      <c r="F12" s="14">
        <f t="shared" si="1"/>
        <v>140976</v>
      </c>
      <c r="G12" s="8"/>
      <c r="H12" s="8"/>
      <c r="I12" s="8"/>
      <c r="J12" s="12"/>
      <c r="K12" s="1" t="s">
        <v>30</v>
      </c>
    </row>
    <row r="13" spans="1:11" x14ac:dyDescent="0.25">
      <c r="A13" s="1"/>
      <c r="B13" s="6" t="s">
        <v>16</v>
      </c>
      <c r="C13" s="12"/>
      <c r="D13" s="12"/>
      <c r="E13" s="16"/>
      <c r="F13" s="16"/>
      <c r="G13" s="12"/>
      <c r="H13" s="12"/>
      <c r="I13" s="12"/>
      <c r="J13" s="12"/>
      <c r="K13" s="1"/>
    </row>
    <row r="14" spans="1:11" ht="16.2" x14ac:dyDescent="0.25">
      <c r="A14" s="1"/>
      <c r="B14" s="7" t="s">
        <v>26</v>
      </c>
      <c r="C14" s="12"/>
      <c r="D14" s="12"/>
      <c r="E14" s="16"/>
      <c r="F14" s="16"/>
      <c r="G14" s="12"/>
      <c r="H14" s="12"/>
      <c r="I14" s="12"/>
      <c r="J14" s="12"/>
      <c r="K14" s="1"/>
    </row>
    <row r="15" spans="1:11" ht="234" x14ac:dyDescent="0.25">
      <c r="A15" s="4">
        <v>8</v>
      </c>
      <c r="B15" s="2" t="s">
        <v>17</v>
      </c>
      <c r="C15" s="3" t="s">
        <v>8</v>
      </c>
      <c r="D15" s="8">
        <v>2</v>
      </c>
      <c r="E15" s="14">
        <v>121000</v>
      </c>
      <c r="F15" s="14">
        <f t="shared" ref="F15" si="2">E15*D15</f>
        <v>242000</v>
      </c>
      <c r="G15" s="8"/>
      <c r="H15" s="8"/>
      <c r="I15" s="8"/>
      <c r="J15" s="12"/>
      <c r="K15" s="1" t="s">
        <v>31</v>
      </c>
    </row>
    <row r="16" spans="1:11" ht="16.2" x14ac:dyDescent="0.25">
      <c r="A16" s="1"/>
      <c r="B16" s="7" t="s">
        <v>32</v>
      </c>
      <c r="C16" s="12"/>
      <c r="D16" s="12"/>
      <c r="E16" s="16"/>
      <c r="F16" s="16"/>
      <c r="G16" s="12"/>
      <c r="H16" s="12"/>
      <c r="I16" s="12"/>
      <c r="J16" s="12"/>
      <c r="K16" s="1"/>
    </row>
    <row r="17" spans="1:12" ht="46.8" x14ac:dyDescent="0.25">
      <c r="A17" s="19">
        <v>9</v>
      </c>
      <c r="B17" s="20" t="s">
        <v>18</v>
      </c>
      <c r="C17" s="21" t="s">
        <v>8</v>
      </c>
      <c r="D17" s="22">
        <v>4</v>
      </c>
      <c r="E17" s="23">
        <v>44480</v>
      </c>
      <c r="F17" s="23">
        <f>E17*D17</f>
        <v>177920</v>
      </c>
      <c r="G17" s="22"/>
      <c r="H17" s="22"/>
      <c r="I17" s="22"/>
      <c r="J17" s="24"/>
      <c r="K17" s="25" t="s">
        <v>33</v>
      </c>
      <c r="L17" s="26" t="s">
        <v>67</v>
      </c>
    </row>
    <row r="18" spans="1:12" ht="46.8" x14ac:dyDescent="0.25">
      <c r="A18" s="4">
        <v>10</v>
      </c>
      <c r="B18" s="2" t="s">
        <v>18</v>
      </c>
      <c r="C18" s="3" t="s">
        <v>8</v>
      </c>
      <c r="D18" s="8">
        <v>20</v>
      </c>
      <c r="E18" s="14">
        <v>44480</v>
      </c>
      <c r="F18" s="14">
        <f t="shared" ref="F18:F19" si="3">E18*D18</f>
        <v>889600</v>
      </c>
      <c r="G18" s="8"/>
      <c r="H18" s="8"/>
      <c r="I18" s="8"/>
      <c r="J18" s="12"/>
      <c r="K18" s="1" t="s">
        <v>34</v>
      </c>
    </row>
    <row r="19" spans="1:12" ht="46.8" x14ac:dyDescent="0.25">
      <c r="A19" s="4">
        <v>11</v>
      </c>
      <c r="B19" s="2" t="s">
        <v>18</v>
      </c>
      <c r="C19" s="3" t="s">
        <v>8</v>
      </c>
      <c r="D19" s="8">
        <v>9</v>
      </c>
      <c r="E19" s="14">
        <v>44480</v>
      </c>
      <c r="F19" s="14">
        <f t="shared" si="3"/>
        <v>400320</v>
      </c>
      <c r="G19" s="8"/>
      <c r="H19" s="8"/>
      <c r="I19" s="8"/>
      <c r="J19" s="12"/>
      <c r="K19" s="1" t="s">
        <v>35</v>
      </c>
    </row>
    <row r="20" spans="1:12" ht="280.8" x14ac:dyDescent="0.25">
      <c r="A20" s="4">
        <v>12</v>
      </c>
      <c r="B20" s="2" t="s">
        <v>19</v>
      </c>
      <c r="C20" s="3" t="s">
        <v>20</v>
      </c>
      <c r="D20" s="8">
        <v>3953</v>
      </c>
      <c r="E20" s="14"/>
      <c r="F20" s="14"/>
      <c r="G20" s="8"/>
      <c r="H20" s="8"/>
      <c r="I20" s="8"/>
      <c r="J20" s="12"/>
      <c r="K20" s="1" t="s">
        <v>36</v>
      </c>
    </row>
    <row r="21" spans="1:12" ht="31.2" x14ac:dyDescent="0.25">
      <c r="A21" s="4"/>
      <c r="B21" s="2" t="s">
        <v>43</v>
      </c>
      <c r="C21" s="3" t="s">
        <v>20</v>
      </c>
      <c r="D21" s="8">
        <v>665</v>
      </c>
      <c r="E21" s="14">
        <v>1056.99</v>
      </c>
      <c r="F21" s="14">
        <f t="shared" ref="F21:F44" si="4">E21*D21</f>
        <v>702898.35</v>
      </c>
      <c r="G21" s="8"/>
      <c r="H21" s="8"/>
      <c r="I21" s="8"/>
      <c r="J21" s="12"/>
      <c r="K21" s="1"/>
    </row>
    <row r="22" spans="1:12" ht="31.2" x14ac:dyDescent="0.25">
      <c r="A22" s="4"/>
      <c r="B22" s="2" t="s">
        <v>44</v>
      </c>
      <c r="C22" s="3" t="s">
        <v>20</v>
      </c>
      <c r="D22" s="8">
        <v>100</v>
      </c>
      <c r="E22" s="14">
        <v>550</v>
      </c>
      <c r="F22" s="14">
        <f t="shared" si="4"/>
        <v>55000</v>
      </c>
      <c r="G22" s="8"/>
      <c r="H22" s="8"/>
      <c r="I22" s="8"/>
      <c r="J22" s="12"/>
      <c r="K22" s="1"/>
    </row>
    <row r="23" spans="1:12" ht="31.2" x14ac:dyDescent="0.25">
      <c r="A23" s="4"/>
      <c r="B23" s="2" t="s">
        <v>45</v>
      </c>
      <c r="C23" s="3" t="s">
        <v>20</v>
      </c>
      <c r="D23" s="8">
        <v>1221</v>
      </c>
      <c r="E23" s="14">
        <v>600.30999999999995</v>
      </c>
      <c r="F23" s="14">
        <f t="shared" si="4"/>
        <v>732978.50999999989</v>
      </c>
      <c r="G23" s="8"/>
      <c r="H23" s="8"/>
      <c r="I23" s="8"/>
      <c r="J23" s="12"/>
      <c r="K23" s="1"/>
    </row>
    <row r="24" spans="1:12" ht="46.8" x14ac:dyDescent="0.25">
      <c r="A24" s="4"/>
      <c r="B24" s="2" t="s">
        <v>46</v>
      </c>
      <c r="C24" s="3" t="s">
        <v>20</v>
      </c>
      <c r="D24" s="8">
        <v>714</v>
      </c>
      <c r="E24" s="14">
        <v>417.18</v>
      </c>
      <c r="F24" s="14">
        <f t="shared" si="4"/>
        <v>297866.52</v>
      </c>
      <c r="G24" s="8"/>
      <c r="H24" s="8"/>
      <c r="I24" s="8"/>
      <c r="J24" s="12"/>
      <c r="K24" s="1"/>
    </row>
    <row r="25" spans="1:12" ht="31.2" x14ac:dyDescent="0.25">
      <c r="A25" s="4"/>
      <c r="B25" s="2" t="s">
        <v>47</v>
      </c>
      <c r="C25" s="3" t="s">
        <v>20</v>
      </c>
      <c r="D25" s="8">
        <v>60</v>
      </c>
      <c r="E25" s="14">
        <v>30.41</v>
      </c>
      <c r="F25" s="14">
        <f t="shared" si="4"/>
        <v>1824.6</v>
      </c>
      <c r="G25" s="8"/>
      <c r="H25" s="8"/>
      <c r="I25" s="8"/>
      <c r="J25" s="12"/>
      <c r="K25" s="1"/>
    </row>
    <row r="26" spans="1:12" ht="31.2" x14ac:dyDescent="0.25">
      <c r="A26" s="4"/>
      <c r="B26" s="2" t="s">
        <v>48</v>
      </c>
      <c r="C26" s="3" t="s">
        <v>20</v>
      </c>
      <c r="D26" s="8">
        <v>250</v>
      </c>
      <c r="E26" s="14">
        <v>130.53</v>
      </c>
      <c r="F26" s="14">
        <f t="shared" si="4"/>
        <v>32632.5</v>
      </c>
      <c r="G26" s="8"/>
      <c r="H26" s="8"/>
      <c r="I26" s="8"/>
      <c r="J26" s="12"/>
      <c r="K26" s="1"/>
    </row>
    <row r="27" spans="1:12" ht="31.2" x14ac:dyDescent="0.25">
      <c r="A27" s="4"/>
      <c r="B27" s="2" t="s">
        <v>49</v>
      </c>
      <c r="C27" s="3" t="s">
        <v>20</v>
      </c>
      <c r="D27" s="8">
        <v>330</v>
      </c>
      <c r="E27" s="14">
        <v>91.49</v>
      </c>
      <c r="F27" s="14">
        <f t="shared" si="4"/>
        <v>30191.699999999997</v>
      </c>
      <c r="G27" s="8"/>
      <c r="H27" s="8"/>
      <c r="I27" s="8"/>
      <c r="J27" s="12"/>
      <c r="K27" s="1"/>
    </row>
    <row r="28" spans="1:12" ht="31.2" x14ac:dyDescent="0.25">
      <c r="A28" s="4"/>
      <c r="B28" s="2" t="s">
        <v>50</v>
      </c>
      <c r="C28" s="3" t="s">
        <v>20</v>
      </c>
      <c r="D28" s="8">
        <v>110</v>
      </c>
      <c r="E28" s="14">
        <v>68.62</v>
      </c>
      <c r="F28" s="14">
        <f t="shared" si="4"/>
        <v>7548.2000000000007</v>
      </c>
      <c r="G28" s="8"/>
      <c r="H28" s="8"/>
      <c r="I28" s="8"/>
      <c r="J28" s="12"/>
      <c r="K28" s="1"/>
    </row>
    <row r="29" spans="1:12" ht="31.2" x14ac:dyDescent="0.25">
      <c r="A29" s="4"/>
      <c r="B29" s="2" t="s">
        <v>51</v>
      </c>
      <c r="C29" s="3" t="s">
        <v>20</v>
      </c>
      <c r="D29" s="8">
        <v>260</v>
      </c>
      <c r="E29" s="14">
        <v>39.07</v>
      </c>
      <c r="F29" s="14">
        <f t="shared" si="4"/>
        <v>10158.200000000001</v>
      </c>
      <c r="G29" s="8"/>
      <c r="H29" s="8"/>
      <c r="I29" s="8"/>
      <c r="J29" s="12"/>
      <c r="K29" s="1"/>
    </row>
    <row r="30" spans="1:12" ht="46.8" x14ac:dyDescent="0.25">
      <c r="A30" s="4"/>
      <c r="B30" s="2" t="s">
        <v>52</v>
      </c>
      <c r="C30" s="3" t="s">
        <v>20</v>
      </c>
      <c r="D30" s="8">
        <v>243</v>
      </c>
      <c r="E30" s="14">
        <v>43.09</v>
      </c>
      <c r="F30" s="14">
        <f t="shared" si="4"/>
        <v>10470.870000000001</v>
      </c>
      <c r="G30" s="8"/>
      <c r="H30" s="8"/>
      <c r="I30" s="8"/>
      <c r="J30" s="12"/>
      <c r="K30" s="1"/>
    </row>
    <row r="31" spans="1:12" ht="234" x14ac:dyDescent="0.25">
      <c r="A31" s="4">
        <v>13</v>
      </c>
      <c r="B31" s="2" t="s">
        <v>21</v>
      </c>
      <c r="C31" s="3" t="s">
        <v>20</v>
      </c>
      <c r="D31" s="8">
        <v>3953</v>
      </c>
      <c r="E31" s="14"/>
      <c r="F31" s="14"/>
      <c r="G31" s="8"/>
      <c r="H31" s="8"/>
      <c r="I31" s="8"/>
      <c r="J31" s="12"/>
      <c r="K31" s="1" t="s">
        <v>37</v>
      </c>
    </row>
    <row r="32" spans="1:12" ht="31.2" x14ac:dyDescent="0.25">
      <c r="A32" s="4"/>
      <c r="B32" s="2" t="s">
        <v>53</v>
      </c>
      <c r="C32" s="3" t="s">
        <v>20</v>
      </c>
      <c r="D32" s="8">
        <v>503</v>
      </c>
      <c r="E32" s="14">
        <v>101</v>
      </c>
      <c r="F32" s="14">
        <f t="shared" si="4"/>
        <v>50803</v>
      </c>
      <c r="G32" s="8"/>
      <c r="H32" s="8"/>
      <c r="I32" s="8"/>
      <c r="J32" s="12"/>
      <c r="K32" s="1"/>
    </row>
    <row r="33" spans="1:11" x14ac:dyDescent="0.25">
      <c r="A33" s="4"/>
      <c r="B33" s="2" t="s">
        <v>54</v>
      </c>
      <c r="C33" s="3" t="s">
        <v>8</v>
      </c>
      <c r="D33" s="8">
        <v>1092</v>
      </c>
      <c r="E33" s="14">
        <f>240/100</f>
        <v>2.4</v>
      </c>
      <c r="F33" s="14">
        <f t="shared" si="4"/>
        <v>2620.7999999999997</v>
      </c>
      <c r="G33" s="8"/>
      <c r="H33" s="8"/>
      <c r="I33" s="8"/>
      <c r="J33" s="12"/>
      <c r="K33" s="1"/>
    </row>
    <row r="34" spans="1:11" ht="31.2" x14ac:dyDescent="0.25">
      <c r="A34" s="4"/>
      <c r="B34" s="2" t="s">
        <v>55</v>
      </c>
      <c r="C34" s="3" t="s">
        <v>20</v>
      </c>
      <c r="D34" s="8">
        <v>690</v>
      </c>
      <c r="E34" s="14">
        <f>8670/50</f>
        <v>173.4</v>
      </c>
      <c r="F34" s="14">
        <f t="shared" si="4"/>
        <v>119646</v>
      </c>
      <c r="G34" s="8"/>
      <c r="H34" s="8"/>
      <c r="I34" s="8"/>
      <c r="J34" s="12"/>
      <c r="K34" s="1"/>
    </row>
    <row r="35" spans="1:11" x14ac:dyDescent="0.25">
      <c r="A35" s="4"/>
      <c r="B35" s="2" t="s">
        <v>56</v>
      </c>
      <c r="C35" s="3" t="s">
        <v>65</v>
      </c>
      <c r="D35" s="8">
        <v>750</v>
      </c>
      <c r="E35" s="14">
        <f>113/10</f>
        <v>11.3</v>
      </c>
      <c r="F35" s="14">
        <f t="shared" si="4"/>
        <v>8475</v>
      </c>
      <c r="G35" s="8"/>
      <c r="H35" s="8"/>
      <c r="I35" s="8"/>
      <c r="J35" s="12"/>
      <c r="K35" s="1"/>
    </row>
    <row r="36" spans="1:11" ht="31.2" x14ac:dyDescent="0.25">
      <c r="A36" s="4"/>
      <c r="B36" s="2" t="s">
        <v>57</v>
      </c>
      <c r="C36" s="3" t="s">
        <v>20</v>
      </c>
      <c r="D36" s="8">
        <v>60</v>
      </c>
      <c r="E36" s="14">
        <v>175</v>
      </c>
      <c r="F36" s="14">
        <f t="shared" si="4"/>
        <v>10500</v>
      </c>
      <c r="G36" s="8"/>
      <c r="H36" s="8"/>
      <c r="I36" s="8"/>
      <c r="J36" s="12"/>
      <c r="K36" s="1"/>
    </row>
    <row r="37" spans="1:11" x14ac:dyDescent="0.25">
      <c r="A37" s="4"/>
      <c r="B37" s="2" t="s">
        <v>58</v>
      </c>
      <c r="C37" s="3" t="s">
        <v>65</v>
      </c>
      <c r="D37" s="8">
        <v>135</v>
      </c>
      <c r="E37" s="14">
        <v>18</v>
      </c>
      <c r="F37" s="14">
        <f t="shared" si="4"/>
        <v>2430</v>
      </c>
      <c r="G37" s="8"/>
      <c r="H37" s="8"/>
      <c r="I37" s="8"/>
      <c r="J37" s="12"/>
      <c r="K37" s="1"/>
    </row>
    <row r="38" spans="1:11" ht="31.2" x14ac:dyDescent="0.25">
      <c r="A38" s="4"/>
      <c r="B38" s="2" t="s">
        <v>59</v>
      </c>
      <c r="C38" s="3" t="s">
        <v>20</v>
      </c>
      <c r="D38" s="8">
        <v>2700</v>
      </c>
      <c r="E38" s="14">
        <f>5800/20</f>
        <v>290</v>
      </c>
      <c r="F38" s="14">
        <f t="shared" si="4"/>
        <v>783000</v>
      </c>
      <c r="G38" s="8"/>
      <c r="H38" s="8"/>
      <c r="I38" s="8"/>
      <c r="J38" s="12"/>
      <c r="K38" s="1"/>
    </row>
    <row r="39" spans="1:11" x14ac:dyDescent="0.25">
      <c r="A39" s="4"/>
      <c r="B39" s="2" t="s">
        <v>62</v>
      </c>
      <c r="C39" s="3" t="s">
        <v>65</v>
      </c>
      <c r="D39" s="8">
        <v>2106</v>
      </c>
      <c r="E39" s="14">
        <v>10</v>
      </c>
      <c r="F39" s="14">
        <f t="shared" si="4"/>
        <v>21060</v>
      </c>
      <c r="G39" s="8"/>
      <c r="H39" s="8"/>
      <c r="I39" s="8"/>
      <c r="J39" s="12"/>
      <c r="K39" s="1"/>
    </row>
    <row r="40" spans="1:11" x14ac:dyDescent="0.25">
      <c r="A40" s="4"/>
      <c r="B40" s="2" t="s">
        <v>63</v>
      </c>
      <c r="C40" s="3" t="s">
        <v>8</v>
      </c>
      <c r="D40" s="8">
        <v>4083</v>
      </c>
      <c r="E40" s="14">
        <f>332/350</f>
        <v>0.94857142857142862</v>
      </c>
      <c r="F40" s="14">
        <f t="shared" si="4"/>
        <v>3873.017142857143</v>
      </c>
      <c r="G40" s="8"/>
      <c r="H40" s="8"/>
      <c r="I40" s="8"/>
      <c r="J40" s="12"/>
      <c r="K40" s="1"/>
    </row>
    <row r="41" spans="1:11" x14ac:dyDescent="0.25">
      <c r="A41" s="4"/>
      <c r="B41" s="5" t="s">
        <v>64</v>
      </c>
      <c r="C41" s="13" t="s">
        <v>65</v>
      </c>
      <c r="D41" s="8">
        <v>4083</v>
      </c>
      <c r="E41" s="14">
        <v>1.1000000000000001</v>
      </c>
      <c r="F41" s="14">
        <f t="shared" si="4"/>
        <v>4491.3</v>
      </c>
      <c r="G41" s="8"/>
      <c r="H41" s="8"/>
      <c r="I41" s="8"/>
      <c r="J41" s="12"/>
      <c r="K41" s="1"/>
    </row>
    <row r="42" spans="1:11" ht="31.2" x14ac:dyDescent="0.25">
      <c r="A42" s="4"/>
      <c r="B42" s="2" t="s">
        <v>60</v>
      </c>
      <c r="C42" s="3" t="s">
        <v>61</v>
      </c>
      <c r="D42" s="8">
        <v>78</v>
      </c>
      <c r="E42" s="14">
        <v>2590</v>
      </c>
      <c r="F42" s="14">
        <f t="shared" si="4"/>
        <v>202020</v>
      </c>
      <c r="G42" s="8"/>
      <c r="H42" s="8"/>
      <c r="I42" s="8"/>
      <c r="J42" s="12"/>
      <c r="K42" s="1"/>
    </row>
    <row r="43" spans="1:11" x14ac:dyDescent="0.25">
      <c r="A43" s="4">
        <v>14</v>
      </c>
      <c r="B43" s="2" t="s">
        <v>22</v>
      </c>
      <c r="C43" s="3" t="s">
        <v>20</v>
      </c>
      <c r="D43" s="8">
        <v>12</v>
      </c>
      <c r="E43" s="14">
        <v>350</v>
      </c>
      <c r="F43" s="14">
        <f t="shared" si="4"/>
        <v>4200</v>
      </c>
      <c r="G43" s="8"/>
      <c r="H43" s="8"/>
      <c r="I43" s="8"/>
      <c r="J43" s="12"/>
      <c r="K43" s="2" t="s">
        <v>23</v>
      </c>
    </row>
    <row r="44" spans="1:11" x14ac:dyDescent="0.25">
      <c r="A44" s="4">
        <v>15</v>
      </c>
      <c r="B44" s="2" t="s">
        <v>24</v>
      </c>
      <c r="C44" s="3" t="s">
        <v>66</v>
      </c>
      <c r="D44" s="3">
        <v>14</v>
      </c>
      <c r="E44" s="17">
        <v>7450</v>
      </c>
      <c r="F44" s="14">
        <f t="shared" si="4"/>
        <v>104300</v>
      </c>
      <c r="G44" s="3"/>
      <c r="H44" s="3"/>
      <c r="I44" s="3"/>
      <c r="J44" s="12"/>
      <c r="K44" s="2" t="s">
        <v>25</v>
      </c>
    </row>
    <row r="45" spans="1:11" x14ac:dyDescent="0.25">
      <c r="B45" s="5" t="s">
        <v>81</v>
      </c>
      <c r="F45" s="18">
        <f>SUM(F2:F44)</f>
        <v>7498502.7671428574</v>
      </c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F4604-5FAC-44A3-9A67-0AF8DB79D6D8}">
  <dimension ref="B2:M13"/>
  <sheetViews>
    <sheetView workbookViewId="0">
      <selection activeCell="D10" sqref="D10"/>
    </sheetView>
  </sheetViews>
  <sheetFormatPr defaultRowHeight="13.2" x14ac:dyDescent="0.25"/>
  <cols>
    <col min="2" max="2" width="55.6640625" customWidth="1"/>
    <col min="6" max="6" width="8.88671875" customWidth="1"/>
    <col min="8" max="8" width="79" customWidth="1"/>
    <col min="9" max="9" width="21.5546875" customWidth="1"/>
  </cols>
  <sheetData>
    <row r="2" spans="2:13" ht="31.2" x14ac:dyDescent="0.25">
      <c r="B2" s="2" t="s">
        <v>43</v>
      </c>
      <c r="C2" s="3" t="s">
        <v>20</v>
      </c>
      <c r="D2" s="8">
        <v>665</v>
      </c>
      <c r="G2" s="27">
        <v>7</v>
      </c>
      <c r="H2" s="28" t="s">
        <v>70</v>
      </c>
      <c r="I2" s="29" t="s">
        <v>71</v>
      </c>
      <c r="J2" s="30"/>
      <c r="K2" s="30"/>
      <c r="L2" s="29" t="s">
        <v>69</v>
      </c>
      <c r="M2" s="31">
        <v>665</v>
      </c>
    </row>
    <row r="3" spans="2:13" ht="31.2" x14ac:dyDescent="0.25">
      <c r="B3" s="2" t="s">
        <v>44</v>
      </c>
      <c r="C3" s="3" t="s">
        <v>20</v>
      </c>
      <c r="D3" s="8">
        <v>100</v>
      </c>
      <c r="G3" s="27">
        <v>8</v>
      </c>
      <c r="H3" s="28" t="s">
        <v>70</v>
      </c>
      <c r="I3" s="29" t="s">
        <v>72</v>
      </c>
      <c r="J3" s="30"/>
      <c r="K3" s="30"/>
      <c r="L3" s="29" t="s">
        <v>69</v>
      </c>
      <c r="M3" s="31">
        <v>100</v>
      </c>
    </row>
    <row r="4" spans="2:13" ht="31.2" x14ac:dyDescent="0.25">
      <c r="B4" s="2" t="s">
        <v>45</v>
      </c>
      <c r="C4" s="3" t="s">
        <v>20</v>
      </c>
      <c r="D4" s="8">
        <v>1221</v>
      </c>
      <c r="G4" s="27">
        <v>9</v>
      </c>
      <c r="H4" s="28" t="s">
        <v>70</v>
      </c>
      <c r="I4" s="29" t="s">
        <v>73</v>
      </c>
      <c r="J4" s="30"/>
      <c r="K4" s="30"/>
      <c r="L4" s="29" t="s">
        <v>69</v>
      </c>
      <c r="M4" s="49">
        <v>100</v>
      </c>
    </row>
    <row r="5" spans="2:13" ht="46.8" x14ac:dyDescent="0.25">
      <c r="B5" s="2" t="s">
        <v>46</v>
      </c>
      <c r="C5" s="3" t="s">
        <v>20</v>
      </c>
      <c r="D5" s="8">
        <v>714</v>
      </c>
      <c r="G5" s="27">
        <v>10</v>
      </c>
      <c r="H5" s="28" t="s">
        <v>74</v>
      </c>
      <c r="I5" s="29" t="s">
        <v>68</v>
      </c>
      <c r="J5" s="30"/>
      <c r="K5" s="30"/>
      <c r="L5" s="29" t="s">
        <v>69</v>
      </c>
      <c r="M5" s="32">
        <v>200</v>
      </c>
    </row>
    <row r="6" spans="2:13" ht="31.2" x14ac:dyDescent="0.25">
      <c r="B6" s="2" t="s">
        <v>47</v>
      </c>
      <c r="C6" s="3" t="s">
        <v>20</v>
      </c>
      <c r="D6" s="8">
        <v>60</v>
      </c>
      <c r="G6" s="33">
        <v>16</v>
      </c>
      <c r="H6" s="34" t="s">
        <v>70</v>
      </c>
      <c r="I6" s="29" t="s">
        <v>75</v>
      </c>
      <c r="J6" s="35"/>
      <c r="K6" s="35"/>
      <c r="L6" s="36" t="s">
        <v>69</v>
      </c>
      <c r="M6" s="37">
        <v>1221</v>
      </c>
    </row>
    <row r="7" spans="2:13" ht="31.2" x14ac:dyDescent="0.25">
      <c r="B7" s="2" t="s">
        <v>48</v>
      </c>
      <c r="C7" s="3" t="s">
        <v>20</v>
      </c>
      <c r="D7" s="22">
        <v>250</v>
      </c>
      <c r="G7" s="38">
        <v>17</v>
      </c>
      <c r="H7" s="28" t="s">
        <v>70</v>
      </c>
      <c r="I7" s="29" t="s">
        <v>76</v>
      </c>
      <c r="J7" s="30"/>
      <c r="K7" s="30"/>
      <c r="L7" s="29" t="s">
        <v>69</v>
      </c>
      <c r="M7" s="31">
        <v>714</v>
      </c>
    </row>
    <row r="8" spans="2:13" ht="31.2" x14ac:dyDescent="0.25">
      <c r="B8" s="2" t="s">
        <v>49</v>
      </c>
      <c r="C8" s="3" t="s">
        <v>20</v>
      </c>
      <c r="D8" s="8">
        <v>330</v>
      </c>
      <c r="G8" s="38">
        <v>18</v>
      </c>
      <c r="H8" s="28" t="s">
        <v>70</v>
      </c>
      <c r="I8" s="29" t="s">
        <v>73</v>
      </c>
      <c r="J8" s="30"/>
      <c r="K8" s="30"/>
      <c r="L8" s="29" t="s">
        <v>69</v>
      </c>
      <c r="M8" s="49">
        <v>90</v>
      </c>
    </row>
    <row r="9" spans="2:13" ht="31.2" x14ac:dyDescent="0.25">
      <c r="B9" s="2" t="s">
        <v>50</v>
      </c>
      <c r="C9" s="3" t="s">
        <v>20</v>
      </c>
      <c r="D9" s="8">
        <v>110</v>
      </c>
      <c r="G9" s="38">
        <v>19</v>
      </c>
      <c r="H9" s="28" t="s">
        <v>70</v>
      </c>
      <c r="I9" s="29" t="s">
        <v>77</v>
      </c>
      <c r="J9" s="30"/>
      <c r="K9" s="30"/>
      <c r="L9" s="29" t="s">
        <v>69</v>
      </c>
      <c r="M9" s="31">
        <v>330</v>
      </c>
    </row>
    <row r="10" spans="2:13" ht="46.8" x14ac:dyDescent="0.25">
      <c r="B10" s="2" t="s">
        <v>51</v>
      </c>
      <c r="C10" s="3" t="s">
        <v>20</v>
      </c>
      <c r="D10" s="22">
        <v>260</v>
      </c>
      <c r="G10" s="40">
        <v>20</v>
      </c>
      <c r="H10" s="41" t="s">
        <v>70</v>
      </c>
      <c r="I10" s="29" t="s">
        <v>78</v>
      </c>
      <c r="J10" s="42"/>
      <c r="K10" s="42"/>
      <c r="L10" s="43" t="s">
        <v>69</v>
      </c>
      <c r="M10" s="44">
        <v>110</v>
      </c>
    </row>
    <row r="11" spans="2:13" ht="46.8" x14ac:dyDescent="0.25">
      <c r="B11" s="2" t="s">
        <v>52</v>
      </c>
      <c r="C11" s="3" t="s">
        <v>20</v>
      </c>
      <c r="D11" s="8">
        <v>243</v>
      </c>
      <c r="G11" s="45">
        <v>21</v>
      </c>
      <c r="H11" s="28" t="s">
        <v>79</v>
      </c>
      <c r="I11" s="39" t="s">
        <v>68</v>
      </c>
      <c r="J11" s="30"/>
      <c r="K11" s="30"/>
      <c r="L11" s="29" t="s">
        <v>69</v>
      </c>
      <c r="M11" s="31">
        <v>60</v>
      </c>
    </row>
    <row r="12" spans="2:13" ht="27.6" x14ac:dyDescent="0.25">
      <c r="D12" s="48">
        <f>SUM(D2:D11)</f>
        <v>3953</v>
      </c>
      <c r="G12" s="45">
        <v>22</v>
      </c>
      <c r="H12" s="28" t="s">
        <v>79</v>
      </c>
      <c r="I12" s="46" t="s">
        <v>80</v>
      </c>
      <c r="J12" s="30"/>
      <c r="K12" s="30"/>
      <c r="L12" s="29" t="s">
        <v>69</v>
      </c>
      <c r="M12" s="31">
        <v>243</v>
      </c>
    </row>
    <row r="13" spans="2:13" x14ac:dyDescent="0.25">
      <c r="M13" s="47">
        <f>SUM(M2:M12)</f>
        <v>3833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2025-10-21T13:35:46Z</dcterms:created>
  <dcterms:modified xsi:type="dcterms:W3CDTF">2025-11-18T09:10:36Z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2025-09-26T00:00:00Z</vt:filetime>
  </property>
  <property fmtid="{D5CDD505-2E9C-101B-9397-08002B2CF9AE}" pid="3" name="Creator">
    <vt:lpwstr>Adobe Acrobat Pro DC (32-bit) 21.7.20095</vt:lpwstr>
  </property>
  <property fmtid="{D5CDD505-2E9C-101B-9397-08002B2CF9AE}" pid="4" name="LastSaved">
    <vt:filetime>2025-10-21T00:00:00Z</vt:filetime>
  </property>
  <property fmtid="{D5CDD505-2E9C-101B-9397-08002B2CF9AE}" pid="5" name="Producer">
    <vt:lpwstr>Adobe Acrobat Pro DC (32-bit) 21.7.20095</vt:lpwstr>
  </property>
</Properties>
</file>