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2\Устройство полов и фундаментов в цехе М-2 (1 пролёт)\"/>
    </mc:Choice>
  </mc:AlternateContent>
  <xr:revisionPtr revIDLastSave="0" documentId="13_ncr:1_{6AD7DD92-3863-4114-89E5-51D287201282}" xr6:coauthVersionLast="47" xr6:coauthVersionMax="47" xr10:uidLastSave="{00000000-0000-0000-0000-000000000000}"/>
  <bookViews>
    <workbookView xWindow="-108" yWindow="-108" windowWidth="23256" windowHeight="13896" xr2:uid="{0792C905-1262-418A-A931-7BA60DA0258B}"/>
  </bookViews>
  <sheets>
    <sheet name="Лист1" sheetId="1" r:id="rId1"/>
  </sheets>
  <calcPr calcId="191029" refMode="R1C1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6" i="1" l="1"/>
  <c r="G46" i="1"/>
  <c r="G44" i="1"/>
  <c r="F44" i="1"/>
  <c r="G48" i="1"/>
  <c r="I46" i="1"/>
  <c r="J49" i="1"/>
  <c r="I49" i="1"/>
  <c r="I48" i="1"/>
  <c r="F48" i="1"/>
  <c r="D48" i="1"/>
  <c r="D46" i="1"/>
  <c r="F38" i="1"/>
  <c r="E38" i="1"/>
  <c r="E36" i="1"/>
  <c r="E37" i="1"/>
  <c r="E35" i="1"/>
  <c r="H21" i="1"/>
  <c r="H22" i="1"/>
  <c r="H23" i="1"/>
  <c r="H24" i="1"/>
  <c r="H25" i="1"/>
  <c r="H26" i="1"/>
  <c r="H27" i="1"/>
  <c r="H28" i="1"/>
  <c r="H20" i="1"/>
</calcChain>
</file>

<file path=xl/sharedStrings.xml><?xml version="1.0" encoding="utf-8"?>
<sst xmlns="http://schemas.openxmlformats.org/spreadsheetml/2006/main" count="67" uniqueCount="39">
  <si>
    <t>Смесь сухая на основе высокоактивного портландцемента и корундовых заполнителей MASTERTOP 450 для упрочнения поверхности бетонных полов, цвет натуральный</t>
  </si>
  <si>
    <t>кг.</t>
  </si>
  <si>
    <t>Средство высококачественное запечатывающее, для ухода за бетонным полом, натурального цвета</t>
  </si>
  <si>
    <t>л.</t>
  </si>
  <si>
    <t>Герметик MasterSeaL CR 171, плотность, 1,65 г/мл, расход800 мл/м на шов  20х40 мм</t>
  </si>
  <si>
    <t>Грунтовка MasterSeal Р 117, плотность 0,9г/мл, расход 20мл/м</t>
  </si>
  <si>
    <t>Сухая упрочняющая смесь MasterTop 558 комп А (30 кг/м2 при толщине слоя 30 мм)</t>
  </si>
  <si>
    <t>Сухая упрочняющая смесь MasterTop 558 Комп В (50 кг/м2 при толщине слоя 30 мм)</t>
  </si>
  <si>
    <t>Адгезионный состав MasterTop 500 (расход 2,5 – 3,0 кг/м2)</t>
  </si>
  <si>
    <t>Грунтовка MasterSeal Р 117, плотность 0,9г/мл, расход 20мл/м)</t>
  </si>
  <si>
    <t>тн.</t>
  </si>
  <si>
    <t>Кол-во</t>
  </si>
  <si>
    <t>Ед.</t>
  </si>
  <si>
    <t>Цена</t>
  </si>
  <si>
    <t>Сумма</t>
  </si>
  <si>
    <t>№</t>
  </si>
  <si>
    <t>Товары (работы, услуги)</t>
  </si>
  <si>
    <t>450 Sikafloor SynTop-450 (MasterTop 450) Natural 30 кг</t>
  </si>
  <si>
    <t>кг</t>
  </si>
  <si>
    <t>Средство для последующего ухода за бетоном Sikafloor® CC 721 (MasterTop C721) (бочка 170 кг)</t>
  </si>
  <si>
    <t>721 Sikаfloor® CC 721 (MasterTop CС 721) канистра 20кг</t>
  </si>
  <si>
    <t>Sikafloor®-500 (MasterTop 500)</t>
  </si>
  <si>
    <t>558 SikaCreed 558 Компонент А (MasterTop 558 PTA)(мешок 30кг)</t>
  </si>
  <si>
    <t>558 SikaCreed 558 Компонент В (MasterTop 558 PTВ)(мешок 25кг)</t>
  </si>
  <si>
    <t>QTP® 4571 Высокоэластичный термостойкий полимерный состав (комплект 21,8кг)</t>
  </si>
  <si>
    <t>QTP® 1000 Эпоксидная грунтовка</t>
  </si>
  <si>
    <t>Доставка, транспортные услуги</t>
  </si>
  <si>
    <t>шт</t>
  </si>
  <si>
    <t>Сухая упрочняющая смесь MasterTop 558 комп А (30 кг/м2 при толщине слоя 30 мм)-813кг;</t>
  </si>
  <si>
    <t>Сухая упрочняющая смесь MasterTop 558 Комп В (50 кг/м2 при толщине слоя 30 мм)-1355кг</t>
  </si>
  <si>
    <t>; Адгезионный состав MasterTop 500 (расход 2,5 – 3,0 кг/м2)-81,3кг</t>
  </si>
  <si>
    <t>(2100,2+5)*0,3</t>
  </si>
  <si>
    <t>Смеси бетонные тяжелого бетона (БСТ), класс B25 (М350);</t>
  </si>
  <si>
    <t>Плиты теплоизоляционные из</t>
  </si>
  <si>
    <t>экструдированного пенополистирола со</t>
  </si>
  <si>
    <t>ступенчатой формой кромки, плотность 33-38 кг/м3, Г1-10,5м3;</t>
  </si>
  <si>
    <t>Грунтовка MasterSeal Р 117, плотность 0,9г/мл, расход 20мл/м-0,028206т</t>
  </si>
  <si>
    <t>м3</t>
  </si>
  <si>
    <t>Герметик MasterSeaL CR 171, плотность 1,65 г/мл, расход 1200 мл/м на шов 30х40 мм-2772,066кг;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</si>
</sst>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8" formatCode="0.0"/>
    <numFmt numFmtId="169" formatCode="_-* #,##0.00\ _₽_-;\-* #,##0.0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indexed="8"/>
      <name val="Arial"/>
      <family val="2"/>
    </font>
    <font>
      <b/>
      <i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 indent="8"/>
    </xf>
    <xf numFmtId="0" fontId="4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left" vertical="top" wrapText="1" indent="1"/>
    </xf>
    <xf numFmtId="0" fontId="4" fillId="0" borderId="2" xfId="0" applyFont="1" applyBorder="1" applyAlignment="1">
      <alignment horizontal="left" vertical="top" wrapText="1" indent="2"/>
    </xf>
    <xf numFmtId="1" fontId="3" fillId="0" borderId="3" xfId="0" applyNumberFormat="1" applyFont="1" applyBorder="1" applyAlignment="1">
      <alignment horizontal="left" vertical="top" indent="1" shrinkToFit="1"/>
    </xf>
    <xf numFmtId="0" fontId="3" fillId="0" borderId="3" xfId="0" applyFont="1" applyBorder="1" applyAlignment="1">
      <alignment horizontal="left" vertical="top" wrapText="1"/>
    </xf>
    <xf numFmtId="2" fontId="3" fillId="0" borderId="3" xfId="0" applyNumberFormat="1" applyFont="1" applyBorder="1" applyAlignment="1">
      <alignment horizontal="right" vertical="top" shrinkToFit="1"/>
    </xf>
    <xf numFmtId="1" fontId="3" fillId="0" borderId="3" xfId="0" applyNumberFormat="1" applyFont="1" applyBorder="1" applyAlignment="1">
      <alignment horizontal="right" vertical="top" shrinkToFit="1"/>
    </xf>
    <xf numFmtId="168" fontId="3" fillId="0" borderId="3" xfId="0" applyNumberFormat="1" applyFont="1" applyBorder="1" applyAlignment="1">
      <alignment horizontal="right" vertical="top" shrinkToFit="1"/>
    </xf>
    <xf numFmtId="1" fontId="3" fillId="0" borderId="4" xfId="0" applyNumberFormat="1" applyFont="1" applyBorder="1" applyAlignment="1">
      <alignment horizontal="left" vertical="top" indent="1" shrinkToFit="1"/>
    </xf>
    <xf numFmtId="0" fontId="3" fillId="0" borderId="4" xfId="0" applyFont="1" applyBorder="1" applyAlignment="1">
      <alignment horizontal="left" vertical="top" wrapText="1"/>
    </xf>
    <xf numFmtId="1" fontId="3" fillId="0" borderId="4" xfId="0" applyNumberFormat="1" applyFont="1" applyBorder="1" applyAlignment="1">
      <alignment horizontal="right" vertical="top" shrinkToFit="1"/>
    </xf>
    <xf numFmtId="4" fontId="3" fillId="0" borderId="3" xfId="0" applyNumberFormat="1" applyFont="1" applyBorder="1" applyAlignment="1">
      <alignment horizontal="right" vertical="top" wrapText="1"/>
    </xf>
    <xf numFmtId="4" fontId="3" fillId="0" borderId="4" xfId="0" applyNumberFormat="1" applyFont="1" applyBorder="1" applyAlignment="1">
      <alignment horizontal="right" vertical="top" wrapText="1"/>
    </xf>
    <xf numFmtId="3" fontId="3" fillId="0" borderId="3" xfId="0" applyNumberFormat="1" applyFont="1" applyBorder="1" applyAlignment="1">
      <alignment horizontal="right" vertical="top" wrapText="1"/>
    </xf>
    <xf numFmtId="43" fontId="0" fillId="0" borderId="0" xfId="1" applyFont="1"/>
    <xf numFmtId="43" fontId="0" fillId="0" borderId="0" xfId="0" applyNumberFormat="1"/>
    <xf numFmtId="169" fontId="0" fillId="0" borderId="0" xfId="0" applyNumberForma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6B7E8-08EE-4D24-9F22-3BAE075FEAA3}">
  <dimension ref="A2:J49"/>
  <sheetViews>
    <sheetView tabSelected="1" topLeftCell="A19" workbookViewId="0">
      <selection activeCell="F46" sqref="F46"/>
    </sheetView>
  </sheetViews>
  <sheetFormatPr defaultRowHeight="14.4" x14ac:dyDescent="0.3"/>
  <cols>
    <col min="2" max="2" width="84.109375" customWidth="1"/>
    <col min="3" max="3" width="10.21875" bestFit="1" customWidth="1"/>
    <col min="4" max="4" width="10.44140625" bestFit="1" customWidth="1"/>
    <col min="5" max="5" width="10.21875" bestFit="1" customWidth="1"/>
    <col min="6" max="6" width="12.6640625" bestFit="1" customWidth="1"/>
    <col min="7" max="7" width="10.6640625" bestFit="1" customWidth="1"/>
    <col min="8" max="8" width="10.21875" bestFit="1" customWidth="1"/>
    <col min="10" max="10" width="13.77734375" bestFit="1" customWidth="1"/>
  </cols>
  <sheetData>
    <row r="2" spans="2:4" ht="46.8" x14ac:dyDescent="0.3">
      <c r="B2" s="1" t="s">
        <v>0</v>
      </c>
      <c r="C2" s="2" t="s">
        <v>1</v>
      </c>
      <c r="D2" s="2">
        <v>10501</v>
      </c>
    </row>
    <row r="3" spans="2:4" ht="31.2" x14ac:dyDescent="0.3">
      <c r="B3" s="1" t="s">
        <v>2</v>
      </c>
      <c r="C3" s="2" t="s">
        <v>3</v>
      </c>
      <c r="D3" s="2">
        <v>420.04</v>
      </c>
    </row>
    <row r="4" spans="2:4" ht="31.2" x14ac:dyDescent="0.3">
      <c r="B4" s="1" t="s">
        <v>4</v>
      </c>
      <c r="C4" s="2" t="s">
        <v>1</v>
      </c>
      <c r="D4" s="2">
        <v>82.236000000000004</v>
      </c>
    </row>
    <row r="5" spans="2:4" ht="15.6" x14ac:dyDescent="0.3">
      <c r="B5" s="1" t="s">
        <v>5</v>
      </c>
      <c r="C5" s="2" t="s">
        <v>1</v>
      </c>
      <c r="D5" s="2">
        <v>1.1214</v>
      </c>
    </row>
    <row r="6" spans="2:4" ht="46.8" x14ac:dyDescent="0.3">
      <c r="B6" s="1" t="s">
        <v>0</v>
      </c>
      <c r="C6" s="2" t="s">
        <v>1</v>
      </c>
      <c r="D6" s="2">
        <v>25</v>
      </c>
    </row>
    <row r="7" spans="2:4" ht="31.2" x14ac:dyDescent="0.3">
      <c r="B7" s="1" t="s">
        <v>2</v>
      </c>
      <c r="C7" s="2" t="s">
        <v>3</v>
      </c>
      <c r="D7" s="2">
        <v>1</v>
      </c>
    </row>
    <row r="8" spans="2:4" ht="31.2" x14ac:dyDescent="0.3">
      <c r="B8" s="1" t="s">
        <v>6</v>
      </c>
      <c r="C8" s="2" t="s">
        <v>1</v>
      </c>
      <c r="D8" s="2">
        <v>18837</v>
      </c>
    </row>
    <row r="9" spans="2:4" ht="31.2" x14ac:dyDescent="0.3">
      <c r="B9" s="1" t="s">
        <v>7</v>
      </c>
      <c r="C9" s="2" t="s">
        <v>1</v>
      </c>
      <c r="D9" s="2">
        <v>31395</v>
      </c>
    </row>
    <row r="10" spans="2:4" ht="15.6" x14ac:dyDescent="0.3">
      <c r="B10" s="1" t="s">
        <v>8</v>
      </c>
      <c r="C10" s="2" t="s">
        <v>1</v>
      </c>
      <c r="D10" s="2">
        <v>1883.7</v>
      </c>
    </row>
    <row r="11" spans="2:4" ht="31.2" x14ac:dyDescent="0.3">
      <c r="B11" s="1" t="s">
        <v>6</v>
      </c>
      <c r="C11" s="2" t="s">
        <v>1</v>
      </c>
      <c r="D11" s="2">
        <v>813</v>
      </c>
    </row>
    <row r="12" spans="2:4" ht="31.2" x14ac:dyDescent="0.3">
      <c r="B12" s="1" t="s">
        <v>7</v>
      </c>
      <c r="C12" s="2" t="s">
        <v>1</v>
      </c>
      <c r="D12" s="2">
        <v>1355</v>
      </c>
    </row>
    <row r="13" spans="2:4" ht="15.6" x14ac:dyDescent="0.3">
      <c r="B13" s="1" t="s">
        <v>8</v>
      </c>
      <c r="C13" s="2" t="s">
        <v>1</v>
      </c>
      <c r="D13" s="2">
        <v>81.3</v>
      </c>
    </row>
    <row r="14" spans="2:4" ht="46.8" x14ac:dyDescent="0.3">
      <c r="B14" s="1" t="s">
        <v>0</v>
      </c>
      <c r="C14" s="2" t="s">
        <v>1</v>
      </c>
      <c r="D14" s="2">
        <v>10.5</v>
      </c>
    </row>
    <row r="15" spans="2:4" ht="31.2" x14ac:dyDescent="0.3">
      <c r="B15" s="1" t="s">
        <v>2</v>
      </c>
      <c r="C15" s="2" t="s">
        <v>3</v>
      </c>
      <c r="D15" s="2">
        <v>0.42</v>
      </c>
    </row>
    <row r="16" spans="2:4" ht="15.6" x14ac:dyDescent="0.3">
      <c r="B16" s="3" t="s">
        <v>9</v>
      </c>
      <c r="C16" s="4" t="s">
        <v>10</v>
      </c>
      <c r="D16" s="4">
        <v>2.6982E-3</v>
      </c>
    </row>
    <row r="17" spans="1:8" ht="31.2" x14ac:dyDescent="0.3">
      <c r="B17" s="3" t="s">
        <v>4</v>
      </c>
      <c r="C17" s="4" t="s">
        <v>1</v>
      </c>
      <c r="D17" s="4">
        <v>2.6981999999999999</v>
      </c>
    </row>
    <row r="19" spans="1:8" ht="26.4" x14ac:dyDescent="0.3">
      <c r="A19" s="5" t="s">
        <v>15</v>
      </c>
      <c r="B19" s="6" t="s">
        <v>16</v>
      </c>
      <c r="C19" s="7" t="s">
        <v>11</v>
      </c>
      <c r="D19" s="8" t="s">
        <v>12</v>
      </c>
      <c r="E19" s="9" t="s">
        <v>13</v>
      </c>
      <c r="F19" s="9" t="s">
        <v>14</v>
      </c>
    </row>
    <row r="20" spans="1:8" x14ac:dyDescent="0.3">
      <c r="A20" s="10">
        <v>1</v>
      </c>
      <c r="B20" s="11" t="s">
        <v>17</v>
      </c>
      <c r="C20" s="20">
        <v>10560</v>
      </c>
      <c r="D20" s="11" t="s">
        <v>18</v>
      </c>
      <c r="E20" s="12">
        <v>47.59</v>
      </c>
      <c r="F20" s="18">
        <v>502550.4</v>
      </c>
      <c r="G20">
        <v>1.2</v>
      </c>
      <c r="H20" s="21">
        <f>E20/G20</f>
        <v>39.658333333333339</v>
      </c>
    </row>
    <row r="21" spans="1:8" x14ac:dyDescent="0.3">
      <c r="A21" s="10">
        <v>2</v>
      </c>
      <c r="B21" s="11" t="s">
        <v>19</v>
      </c>
      <c r="C21" s="13">
        <v>340</v>
      </c>
      <c r="D21" s="11" t="s">
        <v>18</v>
      </c>
      <c r="E21" s="12">
        <v>775.59</v>
      </c>
      <c r="F21" s="18">
        <v>263700.59999999998</v>
      </c>
      <c r="G21">
        <v>1.2</v>
      </c>
      <c r="H21" s="21">
        <f t="shared" ref="H21:H28" si="0">E21/G21</f>
        <v>646.32500000000005</v>
      </c>
    </row>
    <row r="22" spans="1:8" x14ac:dyDescent="0.3">
      <c r="A22" s="10">
        <v>3</v>
      </c>
      <c r="B22" s="11" t="s">
        <v>20</v>
      </c>
      <c r="C22" s="13">
        <v>100</v>
      </c>
      <c r="D22" s="11" t="s">
        <v>18</v>
      </c>
      <c r="E22" s="12">
        <v>838.21</v>
      </c>
      <c r="F22" s="18">
        <v>83821</v>
      </c>
      <c r="G22">
        <v>1.2</v>
      </c>
      <c r="H22" s="21">
        <f t="shared" si="0"/>
        <v>698.50833333333344</v>
      </c>
    </row>
    <row r="23" spans="1:8" x14ac:dyDescent="0.3">
      <c r="A23" s="10">
        <v>4</v>
      </c>
      <c r="B23" s="11" t="s">
        <v>21</v>
      </c>
      <c r="C23" s="20">
        <v>1975</v>
      </c>
      <c r="D23" s="11" t="s">
        <v>18</v>
      </c>
      <c r="E23" s="12">
        <v>54.05</v>
      </c>
      <c r="F23" s="18">
        <v>106748.75</v>
      </c>
      <c r="G23">
        <v>1.2</v>
      </c>
      <c r="H23" s="21">
        <f t="shared" si="0"/>
        <v>45.041666666666664</v>
      </c>
    </row>
    <row r="24" spans="1:8" x14ac:dyDescent="0.3">
      <c r="A24" s="10">
        <v>5</v>
      </c>
      <c r="B24" s="11" t="s">
        <v>22</v>
      </c>
      <c r="C24" s="20">
        <v>39300</v>
      </c>
      <c r="D24" s="11" t="s">
        <v>18</v>
      </c>
      <c r="E24" s="12">
        <v>36.56</v>
      </c>
      <c r="F24" s="18">
        <v>1436808</v>
      </c>
      <c r="G24">
        <v>1.2</v>
      </c>
      <c r="H24" s="21">
        <f t="shared" si="0"/>
        <v>30.466666666666669</v>
      </c>
    </row>
    <row r="25" spans="1:8" x14ac:dyDescent="0.3">
      <c r="A25" s="10">
        <v>6</v>
      </c>
      <c r="B25" s="11" t="s">
        <v>23</v>
      </c>
      <c r="C25" s="20">
        <v>32750</v>
      </c>
      <c r="D25" s="11" t="s">
        <v>18</v>
      </c>
      <c r="E25" s="12">
        <v>27.42</v>
      </c>
      <c r="F25" s="18">
        <v>898005</v>
      </c>
      <c r="G25">
        <v>1.2</v>
      </c>
      <c r="H25" s="21">
        <f t="shared" si="0"/>
        <v>22.85</v>
      </c>
    </row>
    <row r="26" spans="1:8" x14ac:dyDescent="0.3">
      <c r="A26" s="10">
        <v>7</v>
      </c>
      <c r="B26" s="11" t="s">
        <v>24</v>
      </c>
      <c r="C26" s="14">
        <v>87.2</v>
      </c>
      <c r="D26" s="11" t="s">
        <v>18</v>
      </c>
      <c r="E26" s="18">
        <v>2507</v>
      </c>
      <c r="F26" s="18">
        <v>218610.4</v>
      </c>
      <c r="G26">
        <v>1.2</v>
      </c>
      <c r="H26" s="21">
        <f t="shared" si="0"/>
        <v>2089.166666666667</v>
      </c>
    </row>
    <row r="27" spans="1:8" x14ac:dyDescent="0.3">
      <c r="A27" s="10">
        <v>8</v>
      </c>
      <c r="B27" s="11" t="s">
        <v>25</v>
      </c>
      <c r="C27" s="14">
        <v>24.4</v>
      </c>
      <c r="D27" s="11" t="s">
        <v>18</v>
      </c>
      <c r="E27" s="18">
        <v>1101</v>
      </c>
      <c r="F27" s="18">
        <v>26864.400000000001</v>
      </c>
      <c r="G27">
        <v>1.2</v>
      </c>
      <c r="H27" s="21">
        <f t="shared" si="0"/>
        <v>917.5</v>
      </c>
    </row>
    <row r="28" spans="1:8" x14ac:dyDescent="0.3">
      <c r="A28" s="15">
        <v>9</v>
      </c>
      <c r="B28" s="16" t="s">
        <v>26</v>
      </c>
      <c r="C28" s="17">
        <v>4</v>
      </c>
      <c r="D28" s="16" t="s">
        <v>27</v>
      </c>
      <c r="E28" s="19">
        <v>36426.25</v>
      </c>
      <c r="F28" s="19">
        <v>145705</v>
      </c>
      <c r="G28">
        <v>1.2</v>
      </c>
      <c r="H28" s="21">
        <f t="shared" si="0"/>
        <v>30355.208333333336</v>
      </c>
    </row>
    <row r="35" spans="2:9" x14ac:dyDescent="0.3">
      <c r="B35" t="s">
        <v>28</v>
      </c>
      <c r="C35">
        <v>813</v>
      </c>
      <c r="D35">
        <v>30.47</v>
      </c>
      <c r="E35" s="21">
        <f>D35*C35</f>
        <v>24772.11</v>
      </c>
    </row>
    <row r="36" spans="2:9" x14ac:dyDescent="0.3">
      <c r="B36" t="s">
        <v>29</v>
      </c>
      <c r="C36">
        <v>1355</v>
      </c>
      <c r="D36">
        <v>22.85</v>
      </c>
      <c r="E36" s="21">
        <f t="shared" ref="E36:E37" si="1">D36*C36</f>
        <v>30961.750000000004</v>
      </c>
    </row>
    <row r="37" spans="2:9" x14ac:dyDescent="0.3">
      <c r="B37" t="s">
        <v>30</v>
      </c>
      <c r="C37">
        <v>81.3</v>
      </c>
      <c r="D37">
        <v>45.04</v>
      </c>
      <c r="E37" s="21">
        <f t="shared" si="1"/>
        <v>3661.752</v>
      </c>
    </row>
    <row r="38" spans="2:9" x14ac:dyDescent="0.3">
      <c r="E38" s="22">
        <f>SUM(E35:E37)</f>
        <v>59395.612000000001</v>
      </c>
      <c r="F38" s="23">
        <f>E38/27.1</f>
        <v>2191.7199999999998</v>
      </c>
    </row>
    <row r="41" spans="2:9" x14ac:dyDescent="0.3">
      <c r="B41" t="s">
        <v>31</v>
      </c>
    </row>
    <row r="42" spans="2:9" x14ac:dyDescent="0.3">
      <c r="B42" t="s">
        <v>32</v>
      </c>
    </row>
    <row r="43" spans="2:9" x14ac:dyDescent="0.3">
      <c r="B43" t="s">
        <v>33</v>
      </c>
    </row>
    <row r="44" spans="2:9" x14ac:dyDescent="0.3">
      <c r="B44" t="s">
        <v>34</v>
      </c>
      <c r="C44" t="s">
        <v>37</v>
      </c>
      <c r="D44" s="21">
        <v>15000</v>
      </c>
      <c r="E44">
        <v>10.5</v>
      </c>
      <c r="F44" s="23">
        <f>D44*E44</f>
        <v>157500</v>
      </c>
      <c r="G44" s="23">
        <f>F44/631.56</f>
        <v>249.38248147444426</v>
      </c>
    </row>
    <row r="45" spans="2:9" x14ac:dyDescent="0.3">
      <c r="B45" t="s">
        <v>35</v>
      </c>
    </row>
    <row r="46" spans="2:9" x14ac:dyDescent="0.3">
      <c r="B46" t="s">
        <v>38</v>
      </c>
      <c r="D46">
        <f>2507/1.2</f>
        <v>2089.166666666667</v>
      </c>
      <c r="E46">
        <v>2772.1</v>
      </c>
      <c r="F46" s="21">
        <f>E46*D46</f>
        <v>5791378.916666667</v>
      </c>
      <c r="G46" s="23">
        <f>F46/631.56</f>
        <v>9169.9583834737277</v>
      </c>
      <c r="I46">
        <f>E46*2</f>
        <v>5544.2</v>
      </c>
    </row>
    <row r="48" spans="2:9" x14ac:dyDescent="0.3">
      <c r="B48" t="s">
        <v>36</v>
      </c>
      <c r="D48">
        <f>1101/1.2</f>
        <v>917.5</v>
      </c>
      <c r="E48">
        <v>28</v>
      </c>
      <c r="F48">
        <f>E48*D48</f>
        <v>25690</v>
      </c>
      <c r="G48">
        <f>F48/631</f>
        <v>40.713153724247228</v>
      </c>
      <c r="I48">
        <f>F48*2.7</f>
        <v>69363</v>
      </c>
    </row>
    <row r="49" spans="9:10" x14ac:dyDescent="0.3">
      <c r="I49">
        <f>SUM(I46:I48)</f>
        <v>74907.199999999997</v>
      </c>
      <c r="J49" s="21">
        <f>I49/149.9</f>
        <v>499.71447631754501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2025-12-15T10:20:59Z</dcterms:created>
  <dcterms:modified xsi:type="dcterms:W3CDTF">2025-12-18T05:00:38Z</dcterms:modified>
</cp:coreProperties>
</file>