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55E48FA5-43DA-4E80-98FB-0716FDFCECA7}" xr6:coauthVersionLast="47" xr6:coauthVersionMax="47" xr10:uidLastSave="{00000000-0000-0000-0000-000000000000}"/>
  <bookViews>
    <workbookView xWindow="-108" yWindow="-108" windowWidth="23256" windowHeight="13896" activeTab="6" xr2:uid="{00000000-000D-0000-FFFF-FFFF00000000}"/>
  </bookViews>
  <sheets>
    <sheet name="Зак" sheetId="2" r:id="rId1"/>
    <sheet name="ВЛ" sheetId="1" r:id="rId2"/>
    <sheet name="ИР" sheetId="3" r:id="rId3"/>
    <sheet name="АПССОУЭ" sheetId="4" r:id="rId4"/>
    <sheet name="ЭС" sheetId="5" r:id="rId5"/>
    <sheet name="ЭС2" sheetId="6" r:id="rId6"/>
    <sheet name="ЭМ" sheetId="7" r:id="rId7"/>
    <sheet name="ПВ" sheetId="8" r:id="rId8"/>
    <sheet name="НК" sheetId="9" r:id="rId9"/>
    <sheet name="ВК" sheetId="10" r:id="rId10"/>
    <sheet name="ЭМ+" sheetId="11" r:id="rId11"/>
    <sheet name="Сетка " sheetId="12" r:id="rId12"/>
  </sheets>
  <definedNames>
    <definedName name="_xlnm._FilterDatabase" localSheetId="1" hidden="1">ВЛ!$A$1:$M$698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8" l="1"/>
  <c r="I5" i="8"/>
  <c r="K36" i="11" l="1"/>
  <c r="J95" i="5" l="1"/>
  <c r="I2" i="5"/>
  <c r="J87" i="5"/>
  <c r="J21" i="6" l="1"/>
  <c r="J8" i="6"/>
  <c r="K8" i="6"/>
  <c r="J2" i="5"/>
  <c r="J18" i="7" l="1"/>
  <c r="H97" i="10"/>
  <c r="I97" i="10" s="1"/>
  <c r="H91" i="10"/>
  <c r="I91" i="10" s="1"/>
  <c r="H85" i="10"/>
  <c r="H79" i="10"/>
  <c r="H73" i="10"/>
  <c r="I73" i="10" s="1"/>
  <c r="H67" i="10"/>
  <c r="H84" i="10"/>
  <c r="H90" i="10"/>
  <c r="H96" i="10"/>
  <c r="H63" i="10"/>
  <c r="I63" i="10" s="1"/>
  <c r="H59" i="10"/>
  <c r="H51" i="10"/>
  <c r="H49" i="10" s="1"/>
  <c r="I49" i="10" s="1"/>
  <c r="J44" i="6"/>
  <c r="K44" i="6" s="1"/>
  <c r="J41" i="6"/>
  <c r="J37" i="6"/>
  <c r="J33" i="6"/>
  <c r="J32" i="6"/>
  <c r="J29" i="6"/>
  <c r="K36" i="4"/>
  <c r="J33" i="4"/>
  <c r="J30" i="4"/>
  <c r="J24" i="4"/>
  <c r="J23" i="4"/>
  <c r="I29" i="7"/>
  <c r="J29" i="7" s="1"/>
  <c r="I28" i="7"/>
  <c r="J28" i="7" s="1"/>
  <c r="J72" i="5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9" i="11"/>
  <c r="K80" i="11"/>
  <c r="K81" i="11"/>
  <c r="K82" i="11"/>
  <c r="K84" i="11"/>
  <c r="K85" i="11"/>
  <c r="K86" i="11"/>
  <c r="K87" i="11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52" i="10"/>
  <c r="I53" i="10"/>
  <c r="I54" i="10"/>
  <c r="I55" i="10"/>
  <c r="I56" i="10"/>
  <c r="I57" i="10"/>
  <c r="I58" i="10"/>
  <c r="I59" i="10"/>
  <c r="I60" i="10"/>
  <c r="I61" i="10"/>
  <c r="I62" i="10"/>
  <c r="I64" i="10"/>
  <c r="I65" i="10"/>
  <c r="I66" i="10"/>
  <c r="I67" i="10"/>
  <c r="I68" i="10"/>
  <c r="I69" i="10"/>
  <c r="I70" i="10"/>
  <c r="I71" i="10"/>
  <c r="I72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2" i="10"/>
  <c r="I93" i="10"/>
  <c r="I94" i="10"/>
  <c r="I95" i="10"/>
  <c r="I96" i="10"/>
  <c r="I3" i="10"/>
  <c r="I5" i="9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4" i="9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4" i="8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9" i="7"/>
  <c r="J20" i="7"/>
  <c r="J21" i="7"/>
  <c r="J22" i="7"/>
  <c r="J23" i="7"/>
  <c r="J24" i="7"/>
  <c r="J25" i="7"/>
  <c r="J26" i="7"/>
  <c r="J27" i="7"/>
  <c r="J30" i="7"/>
  <c r="J31" i="7"/>
  <c r="J32" i="7"/>
  <c r="J33" i="7"/>
  <c r="J34" i="7"/>
  <c r="J3" i="7"/>
  <c r="K5" i="6"/>
  <c r="K6" i="6"/>
  <c r="K7" i="6"/>
  <c r="K9" i="6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5" i="6"/>
  <c r="K46" i="6"/>
  <c r="K4" i="6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94" i="5"/>
  <c r="J3" i="5"/>
  <c r="K37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E689" i="3"/>
  <c r="E690" i="3" s="1"/>
  <c r="E685" i="3"/>
  <c r="E679" i="3"/>
  <c r="E680" i="3" s="1"/>
  <c r="E674" i="3"/>
  <c r="E661" i="3"/>
  <c r="E662" i="3" s="1"/>
  <c r="E652" i="3"/>
  <c r="E647" i="3"/>
  <c r="E646" i="3"/>
  <c r="E642" i="3"/>
  <c r="E639" i="3"/>
  <c r="E638" i="3"/>
  <c r="E637" i="3"/>
  <c r="E636" i="3"/>
  <c r="E631" i="3"/>
  <c r="E626" i="3"/>
  <c r="E539" i="3"/>
  <c r="E402" i="3"/>
  <c r="E293" i="3"/>
  <c r="E240" i="3"/>
  <c r="H702" i="2"/>
  <c r="H703" i="2" s="1"/>
  <c r="H704" i="2" s="1"/>
  <c r="H698" i="2"/>
  <c r="H699" i="2" s="1"/>
  <c r="H700" i="2" s="1"/>
  <c r="E696" i="2"/>
  <c r="E695" i="2"/>
  <c r="E691" i="2"/>
  <c r="E685" i="2"/>
  <c r="E686" i="2" s="1"/>
  <c r="E680" i="2"/>
  <c r="E667" i="2"/>
  <c r="E668" i="2" s="1"/>
  <c r="E658" i="2"/>
  <c r="E653" i="2"/>
  <c r="E652" i="2"/>
  <c r="E648" i="2"/>
  <c r="E645" i="2"/>
  <c r="E644" i="2"/>
  <c r="E643" i="2"/>
  <c r="E642" i="2"/>
  <c r="E637" i="2"/>
  <c r="E632" i="2"/>
  <c r="E545" i="2"/>
  <c r="E408" i="2"/>
  <c r="E299" i="2"/>
  <c r="E246" i="2"/>
  <c r="I98" i="10" l="1"/>
  <c r="I33" i="9"/>
  <c r="K47" i="6"/>
  <c r="K38" i="4"/>
  <c r="J35" i="7"/>
  <c r="K88" i="11"/>
  <c r="J2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14" authorId="0" shapeId="0" xr:uid="{AF3EE638-0C73-43DE-B1D7-F27E86C138B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стоимость за d400 </t>
        </r>
      </text>
    </comment>
    <comment ref="H18" authorId="0" shapeId="0" xr:uid="{77947246-9E73-4537-8C9D-C2E8DA7DCFC9}">
      <text>
        <r>
          <rPr>
            <b/>
            <sz val="9"/>
            <color indexed="81"/>
            <rFont val="Tahoma"/>
            <family val="2"/>
            <charset val="204"/>
          </rPr>
          <t>Admin цена за зазмер 400</t>
        </r>
      </text>
    </comment>
  </commentList>
</comments>
</file>

<file path=xl/sharedStrings.xml><?xml version="1.0" encoding="utf-8"?>
<sst xmlns="http://schemas.openxmlformats.org/spreadsheetml/2006/main" count="7134" uniqueCount="1833">
  <si>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</si>
  <si>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</si>
  <si>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</si>
  <si>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</si>
  <si>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</si>
  <si>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</si>
  <si>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</si>
  <si>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</si>
  <si>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</si>
  <si>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</si>
  <si>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</si>
  <si>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</si>
  <si>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</si>
  <si>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</si>
  <si>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</si>
  <si>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</si>
  <si>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</si>
  <si>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</si>
  <si>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</si>
  <si>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</si>
  <si>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</si>
  <si>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</si>
  <si>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</si>
  <si>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</si>
  <si>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</si>
  <si>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</si>
  <si>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</si>
  <si>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</si>
  <si>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</si>
  <si>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</si>
  <si>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</si>
  <si>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</si>
  <si>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</si>
  <si>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</si>
  <si>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</si>
  <si>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</si>
  <si>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</si>
  <si>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</si>
  <si>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</si>
  <si>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</si>
  <si>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</si>
  <si>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</si>
  <si>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</si>
  <si>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</si>
  <si>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</si>
  <si>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</si>
  <si>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</si>
  <si>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</si>
  <si>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</si>
  <si>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</si>
  <si>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</si>
  <si>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</si>
  <si>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</si>
  <si>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</si>
  <si>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</si>
  <si>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</si>
  <si>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</si>
  <si>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</si>
  <si>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</si>
  <si>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</si>
  <si>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</si>
  <si>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</si>
  <si>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</si>
  <si>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</si>
  <si>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</si>
  <si>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</si>
  <si>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</si>
  <si>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</si>
  <si>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</si>
  <si>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</si>
  <si>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</si>
  <si>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</si>
  <si>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</si>
  <si>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</si>
  <si>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</si>
  <si>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</si>
  <si>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</si>
  <si>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</si>
  <si>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</si>
  <si>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</si>
  <si>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</si>
  <si>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</si>
  <si>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</si>
  <si>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</si>
  <si>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</si>
  <si>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</si>
  <si>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</si>
  <si>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</si>
  <si>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</si>
  <si>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</si>
  <si>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</si>
  <si>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</si>
  <si>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</si>
  <si>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</si>
  <si>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</si>
  <si>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</si>
  <si>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</si>
  <si>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</si>
  <si>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</si>
  <si>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</si>
  <si>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</si>
  <si>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</si>
  <si>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</si>
  <si>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</si>
  <si>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</si>
  <si>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</si>
  <si>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</si>
  <si>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</si>
  <si>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</si>
  <si>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</si>
  <si>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</si>
  <si>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</si>
  <si>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</si>
  <si>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</si>
  <si>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</si>
  <si>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</si>
  <si>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</si>
  <si>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</si>
  <si>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</si>
  <si>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</si>
  <si>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</si>
  <si>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</si>
  <si>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</si>
  <si>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</si>
  <si>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</si>
  <si>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</si>
  <si>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</si>
  <si>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</si>
  <si>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</si>
  <si>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</si>
  <si>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</si>
  <si>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</si>
  <si>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</si>
  <si>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</si>
  <si>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</si>
  <si>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</si>
  <si>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</si>
  <si>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</si>
  <si>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</si>
  <si>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</si>
  <si>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</si>
  <si>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</si>
  <si>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</si>
  <si>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</si>
  <si>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</si>
  <si>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</si>
  <si>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</si>
  <si>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</si>
  <si>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</si>
  <si>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</si>
  <si>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</si>
  <si>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</si>
  <si>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</si>
  <si>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</si>
  <si>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</si>
  <si>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</si>
  <si>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</si>
  <si>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</si>
  <si>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</si>
  <si>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</si>
  <si>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</si>
  <si>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</si>
  <si>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</si>
  <si>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</si>
  <si>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</si>
  <si>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</si>
  <si>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</si>
  <si>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</si>
  <si>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</si>
  <si>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</si>
  <si>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</si>
  <si>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</si>
  <si>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</si>
  <si>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</si>
  <si>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</si>
  <si>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</si>
  <si>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</si>
  <si>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</si>
  <si>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</si>
  <si>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</si>
  <si>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</si>
  <si>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</si>
  <si>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</si>
  <si>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</si>
  <si>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</si>
  <si>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</si>
  <si>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</si>
  <si>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</si>
  <si>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</si>
  <si>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</si>
  <si>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</si>
  <si>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</si>
  <si>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</si>
  <si>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</si>
  <si>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</si>
  <si>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</si>
  <si>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</si>
  <si>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</si>
  <si>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</si>
  <si>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</si>
  <si>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</si>
  <si>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</si>
  <si>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</si>
  <si>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</si>
  <si>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</si>
  <si>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</si>
  <si>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</si>
  <si>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</si>
  <si>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</si>
  <si>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</si>
  <si>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</si>
  <si>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</si>
  <si>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</si>
  <si>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</si>
  <si>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</si>
  <si>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</si>
  <si>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</si>
  <si>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</si>
  <si>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</si>
  <si>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</si>
  <si>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</si>
  <si>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</si>
  <si>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</si>
  <si>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</si>
  <si>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</si>
  <si>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</si>
  <si>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</si>
  <si>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</si>
  <si>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</si>
  <si>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</si>
  <si>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</si>
  <si>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</si>
  <si>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</si>
  <si>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</si>
  <si>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</si>
  <si>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</si>
  <si>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</si>
  <si>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</si>
  <si>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</si>
  <si>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</si>
  <si>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</si>
  <si>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</si>
  <si>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</si>
  <si>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</si>
  <si>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</si>
  <si>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</si>
  <si>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</si>
  <si>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</si>
  <si>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</si>
  <si>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</si>
  <si>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</si>
  <si>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</si>
  <si>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</si>
  <si>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</si>
  <si>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</si>
  <si>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</si>
  <si>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</si>
  <si>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</si>
  <si>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</si>
  <si>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</si>
  <si>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</si>
  <si>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</si>
  <si>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</si>
  <si>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</si>
  <si>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</si>
  <si>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</si>
  <si>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</si>
  <si>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</si>
  <si>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</si>
  <si>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</si>
  <si>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</si>
  <si>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</si>
  <si>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</si>
  <si>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</si>
  <si>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</si>
  <si>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</si>
  <si>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</si>
  <si>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</si>
  <si>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</si>
  <si>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</si>
  <si>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</si>
  <si>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</si>
  <si>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</si>
  <si>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</si>
  <si>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</si>
  <si>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</si>
  <si>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</si>
  <si>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</si>
  <si>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</si>
  <si>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</si>
  <si>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</si>
  <si>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</si>
  <si>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</si>
  <si>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</si>
  <si>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</si>
  <si>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</si>
  <si>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</si>
  <si>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</si>
  <si>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</si>
  <si>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</si>
  <si>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</si>
  <si>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</si>
  <si>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</si>
  <si>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</si>
  <si>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</si>
  <si>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</si>
  <si>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</si>
  <si>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</si>
  <si>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</si>
  <si>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</si>
  <si>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</si>
  <si>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</si>
  <si>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</si>
  <si>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</si>
  <si>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</si>
  <si>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</si>
  <si>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</si>
  <si>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</si>
  <si>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</si>
  <si>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</si>
  <si>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</si>
  <si>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</si>
  <si>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</si>
  <si>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</si>
  <si>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</si>
  <si>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</si>
  <si>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</si>
  <si>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</si>
  <si>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</si>
  <si>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</si>
  <si>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</si>
  <si>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</si>
  <si>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</si>
  <si>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</si>
  <si>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</si>
  <si>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</si>
  <si>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</si>
  <si>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</si>
  <si>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</si>
  <si>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</si>
  <si>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</si>
  <si>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</si>
  <si>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</si>
  <si>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</si>
  <si>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</si>
  <si>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</si>
  <si>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</si>
  <si>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</si>
  <si>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</si>
  <si>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</si>
  <si>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</si>
  <si>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</si>
  <si>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</si>
  <si>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</si>
  <si>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</si>
  <si>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</si>
  <si>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</si>
  <si>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</si>
  <si>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</si>
  <si>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</si>
  <si>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</si>
  <si>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</si>
  <si>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</si>
  <si>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</si>
  <si>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</si>
  <si>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</si>
  <si>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</si>
  <si>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</si>
  <si>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</si>
  <si>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</si>
  <si>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</si>
  <si>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</si>
  <si>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</si>
  <si>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</si>
  <si>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</si>
  <si>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</si>
  <si>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</si>
  <si>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</si>
  <si>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</si>
  <si>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</si>
  <si>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</si>
  <si>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</si>
  <si>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</si>
  <si>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</si>
  <si>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</si>
  <si>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</si>
  <si>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</si>
  <si>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</si>
  <si>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</si>
  <si>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</si>
  <si>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</si>
  <si>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</si>
  <si>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</si>
  <si>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</si>
  <si>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</si>
  <si>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</si>
  <si>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</si>
  <si>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</si>
  <si>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</si>
  <si>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</si>
  <si>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</si>
  <si>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</si>
  <si>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</si>
  <si>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</si>
  <si>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</si>
  <si>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</si>
  <si>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</si>
  <si>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</si>
  <si>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</si>
  <si>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</si>
  <si>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</si>
  <si>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</si>
  <si>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</si>
  <si>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</si>
  <si>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</si>
  <si>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</si>
  <si>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</si>
  <si>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</si>
  <si>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</si>
  <si>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</si>
  <si>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</si>
  <si>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</si>
  <si>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</si>
  <si>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</si>
  <si>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</si>
  <si>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</si>
  <si>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</si>
  <si>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</si>
  <si>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</si>
  <si>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</si>
  <si>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</si>
  <si>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</si>
  <si>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</si>
  <si>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</si>
  <si>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</si>
  <si>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</si>
  <si>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</si>
  <si>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</si>
  <si>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</si>
  <si>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</si>
  <si>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</si>
  <si>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</si>
  <si>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</si>
  <si>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</si>
  <si>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</si>
  <si>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</si>
  <si>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</si>
  <si>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</si>
  <si>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</si>
  <si>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</si>
  <si>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</si>
  <si>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</si>
  <si>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</si>
  <si>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</si>
  <si>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</si>
  <si>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</si>
  <si>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</si>
  <si>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</si>
  <si>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</si>
  <si>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</si>
  <si>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</si>
  <si>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</si>
  <si>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</si>
  <si>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</si>
  <si>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</si>
  <si>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</si>
  <si>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</si>
  <si>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</si>
  <si>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</si>
  <si>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Дымоудаление.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</si>
  <si>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</si>
  <si>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</si>
  <si>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</si>
  <si>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</si>
  <si>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</si>
  <si>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</si>
  <si>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</si>
  <si>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</si>
  <si>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</si>
  <si>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</si>
  <si>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</si>
  <si>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</si>
  <si>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</si>
  <si>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</si>
  <si>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</si>
  <si>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</si>
  <si>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</si>
  <si>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</si>
  <si>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</si>
  <si>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</si>
  <si>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</si>
  <si>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</si>
  <si>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</si>
  <si>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</si>
  <si>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</si>
  <si>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</si>
  <si>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</si>
  <si>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</si>
  <si>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</si>
  <si>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</si>
  <si>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</si>
  <si>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</si>
  <si>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</si>
  <si>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</si>
  <si>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</si>
  <si>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</si>
  <si>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</si>
  <si>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</si>
  <si>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</si>
  <si>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</si>
  <si>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</si>
  <si>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</si>
  <si>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</si>
  <si>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</si>
  <si>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</si>
  <si>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</si>
  <si>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</si>
  <si>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</si>
  <si>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</si>
  <si>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</si>
  <si>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</si>
  <si>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</si>
  <si>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</si>
  <si>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</si>
  <si>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</si>
  <si>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</si>
  <si>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</si>
  <si>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</si>
  <si>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</si>
  <si>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</si>
  <si>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</si>
  <si>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</si>
  <si>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</si>
  <si>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</si>
  <si>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</si>
  <si>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</si>
  <si>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</si>
  <si>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</si>
  <si>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</si>
  <si>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</si>
  <si>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</si>
  <si>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</si>
  <si>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</si>
  <si>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</si>
  <si>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</si>
  <si>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</si>
  <si>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</si>
  <si>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</si>
  <si>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</si>
  <si>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</si>
  <si>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</si>
  <si>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</si>
  <si>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</si>
  <si>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</si>
  <si>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</si>
  <si>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</si>
  <si>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</si>
  <si>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м2/м3</t>
  </si>
  <si>
    <t>м.п.</t>
  </si>
  <si>
    <t>м2/м3/т</t>
  </si>
  <si>
    <t>м</t>
  </si>
  <si>
    <t>л</t>
  </si>
  <si>
    <t>шт/т</t>
  </si>
  <si>
    <t>м.п</t>
  </si>
  <si>
    <t>п.м./шт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</si>
  <si>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</si>
  <si>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</si>
  <si>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</si>
  <si>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</si>
  <si>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</si>
  <si>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</si>
  <si>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</si>
  <si>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</si>
  <si>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</si>
  <si>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</si>
  <si>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 xml:space="preserve">
95,203</t>
  </si>
  <si>
    <t>625,3/7,82</t>
  </si>
  <si>
    <t>359,6/600</t>
  </si>
  <si>
    <t>1/179,18</t>
  </si>
  <si>
    <t>429/150,15</t>
  </si>
  <si>
    <t>20/0,5</t>
  </si>
  <si>
    <t>20/10</t>
  </si>
  <si>
    <t>6/4,94</t>
  </si>
  <si>
    <t>5/42,5475</t>
  </si>
  <si>
    <t>18/  0,05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</si>
  <si>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</si>
  <si>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</si>
  <si>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</si>
  <si>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</si>
  <si>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</si>
  <si>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</si>
  <si>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</si>
  <si>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</si>
  <si>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</si>
  <si>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</si>
  <si>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</si>
  <si>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</si>
  <si>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</si>
  <si>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</si>
  <si>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</si>
  <si>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</si>
  <si>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</si>
  <si>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</si>
  <si>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</si>
  <si>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</si>
  <si>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</si>
  <si>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</si>
  <si>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</si>
  <si>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</si>
  <si>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</si>
  <si>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</si>
  <si>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</si>
  <si>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</si>
  <si>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</si>
  <si>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</si>
  <si>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</si>
  <si>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</si>
  <si>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</si>
  <si>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</si>
  <si>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</si>
  <si>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</si>
  <si>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</si>
  <si>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</si>
  <si>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</si>
  <si>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</si>
  <si>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</si>
  <si>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</si>
  <si>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</si>
  <si>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</si>
  <si>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</si>
  <si>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</si>
  <si>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</si>
  <si>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</si>
  <si>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</si>
  <si>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</si>
  <si>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</si>
  <si>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</si>
  <si>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</si>
  <si>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</si>
  <si>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</si>
  <si>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</si>
  <si>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</si>
  <si>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</si>
  <si>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</si>
  <si>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</si>
  <si>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</si>
  <si>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</si>
  <si>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</si>
  <si>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</si>
  <si>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</si>
  <si>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</si>
  <si>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</si>
  <si>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</si>
  <si>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</si>
  <si>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</si>
  <si>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</si>
  <si>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</si>
  <si>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</si>
  <si>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</si>
  <si>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</si>
  <si>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</si>
  <si>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</si>
  <si>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</si>
  <si>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</si>
  <si>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</si>
  <si>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</si>
  <si>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</si>
  <si>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</si>
  <si>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</si>
  <si>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</si>
  <si>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</si>
  <si>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</si>
  <si>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</si>
  <si>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</si>
  <si>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</si>
  <si>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</si>
  <si>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</si>
  <si>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</si>
  <si>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</si>
  <si>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</si>
  <si>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</si>
  <si>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</si>
  <si>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</si>
  <si>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</si>
  <si>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</si>
  <si>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</si>
  <si>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</si>
  <si>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</si>
  <si>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</si>
  <si>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</si>
  <si>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</si>
  <si>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</si>
  <si>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</si>
  <si>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</si>
  <si>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</si>
  <si>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</si>
  <si>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</si>
  <si>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</si>
  <si>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</si>
  <si>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</si>
  <si>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</si>
  <si>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</si>
  <si>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</si>
  <si>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</si>
  <si>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</si>
  <si>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</si>
  <si>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</si>
  <si>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</si>
  <si>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</si>
  <si>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</si>
  <si>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</si>
  <si>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</si>
  <si>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</si>
  <si>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</si>
  <si>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</si>
  <si>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</si>
  <si>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</si>
  <si>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</si>
  <si>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</si>
  <si>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</si>
  <si>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</si>
  <si>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</si>
  <si>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</si>
  <si>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</si>
  <si>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</si>
  <si>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</si>
  <si>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</si>
  <si>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</si>
  <si>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</si>
  <si>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</si>
  <si>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</si>
  <si>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</si>
  <si>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</si>
  <si>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</si>
  <si>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</si>
  <si>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</si>
  <si>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</si>
  <si>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</si>
  <si>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</si>
  <si>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</si>
  <si>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</si>
  <si>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</si>
  <si>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</si>
  <si>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</si>
  <si>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</si>
  <si>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</si>
  <si>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</si>
  <si>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</si>
  <si>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</si>
  <si>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</si>
  <si>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</si>
  <si>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</si>
  <si>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</si>
  <si>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</si>
  <si>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</si>
  <si>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</si>
  <si>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</si>
  <si>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</si>
  <si>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</si>
  <si>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</si>
  <si>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</si>
  <si>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</si>
  <si>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</si>
  <si>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</si>
  <si>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</si>
  <si>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</si>
  <si>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</si>
  <si>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</si>
  <si>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</si>
  <si>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</si>
  <si>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</si>
  <si>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</si>
  <si>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</si>
  <si>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</si>
  <si>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</si>
  <si>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</si>
  <si>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</si>
  <si>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</si>
  <si>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</si>
  <si>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</si>
  <si>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</si>
  <si>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</si>
  <si>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</si>
  <si>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</si>
  <si>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</si>
  <si>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</si>
  <si>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</si>
  <si>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</si>
  <si>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</si>
  <si>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</si>
  <si>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</si>
  <si>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</si>
  <si>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</si>
  <si>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</si>
  <si>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</si>
  <si>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</si>
  <si>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</si>
  <si>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</si>
  <si>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</si>
  <si>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</si>
  <si>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</si>
  <si>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</si>
  <si>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</si>
  <si>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</si>
  <si>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</si>
  <si>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</si>
  <si>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</si>
  <si>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</si>
  <si>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</si>
  <si>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</si>
  <si>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</si>
  <si>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</si>
  <si>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</si>
  <si>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</si>
  <si>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</si>
  <si>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</si>
  <si>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</si>
  <si>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</si>
  <si>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</si>
  <si>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</si>
  <si>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</si>
  <si>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</si>
  <si>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</si>
  <si>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</si>
  <si>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</si>
  <si>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</si>
  <si>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</si>
  <si>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</si>
  <si>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</si>
  <si>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</si>
  <si>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</si>
  <si>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</si>
  <si>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</si>
  <si>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</si>
  <si>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</si>
  <si>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</si>
  <si>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</si>
  <si>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</si>
  <si>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</si>
  <si>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</si>
  <si>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</si>
  <si>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</si>
  <si>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</si>
  <si>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</si>
  <si>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</si>
  <si>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</si>
  <si>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</si>
  <si>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</si>
  <si>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</si>
  <si>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</si>
  <si>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</si>
  <si>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</si>
  <si>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</si>
  <si>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</si>
  <si>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</si>
  <si>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</si>
  <si>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</si>
  <si>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</si>
  <si>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</si>
  <si>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</si>
  <si>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</si>
  <si>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</si>
  <si>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</si>
  <si>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</si>
  <si>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</si>
  <si>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</si>
  <si>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</si>
  <si>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</si>
  <si>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</si>
  <si>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</si>
  <si>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</si>
  <si>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</si>
  <si>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</si>
  <si>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</si>
  <si>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</si>
  <si>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</si>
  <si>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</si>
  <si>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</si>
  <si>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</si>
  <si>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</si>
  <si>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</si>
  <si>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</si>
  <si>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</si>
  <si>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</si>
  <si>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</si>
  <si>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</si>
  <si>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</si>
  <si>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</si>
  <si>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</si>
  <si>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</si>
  <si>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</si>
  <si>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</si>
  <si>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</si>
  <si>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</si>
  <si>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</si>
  <si>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</si>
  <si>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</si>
  <si>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</si>
  <si>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</si>
  <si>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</si>
  <si>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</si>
  <si>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</si>
  <si>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</si>
  <si>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</si>
  <si>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</si>
  <si>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</si>
  <si>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</si>
  <si>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</si>
  <si>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</si>
  <si>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</si>
  <si>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</si>
  <si>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</si>
  <si>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</si>
  <si>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</si>
  <si>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</si>
  <si>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</si>
  <si>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</si>
  <si>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</si>
  <si>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</si>
  <si>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</si>
  <si>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</si>
  <si>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</si>
  <si>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</si>
  <si>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</si>
  <si>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</si>
  <si>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</si>
  <si>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</si>
  <si>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</si>
  <si>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</si>
  <si>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</si>
  <si>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</si>
  <si>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</si>
  <si>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</si>
  <si>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</si>
  <si>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</si>
  <si>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</si>
  <si>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</si>
  <si>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</si>
  <si>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</si>
  <si>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</si>
  <si>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</si>
  <si>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</si>
  <si>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</si>
  <si>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</si>
  <si>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</si>
  <si>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</si>
  <si>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</si>
  <si>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</si>
  <si>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</si>
  <si>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</si>
  <si>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</si>
  <si>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</si>
  <si>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</si>
  <si>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</si>
  <si>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</si>
  <si>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</si>
  <si>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</si>
  <si>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</si>
  <si>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</si>
  <si>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</si>
  <si>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</si>
  <si>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</si>
  <si>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</si>
  <si>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</si>
  <si>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</si>
  <si>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</si>
  <si>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</si>
  <si>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</si>
  <si>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</si>
  <si>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</si>
  <si>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</si>
  <si>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</si>
  <si>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</si>
  <si>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</si>
  <si>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</si>
  <si>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</si>
  <si>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</si>
  <si>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</si>
  <si>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</si>
  <si>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</si>
  <si>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</si>
  <si>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</si>
  <si>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</si>
  <si>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</si>
  <si>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</si>
  <si>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</si>
  <si>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</si>
  <si>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</si>
  <si>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</si>
  <si>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</si>
  <si>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</si>
  <si>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</si>
  <si>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</si>
  <si>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</si>
  <si>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</si>
  <si>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</si>
  <si>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</si>
  <si>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</si>
  <si>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</si>
  <si>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</si>
  <si>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</si>
  <si>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</si>
  <si>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</si>
  <si>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</si>
  <si>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</si>
  <si>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</si>
  <si>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</si>
  <si>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</si>
  <si>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</si>
  <si>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</si>
  <si>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</si>
  <si>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</si>
  <si>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</si>
  <si>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</si>
  <si>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</si>
  <si>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</si>
  <si>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</si>
  <si>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</si>
  <si>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</si>
  <si>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</si>
  <si>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</si>
  <si>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</si>
  <si>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</si>
  <si>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</si>
  <si>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</si>
  <si>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</si>
  <si>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</si>
  <si>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</si>
  <si>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</si>
  <si>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</si>
  <si>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</si>
  <si>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</si>
  <si>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</si>
  <si>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</si>
  <si>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</si>
  <si>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</si>
  <si>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</si>
  <si>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</si>
  <si>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</si>
  <si>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</si>
  <si>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</si>
  <si>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</si>
  <si>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</si>
  <si>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</si>
  <si>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</si>
  <si>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</si>
  <si>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</si>
  <si>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</si>
  <si>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</si>
  <si>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</si>
  <si>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</si>
  <si>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</si>
  <si>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</si>
  <si>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</si>
  <si>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</si>
  <si>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</si>
  <si>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</si>
  <si>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</si>
  <si>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</si>
  <si>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</si>
  <si>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</si>
  <si>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</si>
  <si>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</si>
  <si>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</si>
  <si>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</si>
  <si>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</si>
  <si>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</si>
  <si>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</si>
  <si>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</si>
  <si>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</si>
  <si>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</si>
  <si>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</si>
  <si>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</si>
  <si>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 xml:space="preserve">Объект: "Реконструкция цеха М6
на территории АО «Коломенский завод». </t>
  </si>
  <si>
    <t>Архитектурно-строительная часть АС1</t>
  </si>
  <si>
    <r>
      <t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</t>
    </r>
    <r>
      <rPr>
        <sz val="11"/>
        <color rgb="FF00B0F0"/>
        <rFont val="Times New Roman"/>
        <family val="1"/>
        <charset val="204"/>
      </rPr>
      <t xml:space="preserve"> </t>
    </r>
  </si>
  <si>
    <r>
      <t xml:space="preserve">Длина одного прогона 0,865 м, общая длина прогонов: 0,865м*18шт= 15,57 м. Масса одного прогона 43,16 кг, общая масса: 43,16кг х 18шт =776,88 кг. </t>
    </r>
    <r>
      <rPr>
        <sz val="12"/>
        <color rgb="FF00B0F0"/>
        <rFont val="Times New Roman"/>
        <family val="1"/>
        <charset val="204"/>
      </rPr>
      <t xml:space="preserve"> </t>
    </r>
  </si>
  <si>
    <r>
      <t>Длина одного прогона 6,0* м, общая длина прогонов: 6м*2шт= 12,0 м. Масса одного прогона 144,0 кг, общая масса: 144кг х 2шт =288 кг.</t>
    </r>
    <r>
      <rPr>
        <sz val="12"/>
        <color rgb="FF00B0F0"/>
        <rFont val="Times New Roman"/>
        <family val="1"/>
        <charset val="204"/>
      </rPr>
      <t xml:space="preserve">  </t>
    </r>
  </si>
  <si>
    <r>
      <t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</si>
  <si>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</t>
    </r>
    <r>
      <rPr>
        <sz val="12"/>
        <color rgb="FF00B0F0"/>
        <rFont val="Times New Roman"/>
        <family val="1"/>
        <charset val="204"/>
      </rPr>
      <t xml:space="preserve"> </t>
    </r>
  </si>
  <si>
    <r>
      <t xml:space="preserve">Замена элементов одной ВС-14 состоит: уголок 56х5 по ГОСТ 8509-93, длиной 8 м, масса 34,0 кг. Всего ремонтируемых ВС-14 - 1 шт. </t>
    </r>
    <r>
      <rPr>
        <sz val="12"/>
        <color rgb="FF00B0F0"/>
        <rFont val="Times New Roman"/>
        <family val="1"/>
        <charset val="204"/>
      </rPr>
      <t xml:space="preserve"> </t>
    </r>
  </si>
  <si>
    <r>
      <t>Замена элемента одной ВС-12 состоит: уголок 56х5 по ГОСТ 8509-93, длиной 8,1 м, масса 34,3 кг. Всего ремонтируемых ВС-12 - 1 шт.</t>
    </r>
    <r>
      <rPr>
        <sz val="12"/>
        <color rgb="FF00B0F0"/>
        <rFont val="Times New Roman"/>
        <family val="1"/>
        <charset val="204"/>
      </rPr>
      <t xml:space="preserve"> </t>
    </r>
  </si>
  <si>
    <r>
      <t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</t>
    </r>
    <r>
      <rPr>
        <sz val="12"/>
        <color rgb="FF00B0F0"/>
        <rFont val="Times New Roman"/>
        <family val="1"/>
        <charset val="204"/>
      </rPr>
      <t xml:space="preserve"> </t>
    </r>
  </si>
  <si>
    <r>
  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</t>
    </r>
    <r>
      <rPr>
        <sz val="12"/>
        <color theme="1"/>
        <rFont val="Times New Roman"/>
        <family val="1"/>
        <charset val="204"/>
      </rPr>
      <t xml:space="preserve">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  </r>
  </si>
  <si>
    <r>
      <t xml:space="preserve"> - Комплект крепления концевых коробок - 8 шт в составе:  
 </t>
    </r>
    <r>
      <rPr>
        <sz val="12"/>
        <rFont val="Calibri"/>
        <family val="2"/>
        <charset val="204"/>
      </rPr>
      <t>• Консоль A-STS-D 810 3109013 (4,933 кг/шт) - 1 шт;
 • KX Соединительньй набор для кронштейна (1кг/копл) - 2 шт;
 • Стальной дюбель ЕАЕ M10 5000023 (0,07 кг/шт) - 2 шт;</t>
    </r>
  </si>
  <si>
    <t>Поз.</t>
  </si>
  <si>
    <t>Наименование и характеристика</t>
  </si>
  <si>
    <r>
      <rPr>
        <b/>
        <sz val="12"/>
        <rFont val="Cambria"/>
        <family val="1"/>
        <charset val="204"/>
        <scheme val="major"/>
      </rPr>
      <t>Тип марка
обозначение документа</t>
    </r>
  </si>
  <si>
    <t>Код оборудования изделия материала</t>
  </si>
  <si>
    <r>
      <rPr>
        <b/>
        <sz val="12"/>
        <rFont val="Cambria"/>
        <family val="1"/>
        <charset val="204"/>
        <scheme val="major"/>
      </rPr>
      <t>Завод
изготовитель</t>
    </r>
  </si>
  <si>
    <t>ед. изм.</t>
  </si>
  <si>
    <t>Масса, ед. кг.</t>
  </si>
  <si>
    <t>Причечание</t>
  </si>
  <si>
    <t>стоимость итого</t>
  </si>
  <si>
    <t>ПОЖАРНАЯ СИГНАЛИЗАЦИЯ</t>
  </si>
  <si>
    <r>
      <rPr>
        <u/>
        <sz val="12"/>
        <rFont val="Cambria"/>
        <family val="1"/>
        <charset val="204"/>
        <scheme val="major"/>
      </rPr>
      <t>Оборудования по пожарной сигнализации</t>
    </r>
  </si>
  <si>
    <t>Шкаф пожарной сигнализации</t>
  </si>
  <si>
    <t>"ШПС-12" исп.12</t>
  </si>
  <si>
    <t>ЗАО НВП "Болид"</t>
  </si>
  <si>
    <t>Аккумулятор 12В, 17 Ач (АБ1217С) срок службы 12 лет</t>
  </si>
  <si>
    <t>АБ1217С</t>
  </si>
  <si>
    <t>Прибор приемно-контрольный и управления пожарный "Сириус"</t>
  </si>
  <si>
    <t>"Сириус"</t>
  </si>
  <si>
    <t>Контроллер двухпроводной линии связи</t>
  </si>
  <si>
    <t>"С2000-КДЛ-С"</t>
  </si>
  <si>
    <t>Извещатель пожарный ручной электронный</t>
  </si>
  <si>
    <t>ИПР 513-3АМ исп.1</t>
  </si>
  <si>
    <t>Извещатель пожарный дымовой оптико-электронный аналогово-адресный со встроенным изолятором короткого замыкания</t>
  </si>
  <si>
    <t>ДИП-34А-04</t>
  </si>
  <si>
    <t>Извещатель пожарный дымовой оптико-электронный линейный</t>
  </si>
  <si>
    <t>С2000-ИПДЛ исп. 60</t>
  </si>
  <si>
    <t>В составе УВ-ПРМ-ПРД-Б</t>
  </si>
  <si>
    <t>С2000-ИПДЛ исп. 120</t>
  </si>
  <si>
    <t>Блок контрольно-пусковой</t>
  </si>
  <si>
    <t>С2000-КПБ</t>
  </si>
  <si>
    <t>Блок разветвительно-изолирующий</t>
  </si>
  <si>
    <t>БРИЗ</t>
  </si>
  <si>
    <r>
      <rPr>
        <u/>
        <sz val="12"/>
        <rFont val="Cambria"/>
        <family val="1"/>
        <charset val="204"/>
        <scheme val="major"/>
      </rPr>
      <t>Оборудования оповещения и управления эвакуацией людей при пожаре</t>
    </r>
  </si>
  <si>
    <t>Блок речевого оповещения</t>
  </si>
  <si>
    <t>Рупор-300</t>
  </si>
  <si>
    <t>Адресный модуль контроля линий</t>
  </si>
  <si>
    <t>Рупор-300-МК</t>
  </si>
  <si>
    <t>Оповещатель пожарный речевой всепогодный</t>
  </si>
  <si>
    <t>ОПР-У150.1</t>
  </si>
  <si>
    <t>Опопвещатель световой табличный адресный</t>
  </si>
  <si>
    <t>С2000-ОСТ исп.01 "ВЫХОД"</t>
  </si>
  <si>
    <r>
      <rPr>
        <u/>
        <sz val="12"/>
        <rFont val="Cambria"/>
        <family val="1"/>
        <charset val="204"/>
        <scheme val="major"/>
      </rPr>
      <t>Провода, кабеля и аксессуары пожарной сигнализации</t>
    </r>
  </si>
  <si>
    <t>Кабель пожарный сигнализации, огнестойкий, нераспространяющий горение</t>
  </si>
  <si>
    <t>КПСЭнг(А) FRLS 1 х 2 x 0,75</t>
  </si>
  <si>
    <t>ООО Авангард</t>
  </si>
  <si>
    <t>КПСнг(А) FRLS 1 х 2 x 1</t>
  </si>
  <si>
    <t>КПСЭнг(А) FRLS 2 х 2 x 1</t>
  </si>
  <si>
    <t>Кабели симметричные для структурированных кабельных систем (FTP) категории 5e</t>
  </si>
  <si>
    <t>КВПЭфнг(А)-HF-5е 4х2х0.52</t>
  </si>
  <si>
    <t>Спецкабель</t>
  </si>
  <si>
    <t>Джек RJ-45 8P-8C FD-6034</t>
  </si>
  <si>
    <t>Гофрированная ПВХ труба Ду 16 мм с протяжкой без галогена</t>
  </si>
  <si>
    <t>ПЛЛ ПВ-0 Ду16мм</t>
  </si>
  <si>
    <t>АО «ДКС»</t>
  </si>
  <si>
    <t>Кабельный канал из поливинилхлоридной композиции, неперфорированный, типоразмер 20х10</t>
  </si>
  <si>
    <t>ООО ИЭК Холдинг</t>
  </si>
  <si>
    <t>Коробка огнестойкая для о/п</t>
  </si>
  <si>
    <t>40-0210-FR1.5-4 Е15-Е120 RAL2004 80х80х40</t>
  </si>
  <si>
    <t>ООО "НЕПТУН"</t>
  </si>
  <si>
    <t>Дюбель распорный универсальный полипропиленовый</t>
  </si>
  <si>
    <t>Саморез</t>
  </si>
  <si>
    <t>Скоба металлическая однолапковая 16мм</t>
  </si>
  <si>
    <t>Хомут из нержавеющей стали AISI 304 4,6х150 мм</t>
  </si>
  <si>
    <t>Труба стальная водогазопроводная Ду 50</t>
  </si>
  <si>
    <t>Россия</t>
  </si>
  <si>
    <t>Пена однокомпонентная огнезащитная баллон 750мл (REMONTIX PRO ОГНЕСТОЙКАЯ)</t>
  </si>
  <si>
    <t>REMONTIX</t>
  </si>
  <si>
    <t>Стальной лист (Толщина не менее 1 мм)</t>
  </si>
  <si>
    <t>м.кв.</t>
  </si>
  <si>
    <t>Антикоррозийная грунтовка по металлу</t>
  </si>
  <si>
    <t>альт ед. изм</t>
  </si>
  <si>
    <t>объем</t>
  </si>
  <si>
    <t>Завод-изготовитель</t>
  </si>
  <si>
    <t>Кол.</t>
  </si>
  <si>
    <t>Масса, 1 ед., кг.</t>
  </si>
  <si>
    <t>Примечание</t>
  </si>
  <si>
    <t>ШП1_1600A_AL_IP55_4W_(3P+N+PE(КОРПУС))</t>
  </si>
  <si>
    <t>KXA 17504-P-STD-1600 A-ВСТАВНОЙ-СТАНДАРТНОГО РАЗМЕРА-4W</t>
  </si>
  <si>
    <t>KXA 17504</t>
  </si>
  <si>
    <t>ЕАЕ</t>
  </si>
  <si>
    <t>18.30</t>
  </si>
  <si>
    <t>KXA 17504-B-STD-1600 A-КРЕПЕЖНЫЙ-СТАНДАРТНОГО РАЗМЕРА-4W</t>
  </si>
  <si>
    <t>KXA 17504-B-FDM-1600 A-КРЕПЕЖНЫЙ-СЕКЦИЯ ФАЗА ИЗМЕНЕНИЕ-4W</t>
  </si>
  <si>
    <t>KXA 17504-B-B11-1600 A-КРЕПЕЖНЫЙ-БЛОК ПИТАНИЯ-4W</t>
  </si>
  <si>
    <t>KXA 17504-B-LH-1600 A-КРЕПЕЖНЫЙ-Z-ОБРАЗНАЯ ГОРИЗОНТАЛЬНАЯ ВЛЕВО-4W</t>
  </si>
  <si>
    <t>KXA 17504-B-X-1600 A-КРЕПЕЖНЫЙ-НЕСТАНДАРТНОГО РАЗМЕРА-4W (x=1390мм, шт=1)</t>
  </si>
  <si>
    <t>KXA 17504-B-TYR-1600 A-КРЕПЕЖНЫЙ-Т-ОБРАЗНАЯ ПРАВАЯ-4W</t>
  </si>
  <si>
    <t>KXA 17504-B-X-1600 A-КРЕПЕЖНЫЙ-НЕСТАНДАРТНОГО РАЗМЕРА-4W (x=470мм, шт=2)</t>
  </si>
  <si>
    <t>KXA 17504-B-X-1600 A-КРЕПЕЖНЫЙ-НЕСТАНДАРТНОГО РАЗМЕРА-4W (x=500мм, шт=1)</t>
  </si>
  <si>
    <t>KXA 17504-B-U-1600 A-КРЕПЕЖНЫЙ-УГЛОВАЯ ВВЕРХ-4W (c=695мм)</t>
  </si>
  <si>
    <t>KXA 17504-B-L-1600 A-КРЕПЕЖНЫЙ-УГЛОВАЯ ВЛЕВО-4W</t>
  </si>
  <si>
    <t>KXA 17504-B-D-1600 A-КРЕПЕЖНЫЙ-УГЛОВАЯ ВНИЗ-4W (c=880мм)</t>
  </si>
  <si>
    <t>KXA 17504-B-X-1600 A-КРЕПЕЖНЫЙ-НЕСТАНДАРТНОГО РАЗМЕРА-4W (x=1000мм, шт=1)</t>
  </si>
  <si>
    <t>KXA 17504-B-X-1600 A-КРЕПЕЖНЫЙ-НЕСТАНДАРТНОГО РАЗМЕРА-4W (x=1040мм, шт=1)</t>
  </si>
  <si>
    <t>KXA 17504-B-R-1600 A-КРЕПЕЖНЫЙ-УГЛОВАЯ ВПРАВО-4W</t>
  </si>
  <si>
    <t>KXA 17504-B-YDT-1600 A-КРЕПЕЖНЫЙ-КОМПЕНСАЦИОННАЯ ГОРИЗОНТАЛЬНАЯ-4W</t>
  </si>
  <si>
    <t>KXA 17504-B-X-1600 A-КРЕПЕЖНЫЙ-НЕСТАНДАРТНОГО РАЗМЕРА-4W (x=2750мм, шт=2)</t>
  </si>
  <si>
    <t>KXA 17504-B-X-1600 A-КРЕПЕЖНЫЙ-НЕСТАНДАРТНОГО РАЗМЕРА-4W (x=950мм, шт=2)</t>
  </si>
  <si>
    <t>KX-S</t>
  </si>
  <si>
    <t>KXA 17504-B-X-1600 A-КРЕПЕЖНЫЙ-НЕСТАНДАРТНОГО РАЗМЕРА-4W (x=2840мм, шт=1)</t>
  </si>
  <si>
    <t>KX-S-КОНЦЕВАЯ-4W-4.5W-5W (6x160)-A:211</t>
  </si>
  <si>
    <t>KXA 17504-B-X-1600 A-КРЕПЕЖНЫЙ-НЕСТАНДАРТНОГО РАЗМЕРА-4W (x=1950мм, шт=3)</t>
  </si>
  <si>
    <t>KXA 17504-B-U-1600 A-КРЕПЕЖНЫЙ-УГЛОВАЯ ВВЕРХ-4W</t>
  </si>
  <si>
    <t>KXA 17504-B-X-1600 A-КРЕПЕЖНЫЙ-НЕСТАНДАРТНОГО РАЗМЕРА-4W (x=2600мм, шт=2)</t>
  </si>
  <si>
    <t>KXA 17504-B-X-1600 A-КРЕПЕЖНЫЙ-НЕСТАНДАРТНОГО РАЗМЕРА-4W (x=1710мм, шт=1)</t>
  </si>
  <si>
    <t>KXA 17504-B-X-1600 A-КРЕПЕЖНЫЙ-НЕСТАНДАРТНОГО РАЗМЕРА-4W (x=1290мм, шт=1)</t>
  </si>
  <si>
    <t>KXA 17504-B-TO-1600 A-КРЕПЕЖНЫЙ-ЦЕНТРАЛЬНАЯ СЕКЦИЯ ПИТАНИЯ "T"-4W</t>
  </si>
  <si>
    <t>KXA 17504-B-X-1600 A-КРЕПЕЖНЫЙ-НЕСТАНДАРТНОГО РАЗМЕРА-4W (x=1850мм, шт=1)</t>
  </si>
  <si>
    <t>1.85</t>
  </si>
  <si>
    <t>KXA 17504-B-X-1600 A-КРЕПЕЖНЫЙ-НЕСТАНДАРТНОГО РАЗМЕРА-4W (x=1780мм, шт=1)</t>
  </si>
  <si>
    <t>KXA 17504-B-X-1600 A-КРЕПЕЖНЫЙ-НЕСТАНДАРТНОГО РАЗМЕРА-4W (x=1360мм, шт=1)</t>
  </si>
  <si>
    <t>KXA 17504-B-BO-1600 A-КРЕПЕЖНЫЙ-БЛОК ПИТАНИЯ С СЕРЕДИНЫ-4W</t>
  </si>
  <si>
    <t>Выключатель автоматический KEAZ OptiMat-1600-S2-3P-85-F-MR7.0-B-C2200-M2-P00-S1-03</t>
  </si>
  <si>
    <t>KEAZ</t>
  </si>
  <si>
    <t>KXP 6351-630 A-ВСТАВНОЙ-ОТВЕТВИТЕЛЬНАЯ КОРОБКА-ПУСТО-3P-ПОДХОДИТ ДЛЯ АВТ</t>
  </si>
  <si>
    <t>Авт. выкл. NM8N-800S TM 3P 630А 50кА с рег. термомаг. расцепителем (R)</t>
  </si>
  <si>
    <t>NM8N-800S TM</t>
  </si>
  <si>
    <t>CHINT</t>
  </si>
  <si>
    <t>10.50</t>
  </si>
  <si>
    <t>Выключатель автоматический Протон М-25В-МР4 LSI-ВА50-45Про-1600А-85кА-3П-ГП</t>
  </si>
  <si>
    <t>100.00</t>
  </si>
  <si>
    <t>Кабельная продукция Шинопровод ШМ-1/1</t>
  </si>
  <si>
    <t>Кабель силовой с медными жилами и ПВХ-изоляцией и оболочкой нераспространяющей горения, и низким газо-дымовыделением, сечением:1х185 мм2</t>
  </si>
  <si>
    <t>ВВГнг(А)LS</t>
  </si>
  <si>
    <t>2.10</t>
  </si>
  <si>
    <t>Кабельная муфта 1ПКТ-1-150/240(Б)нг-LS</t>
  </si>
  <si>
    <t>0.20</t>
  </si>
  <si>
    <t>Кабельная продукция Шинопровод ШМ-1/2</t>
  </si>
  <si>
    <t>ШП2_1600A_AL_IP55_4W_(3P+N+PE(КОРПУС))</t>
  </si>
  <si>
    <t>KXA 17504-B-B10-1600 A-КРЕПЕЖНЫЙ-БЛОК ПИТАНИЯ-4W</t>
  </si>
  <si>
    <t>KXA 17504-B-X-1600 A-КРЕПЕЖНЫЙ-НЕСТАНДАРТНОГО РАЗМЕРА-4W (x=500мм, шт=2)</t>
  </si>
  <si>
    <t>KXA 17504-B-X-1600 A-КРЕПЕЖНЫЙ-НЕСТАНДАРТНОГО РАЗМЕРА-4W (x=470мм, шт=1)</t>
  </si>
  <si>
    <t>KXA 17504-B-X-1600 A-КРЕПЕЖНЫЙ-НЕСТАНДАРТНОГО РАЗМЕРА-4W (x=1050мм, шт=2)</t>
  </si>
  <si>
    <t>KXA 17504-B-X-1600 A-КРЕПЕЖНЫЙ-НЕСТАНДАРТНОГО РАЗМЕРА-4W (x=1080мм, шт=1)</t>
  </si>
  <si>
    <t>KXA 17504-B-X-1600 A-КРЕПЕЖНЫЙ-НЕСТАНДАРТНОГО РАЗМЕРА-4W (x=780мм, шт=1)</t>
  </si>
  <si>
    <t>KXA 17504-B-R-1600 A-КРЕПЕЖНЫЙ-УГЛОВАЯ ВПРАВО-4W (c=737мм)</t>
  </si>
  <si>
    <t>KXA 17504-B-X-1600 A-КРЕПЕЖНЫЙ-НЕСТАНДАРТНОГО РАЗМЕРА-4W (x=1670мм, шт=1)</t>
  </si>
  <si>
    <t>KXA 17504-B-U-1600 A-КРЕПЕЖНЫЙ-УГЛОВАЯ ВВЕРХ-4W (c=493мм)</t>
  </si>
  <si>
    <t>KXA 17504-B-X-1600 A-КРЕПЕЖНЫЙ-НЕСТАНДАРТНОГО РАЗМЕРА-4W (x=850мм, шт=4)</t>
  </si>
  <si>
    <t>KXA 17504-B-X-1600 A-КРЕПЕЖНЫЙ-НЕСТАНДАРТНОГО РАЗМЕРА-4W (x=1200мм, шт=1)</t>
  </si>
  <si>
    <t>KXA 17504-B-X-1600 A-КРЕПЕЖНЫЙ-НЕСТАНДАРТНОГО РАЗМЕРА-4W (x=2300мм, шт=1)</t>
  </si>
  <si>
    <t>KXA 17504-B-X-1600 A-КРЕПЕЖНЫЙ-НЕСТАНДАРТНОГО РАЗМЕРА-4W (x=1770мм, шт=1)</t>
  </si>
  <si>
    <t>KXA 17504-B-TYL-1600 A-КРЕПЕЖНЫЙ-Т-ОБРАЗНАЯ ЛЕВАЯ-4W</t>
  </si>
  <si>
    <t>KXA 17504-B-X-1600 A-КРЕПЕЖНЫЙ-НЕСТАНДАРТНОГО РАЗМЕРА-4W (x=1410мм, шт=1)</t>
  </si>
  <si>
    <t>KXA 17504-B-X-1600 A-КРЕПЕЖНЫЙ-НЕСТАНДАРТНОГО РАЗМЕРА-4W (x=1840мм, шт=1)</t>
  </si>
  <si>
    <t>KXA 17504-B-X-1600 A-КРЕПЕЖНЫЙ-НЕСТАНДАРТНОГО РАЗМЕРА-4W (x=1860мм, шт=1)</t>
  </si>
  <si>
    <t>KXA 17504-B-X-1600 A-КРЕПЕЖНЫЙ-НЕСТАНДАРТНОГО РАЗМЕРА-4W (x=400мм, шт=1)</t>
  </si>
  <si>
    <t>KXA 17504-B-R-1600 A-КРЕПЕЖНЫЙ-УГЛОВАЯ ВПРАВО-4W (с=474мм)</t>
  </si>
  <si>
    <t>KXA 17504-B-X-1600 A-КРЕПЕЖНЫЙ-НЕСТАНДАРТНОГО РАЗМЕРА-4W (x=1400мм, шт=1)</t>
  </si>
  <si>
    <t>KXA 17504-B-X-1600 A-КРЕПЕЖНЫЙ-НЕСТАНДАРТНОГО РАЗМЕРА-4W (x=1000мм, шт=2)</t>
  </si>
  <si>
    <t>Кабельная продукция Шинопровод ШМ-2/1</t>
  </si>
  <si>
    <t>Кабельная продукция Шинопровод ШМ-2/2</t>
  </si>
  <si>
    <t>Узлы крепления шинопровода</t>
  </si>
  <si>
    <t>Настенное крепление</t>
  </si>
  <si>
    <t>комп</t>
  </si>
  <si>
    <t>Потолочное крепление №1</t>
  </si>
  <si>
    <t>Потолочное крепление №2</t>
  </si>
  <si>
    <t>Узел заделки прохода шинопровода</t>
  </si>
  <si>
    <t>Узлы крепления для блоков питания</t>
  </si>
  <si>
    <t>Узлы крепления для коробок концевых</t>
  </si>
  <si>
    <t>Демонтаж существующих шинопроводов на изоляторах</t>
  </si>
  <si>
    <r>
      <rPr>
        <sz val="12"/>
        <rFont val="Cambria"/>
        <family val="1"/>
        <charset val="204"/>
        <scheme val="major"/>
      </rPr>
      <t>Тип, марка, обозначение документа, опросного
листа</t>
    </r>
  </si>
  <si>
    <r>
      <rPr>
        <sz val="12"/>
        <rFont val="Cambria"/>
        <family val="1"/>
        <charset val="204"/>
        <scheme val="major"/>
      </rPr>
      <t>Код оборудования, изделия,
материала</t>
    </r>
  </si>
  <si>
    <r>
      <rPr>
        <sz val="12"/>
        <rFont val="Cambria"/>
        <family val="1"/>
        <charset val="204"/>
        <scheme val="major"/>
      </rPr>
      <t>Ед. измере
ния</t>
    </r>
  </si>
  <si>
    <r>
      <rPr>
        <sz val="12"/>
        <rFont val="Cambria"/>
        <family val="1"/>
        <charset val="204"/>
        <scheme val="major"/>
      </rPr>
      <t>KXA 17504-B-RH-1600 A-КРЕПЕЖНЫЙ-Z-ОБРАЗНАЯ ГОРИЗОНТАЛЬНАЯ ВПРАВО-4W (y=270мм,
шт=2)</t>
    </r>
  </si>
  <si>
    <r>
      <rPr>
        <b/>
        <sz val="12"/>
        <rFont val="Cambria"/>
        <family val="1"/>
        <charset val="204"/>
        <scheme val="major"/>
      </rPr>
      <t>Тип, марка, обозначение документа, опросного
листа</t>
    </r>
  </si>
  <si>
    <r>
      <rPr>
        <b/>
        <sz val="12"/>
        <rFont val="Cambria"/>
        <family val="1"/>
        <charset val="204"/>
        <scheme val="major"/>
      </rPr>
      <t>Код оборудования, изделия,
материала</t>
    </r>
  </si>
  <si>
    <r>
      <rPr>
        <b/>
        <sz val="12"/>
        <rFont val="Cambria"/>
        <family val="1"/>
        <charset val="204"/>
        <scheme val="major"/>
      </rPr>
      <t>Ед. измере
ния</t>
    </r>
  </si>
  <si>
    <t>Наименование и техническая характеристика</t>
  </si>
  <si>
    <t>Поставщик</t>
  </si>
  <si>
    <t>Ед. изме- рения</t>
  </si>
  <si>
    <t>Коли- чество</t>
  </si>
  <si>
    <t>Масса 1 ед., кг</t>
  </si>
  <si>
    <t>Шкаф управления системами противодымной вентиляции</t>
  </si>
  <si>
    <t>ШКВАЛ 210-02200Р*1- 6К*1</t>
  </si>
  <si>
    <t>"ВЕЗА"</t>
  </si>
  <si>
    <t>ШКВАЛ 210-01500Р*1- 6К*1</t>
  </si>
  <si>
    <t>Коробка распределительная огнестойкая КРОПС, IP41, габаритные размеры 80х80х35 мм, для кабелей сечением до 2,5 мм2, 6 клемм</t>
  </si>
  <si>
    <t>КМ-профиль</t>
  </si>
  <si>
    <t>KXP 1651-160 A-ВСТАВНОЙ-ОТВЕТВИТЕЛЬНАЯ КОРОБКА-С КОМПАКТНЫМ ВЫКЛЮЧАТЕЛЕМ-3P</t>
  </si>
  <si>
    <t>Кабель силовой огнестойкий, не распространяющий горение, не содержащий галогенов</t>
  </si>
  <si>
    <t>ППГнг-А-FRHF 5х16</t>
  </si>
  <si>
    <t>ППГнг-А-FRHF 5х10</t>
  </si>
  <si>
    <t>ППГнг-А-FRHF 4х10</t>
  </si>
  <si>
    <t>ППГнг-А-FRHF 4х6</t>
  </si>
  <si>
    <t>ППГнг-А-FRHF 3х2,5</t>
  </si>
  <si>
    <t>Кабель для систем ОПС и СОУЭ огнестойкий, не поддерживающий горения, неэкранированный</t>
  </si>
  <si>
    <t>КПСнг(А)-FRLS 1х2х1,0</t>
  </si>
  <si>
    <t>Прибор управления пожарный люками дымовыми</t>
  </si>
  <si>
    <t>ШКВАЛ-ЛК-02- (В+В)-Х</t>
  </si>
  <si>
    <t>ШКВАЛ-ЛК-02- (В+ЦШ)-Х</t>
  </si>
  <si>
    <t>Коробка распределительная огнестойкая КРОПС, IP41, габаритные размеры 200х200х80 мм, для кабелей сечением до 10 мм2, 6 клемм</t>
  </si>
  <si>
    <t>ППГнг-А-FRHF 3х10</t>
  </si>
  <si>
    <t>ППГнг-А-FRHF 3х4</t>
  </si>
  <si>
    <t>ППГнг-А-FRHF 3х1,5</t>
  </si>
  <si>
    <t>Кабель для систем ОПС и СОУЭ огнестойкий, не поддерживающий горения, экранированный</t>
  </si>
  <si>
    <t>КПСЭнг(А)-FRLS 2х2х1,0</t>
  </si>
  <si>
    <t>Гофрированная ПВХ труба Ду 25 мм с протяжкой без галогена (1,5-2,5)</t>
  </si>
  <si>
    <t>ПЛЛ ПВ-0 Ду25мм</t>
  </si>
  <si>
    <t>Скоба металлическая однолапковая 25мм</t>
  </si>
  <si>
    <t>Гофрированная ПВХ труба Ду 32 мм с протяжкой без галогена (4-6)</t>
  </si>
  <si>
    <t>ПЛЛ ПВ-0 Ду32мм</t>
  </si>
  <si>
    <t>Скоба металлическая однолапковая 32мм</t>
  </si>
  <si>
    <t>Гофрированная ПВХ труба Ду 40 мм с протяжкой без галогена (10-16)</t>
  </si>
  <si>
    <t>ПЛЛ ПВ-0 Ду40мм</t>
  </si>
  <si>
    <r>
      <rPr>
        <u/>
        <sz val="12"/>
        <rFont val="Cambria"/>
        <family val="1"/>
        <charset val="204"/>
        <scheme val="major"/>
      </rPr>
      <t>1. Автоматизация системы противодымной вентиляции (приточная)</t>
    </r>
  </si>
  <si>
    <r>
      <rPr>
        <u/>
        <sz val="12"/>
        <rFont val="Cambria"/>
        <family val="1"/>
        <charset val="204"/>
        <scheme val="major"/>
      </rPr>
      <t>1.1. Оборудование</t>
    </r>
  </si>
  <si>
    <r>
      <rPr>
        <u/>
        <sz val="12"/>
        <rFont val="Cambria"/>
        <family val="1"/>
        <charset val="204"/>
        <scheme val="major"/>
      </rPr>
      <t>1.2. Электроснабжение и кабеля</t>
    </r>
  </si>
  <si>
    <r>
      <rPr>
        <u/>
        <sz val="12"/>
        <rFont val="Cambria"/>
        <family val="1"/>
        <charset val="204"/>
        <scheme val="major"/>
      </rPr>
      <t>2. Автоматизация системы противодымной вентиляции (вытяжная)</t>
    </r>
  </si>
  <si>
    <r>
      <rPr>
        <u/>
        <sz val="12"/>
        <rFont val="Cambria"/>
        <family val="1"/>
        <charset val="204"/>
        <scheme val="major"/>
      </rPr>
      <t>2.2. Электроснабжение и кабеля</t>
    </r>
  </si>
  <si>
    <r>
      <rPr>
        <u/>
        <sz val="12"/>
        <rFont val="Cambria"/>
        <family val="1"/>
        <charset val="204"/>
        <scheme val="major"/>
      </rPr>
      <t>3. Монтажные аксессуары</t>
    </r>
  </si>
  <si>
    <r>
      <rPr>
        <b/>
        <sz val="12"/>
        <rFont val="Cambria"/>
        <family val="1"/>
        <charset val="204"/>
        <scheme val="major"/>
      </rPr>
      <t>Тип, марка, обозначение документа,
опросного листа</t>
    </r>
  </si>
  <si>
    <r>
      <rPr>
        <b/>
        <sz val="12"/>
        <rFont val="Cambria"/>
        <family val="1"/>
        <charset val="204"/>
        <scheme val="major"/>
      </rPr>
      <t>Код
продукции</t>
    </r>
  </si>
  <si>
    <t>Шит ШРНН-1.x; ШРНН-2.x</t>
  </si>
  <si>
    <t>Шкаф напольный Schneider Electric Spacial, 800x1600x400мм, IP55, сталь,</t>
  </si>
  <si>
    <t>NSYSM16840P</t>
  </si>
  <si>
    <t>Schneider Electric</t>
  </si>
  <si>
    <t>Авт. выкл. NM8N-250C EN 3P 160А 36кА с электр. расцепителем (R)</t>
  </si>
  <si>
    <t>NM8N-250C EN</t>
  </si>
  <si>
    <t>Шина медная   (4 м)</t>
  </si>
  <si>
    <t>М1Т 5х50</t>
  </si>
  <si>
    <t>IEK</t>
  </si>
  <si>
    <t>Изолятор силовой</t>
  </si>
  <si>
    <t>SM51 (М8)</t>
  </si>
  <si>
    <t>0.09</t>
  </si>
  <si>
    <t>Провод</t>
  </si>
  <si>
    <t>ПВ-3 185</t>
  </si>
  <si>
    <t>1.94</t>
  </si>
  <si>
    <t>Кабель силовой с медными жилами и ПВХ-изоляцией и оболочкой нераспространяющей горения, и низким газо-дымовыделением, сечением: 5х185 мм2</t>
  </si>
  <si>
    <t>8.71</t>
  </si>
  <si>
    <t>Кабельная муфта 5ПКТп-1-150/240 нг-LS</t>
  </si>
  <si>
    <t>0.89</t>
  </si>
  <si>
    <t>Шит ШРНН-3.x; ШРНН-4.x</t>
  </si>
  <si>
    <t>Шит управления выключателя автоматического KEAZ OptiMat</t>
  </si>
  <si>
    <t>Щит распределительный ЩРН-12 (265х310х120) IP54 PROXIMA</t>
  </si>
  <si>
    <t>mb24-12</t>
  </si>
  <si>
    <t>EKF</t>
  </si>
  <si>
    <t>Кнопка управления модульная OptiDin</t>
  </si>
  <si>
    <t>KM63-A-11-УХЛ3</t>
  </si>
  <si>
    <t>0.08</t>
  </si>
  <si>
    <t>Лампа сигнальная OptiDin</t>
  </si>
  <si>
    <t>SL63-R-24AC/DC-УХЛ3</t>
  </si>
  <si>
    <t>SL63-G-24AC/DC-УХЛ3</t>
  </si>
  <si>
    <t>ППГнг(A)-HF 2х2.5</t>
  </si>
  <si>
    <t>0.15</t>
  </si>
  <si>
    <t>Монтажный кабель, с медной луженой жилой, изоляцией и оболочкой из ПВХ пониженной пожарной опасности.</t>
  </si>
  <si>
    <t>МКШВнг (А) LS 1х2х1,0</t>
  </si>
  <si>
    <t>Монтаж Труба гофр. ПВХ Plast с зондом d32мм</t>
  </si>
  <si>
    <t>Монтаж Крепеж-клипса d 25 мм</t>
  </si>
  <si>
    <t>Узлы крепления</t>
  </si>
  <si>
    <t>Лоток неперфорированный замковый оцинкованный ЛМЗ-200х100-1,0-3000</t>
  </si>
  <si>
    <t>ЛМЗ-200х100-1,0-3000</t>
  </si>
  <si>
    <t>Крышка лотка замковая 200х1,0х3000 горячеоцинкованная</t>
  </si>
  <si>
    <t>КЛЗгц-200х15-1,0-3000</t>
  </si>
  <si>
    <t>Угол горизонтальный замковый 90 град, ЛМЗУ-200х100-0,7-90-R-600 оцинкованный</t>
  </si>
  <si>
    <t>ЛМЗУ-200х100-0,7-90- R-600</t>
  </si>
  <si>
    <t>Крышка к углу плоскому замковому 90 градусов к кабельному лотку 200-0,7</t>
  </si>
  <si>
    <t>КЛЗУ 200-0,7-90-ОЦ</t>
  </si>
  <si>
    <t>Угол внутренний (подъем) замковый 45 град, ЛМЗП-200х100-0,7-45 оцинкованный</t>
  </si>
  <si>
    <t>ЛМЗП-200х100-0,7-45</t>
  </si>
  <si>
    <t>Крышка к углу внутреннему (подъему) замковому к кабельному лотку 200-0,7</t>
  </si>
  <si>
    <t>КЛЗП 200-0,7-90-ОЦ</t>
  </si>
  <si>
    <t>Узел крепления лотка спуск по колонне</t>
  </si>
  <si>
    <r>
      <rPr>
        <sz val="12"/>
        <rFont val="Cambria"/>
        <family val="1"/>
        <charset val="204"/>
        <scheme val="major"/>
      </rPr>
      <t>Кабель с медными токопроводящими жилами, изолированными полимером из
поливинилхлоридного пластиката не содержащим галогенов и не выделяющим вредные для здоровья вещества при горении и тлении.</t>
    </r>
  </si>
  <si>
    <t>Тип, марка, обозначение документа, опросного листа</t>
  </si>
  <si>
    <t>Код продукции</t>
  </si>
  <si>
    <t>Стеновой клапан "ГЕРМИК-ДУ-З-1700х1700-1ф-МV220-СВ" (живое сечение 2,075 кв.м.)</t>
  </si>
  <si>
    <t>Стеновой клапан "ГЕРМИК-ДУ-З-1600х1600-1ф-МV220-СВ" (живое сечение 1,752 кв.м.)</t>
  </si>
  <si>
    <t>Стеновой клапан "ГЕРМИК-ДУ-З-1400х1400-1ф-МV220-СВ" (живое сечение 1,348 кв.м.)</t>
  </si>
  <si>
    <t>Вентилятор "ВЕЗА ВРАН 9 ДУВ 125 Л270 У1 N=22 кВт"</t>
  </si>
  <si>
    <t>Вентилятор "ВЕЗА ВРАН 9 ДУ/ДУВ (F) 125 Л270 У1 N=15 кВт"</t>
  </si>
  <si>
    <t>Переход асимметричный с прямоуг на прямоуг. сечение, оцинк. 0,8мм, 1700х1700/900х1600h мм, L=500мм</t>
  </si>
  <si>
    <t>Переход асимметричный с прямоуг на прямоуг. сечение, оцинк. 0,8мм, 1600х1600/900х1600h мм, L=500мм</t>
  </si>
  <si>
    <t>Переход асимметричный с прямоуг на прямоуг. сечение, оцинк. 0,8мм, 1400х1400/900х1600h мм, L=500мм</t>
  </si>
  <si>
    <t>Защитная сетка из нержавеющей стали с ячейкой 25х25мм</t>
  </si>
  <si>
    <t>кв.м.</t>
  </si>
  <si>
    <t>Кровельный клапан Дымозор-100-1500*1500-У-3000-230-Р-С, Fж.с=2.15 м² с утепленной крышкой и защитой от промерзания</t>
  </si>
  <si>
    <r>
      <rPr>
        <u/>
        <sz val="12"/>
        <rFont val="Cambria"/>
        <family val="1"/>
        <charset val="204"/>
        <scheme val="major"/>
      </rPr>
      <t>1. Противодымная вентиляция (приточная)</t>
    </r>
  </si>
  <si>
    <r>
      <rPr>
        <u/>
        <sz val="12"/>
        <rFont val="Cambria"/>
        <family val="1"/>
        <charset val="204"/>
        <scheme val="major"/>
      </rPr>
      <t>1.2. Воздуховоды и фасонные элементы</t>
    </r>
  </si>
  <si>
    <r>
      <rPr>
        <u/>
        <sz val="12"/>
        <rFont val="Cambria"/>
        <family val="1"/>
        <charset val="204"/>
        <scheme val="major"/>
      </rPr>
      <t>2. Противодымная вентиляция (вытяжная)</t>
    </r>
  </si>
  <si>
    <r>
      <rPr>
        <sz val="12"/>
        <rFont val="Cambria"/>
        <family val="1"/>
        <charset val="204"/>
        <scheme val="major"/>
      </rPr>
      <t>Стеновой клапан Дымозор-300-1000*1700-У-40-230-0-С", Fж.с=1.09 м² с утепленной крышкой и защитой от промерзания</t>
    </r>
  </si>
  <si>
    <r>
      <rPr>
        <sz val="12"/>
        <rFont val="Cambria"/>
        <family val="1"/>
        <charset val="204"/>
        <scheme val="major"/>
      </rPr>
      <t>Стеновой клапан Дымозор-300-1400*900-У-40-230-0-С", Fж.с=0.74 м² с утепленной крышкой и защитой от промерзания</t>
    </r>
  </si>
  <si>
    <r>
      <rPr>
        <sz val="12"/>
        <rFont val="Cambria"/>
        <family val="1"/>
        <charset val="204"/>
        <scheme val="major"/>
      </rPr>
      <t>Стеновой клапан Дымозор-300-1800*900-У-40-230-0-С", Fж.с=0.97 м² с утепленной крышкой и защитой от промерзания</t>
    </r>
  </si>
  <si>
    <r>
      <rPr>
        <sz val="12"/>
        <rFont val="Cambria"/>
        <family val="1"/>
        <charset val="204"/>
        <scheme val="major"/>
      </rPr>
      <t>Стеновой клапан Дымозор-300-1200*1100-У-40-230-0-С", Fж.с=0.77 м² с утепленной крышкой и защитой от промерзания</t>
    </r>
  </si>
  <si>
    <t>Позиция</t>
  </si>
  <si>
    <t>Тип марка обозначение документа</t>
  </si>
  <si>
    <t>Завод изготовитель</t>
  </si>
  <si>
    <t>Наружная канализация К2</t>
  </si>
  <si>
    <t>Устройство траншеи для прокладки трубопроводов канализации</t>
  </si>
  <si>
    <t>м.куб.</t>
  </si>
  <si>
    <t>Песок (песчаное основание под трубопроводы h=100мм)</t>
  </si>
  <si>
    <t>Обратная засыпка траншеи грунтом</t>
  </si>
  <si>
    <t>Демонтаж колодцев ж/б d1000 в составе: (СКК1 - гл. 1,3м; СКК2 - гл. 1,4м; СКК3- гл. 2,48м; СКК4- гл. 2,86м; СКК5- гл. 3,03м; СКК6- гл. 3,4м</t>
  </si>
  <si>
    <t>Демонтаж трубопровода кер. d200</t>
  </si>
  <si>
    <t>Демонтаж трубопровода кер. d250</t>
  </si>
  <si>
    <t>Труба КОРСИС ПРО DN/OD 250 SN16</t>
  </si>
  <si>
    <t>Труба КОРСИС ПРО DN/OD 315 SN16</t>
  </si>
  <si>
    <t>Кольцо уплотнительное для труб КОРСИС ПРО DN/OD 350 SN16</t>
  </si>
  <si>
    <t>Муфта Корсис для прохода через ЖБИ DN/OD 250</t>
  </si>
  <si>
    <t>Муфта Корсис для прохода через ЖБИ DN/OD 315</t>
  </si>
  <si>
    <t>Крышка колодца П-10-1</t>
  </si>
  <si>
    <t>ГОСТ 8020-90</t>
  </si>
  <si>
    <t>Кольцо с дном КЦД 10-9</t>
  </si>
  <si>
    <t>Плита днища ПД-10</t>
  </si>
  <si>
    <t>Кольцо опорное КО-6</t>
  </si>
  <si>
    <t>Стеновое кольцо КС-10-5</t>
  </si>
  <si>
    <t>Стеновое кольцо КС-10-8</t>
  </si>
  <si>
    <t>Стеновое кольцо КС-10-9</t>
  </si>
  <si>
    <t>Стеновое кольцо КС-10-10</t>
  </si>
  <si>
    <t>Люк чугунный тип Т</t>
  </si>
  <si>
    <t>Ходовые скобы СК-1</t>
  </si>
  <si>
    <t>Бетон В15</t>
  </si>
  <si>
    <t>Битумная гидроизоляция</t>
  </si>
  <si>
    <t>Песок</t>
  </si>
  <si>
    <r>
      <rPr>
        <u/>
        <sz val="12"/>
        <rFont val="Cambria"/>
        <family val="1"/>
        <charset val="204"/>
        <scheme val="major"/>
      </rPr>
      <t>1. Земляные работы</t>
    </r>
  </si>
  <si>
    <r>
      <rPr>
        <u/>
        <sz val="12"/>
        <rFont val="Cambria"/>
        <family val="1"/>
        <charset val="204"/>
        <scheme val="major"/>
      </rPr>
      <t>2. Демонтажные работы</t>
    </r>
  </si>
  <si>
    <r>
      <rPr>
        <u/>
        <sz val="12"/>
        <rFont val="Cambria"/>
        <family val="1"/>
        <charset val="204"/>
        <scheme val="major"/>
      </rPr>
      <t>3. Монтажные работы</t>
    </r>
  </si>
  <si>
    <r>
      <rPr>
        <u/>
        <sz val="12"/>
        <rFont val="Cambria"/>
        <family val="1"/>
        <charset val="204"/>
        <scheme val="major"/>
      </rPr>
      <t>Смотровые колодцы (5 шт)</t>
    </r>
  </si>
  <si>
    <t>Демонтаж кровельной воронки</t>
  </si>
  <si>
    <t>Демонтаж трубопровода стального d108х4,0</t>
  </si>
  <si>
    <t>Демонтаж трубопровода стального d159х4,0</t>
  </si>
  <si>
    <t>Демонтаж трубопровода стального d244,5х4,0</t>
  </si>
  <si>
    <t>Труба полиэтиленовая ПЭ-100 SDR26 DN110×4,2 питьевая</t>
  </si>
  <si>
    <t>ГОСТ 18599-2001</t>
  </si>
  <si>
    <t>Труба полиэтиленовая ПЭ-100 SDR26 DN160×6,2 питьевая</t>
  </si>
  <si>
    <t>Труба полиэтиленовая ПЭ-100 SDR26 DN200×7,7 питьевая</t>
  </si>
  <si>
    <t>Труба полиэтиленовая ПЭ-100 SDR26 DN250×9,6 питьевая</t>
  </si>
  <si>
    <t>Труба полиэтиленовая ПЭ-100 SDR26 DN315×12,1 питьевая</t>
  </si>
  <si>
    <t>Патрубок компенсационный ТП -110 SDR 26</t>
  </si>
  <si>
    <t>Отвод ПНД сварной сегментный d110 45° ПЭ100 SDR26</t>
  </si>
  <si>
    <t>Отвод ПНД сварной сегментный d160 45° ПЭ100 SDR26</t>
  </si>
  <si>
    <t>Отвод ПНД сварной сегментный d200 45° ПЭ100 SDR26</t>
  </si>
  <si>
    <t>Отвод ПНД сварной сегментный d250 45° ПЭ100 SDR26</t>
  </si>
  <si>
    <t>Отвод ПНД сварной сегментный d315 45° ПЭ100 SDR26</t>
  </si>
  <si>
    <t>Тройник ПНД сварной сегментный d110 45° ПЭ100 SDR26</t>
  </si>
  <si>
    <t>Тройник ПНД сварной сегментный d160 45° ПЭ100 SDR26</t>
  </si>
  <si>
    <t>Тройник ПНД сварной сегментный d200 45° ПЭ100 SDR26</t>
  </si>
  <si>
    <t>Тройник ПНД сварной сегментный d250 45° ПЭ100 SDR26</t>
  </si>
  <si>
    <t>Тройник ПНД сварной сегментный d315 45° ПЭ100 SDR26</t>
  </si>
  <si>
    <t>Тройник ПНД сварной сегментный d160х110х160 45° ПЭ100 SDR26</t>
  </si>
  <si>
    <t>Тройник ПНД сварной сегментный d200х110х200 45° ПЭ100 SDR26</t>
  </si>
  <si>
    <t>Тройник ПНД сварной сегментный d200х160х200 45° ПЭ100 SDR26</t>
  </si>
  <si>
    <t>Тройник ПНД сварной сегментный d250х200х250 45° ПЭ100 SDR26</t>
  </si>
  <si>
    <t>Тройник ПНД сварной сегментный d250х110х250 45° ПЭ100 SDR26</t>
  </si>
  <si>
    <t>Тройник ПНД сварной сегментный d250х160х250 45° ПЭ100 SDR26</t>
  </si>
  <si>
    <t>Тройник ПНД сварной сегментный d315х250х315 45° ПЭ100 SDR26</t>
  </si>
  <si>
    <t>Тройник ПНД сварной сегментный d315х160х315 45° ПЭ100 SDR26</t>
  </si>
  <si>
    <t>Тройник ПНД сварной сегментный d250 90° ПЭ100 SDR26</t>
  </si>
  <si>
    <t>Тройник ПНД сварной сегментный d315 90° ПЭ100 SDR26</t>
  </si>
  <si>
    <t>Крестовина сварная ПЭ100 неравнопроходная сегментная d160х110 45°</t>
  </si>
  <si>
    <t>Заглушка литая ПНД d315ПЭ100 SDR11</t>
  </si>
  <si>
    <t>Заглушка литая ПНД d250 ПЭ100 SDR11</t>
  </si>
  <si>
    <t>Заглушка литая ПНД d200 ПЭ100 SDR11</t>
  </si>
  <si>
    <t>Заглушка литая ПНД d160 ПЭ100 SDR11</t>
  </si>
  <si>
    <t>Заглушка литая ПНД d110 ПЭ100 SDR11</t>
  </si>
  <si>
    <t>Переход ПНД сварной d315х250ПЭ100 SDR26</t>
  </si>
  <si>
    <t>Переход ПНД сварной d250х160 ПЭ100 SDR26</t>
  </si>
  <si>
    <t>Переход ПНД сварной d250х200 ПЭ100 SDR26</t>
  </si>
  <si>
    <t>Переход ПНД сварной d160х110 ПЭ100 SDR26</t>
  </si>
  <si>
    <t>Переход ПНД сварной d200х160 ПЭ100 SDR26</t>
  </si>
  <si>
    <t>Переход ПНД сварной d200х110 ПЭ100 SDR26</t>
  </si>
  <si>
    <t>Переход ПНД/КОРСИС DN315</t>
  </si>
  <si>
    <t>Переход ПНД/КОРСИС DN250</t>
  </si>
  <si>
    <t>Элемент крепления 1, в составе:</t>
  </si>
  <si>
    <t>Швеллер №10 =6000мм - 1шт (ГОСТ 8240-97)</t>
  </si>
  <si>
    <t>Швеллер №10 =225мм - 4шт (ГОСТ 8240-97)</t>
  </si>
  <si>
    <t>Шпилька М16х1000</t>
  </si>
  <si>
    <t>Хомут КТР 108 с гайкой М16</t>
  </si>
  <si>
    <t>Хомут КТР 159 с гайкой М16</t>
  </si>
  <si>
    <t>Хомут КТР 219 с гайкой М16</t>
  </si>
  <si>
    <t>Хомут трубный d250с гайкой М16</t>
  </si>
  <si>
    <t>Гайка М16</t>
  </si>
  <si>
    <t>Шайба М16</t>
  </si>
  <si>
    <t>Узел крепления 1, в составе:</t>
  </si>
  <si>
    <t>компл.</t>
  </si>
  <si>
    <t>Хомут трубный d250с гайкой М12 -1шт</t>
  </si>
  <si>
    <t>Подвеска резьбовая ПР-12  - 1шт</t>
  </si>
  <si>
    <t>Дюбель-втулка распорная ДВ-М12  -1шт</t>
  </si>
  <si>
    <t>Узел крепления 2, в составе:</t>
  </si>
  <si>
    <t>Хомут трубный d315с гайкой М12 -1шт</t>
  </si>
  <si>
    <t>Узел крепления 3, в составе:</t>
  </si>
  <si>
    <t>Хомут КТР-108 - 1шт</t>
  </si>
  <si>
    <t>Подвеска резьбовая ПР-12 - 1ш</t>
  </si>
  <si>
    <t>Опора ОТ-1  - 1шт</t>
  </si>
  <si>
    <t>Дюбель-втулка распорная ДВ-М16 - 2шт</t>
  </si>
  <si>
    <t>Болт с шестигранной уменьшенной головкой М16  -2шт</t>
  </si>
  <si>
    <t>Узел крепления 4, в составе:</t>
  </si>
  <si>
    <t>Хомут КТР-159 - 1шт</t>
  </si>
  <si>
    <t>Подвеска резьбовая ПР-12 - 1</t>
  </si>
  <si>
    <t>Узел крепления 5, в составе:</t>
  </si>
  <si>
    <t>Хомут КТР-219 - 1шт</t>
  </si>
  <si>
    <t>Подвеска резьбовая ПР-12 - 1шт</t>
  </si>
  <si>
    <t>Болт с шестигранной уменьшенной головкой М16 -2шт</t>
  </si>
  <si>
    <t>Узел крепления 6, в составе:</t>
  </si>
  <si>
    <t>Хомут трубный d250 М16 - 1шт</t>
  </si>
  <si>
    <t>Подвеска резьбовая ПР-16 - 1шт</t>
  </si>
  <si>
    <t>Узел крепления 7, в составе:</t>
  </si>
  <si>
    <t>Хомут трубный d315 М16 - 1шт</t>
  </si>
  <si>
    <t>Уголок равнополочный 50х50х3</t>
  </si>
  <si>
    <t>ГОСТ 8509-93</t>
  </si>
  <si>
    <r>
      <rPr>
        <u/>
        <sz val="12"/>
        <rFont val="Cambria"/>
        <family val="1"/>
        <charset val="204"/>
        <scheme val="major"/>
      </rPr>
      <t>1. Демонтажные работы</t>
    </r>
  </si>
  <si>
    <r>
      <rPr>
        <u/>
        <sz val="12"/>
        <rFont val="Cambria"/>
        <family val="1"/>
        <charset val="204"/>
        <scheme val="major"/>
      </rPr>
      <t>3. Крепления трубопроводов</t>
    </r>
  </si>
  <si>
    <r>
      <rPr>
        <sz val="12"/>
        <rFont val="Cambria"/>
        <family val="1"/>
        <charset val="204"/>
        <scheme val="major"/>
      </rPr>
      <t>Тип, марка, обозначение документа, опросного листа</t>
    </r>
  </si>
  <si>
    <r>
      <rPr>
        <sz val="12"/>
        <rFont val="Cambria"/>
        <family val="1"/>
        <charset val="204"/>
        <scheme val="major"/>
      </rPr>
      <t>Код оборудования, изделия, материала</t>
    </r>
  </si>
  <si>
    <r>
      <rPr>
        <sz val="12"/>
        <rFont val="Cambria"/>
        <family val="1"/>
        <charset val="204"/>
        <scheme val="major"/>
      </rPr>
      <t>Единица измерения</t>
    </r>
  </si>
  <si>
    <r>
      <rPr>
        <sz val="12"/>
        <rFont val="Cambria"/>
        <family val="1"/>
        <charset val="204"/>
        <scheme val="major"/>
      </rPr>
      <t>Коли- чество</t>
    </r>
  </si>
  <si>
    <r>
      <rPr>
        <b/>
        <sz val="12"/>
        <rFont val="Cambria"/>
        <family val="1"/>
        <charset val="204"/>
        <scheme val="major"/>
      </rPr>
      <t>Ед. изме-
ре- ния</t>
    </r>
  </si>
  <si>
    <r>
      <rPr>
        <b/>
        <u/>
        <sz val="12"/>
        <rFont val="Cambria"/>
        <family val="1"/>
        <charset val="204"/>
        <scheme val="major"/>
      </rPr>
      <t>Сборочные единицы 0,4кВ</t>
    </r>
  </si>
  <si>
    <t>---</t>
  </si>
  <si>
    <t>ЩР-1(2)</t>
  </si>
  <si>
    <t>Щит распределительный</t>
  </si>
  <si>
    <t>состав см. ЭМ.СО2</t>
  </si>
  <si>
    <t>СК-х</t>
  </si>
  <si>
    <t>Соединительная коробка 3P-1/2</t>
  </si>
  <si>
    <t>= 51+2</t>
  </si>
  <si>
    <t>Соединительная коробка 2P-1/2</t>
  </si>
  <si>
    <t>NTC 10кОм</t>
  </si>
  <si>
    <r>
      <rPr>
        <b/>
        <u/>
        <sz val="12"/>
        <rFont val="Cambria"/>
        <family val="1"/>
        <charset val="204"/>
        <scheme val="major"/>
      </rPr>
      <t>Кабельные изделия</t>
    </r>
  </si>
  <si>
    <t>Кабель силовой с медными жилами, не распространяющий горение, с низким дымо-и газовыделением, однопроволочный, круглый на 660В, сечением до 10мм2 включительно:</t>
  </si>
  <si>
    <t>ВВГнг(А)-LS</t>
  </si>
  <si>
    <t>3x1,5</t>
  </si>
  <si>
    <t>1 737</t>
  </si>
  <si>
    <t>D= 8,6мм</t>
  </si>
  <si>
    <r>
      <rPr>
        <sz val="12"/>
        <rFont val="Cambria"/>
        <family val="1"/>
        <charset val="204"/>
        <scheme val="major"/>
      </rPr>
      <t>Кабель контрольный с медными жилами, не распространяющий горение с
низким газо-и дымовыделением:</t>
    </r>
  </si>
  <si>
    <t>КВВГнг(А)-LS</t>
  </si>
  <si>
    <t>2x1</t>
  </si>
  <si>
    <t>D= 7,0мм</t>
  </si>
  <si>
    <t>Монтажный провод (GNYE-ж/з)</t>
  </si>
  <si>
    <t>ПуГВ</t>
  </si>
  <si>
    <t>1х16мм2</t>
  </si>
  <si>
    <t>цепи PE</t>
  </si>
  <si>
    <t>Маркировка кабельная (треугольная)</t>
  </si>
  <si>
    <t>TDM Electric У-136</t>
  </si>
  <si>
    <t>55х55х55</t>
  </si>
  <si>
    <t>Маркировка кабельная (квадратная)</t>
  </si>
  <si>
    <t>TDM Electric У-134</t>
  </si>
  <si>
    <t>55х55</t>
  </si>
  <si>
    <r>
      <rPr>
        <b/>
        <u/>
        <sz val="12"/>
        <rFont val="Cambria"/>
        <family val="1"/>
        <charset val="204"/>
        <scheme val="major"/>
      </rPr>
      <t>Металлорукав в ПВХ изоляции:</t>
    </r>
  </si>
  <si>
    <t>ДУ-15</t>
  </si>
  <si>
    <t>Промрукав</t>
  </si>
  <si>
    <t>D=8…9mm</t>
  </si>
  <si>
    <r>
      <rPr>
        <b/>
        <u/>
        <sz val="12"/>
        <rFont val="Cambria"/>
        <family val="1"/>
        <charset val="204"/>
        <scheme val="major"/>
      </rPr>
      <t>Термоусадка клеевая для металлорукава:</t>
    </r>
  </si>
  <si>
    <t>Термоусадка клеевая (черная)</t>
  </si>
  <si>
    <t>ТТК-33/8</t>
  </si>
  <si>
    <t>для ДУ-15</t>
  </si>
  <si>
    <r>
      <rPr>
        <b/>
        <u/>
        <sz val="12"/>
        <rFont val="Cambria"/>
        <family val="1"/>
        <charset val="204"/>
        <scheme val="major"/>
      </rPr>
      <t>Термоусадка для жил силовых кабелей:</t>
    </r>
  </si>
  <si>
    <t>Термоусадка жел+зел+красн+ж/з (по  25% общей длины)</t>
  </si>
  <si>
    <t>ТУТнг-4/2</t>
  </si>
  <si>
    <t>ЭТМ</t>
  </si>
  <si>
    <t>S= 1,5-2,5мм2</t>
  </si>
  <si>
    <r>
      <rPr>
        <b/>
        <u/>
        <sz val="12"/>
        <rFont val="Cambria"/>
        <family val="1"/>
        <charset val="204"/>
        <scheme val="major"/>
      </rPr>
      <t>Стяжка кабельная:</t>
    </r>
  </si>
  <si>
    <t>Стяжка кабельная (защита от ультрафиолета)</t>
  </si>
  <si>
    <t>КСС 4,8х290</t>
  </si>
  <si>
    <t>25317Т</t>
  </si>
  <si>
    <t>DKC</t>
  </si>
  <si>
    <t>2 550</t>
  </si>
  <si>
    <t>КСС 7,8х365</t>
  </si>
  <si>
    <t>25327Т</t>
  </si>
  <si>
    <r>
      <rPr>
        <b/>
        <u/>
        <sz val="12"/>
        <rFont val="Cambria"/>
        <family val="1"/>
        <charset val="204"/>
        <scheme val="major"/>
      </rPr>
      <t>Лотковая продукция</t>
    </r>
  </si>
  <si>
    <t>Кабельный лоток перфор. S=0,7мм H=50мм L=3м Р=30кг/м В=50мм</t>
  </si>
  <si>
    <t>LP50-50-0.7-3000</t>
  </si>
  <si>
    <t>LO0602</t>
  </si>
  <si>
    <t>от ШС к ШР</t>
  </si>
  <si>
    <t>Кабельный лоток перфор. S=0,7мм H=50мм L=3м Р=30кг/м В=100мм</t>
  </si>
  <si>
    <t>LP50-100-0.7-3000</t>
  </si>
  <si>
    <t>LO0604</t>
  </si>
  <si>
    <t>подъем от ШР</t>
  </si>
  <si>
    <t>Соединитель для лотков перфор. горизонтальный</t>
  </si>
  <si>
    <t>SP1</t>
  </si>
  <si>
    <t>LO0401</t>
  </si>
  <si>
    <t>Болт с квадратным подголовком М6х20 мм</t>
  </si>
  <si>
    <t>BTG6-20</t>
  </si>
  <si>
    <t>LO10176</t>
  </si>
  <si>
    <t>Гайка специальная с фланцем М6</t>
  </si>
  <si>
    <t>GS6</t>
  </si>
  <si>
    <t>LO0685</t>
  </si>
  <si>
    <t>Крышка лотка перф. 50 L3000 мм</t>
  </si>
  <si>
    <t>KL50-3000</t>
  </si>
  <si>
    <t>LO0531</t>
  </si>
  <si>
    <t>Крышка лотка перф. 100 L3000 мм</t>
  </si>
  <si>
    <t>KL100-3000</t>
  </si>
  <si>
    <t>LO0501</t>
  </si>
  <si>
    <t>Кабельный лоток проволочный H=30мм В=100мм L=3м</t>
  </si>
  <si>
    <t>PL30-100-3000</t>
  </si>
  <si>
    <t>LO26647</t>
  </si>
  <si>
    <t>ось-3 по стене</t>
  </si>
  <si>
    <t>Безвинтовой соединитель</t>
  </si>
  <si>
    <t>BVS</t>
  </si>
  <si>
    <t>LO0434</t>
  </si>
  <si>
    <t>Соединительный комплект (упак. 50шт.)</t>
  </si>
  <si>
    <t>PSK</t>
  </si>
  <si>
    <t>LO0670</t>
  </si>
  <si>
    <t>С-образный подвес безвинтовой для лотка 100 мм</t>
  </si>
  <si>
    <t>SPVBV100</t>
  </si>
  <si>
    <t>LO14817</t>
  </si>
  <si>
    <t>лоток по стене</t>
  </si>
  <si>
    <t>Z-образный профиль S=2,0мм (32х40х32) L=1м</t>
  </si>
  <si>
    <t>Z32-40-32-2.0-100</t>
  </si>
  <si>
    <t>LO32578</t>
  </si>
  <si>
    <t>Кабельный лоток проволочный H=30мм В=60мм L=3м</t>
  </si>
  <si>
    <t>PL30-60-3000</t>
  </si>
  <si>
    <t>LO26646</t>
  </si>
  <si>
    <t>1 197</t>
  </si>
  <si>
    <t>по фермам</t>
  </si>
  <si>
    <t>Универсальный суппорт</t>
  </si>
  <si>
    <t>USP</t>
  </si>
  <si>
    <t>LO0673</t>
  </si>
  <si>
    <t>89х75</t>
  </si>
  <si>
    <t>Струбцина М8</t>
  </si>
  <si>
    <t>FV8</t>
  </si>
  <si>
    <t>LO0972</t>
  </si>
  <si>
    <t>Шпилька М8х1000</t>
  </si>
  <si>
    <t>SM8-1000</t>
  </si>
  <si>
    <t>LO0694</t>
  </si>
  <si>
    <t>Гайка специальная с фланцем М8 (упак. 150 шт.)</t>
  </si>
  <si>
    <t>GS8</t>
  </si>
  <si>
    <t>LO0686</t>
  </si>
  <si>
    <t>Фиксатор площадка</t>
  </si>
  <si>
    <t>FP</t>
  </si>
  <si>
    <t>LO0433</t>
  </si>
  <si>
    <t>58х54</t>
  </si>
  <si>
    <t>Перфополоса 32х1,0 L2000 мм</t>
  </si>
  <si>
    <t>PP32-1.0-2000</t>
  </si>
  <si>
    <t>LO16288</t>
  </si>
  <si>
    <t>поворот лотков</t>
  </si>
  <si>
    <t>Цинк-спрей 400 мл</t>
  </si>
  <si>
    <t>CSG</t>
  </si>
  <si>
    <t>LO0255</t>
  </si>
  <si>
    <r>
      <rPr>
        <b/>
        <u/>
        <sz val="12"/>
        <rFont val="Cambria"/>
        <family val="1"/>
        <charset val="204"/>
        <scheme val="major"/>
      </rPr>
      <t>Заземление и молниезащита</t>
    </r>
  </si>
  <si>
    <t>Угловой держатель болтовой для прутка Ø 5-10 H60 мм</t>
  </si>
  <si>
    <t>UDB-H60-D5-10 HD</t>
  </si>
  <si>
    <t>MA0133</t>
  </si>
  <si>
    <t>по гребням</t>
  </si>
  <si>
    <t>Угловой держатель болтовой, скрученный для прутка Ø 5-10 мм H70 мм</t>
  </si>
  <si>
    <t>UDBS-H70-D5-10 HD</t>
  </si>
  <si>
    <t>MA0168</t>
  </si>
  <si>
    <t>по скатам</t>
  </si>
  <si>
    <t>Пруток стальной М8 (бухта 125 м) HD</t>
  </si>
  <si>
    <t>MPS8-125 HD</t>
  </si>
  <si>
    <t>LN0055</t>
  </si>
  <si>
    <t>Параллельный соединитель прутка Ø 5-8 мм</t>
  </si>
  <si>
    <t>PS-D5-8 HD</t>
  </si>
  <si>
    <t>MA0058</t>
  </si>
  <si>
    <t>Универсальный соединитель для прутка Ø 5-10 мм с 2 пластинами</t>
  </si>
  <si>
    <t>2USM-D5-10 HD</t>
  </si>
  <si>
    <t>MA0283</t>
  </si>
  <si>
    <t>крестообр.</t>
  </si>
  <si>
    <t>Соединитель крестообразный для прутка Ø 5-12 мм и полосы до 40 мм</t>
  </si>
  <si>
    <t>3XS-D5-12-B40 HD</t>
  </si>
  <si>
    <t>MA0023</t>
  </si>
  <si>
    <t>Полоса стальная оцинкованная 40х4 мм (бухта 33м)</t>
  </si>
  <si>
    <t>PP40-4-40 HD</t>
  </si>
  <si>
    <t>LN0002</t>
  </si>
  <si>
    <t>токоовод вертик.</t>
  </si>
  <si>
    <t>Держатель полосы до 40х4 мм</t>
  </si>
  <si>
    <t>DPP-B40-S4 HD</t>
  </si>
  <si>
    <t>MA0298</t>
  </si>
  <si>
    <t>по стене</t>
  </si>
  <si>
    <t>Соединитель крестообразный для полосы до 40 мм</t>
  </si>
  <si>
    <t>2XS-B40 HD</t>
  </si>
  <si>
    <t>MA0043</t>
  </si>
  <si>
    <t>соед. заземл.</t>
  </si>
  <si>
    <t>Соединитель заземляющий для стержня Ø 10-20 мм и полосы до 40 мм</t>
  </si>
  <si>
    <t>4SZ-D5-12-D10-20-B40 HD</t>
  </si>
  <si>
    <t>MA0348</t>
  </si>
  <si>
    <t>Пруток стальной оцинкованный М18 (хлыст 6м)</t>
  </si>
  <si>
    <t>MPS18-6 HD</t>
  </si>
  <si>
    <t>LN0102</t>
  </si>
  <si>
    <t>заземлители</t>
  </si>
  <si>
    <t>Саморез с прессшайбой и буром М4,2х19 мм (упак. 500 шт)</t>
  </si>
  <si>
    <t>SHS-19B-KM</t>
  </si>
  <si>
    <t>KR0134</t>
  </si>
  <si>
    <t>L-уточнить</t>
  </si>
  <si>
    <r>
      <rPr>
        <b/>
        <u/>
        <sz val="12"/>
        <rFont val="Cambria"/>
        <family val="1"/>
        <charset val="204"/>
        <scheme val="major"/>
      </rPr>
      <t>Щит распределительный ЩР-1(2)</t>
    </r>
  </si>
  <si>
    <t>учтен в ЭМ.СО1</t>
  </si>
  <si>
    <r>
      <rPr>
        <sz val="12"/>
        <color rgb="FFF2F2F2"/>
        <rFont val="Cambria"/>
        <family val="1"/>
        <charset val="204"/>
        <scheme val="major"/>
      </rPr>
      <t>#СКА!</t>
    </r>
  </si>
  <si>
    <t>Шкаф навесной с монтажной панелью IP66; 400х600х210</t>
  </si>
  <si>
    <t>MES 60.40.21</t>
  </si>
  <si>
    <t>Провенто</t>
  </si>
  <si>
    <t>Шасси модульное (3р х 12=36мод.)</t>
  </si>
  <si>
    <t>MC 60.40</t>
  </si>
  <si>
    <t>Сальник (D=7-11мм)</t>
  </si>
  <si>
    <t>PG13,5-(7-11мм)-IP54</t>
  </si>
  <si>
    <t>КЭАЗ</t>
  </si>
  <si>
    <t>QFDin</t>
  </si>
  <si>
    <r>
      <rPr>
        <sz val="12"/>
        <rFont val="Cambria"/>
        <family val="1"/>
        <charset val="204"/>
        <scheme val="major"/>
      </rPr>
      <t xml:space="preserve">Авт/выкл. диф/тока 2Р; Icu=6kA; Ii=(5..10)*In; </t>
    </r>
    <r>
      <rPr>
        <b/>
        <sz val="12"/>
        <rFont val="Cambria"/>
        <family val="1"/>
        <charset val="204"/>
        <scheme val="major"/>
      </rPr>
      <t>In=6A, 100mA</t>
    </r>
  </si>
  <si>
    <t>OptiDin D63-23C6-A-УХЛ4</t>
  </si>
  <si>
    <t>38х84х74</t>
  </si>
  <si>
    <t>A1</t>
  </si>
  <si>
    <t>Регулятор температуры -15°С…+45°С 230V 16A</t>
  </si>
  <si>
    <t>Teploluxe 100</t>
  </si>
  <si>
    <t>Теплолюкс</t>
  </si>
  <si>
    <t>18х90х64</t>
  </si>
  <si>
    <t>QF1-QF6</t>
  </si>
  <si>
    <r>
      <rPr>
        <sz val="12"/>
        <rFont val="Cambria"/>
        <family val="1"/>
        <charset val="204"/>
        <scheme val="major"/>
      </rPr>
      <t xml:space="preserve">Авт/выкл. 2Р; Icu=6kA; Ii=(5..10)*In; </t>
    </r>
    <r>
      <rPr>
        <b/>
        <sz val="12"/>
        <rFont val="Cambria"/>
        <family val="1"/>
        <charset val="204"/>
        <scheme val="major"/>
      </rPr>
      <t>In=3A</t>
    </r>
  </si>
  <si>
    <t>OptiDin BM63-2NC3-УХЛ3</t>
  </si>
  <si>
    <t>35х85х74</t>
  </si>
  <si>
    <t>Q1-Q6</t>
  </si>
  <si>
    <r>
      <rPr>
        <sz val="12"/>
        <rFont val="Cambria"/>
        <family val="1"/>
        <charset val="204"/>
        <scheme val="major"/>
      </rPr>
      <t xml:space="preserve">УЗО 2Р; Icu=4,5kA;; </t>
    </r>
    <r>
      <rPr>
        <b/>
        <sz val="12"/>
        <rFont val="Cambria"/>
        <family val="1"/>
        <charset val="204"/>
        <scheme val="major"/>
      </rPr>
      <t>In=25A, 30mA</t>
    </r>
  </si>
  <si>
    <t>36х88х75</t>
  </si>
  <si>
    <t>Шина нулевая</t>
  </si>
  <si>
    <t>OptiKit BB-PEN-S-6-8х12-2</t>
  </si>
  <si>
    <t>"PE"</t>
  </si>
  <si>
    <t>FU1… FU2</t>
  </si>
  <si>
    <t>Клемма для предохранителей пружинная</t>
  </si>
  <si>
    <t>OptiClip CXF-4-HESI-240V- (5x20)10А-(0,2-4)-серый</t>
  </si>
  <si>
    <t>к индикаторам</t>
  </si>
  <si>
    <t>Крышка концевая для клеммы предохранительной</t>
  </si>
  <si>
    <t>OptiClip D-TB-4-HESI-черный</t>
  </si>
  <si>
    <t>Плавкий предохранитель 5х20; 0,5A</t>
  </si>
  <si>
    <t>5х20; 0,5A</t>
  </si>
  <si>
    <t>Концевой стопор</t>
  </si>
  <si>
    <t>OptiClip CA103</t>
  </si>
  <si>
    <t>HL1</t>
  </si>
  <si>
    <t>Лампа LED 230AC белая</t>
  </si>
  <si>
    <t>AD16DS(LED)</t>
  </si>
  <si>
    <t>D=19мм х 45мм</t>
  </si>
  <si>
    <t>HL2</t>
  </si>
  <si>
    <t>Лампа LED 230AC красная</t>
  </si>
  <si>
    <t>X1</t>
  </si>
  <si>
    <t>Клемма строительно-монтажная 5отв. S=0,2-2,5мм2</t>
  </si>
  <si>
    <t>OptiKit СМК 222-415</t>
  </si>
  <si>
    <t>для "N" ламп LED</t>
  </si>
  <si>
    <t>Провод ПуГВ 1х1,0</t>
  </si>
  <si>
    <t>1х1,0</t>
  </si>
  <si>
    <t>Провод ПуГВ 1х16</t>
  </si>
  <si>
    <t>1х16</t>
  </si>
  <si>
    <r>
      <rPr>
        <b/>
        <u/>
        <sz val="12"/>
        <rFont val="Cambria"/>
        <family val="1"/>
        <charset val="204"/>
        <scheme val="major"/>
      </rPr>
      <t>Соединительная коробка 3P-1/2</t>
    </r>
  </si>
  <si>
    <r>
      <rPr>
        <sz val="12"/>
        <color rgb="FFF2F2F2"/>
        <rFont val="Cambria"/>
        <family val="1"/>
        <charset val="204"/>
        <scheme val="major"/>
      </rPr>
      <t>#!</t>
    </r>
  </si>
  <si>
    <t>Коробка распределительная 7 вводов 80х80х40 IP55</t>
  </si>
  <si>
    <t>40-0210м</t>
  </si>
  <si>
    <t>90х90х45</t>
  </si>
  <si>
    <t>СМК ответвительная 3P-1/2</t>
  </si>
  <si>
    <t>PR08.12598</t>
  </si>
  <si>
    <t>Винт с полуцил.гол. M4х12  (упак. 100шт.)</t>
  </si>
  <si>
    <t>PR08.4990</t>
  </si>
  <si>
    <t>Гайка с насечкой оцинкованная М5  (упак. 100шт.)</t>
  </si>
  <si>
    <t>PR08.5034</t>
  </si>
  <si>
    <r>
      <rPr>
        <b/>
        <u/>
        <sz val="12"/>
        <rFont val="Cambria"/>
        <family val="1"/>
        <charset val="204"/>
        <scheme val="major"/>
      </rPr>
      <t>Соединительная коробка 2P-1/1</t>
    </r>
  </si>
  <si>
    <r>
      <rPr>
        <sz val="12"/>
        <color rgb="FFF2F2F2"/>
        <rFont val="Cambria"/>
        <family val="1"/>
        <charset val="204"/>
        <scheme val="major"/>
      </rPr>
      <t>#С!</t>
    </r>
  </si>
  <si>
    <t>СМК проходная 2P-1/1</t>
  </si>
  <si>
    <t>PR08.12593</t>
  </si>
  <si>
    <t>стоимость ед с НДС</t>
  </si>
  <si>
    <t>Металлорукав в ПВХ изоляции, негорючий (21,9/16,9),
РЗ-ЦП нг 18</t>
  </si>
  <si>
    <t>OptiDin DM63-2225-AC-4,5-
УХЛ4</t>
  </si>
  <si>
    <t>https://nsb.schneider-russia.com/shkafy-i-shchity/napolnye-shchity/monoblochnye-shchity/shkaf-napolnyy-schneider-electric-spacial-800x1600x400mm-ip55-stal-nsysm16840p</t>
  </si>
  <si>
    <t>https://chint.ru/catalog/oborudovanie_nizkogo_napryazheniya/silovye_apparaty_raspredeleniya_elektroenergii/avtomaticheskie_vyklyuchateli_v_litom_korpuse/nm8n/avt_vykl_nm8n_250c_en_3p_250a_36ka_s_elektr_rastsepitelem_r/?ysclid=mev7y9y4gp700073596</t>
  </si>
  <si>
    <t>https://www.chipdip.ru/product/shina-mednaya-m1t-5x50x4000-mm-rem-8027059772</t>
  </si>
  <si>
    <t>https://cable.ru/cable/marka-pv3_185_b.php</t>
  </si>
  <si>
    <t>https://cable.ru/cable/marka-vvgng_ls_5x185_1.php?utm_campaign=search_prioritetnaya_high_priority_new_Rossiya_Poisk_105538181&amp;utm_medium=cpc&amp;utm_source=yandex&amp;utm_term=ВВГнг+А+LS+5х185:+15734180045:+49887671533&amp;utm_content=ph%7C49887671533%7Ccid%7C105538181%7Cgid%7C5388486881%7Caid%7C15734180045%7CSOURCE%7Csearch%7Cnone%7CГанусовское+сельское+поселение%7C161517%7Cdesktop%7CADV%7Ckabel-5-zhil_185-mm_v_group-vvgng_ls.php%7CВВГнг(A)-LS+5х185%7CDETAIL%7Cpremium%7C1%7Cno%7Cnone%7C49887671533%7Cmain&amp;utm_id=105538181&amp;yclid=18339474782214946815</t>
  </si>
  <si>
    <t>https://www.vseinstrumenti.ru/product/kabelnaya-mufta-kvt-5pktp-1-150-240-ng-ls-65538-945898/?ysclid=mev8684dg7877469484</t>
  </si>
  <si>
    <t>КП 2656 от 27.08.2025 ЛайтЭкосистем</t>
  </si>
  <si>
    <t>https://satro-paladin.com/catalog/product/37307/?utm_source=InHouse-yandex&amp;utm_medium=cpc&amp;utm_campaign=eLama%20%7C%20Товарная%20%7C%20Все%20категории%20%7C%20Оплата%20за%20клики%20%7C%20РФ&amp;utm_content=cid%7C116808275%7Cgid%7C5523346548%7Caid%7C16818539462%7Cadp%7Cno%7Cdvc%7Cdesktop%7Cpid%7C53953368071%7Crid%7C53953368071%7Cdid%7C53953368071%7Cpos%7Cdynamic_places5%7Cadn%7Csearch%7Ccrid%7C0%7C&amp;utm_term=---autotargeting&amp;yclid=4854526002855935999</t>
  </si>
  <si>
    <t>https://teko-shop.ru/catalog/ops/tekhnicheskie_sredstva_iso_orion/s2000_ipdl_isp_60/?utm_medium=price&amp;utm_source=yandex.market&amp;utm_campaign=yandex.fid.tovar&amp;utm_term=367550&amp;utm_content=1820</t>
  </si>
  <si>
    <t>https://www.tinko.ru/catalog/product/270185/?ysclid=mev8qjf7yf954520716</t>
  </si>
  <si>
    <t>https://www.tinko.ru/catalog/product/286271/?ysclid=mev8t4kcoq102885999</t>
  </si>
  <si>
    <t>https://www.tinko.ru/catalog/product/286276/?ysclid=mev8v1yjen765793945</t>
  </si>
  <si>
    <t>https://videoglaz.ru/kabel-ohranno-pozharnyy/speckabel/speckabel-kpseng-a-frls-2h2h25-200m-buhta-200m?utm_source=yandex_direct_27&amp;utm_medium=cpc&amp;utm_campaign=ДСА-Категории&amp;utm_content=1881088320796397176&amp;utm_term=---autotargeting&amp;region=161517&amp;region_name=Ганусовское%20сельское%20поселение.desktop.Ганусовское%20сельское%20поселение.205619053082.none&amp;block=premium.2&amp;source=search.none&amp;yclid=16726711066605387775</t>
  </si>
  <si>
    <t>https://dkc-msk.ru/products/truba-pll-gibkaya-gofr-ne-soderzhit-galogenov-d-16mm-pv-0-s-protyazhkoy-100m-tsvet-belyy-81816/?ysclid=mev90ngzf124491406</t>
  </si>
  <si>
    <t>https://www.chipdip.ru/product/skoba-krepezhnaya-odnolapkovaya-d16mm-metal-otsink-dkc-8000849515</t>
  </si>
  <si>
    <t>https://www.tinko.ru/catalog/product/254071/?ysclid=mev95gve1i703656763</t>
  </si>
  <si>
    <t>Кабель РФ</t>
  </si>
  <si>
    <t>https://km1.ru/product/korobka_raspredelitelnaya_ognestoykaya_krops_st3_ip41_gabaritnye_razmery_200kh200kh80_mm_dlya_kabele-43356802/?ysclid=mev9l9qagh820321538</t>
  </si>
  <si>
    <t>https://cable.ru/cable/marka-ppgng_a__frhf_3h10_0_66_konkord.php</t>
  </si>
  <si>
    <t>https://dkc-msk.ru/products/truba-pll-gibkaya-gofr-ne-soderzhit-galogenov-d-16mm-pv-0-s-protyazhkoy-100m-tsvet-belyy-81816/?ysclid=mev9qf9z7b289097642</t>
  </si>
  <si>
    <t>https://dkc-msk.ru/products/truba-pll-gibkaya-gofr-ne-soderzhit-galogenov-d-40mm-pv-0-s-protyazhkoy-20m-tsvet-belyy-81840/?ysclid=meva31fztg753089104</t>
  </si>
  <si>
    <t>https://ironpolimer.ru/truby-korsis-pro-sn16-po-naruzhnomu-diametru-dnod/truba-korsis-pro-sn16-od-315271/?ysclid=mevc2kjd91884800653</t>
  </si>
  <si>
    <r>
      <t xml:space="preserve">Труба КОРСИС ПРО DN/OD </t>
    </r>
    <r>
      <rPr>
        <sz val="12"/>
        <color rgb="FFFF0000"/>
        <rFont val="Cambria"/>
        <family val="1"/>
        <charset val="204"/>
        <scheme val="major"/>
      </rPr>
      <t>350</t>
    </r>
    <r>
      <rPr>
        <sz val="12"/>
        <rFont val="Cambria"/>
        <family val="1"/>
        <charset val="204"/>
        <scheme val="major"/>
      </rPr>
      <t xml:space="preserve"> SN16 </t>
    </r>
    <r>
      <rPr>
        <sz val="12"/>
        <color rgb="FFFF0000"/>
        <rFont val="Cambria"/>
        <family val="1"/>
        <charset val="204"/>
        <scheme val="major"/>
      </rPr>
      <t xml:space="preserve">(размера 350 не существует) </t>
    </r>
  </si>
  <si>
    <t>https://nf-truba.ru/catalog/truby-gofrirovannye-korsis-pro/?ysclid=mevc9uqi5u32854457</t>
  </si>
  <si>
    <r>
      <t xml:space="preserve">Муфта Корсис для прохода через ЖБИ DN/OD </t>
    </r>
    <r>
      <rPr>
        <sz val="12"/>
        <color rgb="FFFF0000"/>
        <rFont val="Cambria"/>
        <family val="1"/>
        <charset val="204"/>
        <scheme val="major"/>
      </rPr>
      <t>350</t>
    </r>
    <r>
      <rPr>
        <sz val="12"/>
        <rFont val="Cambria"/>
        <family val="1"/>
        <charset val="204"/>
        <scheme val="major"/>
      </rPr>
      <t xml:space="preserve"> </t>
    </r>
    <r>
      <rPr>
        <sz val="12"/>
        <color rgb="FFFF0000"/>
        <rFont val="Cambria"/>
        <family val="1"/>
        <charset val="204"/>
        <scheme val="major"/>
      </rPr>
      <t xml:space="preserve">(размера 350 не существует) </t>
    </r>
  </si>
  <si>
    <t>https://psk-energo.ru/catalog/inzhenernyie-stroitelstvo/zhelezobetonnye-kolodcy/kryishki-kolodczev/pp10-1?ysclid=mevcjgd9nu765226760</t>
  </si>
  <si>
    <t>https://secumarket.ru/product/vyklyuchatel-avtomaticheskiy-proton-m-25v-mr4-lsi-va50-45pro-1600a-85ka-3p-gp-268467</t>
  </si>
  <si>
    <t>https://www.chipdip.ru/product/vyklyuchatel-avtomaticheskiy-3p-630a-50ka-nm8n-800s-chint-8027097094</t>
  </si>
  <si>
    <t>https://rs24.ru/product/3015999?utm_referrer=https%3A%2F%2Fya.ru%2F</t>
  </si>
  <si>
    <t>https://cable.ru/cable/marka-vvgng_ls_1x185_1.php?utm_campaign=search_prioritetnaya_high_priority_new_Rossiya_Poisk_105538181&amp;utm_medium=cpc&amp;utm_source=yandex&amp;utm_term=ВВГнг+А+LS+1х185:+15734179974:+49887669442&amp;utm_content=ph%7C49887669442%7Ccid%7C105538181%7Cgid%7C5388486857%7Caid%7C15734179974%7CSOURCE%7Csearch%7Cnone%7CГанусовское+сельское+поселение%7C161517%7Cdesktop%7CADV%7Ckabel-1-zhila_185-mm_v_group-vvgng_ls.php%7CВВГнг(A)-LS+1х185%7CDETAIL%7Cpremium%7C1%7Cno%7Cnone%7C49887669442%7Cmain&amp;utm_id=105538181&amp;yclid=15377999660820201471</t>
  </si>
  <si>
    <t>2. Система внутреннего водостока К 2</t>
  </si>
  <si>
    <t>https://afinox.ru/catalog/detali_truboprovoda/ktr_khomut_nerzhaveyushchiy/?ysclid=mevfbv0h9360801352</t>
  </si>
  <si>
    <t>Специфика^</t>
  </si>
  <si>
    <t>Поз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</si>
  <si>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</si>
  <si>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</si>
  <si>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</si>
  <si>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</si>
  <si>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</si>
  <si>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</si>
  <si>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</si>
  <si>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</si>
  <si>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</si>
  <si>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Обозначение</t>
  </si>
  <si>
    <t>Серия 1.464.2-26.93.1-1.4.0.03</t>
  </si>
  <si>
    <t>ГОСТ 2590-2006, серия 1.464.2-26.93.1-2.0.0.07</t>
  </si>
  <si>
    <t>ГОСТ 2715-75, ГОСТ 5336-80, серия 1.464.2-26.93.1-2.0.0.12</t>
  </si>
  <si>
    <t>ГОСТ 2590-2006</t>
  </si>
  <si>
    <t>ГОСТ 103-2006</t>
  </si>
  <si>
    <t>1ия защитных сеток фонарей</t>
  </si>
  <si>
    <t>Наименование</t>
  </si>
  <si>
    <t>Сетка СП-2</t>
  </si>
  <si>
    <t>Скоба: круг 8-В ГОСТ2590-88/СтЗкп2-П ГОСТ 535-88</t>
  </si>
  <si>
    <t>Огрунтовка, окраска</t>
  </si>
  <si>
    <t>Крепление Сеток СП-2</t>
  </si>
  <si>
    <t>Пруток круг 10-В ГОСТ2590-88/СтЗкп2-П ГОСТ 535-88 1=658</t>
  </si>
  <si>
    <t>Пруток круг 10-В ГОСТ2590-88/СтЗкп2-И ГОСТ 535-88 1=618</t>
  </si>
  <si>
    <t>Пруток круг 10-В ГОСТ2590-88/СтЗкп2-И ГОСТ 535-88 1=608</t>
  </si>
  <si>
    <t>1=</t>
  </si>
  <si>
    <t>1365</t>
  </si>
  <si>
    <t>1920</t>
  </si>
  <si>
    <t>233</t>
  </si>
  <si>
    <t>Кол</t>
  </si>
  <si>
    <t>312</t>
  </si>
  <si>
    <t>809,3</t>
  </si>
  <si>
    <t>234</t>
  </si>
  <si>
    <t>468</t>
  </si>
  <si>
    <t>936</t>
  </si>
  <si>
    <t>45,4</t>
  </si>
  <si>
    <t>Масса ед., кг</t>
  </si>
  <si>
    <t>20,29</t>
  </si>
  <si>
    <t>0,07</t>
  </si>
  <si>
    <t>2,53</t>
  </si>
  <si>
    <t>3,55</t>
  </si>
  <si>
    <t>0,20</t>
  </si>
  <si>
    <t>0,29</t>
  </si>
  <si>
    <t>6,93</t>
  </si>
  <si>
    <t>0.41</t>
  </si>
  <si>
    <t>0.38</t>
  </si>
  <si>
    <t>0,38</t>
  </si>
  <si>
    <t>0,878</t>
  </si>
  <si>
    <t>Примечани я</t>
  </si>
  <si>
    <t>6330,7</t>
  </si>
  <si>
    <t>0,216</t>
  </si>
  <si>
    <t>5,05</t>
  </si>
  <si>
    <t>7,10</t>
  </si>
  <si>
    <t>0,41</t>
  </si>
  <si>
    <t>0,58</t>
  </si>
  <si>
    <t>95,00</t>
  </si>
  <si>
    <t>89,23</t>
  </si>
  <si>
    <t>175,56</t>
  </si>
  <si>
    <t>821,76</t>
  </si>
  <si>
    <r>
      <t xml:space="preserve">Уголок </t>
    </r>
    <r>
      <rPr>
        <i/>
        <sz val="8"/>
        <rFont val="Arial"/>
      </rPr>
      <t>40x3</t>
    </r>
  </si>
  <si>
    <r>
      <t xml:space="preserve">Пруток круг 5-В ГОСТ2590-88/СтЗкп2-И ГОСТ 535-88 1=1325 </t>
    </r>
    <r>
      <rPr>
        <i/>
        <sz val="8"/>
        <rFont val="Arial"/>
      </rPr>
      <t>h=15</t>
    </r>
  </si>
  <si>
    <r>
      <t xml:space="preserve">Пруток круг 5-В ГОСТ2590-88/СтЗкп2-Н ГОСТ 535-88 1=1880 </t>
    </r>
    <r>
      <rPr>
        <i/>
        <sz val="8"/>
        <rFont val="Arial"/>
      </rPr>
      <t>h=15</t>
    </r>
  </si>
  <si>
    <r>
      <t xml:space="preserve">Сетка 2-50-3,0-0 ГОСТ 5336-80 </t>
    </r>
    <r>
      <rPr>
        <i/>
        <sz val="8"/>
        <rFont val="Arial"/>
      </rPr>
      <t xml:space="preserve">(1500x1910 </t>
    </r>
    <r>
      <rPr>
        <i/>
        <sz val="8"/>
        <rFont val="Arial"/>
        <charset val="204"/>
      </rPr>
      <t>мм)</t>
    </r>
  </si>
  <si>
    <r>
      <t xml:space="preserve">Полоса </t>
    </r>
    <r>
      <rPr>
        <i/>
        <sz val="8"/>
        <rFont val="Arial"/>
      </rPr>
      <t>60x8</t>
    </r>
  </si>
  <si>
    <t>Счет ОО ПАЙП-ПРАЙС</t>
  </si>
  <si>
    <t>КОМПЛ.</t>
  </si>
  <si>
    <t>КП Макинтех 119</t>
  </si>
  <si>
    <t>Учтено в общей стоимости</t>
  </si>
  <si>
    <t>https://td-mc.ru/product/setka-nerzhaveyushchaya-svarnaya-25h25h5-stal-aisi-304?utm_source=ya&amp;utm_medium=cpc&amp;utm_campaign=031-all__112341888&amp;utm_term=52309202470__---autotargeting&amp;utm_content=5463384771__1845355305286960083__Ганусовское%20сельское%20поселение&amp;yclid=10350529689085018111</t>
  </si>
  <si>
    <t>Комплект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</si>
</sst>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0000"/>
    <numFmt numFmtId="168" formatCode="_-* #,##0.00\ _₽_-;\-* #,##0.00\ _₽_-;_-* &quot;-&quot;??\ _₽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b/>
      <u/>
      <sz val="12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b/>
      <u/>
      <sz val="16"/>
      <name val="Times New Roman"/>
      <family val="1"/>
      <charset val="204"/>
    </font>
    <font>
      <i/>
      <sz val="12"/>
      <name val="ISOCPEUR"/>
      <family val="2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Open Sans"/>
      <family val="2"/>
    </font>
    <font>
      <sz val="12"/>
      <name val="Calibri"/>
      <family val="2"/>
      <charset val="204"/>
    </font>
    <font>
      <b/>
      <i/>
      <u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sz val="10"/>
      <color rgb="FF000000"/>
      <name val="Times New Roman"/>
      <charset val="204"/>
    </font>
    <font>
      <b/>
      <u/>
      <sz val="12"/>
      <name val="Cambria"/>
      <family val="1"/>
      <charset val="204"/>
      <scheme val="major"/>
    </font>
    <font>
      <sz val="12"/>
      <color rgb="FFF2F2F2"/>
      <name val="Cambria"/>
      <family val="1"/>
      <charset val="204"/>
      <scheme val="major"/>
    </font>
    <font>
      <u/>
      <sz val="11"/>
      <color theme="10"/>
      <name val="Calibri"/>
      <family val="2"/>
      <scheme val="minor"/>
    </font>
    <font>
      <sz val="12"/>
      <color rgb="FFFF0000"/>
      <name val="Cambria"/>
      <family val="1"/>
      <charset val="204"/>
      <scheme val="maj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</font>
    <font>
      <i/>
      <sz val="14"/>
      <name val="Arial"/>
      <charset val="204"/>
    </font>
    <font>
      <i/>
      <sz val="8"/>
      <name val="Arial"/>
      <charset val="204"/>
    </font>
    <font>
      <i/>
      <sz val="8"/>
      <name val="Arial"/>
    </font>
    <font>
      <sz val="9"/>
      <name val="Arial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0" fillId="0" borderId="0"/>
    <xf numFmtId="43" fontId="5" fillId="0" borderId="0" applyFont="0" applyFill="0" applyBorder="0" applyAlignment="0" applyProtection="0"/>
    <xf numFmtId="0" fontId="37" fillId="0" borderId="0"/>
    <xf numFmtId="0" fontId="43" fillId="0" borderId="0"/>
    <xf numFmtId="0" fontId="46" fillId="0" borderId="0" applyNumberFormat="0" applyFill="0" applyBorder="0" applyAlignment="0" applyProtection="0"/>
    <xf numFmtId="0" fontId="50" fillId="0" borderId="0" applyNumberFormat="0" applyFont="0" applyFill="0" applyBorder="0" applyAlignment="0" applyProtection="0">
      <alignment vertical="top"/>
    </xf>
  </cellStyleXfs>
  <cellXfs count="54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vertical="center" textRotation="90" wrapText="1"/>
    </xf>
    <xf numFmtId="43" fontId="0" fillId="0" borderId="1" xfId="1" applyFont="1" applyBorder="1" applyAlignment="1">
      <alignment vertical="center" wrapText="1"/>
    </xf>
    <xf numFmtId="0" fontId="2" fillId="0" borderId="0" xfId="2" applyAlignment="1">
      <alignment horizontal="center" vertical="center"/>
    </xf>
    <xf numFmtId="0" fontId="2" fillId="2" borderId="0" xfId="2" applyFill="1"/>
    <xf numFmtId="0" fontId="2" fillId="2" borderId="0" xfId="2" applyFill="1" applyAlignment="1">
      <alignment wrapText="1"/>
    </xf>
    <xf numFmtId="43" fontId="0" fillId="2" borderId="0" xfId="3" applyFont="1" applyFill="1"/>
    <xf numFmtId="0" fontId="2" fillId="0" borderId="0" xfId="2"/>
    <xf numFmtId="0" fontId="2" fillId="0" borderId="2" xfId="2" applyBorder="1" applyAlignment="1">
      <alignment horizontal="center"/>
    </xf>
    <xf numFmtId="0" fontId="2" fillId="0" borderId="3" xfId="2" applyBorder="1" applyAlignment="1">
      <alignment horizontal="center" vertical="center"/>
    </xf>
    <xf numFmtId="0" fontId="10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" fillId="0" borderId="1" xfId="2" applyBorder="1"/>
    <xf numFmtId="0" fontId="10" fillId="0" borderId="4" xfId="2" applyFont="1" applyBorder="1" applyAlignment="1">
      <alignment vertical="center" wrapText="1"/>
    </xf>
    <xf numFmtId="0" fontId="2" fillId="0" borderId="1" xfId="2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164" fontId="13" fillId="0" borderId="1" xfId="2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/>
    </xf>
    <xf numFmtId="0" fontId="12" fillId="0" borderId="5" xfId="2" applyFont="1" applyBorder="1" applyAlignment="1">
      <alignment horizontal="center"/>
    </xf>
    <xf numFmtId="0" fontId="13" fillId="0" borderId="1" xfId="2" applyFont="1" applyBorder="1" applyAlignment="1">
      <alignment horizontal="center" vertical="top" wrapText="1"/>
    </xf>
    <xf numFmtId="0" fontId="10" fillId="0" borderId="1" xfId="2" applyFont="1" applyBorder="1" applyAlignment="1">
      <alignment horizontal="left" vertical="top"/>
    </xf>
    <xf numFmtId="0" fontId="12" fillId="0" borderId="5" xfId="2" applyFont="1" applyBorder="1" applyAlignment="1">
      <alignment horizontal="left" vertical="top" wrapText="1"/>
    </xf>
    <xf numFmtId="0" fontId="12" fillId="0" borderId="6" xfId="2" applyFont="1" applyBorder="1" applyAlignment="1">
      <alignment horizontal="center" vertical="center"/>
    </xf>
    <xf numFmtId="164" fontId="10" fillId="0" borderId="1" xfId="2" applyNumberFormat="1" applyFont="1" applyBorder="1" applyAlignment="1">
      <alignment horizontal="left" vertical="top" wrapText="1"/>
    </xf>
    <xf numFmtId="164" fontId="10" fillId="0" borderId="1" xfId="2" applyNumberFormat="1" applyFont="1" applyBorder="1" applyAlignment="1">
      <alignment horizontal="center" vertical="center" wrapText="1"/>
    </xf>
    <xf numFmtId="164" fontId="14" fillId="0" borderId="1" xfId="2" applyNumberFormat="1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 wrapText="1"/>
    </xf>
    <xf numFmtId="0" fontId="15" fillId="0" borderId="5" xfId="2" applyFont="1" applyBorder="1" applyAlignment="1">
      <alignment horizontal="left" vertical="top" wrapText="1"/>
    </xf>
    <xf numFmtId="2" fontId="10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/>
    <xf numFmtId="164" fontId="12" fillId="0" borderId="1" xfId="2" applyNumberFormat="1" applyFont="1" applyBorder="1" applyAlignment="1">
      <alignment horizontal="left" vertical="top" wrapText="1"/>
    </xf>
    <xf numFmtId="164" fontId="12" fillId="0" borderId="1" xfId="2" applyNumberFormat="1" applyFont="1" applyBorder="1" applyAlignment="1">
      <alignment horizontal="center" vertical="center" wrapText="1"/>
    </xf>
    <xf numFmtId="2" fontId="12" fillId="0" borderId="1" xfId="2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top" wrapText="1"/>
    </xf>
    <xf numFmtId="0" fontId="19" fillId="0" borderId="1" xfId="2" applyFont="1" applyBorder="1" applyAlignment="1">
      <alignment horizontal="center" vertical="top" wrapText="1"/>
    </xf>
    <xf numFmtId="164" fontId="20" fillId="0" borderId="1" xfId="2" applyNumberFormat="1" applyFont="1" applyBorder="1" applyAlignment="1">
      <alignment horizontal="left" vertical="top" wrapText="1"/>
    </xf>
    <xf numFmtId="165" fontId="16" fillId="0" borderId="1" xfId="2" applyNumberFormat="1" applyFont="1" applyBorder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164" fontId="12" fillId="0" borderId="5" xfId="2" applyNumberFormat="1" applyFont="1" applyBorder="1" applyAlignment="1">
      <alignment horizontal="left" vertical="top" wrapText="1"/>
    </xf>
    <xf numFmtId="166" fontId="10" fillId="0" borderId="1" xfId="2" applyNumberFormat="1" applyFont="1" applyBorder="1" applyAlignment="1">
      <alignment horizontal="center" vertical="center" wrapText="1"/>
    </xf>
    <xf numFmtId="0" fontId="23" fillId="0" borderId="6" xfId="2" applyFont="1" applyBorder="1" applyAlignment="1">
      <alignment horizontal="center" vertical="center"/>
    </xf>
    <xf numFmtId="1" fontId="10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top" wrapText="1"/>
    </xf>
    <xf numFmtId="164" fontId="10" fillId="3" borderId="1" xfId="2" applyNumberFormat="1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24" fillId="0" borderId="6" xfId="2" applyFont="1" applyBorder="1" applyAlignment="1">
      <alignment horizontal="center" vertical="center"/>
    </xf>
    <xf numFmtId="0" fontId="10" fillId="0" borderId="5" xfId="2" applyFont="1" applyBorder="1" applyAlignment="1">
      <alignment vertical="top" wrapText="1"/>
    </xf>
    <xf numFmtId="167" fontId="10" fillId="0" borderId="1" xfId="2" applyNumberFormat="1" applyFont="1" applyBorder="1" applyAlignment="1">
      <alignment horizontal="center" vertical="center" wrapText="1"/>
    </xf>
    <xf numFmtId="2" fontId="10" fillId="3" borderId="1" xfId="2" applyNumberFormat="1" applyFont="1" applyFill="1" applyBorder="1" applyAlignment="1">
      <alignment horizontal="center" vertical="center" wrapText="1"/>
    </xf>
    <xf numFmtId="0" fontId="12" fillId="0" borderId="5" xfId="2" applyFont="1" applyBorder="1" applyAlignment="1">
      <alignment vertical="top" wrapText="1"/>
    </xf>
    <xf numFmtId="0" fontId="12" fillId="3" borderId="1" xfId="2" applyFont="1" applyFill="1" applyBorder="1" applyAlignment="1">
      <alignment horizontal="left" vertical="top" wrapText="1"/>
    </xf>
    <xf numFmtId="164" fontId="12" fillId="3" borderId="1" xfId="2" applyNumberFormat="1" applyFont="1" applyFill="1" applyBorder="1" applyAlignment="1">
      <alignment horizontal="center" vertical="center" wrapText="1"/>
    </xf>
    <xf numFmtId="2" fontId="12" fillId="3" borderId="1" xfId="2" applyNumberFormat="1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vertical="top" wrapText="1"/>
    </xf>
    <xf numFmtId="0" fontId="10" fillId="0" borderId="7" xfId="2" applyFont="1" applyBorder="1" applyAlignment="1">
      <alignment wrapText="1"/>
    </xf>
    <xf numFmtId="0" fontId="10" fillId="0" borderId="5" xfId="2" applyFont="1" applyBorder="1"/>
    <xf numFmtId="0" fontId="10" fillId="3" borderId="1" xfId="2" applyFont="1" applyFill="1" applyBorder="1" applyAlignment="1">
      <alignment horizontal="left" vertical="top" wrapText="1"/>
    </xf>
    <xf numFmtId="0" fontId="10" fillId="3" borderId="5" xfId="2" applyFont="1" applyFill="1" applyBorder="1" applyAlignment="1">
      <alignment vertical="top" wrapText="1"/>
    </xf>
    <xf numFmtId="0" fontId="12" fillId="3" borderId="5" xfId="2" applyFont="1" applyFill="1" applyBorder="1" applyAlignment="1">
      <alignment horizontal="left" vertical="top" wrapText="1"/>
    </xf>
    <xf numFmtId="0" fontId="12" fillId="0" borderId="8" xfId="2" applyFont="1" applyBorder="1" applyAlignment="1">
      <alignment horizontal="center" vertical="center"/>
    </xf>
    <xf numFmtId="2" fontId="10" fillId="3" borderId="2" xfId="2" applyNumberFormat="1" applyFont="1" applyFill="1" applyBorder="1" applyAlignment="1">
      <alignment horizontal="center" vertical="center" wrapText="1"/>
    </xf>
    <xf numFmtId="0" fontId="10" fillId="0" borderId="9" xfId="2" applyFont="1" applyBorder="1" applyAlignment="1">
      <alignment vertical="top" wrapText="1"/>
    </xf>
    <xf numFmtId="0" fontId="23" fillId="0" borderId="1" xfId="2" applyFont="1" applyBorder="1"/>
    <xf numFmtId="0" fontId="2" fillId="0" borderId="6" xfId="2" applyBorder="1" applyAlignment="1">
      <alignment horizontal="center" vertical="center"/>
    </xf>
    <xf numFmtId="164" fontId="17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10" fillId="0" borderId="1" xfId="2" applyFont="1" applyBorder="1" applyAlignment="1">
      <alignment horizontal="left" vertical="center" wrapText="1"/>
    </xf>
    <xf numFmtId="0" fontId="12" fillId="3" borderId="1" xfId="2" applyFont="1" applyFill="1" applyBorder="1" applyAlignment="1">
      <alignment horizontal="left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25" fillId="0" borderId="1" xfId="2" applyFont="1" applyBorder="1" applyAlignment="1">
      <alignment horizontal="center" vertical="top" wrapText="1"/>
    </xf>
    <xf numFmtId="0" fontId="26" fillId="0" borderId="1" xfId="2" applyFont="1" applyBorder="1" applyAlignment="1">
      <alignment horizontal="center" vertical="center" wrapText="1"/>
    </xf>
    <xf numFmtId="164" fontId="26" fillId="0" borderId="1" xfId="2" applyNumberFormat="1" applyFont="1" applyBorder="1" applyAlignment="1">
      <alignment horizontal="center" vertical="center" wrapText="1"/>
    </xf>
    <xf numFmtId="0" fontId="26" fillId="0" borderId="1" xfId="2" applyFont="1" applyBorder="1" applyAlignment="1">
      <alignment horizontal="left" vertical="top" wrapText="1"/>
    </xf>
    <xf numFmtId="0" fontId="27" fillId="0" borderId="1" xfId="2" applyFont="1" applyBorder="1" applyAlignment="1">
      <alignment horizontal="center" vertical="top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top" wrapText="1"/>
    </xf>
    <xf numFmtId="165" fontId="12" fillId="3" borderId="1" xfId="2" applyNumberFormat="1" applyFont="1" applyFill="1" applyBorder="1" applyAlignment="1">
      <alignment horizontal="center" vertical="center" wrapText="1"/>
    </xf>
    <xf numFmtId="0" fontId="27" fillId="3" borderId="1" xfId="2" applyFont="1" applyFill="1" applyBorder="1" applyAlignment="1">
      <alignment horizontal="center" vertical="top" wrapText="1"/>
    </xf>
    <xf numFmtId="0" fontId="28" fillId="3" borderId="1" xfId="2" applyFont="1" applyFill="1" applyBorder="1" applyAlignment="1">
      <alignment horizontal="center" vertical="center" wrapText="1"/>
    </xf>
    <xf numFmtId="164" fontId="28" fillId="3" borderId="1" xfId="2" applyNumberFormat="1" applyFont="1" applyFill="1" applyBorder="1" applyAlignment="1">
      <alignment horizontal="center" vertical="center" wrapText="1"/>
    </xf>
    <xf numFmtId="0" fontId="28" fillId="3" borderId="1" xfId="2" applyFont="1" applyFill="1" applyBorder="1" applyAlignment="1">
      <alignment horizontal="left" vertical="top" wrapText="1"/>
    </xf>
    <xf numFmtId="164" fontId="12" fillId="3" borderId="1" xfId="2" applyNumberFormat="1" applyFont="1" applyFill="1" applyBorder="1" applyAlignment="1">
      <alignment horizontal="left" vertical="top" wrapText="1"/>
    </xf>
    <xf numFmtId="0" fontId="10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horizontal="center" vertical="top" wrapText="1"/>
    </xf>
    <xf numFmtId="0" fontId="26" fillId="3" borderId="1" xfId="2" applyFont="1" applyFill="1" applyBorder="1" applyAlignment="1">
      <alignment horizontal="center" vertical="center" wrapText="1"/>
    </xf>
    <xf numFmtId="2" fontId="26" fillId="3" borderId="1" xfId="2" applyNumberFormat="1" applyFont="1" applyFill="1" applyBorder="1" applyAlignment="1">
      <alignment horizontal="center" vertical="center" wrapText="1"/>
    </xf>
    <xf numFmtId="0" fontId="26" fillId="3" borderId="1" xfId="2" applyFont="1" applyFill="1" applyBorder="1" applyAlignment="1">
      <alignment horizontal="left" vertical="top" wrapText="1"/>
    </xf>
    <xf numFmtId="165" fontId="10" fillId="3" borderId="1" xfId="2" applyNumberFormat="1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left" vertical="top" wrapText="1"/>
    </xf>
    <xf numFmtId="164" fontId="16" fillId="3" borderId="1" xfId="2" applyNumberFormat="1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vertical="top" wrapText="1"/>
    </xf>
    <xf numFmtId="0" fontId="10" fillId="3" borderId="1" xfId="2" applyFont="1" applyFill="1" applyBorder="1" applyAlignment="1">
      <alignment vertical="top" wrapText="1"/>
    </xf>
    <xf numFmtId="0" fontId="29" fillId="0" borderId="1" xfId="2" applyFont="1" applyBorder="1" applyAlignment="1">
      <alignment vertical="top" wrapText="1"/>
    </xf>
    <xf numFmtId="0" fontId="10" fillId="0" borderId="1" xfId="2" applyFont="1" applyBorder="1" applyAlignment="1">
      <alignment vertical="top" wrapText="1"/>
    </xf>
    <xf numFmtId="164" fontId="20" fillId="3" borderId="1" xfId="2" applyNumberFormat="1" applyFont="1" applyFill="1" applyBorder="1" applyAlignment="1">
      <alignment horizontal="center" vertical="center" wrapText="1"/>
    </xf>
    <xf numFmtId="164" fontId="20" fillId="0" borderId="1" xfId="2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 vertical="top" wrapText="1"/>
    </xf>
    <xf numFmtId="0" fontId="13" fillId="3" borderId="1" xfId="2" applyFont="1" applyFill="1" applyBorder="1" applyAlignment="1">
      <alignment horizontal="left" vertical="top" wrapText="1"/>
    </xf>
    <xf numFmtId="165" fontId="20" fillId="0" borderId="1" xfId="2" applyNumberFormat="1" applyFont="1" applyBorder="1" applyAlignment="1">
      <alignment horizontal="center" vertical="center" wrapText="1"/>
    </xf>
    <xf numFmtId="2" fontId="20" fillId="3" borderId="1" xfId="2" applyNumberFormat="1" applyFont="1" applyFill="1" applyBorder="1" applyAlignment="1">
      <alignment horizontal="center" vertical="center" wrapText="1"/>
    </xf>
    <xf numFmtId="2" fontId="20" fillId="0" borderId="1" xfId="2" applyNumberFormat="1" applyFont="1" applyBorder="1" applyAlignment="1">
      <alignment horizontal="center" vertical="center" wrapText="1"/>
    </xf>
    <xf numFmtId="1" fontId="16" fillId="0" borderId="1" xfId="2" applyNumberFormat="1" applyFont="1" applyBorder="1" applyAlignment="1">
      <alignment horizontal="center" vertical="center" wrapText="1"/>
    </xf>
    <xf numFmtId="0" fontId="29" fillId="0" borderId="1" xfId="2" applyFont="1" applyBorder="1" applyAlignment="1">
      <alignment horizontal="left" vertical="top" wrapText="1"/>
    </xf>
    <xf numFmtId="0" fontId="11" fillId="3" borderId="1" xfId="2" applyFont="1" applyFill="1" applyBorder="1" applyAlignment="1">
      <alignment horizontal="left" vertical="top" wrapText="1"/>
    </xf>
    <xf numFmtId="0" fontId="2" fillId="3" borderId="1" xfId="2" applyFill="1" applyBorder="1" applyAlignment="1">
      <alignment horizontal="center" vertical="center"/>
    </xf>
    <xf numFmtId="0" fontId="2" fillId="3" borderId="6" xfId="2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top" wrapText="1"/>
    </xf>
    <xf numFmtId="0" fontId="29" fillId="3" borderId="1" xfId="2" applyFont="1" applyFill="1" applyBorder="1"/>
    <xf numFmtId="0" fontId="2" fillId="3" borderId="1" xfId="2" applyFill="1" applyBorder="1"/>
    <xf numFmtId="0" fontId="2" fillId="3" borderId="0" xfId="2" applyFill="1"/>
    <xf numFmtId="0" fontId="31" fillId="3" borderId="1" xfId="4" applyFont="1" applyFill="1" applyBorder="1" applyAlignment="1">
      <alignment vertical="center" wrapText="1"/>
    </xf>
    <xf numFmtId="0" fontId="20" fillId="3" borderId="1" xfId="4" applyFont="1" applyFill="1" applyBorder="1" applyAlignment="1">
      <alignment horizontal="center" vertical="center" wrapText="1"/>
    </xf>
    <xf numFmtId="2" fontId="20" fillId="3" borderId="1" xfId="4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0" fontId="20" fillId="3" borderId="1" xfId="4" applyFont="1" applyFill="1" applyBorder="1" applyAlignment="1">
      <alignment vertical="center" wrapText="1"/>
    </xf>
    <xf numFmtId="0" fontId="6" fillId="0" borderId="1" xfId="2" applyFont="1" applyBorder="1"/>
    <xf numFmtId="0" fontId="20" fillId="0" borderId="1" xfId="2" applyFont="1" applyBorder="1" applyAlignment="1">
      <alignment vertical="center" wrapText="1"/>
    </xf>
    <xf numFmtId="0" fontId="20" fillId="0" borderId="1" xfId="2" applyFont="1" applyBorder="1" applyAlignment="1">
      <alignment horizontal="center" vertical="center" wrapText="1"/>
    </xf>
    <xf numFmtId="0" fontId="32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top" wrapText="1"/>
    </xf>
    <xf numFmtId="0" fontId="29" fillId="0" borderId="1" xfId="2" applyFont="1" applyBorder="1"/>
    <xf numFmtId="0" fontId="31" fillId="0" borderId="1" xfId="2" applyFont="1" applyBorder="1" applyAlignment="1">
      <alignment vertical="center" wrapText="1"/>
    </xf>
    <xf numFmtId="0" fontId="33" fillId="0" borderId="1" xfId="2" applyFont="1" applyBorder="1" applyAlignment="1">
      <alignment wrapText="1"/>
    </xf>
    <xf numFmtId="0" fontId="34" fillId="0" borderId="1" xfId="2" applyFont="1" applyBorder="1" applyAlignment="1">
      <alignment wrapText="1"/>
    </xf>
    <xf numFmtId="49" fontId="20" fillId="0" borderId="1" xfId="2" applyNumberFormat="1" applyFont="1" applyBorder="1" applyAlignment="1">
      <alignment horizontal="center" vertical="center" wrapText="1"/>
    </xf>
    <xf numFmtId="0" fontId="33" fillId="0" borderId="1" xfId="2" applyFont="1" applyBorder="1"/>
    <xf numFmtId="0" fontId="20" fillId="0" borderId="1" xfId="4" applyFont="1" applyBorder="1" applyAlignment="1">
      <alignment vertical="center" wrapText="1"/>
    </xf>
    <xf numFmtId="0" fontId="20" fillId="0" borderId="1" xfId="4" applyFont="1" applyBorder="1" applyAlignment="1">
      <alignment horizontal="center" vertical="center" wrapText="1"/>
    </xf>
    <xf numFmtId="1" fontId="20" fillId="0" borderId="1" xfId="4" applyNumberFormat="1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2" fontId="20" fillId="0" borderId="1" xfId="4" applyNumberFormat="1" applyFont="1" applyBorder="1" applyAlignment="1">
      <alignment horizontal="center" vertical="center" wrapText="1"/>
    </xf>
    <xf numFmtId="0" fontId="31" fillId="0" borderId="1" xfId="4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20" fillId="0" borderId="2" xfId="2" applyFont="1" applyBorder="1" applyAlignment="1">
      <alignment vertical="center" wrapText="1"/>
    </xf>
    <xf numFmtId="0" fontId="20" fillId="0" borderId="2" xfId="2" applyFont="1" applyBorder="1" applyAlignment="1">
      <alignment horizontal="center" vertical="center" wrapText="1"/>
    </xf>
    <xf numFmtId="2" fontId="20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vertical="center" wrapText="1"/>
    </xf>
    <xf numFmtId="0" fontId="2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vertical="center" wrapText="1"/>
    </xf>
    <xf numFmtId="0" fontId="6" fillId="3" borderId="1" xfId="2" applyFont="1" applyFill="1" applyBorder="1"/>
    <xf numFmtId="43" fontId="0" fillId="0" borderId="1" xfId="3" applyFont="1" applyBorder="1"/>
    <xf numFmtId="0" fontId="33" fillId="3" borderId="1" xfId="2" applyFont="1" applyFill="1" applyBorder="1" applyAlignment="1">
      <alignment vertical="center" wrapText="1"/>
    </xf>
    <xf numFmtId="0" fontId="10" fillId="3" borderId="1" xfId="2" applyFont="1" applyFill="1" applyBorder="1" applyAlignment="1">
      <alignment horizontal="center" vertical="center"/>
    </xf>
    <xf numFmtId="0" fontId="36" fillId="0" borderId="1" xfId="2" applyFont="1" applyBorder="1" applyAlignment="1">
      <alignment vertical="center" wrapText="1"/>
    </xf>
    <xf numFmtId="0" fontId="20" fillId="3" borderId="1" xfId="2" applyFont="1" applyFill="1" applyBorder="1" applyAlignment="1">
      <alignment vertical="center" wrapText="1"/>
    </xf>
    <xf numFmtId="0" fontId="20" fillId="3" borderId="1" xfId="2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vertical="center" wrapText="1"/>
    </xf>
    <xf numFmtId="168" fontId="6" fillId="3" borderId="1" xfId="2" applyNumberFormat="1" applyFont="1" applyFill="1" applyBorder="1" applyAlignment="1">
      <alignment horizontal="center" vertical="center"/>
    </xf>
    <xf numFmtId="168" fontId="2" fillId="3" borderId="1" xfId="2" applyNumberFormat="1" applyFill="1" applyBorder="1" applyAlignment="1">
      <alignment horizontal="center" vertical="center"/>
    </xf>
    <xf numFmtId="43" fontId="0" fillId="3" borderId="1" xfId="3" applyFont="1" applyFill="1" applyBorder="1" applyAlignment="1">
      <alignment horizontal="center" vertical="center"/>
    </xf>
    <xf numFmtId="43" fontId="0" fillId="0" borderId="1" xfId="5" applyFont="1" applyBorder="1"/>
    <xf numFmtId="168" fontId="2" fillId="0" borderId="1" xfId="2" applyNumberFormat="1" applyBorder="1" applyAlignment="1">
      <alignment horizontal="center" vertical="center"/>
    </xf>
    <xf numFmtId="49" fontId="10" fillId="0" borderId="1" xfId="2" applyNumberFormat="1" applyFont="1" applyBorder="1" applyAlignment="1">
      <alignment vertical="center" wrapText="1"/>
    </xf>
    <xf numFmtId="49" fontId="10" fillId="0" borderId="1" xfId="2" applyNumberFormat="1" applyFont="1" applyBorder="1" applyAlignment="1">
      <alignment horizontal="center" vertical="center"/>
    </xf>
    <xf numFmtId="49" fontId="20" fillId="0" borderId="1" xfId="2" applyNumberFormat="1" applyFont="1" applyBorder="1" applyAlignment="1">
      <alignment horizontal="left" vertical="center" wrapText="1"/>
    </xf>
    <xf numFmtId="43" fontId="6" fillId="0" borderId="1" xfId="5" applyFont="1" applyBorder="1"/>
    <xf numFmtId="168" fontId="6" fillId="0" borderId="1" xfId="2" applyNumberFormat="1" applyFont="1" applyBorder="1" applyAlignment="1">
      <alignment horizontal="center" vertical="center"/>
    </xf>
    <xf numFmtId="49" fontId="20" fillId="0" borderId="1" xfId="2" applyNumberFormat="1" applyFont="1" applyBorder="1" applyAlignment="1">
      <alignment vertical="center" wrapText="1"/>
    </xf>
    <xf numFmtId="0" fontId="2" fillId="4" borderId="1" xfId="2" applyFill="1" applyBorder="1"/>
    <xf numFmtId="0" fontId="10" fillId="4" borderId="1" xfId="2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left"/>
    </xf>
    <xf numFmtId="43" fontId="0" fillId="4" borderId="1" xfId="3" applyFont="1" applyFill="1" applyBorder="1"/>
    <xf numFmtId="168" fontId="6" fillId="4" borderId="3" xfId="2" applyNumberFormat="1" applyFont="1" applyFill="1" applyBorder="1" applyAlignment="1">
      <alignment horizontal="center" vertical="center"/>
    </xf>
    <xf numFmtId="168" fontId="2" fillId="4" borderId="1" xfId="2" applyNumberFormat="1" applyFill="1" applyBorder="1" applyAlignment="1">
      <alignment horizontal="center" vertical="center"/>
    </xf>
    <xf numFmtId="43" fontId="0" fillId="4" borderId="1" xfId="3" applyFont="1" applyFill="1" applyBorder="1" applyAlignment="1">
      <alignment horizontal="center" vertical="center"/>
    </xf>
    <xf numFmtId="0" fontId="2" fillId="4" borderId="1" xfId="2" applyFill="1" applyBorder="1" applyAlignment="1">
      <alignment wrapText="1"/>
    </xf>
    <xf numFmtId="0" fontId="2" fillId="0" borderId="1" xfId="2" applyBorder="1" applyAlignment="1">
      <alignment horizontal="left"/>
    </xf>
    <xf numFmtId="168" fontId="2" fillId="0" borderId="3" xfId="2" applyNumberFormat="1" applyBorder="1" applyAlignment="1">
      <alignment horizontal="center" vertical="center"/>
    </xf>
    <xf numFmtId="168" fontId="6" fillId="0" borderId="3" xfId="2" applyNumberFormat="1" applyFont="1" applyBorder="1" applyAlignment="1">
      <alignment horizontal="center" vertical="center"/>
    </xf>
    <xf numFmtId="43" fontId="0" fillId="0" borderId="0" xfId="3" applyFont="1"/>
    <xf numFmtId="164" fontId="10" fillId="0" borderId="1" xfId="2" applyNumberFormat="1" applyFont="1" applyBorder="1" applyAlignment="1">
      <alignment horizontal="center" vertical="center"/>
    </xf>
    <xf numFmtId="164" fontId="14" fillId="0" borderId="1" xfId="2" applyNumberFormat="1" applyFont="1" applyBorder="1" applyAlignment="1">
      <alignment horizontal="center" vertical="center"/>
    </xf>
    <xf numFmtId="164" fontId="16" fillId="0" borderId="1" xfId="2" applyNumberFormat="1" applyFont="1" applyBorder="1" applyAlignment="1">
      <alignment horizontal="center" vertical="center"/>
    </xf>
    <xf numFmtId="2" fontId="10" fillId="0" borderId="1" xfId="2" applyNumberFormat="1" applyFont="1" applyBorder="1" applyAlignment="1">
      <alignment horizontal="center" vertical="center"/>
    </xf>
    <xf numFmtId="164" fontId="12" fillId="0" borderId="1" xfId="2" applyNumberFormat="1" applyFont="1" applyBorder="1" applyAlignment="1">
      <alignment horizontal="center" vertical="center"/>
    </xf>
    <xf numFmtId="2" fontId="12" fillId="0" borderId="1" xfId="2" applyNumberFormat="1" applyFont="1" applyBorder="1" applyAlignment="1">
      <alignment horizontal="center" vertical="center"/>
    </xf>
    <xf numFmtId="165" fontId="16" fillId="0" borderId="1" xfId="2" applyNumberFormat="1" applyFont="1" applyBorder="1" applyAlignment="1">
      <alignment horizontal="center" vertical="center"/>
    </xf>
    <xf numFmtId="165" fontId="10" fillId="0" borderId="1" xfId="2" applyNumberFormat="1" applyFont="1" applyBorder="1" applyAlignment="1">
      <alignment horizontal="center" vertical="center"/>
    </xf>
    <xf numFmtId="166" fontId="10" fillId="0" borderId="1" xfId="2" applyNumberFormat="1" applyFont="1" applyBorder="1" applyAlignment="1">
      <alignment horizontal="center" vertical="center"/>
    </xf>
    <xf numFmtId="1" fontId="10" fillId="0" borderId="1" xfId="2" applyNumberFormat="1" applyFont="1" applyBorder="1" applyAlignment="1">
      <alignment horizontal="center" vertical="center"/>
    </xf>
    <xf numFmtId="164" fontId="10" fillId="3" borderId="1" xfId="2" applyNumberFormat="1" applyFont="1" applyFill="1" applyBorder="1" applyAlignment="1">
      <alignment horizontal="center" vertical="center"/>
    </xf>
    <xf numFmtId="167" fontId="10" fillId="0" borderId="1" xfId="2" applyNumberFormat="1" applyFont="1" applyBorder="1" applyAlignment="1">
      <alignment horizontal="center" vertical="center"/>
    </xf>
    <xf numFmtId="2" fontId="10" fillId="3" borderId="1" xfId="2" applyNumberFormat="1" applyFont="1" applyFill="1" applyBorder="1" applyAlignment="1">
      <alignment horizontal="center" vertical="center"/>
    </xf>
    <xf numFmtId="164" fontId="12" fillId="3" borderId="1" xfId="2" applyNumberFormat="1" applyFont="1" applyFill="1" applyBorder="1" applyAlignment="1">
      <alignment horizontal="center" vertical="center"/>
    </xf>
    <xf numFmtId="2" fontId="12" fillId="3" borderId="1" xfId="2" applyNumberFormat="1" applyFont="1" applyFill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2" fillId="3" borderId="1" xfId="2" applyFont="1" applyFill="1" applyBorder="1" applyAlignment="1">
      <alignment horizontal="left" vertical="center"/>
    </xf>
    <xf numFmtId="0" fontId="12" fillId="3" borderId="1" xfId="2" applyFont="1" applyFill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164" fontId="26" fillId="0" borderId="1" xfId="2" applyNumberFormat="1" applyFont="1" applyBorder="1" applyAlignment="1">
      <alignment horizontal="center" vertical="center"/>
    </xf>
    <xf numFmtId="165" fontId="12" fillId="3" borderId="1" xfId="2" applyNumberFormat="1" applyFont="1" applyFill="1" applyBorder="1" applyAlignment="1">
      <alignment horizontal="center" vertical="center"/>
    </xf>
    <xf numFmtId="0" fontId="28" fillId="3" borderId="1" xfId="2" applyFont="1" applyFill="1" applyBorder="1" applyAlignment="1">
      <alignment horizontal="center" vertical="center"/>
    </xf>
    <xf numFmtId="164" fontId="28" fillId="3" borderId="1" xfId="2" applyNumberFormat="1" applyFont="1" applyFill="1" applyBorder="1" applyAlignment="1">
      <alignment horizontal="center" vertical="center"/>
    </xf>
    <xf numFmtId="0" fontId="26" fillId="3" borderId="1" xfId="2" applyFont="1" applyFill="1" applyBorder="1" applyAlignment="1">
      <alignment horizontal="center" vertical="center"/>
    </xf>
    <xf numFmtId="2" fontId="26" fillId="3" borderId="1" xfId="2" applyNumberFormat="1" applyFont="1" applyFill="1" applyBorder="1" applyAlignment="1">
      <alignment horizontal="center" vertical="center"/>
    </xf>
    <xf numFmtId="165" fontId="10" fillId="3" borderId="1" xfId="2" applyNumberFormat="1" applyFont="1" applyFill="1" applyBorder="1" applyAlignment="1">
      <alignment horizontal="center" vertical="center"/>
    </xf>
    <xf numFmtId="164" fontId="16" fillId="3" borderId="1" xfId="2" applyNumberFormat="1" applyFont="1" applyFill="1" applyBorder="1" applyAlignment="1">
      <alignment horizontal="center" vertical="center"/>
    </xf>
    <xf numFmtId="164" fontId="20" fillId="3" borderId="1" xfId="2" applyNumberFormat="1" applyFont="1" applyFill="1" applyBorder="1" applyAlignment="1">
      <alignment horizontal="center" vertical="center"/>
    </xf>
    <xf numFmtId="164" fontId="20" fillId="0" borderId="1" xfId="2" applyNumberFormat="1" applyFont="1" applyBorder="1" applyAlignment="1">
      <alignment horizontal="center" vertical="center"/>
    </xf>
    <xf numFmtId="165" fontId="20" fillId="0" borderId="1" xfId="2" applyNumberFormat="1" applyFont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20" fillId="0" borderId="1" xfId="2" applyNumberFormat="1" applyFont="1" applyBorder="1" applyAlignment="1">
      <alignment horizontal="center" vertical="center"/>
    </xf>
    <xf numFmtId="1" fontId="16" fillId="0" borderId="1" xfId="2" applyNumberFormat="1" applyFont="1" applyBorder="1" applyAlignment="1">
      <alignment horizontal="center" vertical="center"/>
    </xf>
    <xf numFmtId="0" fontId="20" fillId="3" borderId="1" xfId="4" applyFont="1" applyFill="1" applyBorder="1" applyAlignment="1">
      <alignment horizontal="center" vertical="center"/>
    </xf>
    <xf numFmtId="2" fontId="20" fillId="3" borderId="1" xfId="4" applyNumberFormat="1" applyFont="1" applyFill="1" applyBorder="1" applyAlignment="1">
      <alignment horizontal="center" vertical="center"/>
    </xf>
    <xf numFmtId="0" fontId="10" fillId="3" borderId="1" xfId="4" applyFont="1" applyFill="1" applyBorder="1" applyAlignment="1">
      <alignment horizontal="left" vertical="center"/>
    </xf>
    <xf numFmtId="0" fontId="20" fillId="0" borderId="1" xfId="2" applyFont="1" applyBorder="1" applyAlignment="1">
      <alignment horizontal="center" vertical="center"/>
    </xf>
    <xf numFmtId="49" fontId="20" fillId="0" borderId="1" xfId="2" applyNumberFormat="1" applyFont="1" applyBorder="1" applyAlignment="1">
      <alignment horizontal="center" vertical="center"/>
    </xf>
    <xf numFmtId="0" fontId="20" fillId="0" borderId="1" xfId="2" applyFont="1" applyBorder="1" applyAlignment="1">
      <alignment horizontal="left" vertical="center"/>
    </xf>
    <xf numFmtId="0" fontId="20" fillId="3" borderId="1" xfId="2" applyFont="1" applyFill="1" applyBorder="1" applyAlignment="1">
      <alignment horizontal="center" vertical="center"/>
    </xf>
    <xf numFmtId="49" fontId="20" fillId="0" borderId="1" xfId="2" applyNumberFormat="1" applyFont="1" applyBorder="1" applyAlignment="1">
      <alignment horizontal="left" vertical="center"/>
    </xf>
    <xf numFmtId="0" fontId="2" fillId="0" borderId="0" xfId="2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164" fontId="13" fillId="0" borderId="1" xfId="2" applyNumberFormat="1" applyFont="1" applyBorder="1" applyAlignment="1">
      <alignment horizontal="left" vertical="center"/>
    </xf>
    <xf numFmtId="164" fontId="10" fillId="0" borderId="1" xfId="2" applyNumberFormat="1" applyFont="1" applyBorder="1" applyAlignment="1">
      <alignment horizontal="left" vertical="center"/>
    </xf>
    <xf numFmtId="164" fontId="12" fillId="0" borderId="1" xfId="2" applyNumberFormat="1" applyFont="1" applyBorder="1" applyAlignment="1">
      <alignment horizontal="left" vertical="center"/>
    </xf>
    <xf numFmtId="164" fontId="10" fillId="3" borderId="1" xfId="2" applyNumberFormat="1" applyFont="1" applyFill="1" applyBorder="1" applyAlignment="1">
      <alignment horizontal="left" vertical="center"/>
    </xf>
    <xf numFmtId="164" fontId="12" fillId="3" borderId="1" xfId="2" applyNumberFormat="1" applyFont="1" applyFill="1" applyBorder="1" applyAlignment="1">
      <alignment horizontal="left" vertical="center"/>
    </xf>
    <xf numFmtId="164" fontId="17" fillId="0" borderId="1" xfId="2" applyNumberFormat="1" applyFont="1" applyBorder="1" applyAlignment="1">
      <alignment horizontal="left" vertical="center"/>
    </xf>
    <xf numFmtId="0" fontId="26" fillId="0" borderId="1" xfId="2" applyFont="1" applyBorder="1" applyAlignment="1">
      <alignment horizontal="left" vertical="center"/>
    </xf>
    <xf numFmtId="0" fontId="28" fillId="3" borderId="1" xfId="2" applyFont="1" applyFill="1" applyBorder="1" applyAlignment="1">
      <alignment horizontal="left" vertical="center"/>
    </xf>
    <xf numFmtId="0" fontId="10" fillId="3" borderId="1" xfId="2" applyFont="1" applyFill="1" applyBorder="1" applyAlignment="1">
      <alignment horizontal="left" vertical="center"/>
    </xf>
    <xf numFmtId="0" fontId="26" fillId="3" borderId="1" xfId="2" applyFont="1" applyFill="1" applyBorder="1" applyAlignment="1">
      <alignment horizontal="left" vertical="center"/>
    </xf>
    <xf numFmtId="164" fontId="20" fillId="0" borderId="1" xfId="2" applyNumberFormat="1" applyFont="1" applyBorder="1" applyAlignment="1">
      <alignment horizontal="left" vertical="center"/>
    </xf>
    <xf numFmtId="0" fontId="31" fillId="3" borderId="1" xfId="4" applyFont="1" applyFill="1" applyBorder="1" applyAlignment="1">
      <alignment horizontal="left" vertical="center"/>
    </xf>
    <xf numFmtId="0" fontId="20" fillId="3" borderId="1" xfId="4" applyFont="1" applyFill="1" applyBorder="1" applyAlignment="1">
      <alignment horizontal="left" vertical="center"/>
    </xf>
    <xf numFmtId="0" fontId="31" fillId="0" borderId="1" xfId="2" applyFont="1" applyBorder="1" applyAlignment="1">
      <alignment horizontal="left" vertical="center"/>
    </xf>
    <xf numFmtId="0" fontId="36" fillId="0" borderId="1" xfId="2" applyFont="1" applyBorder="1" applyAlignment="1">
      <alignment horizontal="left" vertical="center"/>
    </xf>
    <xf numFmtId="0" fontId="20" fillId="3" borderId="1" xfId="2" applyFont="1" applyFill="1" applyBorder="1" applyAlignment="1">
      <alignment horizontal="left" vertical="center"/>
    </xf>
    <xf numFmtId="49" fontId="10" fillId="0" borderId="1" xfId="2" applyNumberFormat="1" applyFont="1" applyBorder="1" applyAlignment="1">
      <alignment horizontal="left" vertical="center"/>
    </xf>
    <xf numFmtId="0" fontId="2" fillId="0" borderId="1" xfId="2" applyBorder="1" applyAlignment="1">
      <alignment horizontal="center" vertical="center" textRotation="90"/>
    </xf>
    <xf numFmtId="43" fontId="0" fillId="0" borderId="1" xfId="3" applyFont="1" applyBorder="1" applyAlignment="1">
      <alignment horizontal="center" vertical="center"/>
    </xf>
    <xf numFmtId="0" fontId="2" fillId="2" borderId="0" xfId="2" applyFill="1" applyAlignment="1">
      <alignment horizontal="left" vertical="center"/>
    </xf>
    <xf numFmtId="0" fontId="13" fillId="0" borderId="1" xfId="2" applyFont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0" fontId="18" fillId="0" borderId="1" xfId="2" applyFont="1" applyBorder="1" applyAlignment="1">
      <alignment horizontal="left" vertical="center"/>
    </xf>
    <xf numFmtId="0" fontId="19" fillId="0" borderId="1" xfId="2" applyFont="1" applyBorder="1" applyAlignment="1">
      <alignment horizontal="left" vertical="center"/>
    </xf>
    <xf numFmtId="0" fontId="13" fillId="3" borderId="1" xfId="2" applyFont="1" applyFill="1" applyBorder="1" applyAlignment="1">
      <alignment horizontal="left" vertical="center"/>
    </xf>
    <xf numFmtId="0" fontId="23" fillId="0" borderId="1" xfId="2" applyFont="1" applyBorder="1" applyAlignment="1">
      <alignment horizontal="left" vertical="center"/>
    </xf>
    <xf numFmtId="0" fontId="25" fillId="0" borderId="1" xfId="2" applyFont="1" applyBorder="1" applyAlignment="1">
      <alignment horizontal="left" vertical="center"/>
    </xf>
    <xf numFmtId="0" fontId="27" fillId="0" borderId="1" xfId="2" applyFont="1" applyBorder="1" applyAlignment="1">
      <alignment horizontal="left" vertical="center"/>
    </xf>
    <xf numFmtId="0" fontId="27" fillId="3" borderId="1" xfId="2" applyFont="1" applyFill="1" applyBorder="1" applyAlignment="1">
      <alignment horizontal="left" vertical="center"/>
    </xf>
    <xf numFmtId="0" fontId="17" fillId="3" borderId="1" xfId="2" applyFont="1" applyFill="1" applyBorder="1" applyAlignment="1">
      <alignment horizontal="left" vertical="center"/>
    </xf>
    <xf numFmtId="0" fontId="29" fillId="0" borderId="1" xfId="2" applyFont="1" applyBorder="1" applyAlignment="1">
      <alignment horizontal="left" vertical="center"/>
    </xf>
    <xf numFmtId="0" fontId="11" fillId="3" borderId="1" xfId="2" applyFont="1" applyFill="1" applyBorder="1" applyAlignment="1">
      <alignment horizontal="left" vertical="center"/>
    </xf>
    <xf numFmtId="0" fontId="9" fillId="3" borderId="1" xfId="2" applyFont="1" applyFill="1" applyBorder="1" applyAlignment="1">
      <alignment horizontal="left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left" vertical="center"/>
    </xf>
    <xf numFmtId="0" fontId="2" fillId="3" borderId="0" xfId="2" applyFill="1" applyAlignment="1">
      <alignment horizontal="left" vertical="center"/>
    </xf>
    <xf numFmtId="43" fontId="0" fillId="0" borderId="1" xfId="5" applyFont="1" applyBorder="1" applyAlignment="1">
      <alignment horizontal="center" vertical="center"/>
    </xf>
    <xf numFmtId="0" fontId="2" fillId="4" borderId="1" xfId="2" applyFill="1" applyBorder="1" applyAlignment="1">
      <alignment horizontal="center" vertical="center"/>
    </xf>
    <xf numFmtId="0" fontId="6" fillId="4" borderId="1" xfId="2" applyFont="1" applyFill="1" applyBorder="1" applyAlignment="1">
      <alignment horizontal="left" vertical="center"/>
    </xf>
    <xf numFmtId="0" fontId="2" fillId="4" borderId="1" xfId="2" applyFill="1" applyBorder="1" applyAlignment="1">
      <alignment horizontal="left" vertical="center"/>
    </xf>
    <xf numFmtId="43" fontId="0" fillId="0" borderId="0" xfId="3" applyFont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left" vertical="center"/>
    </xf>
    <xf numFmtId="0" fontId="23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3" fillId="2" borderId="1" xfId="2" applyFont="1" applyFill="1" applyBorder="1" applyAlignment="1">
      <alignment horizontal="left" vertical="center"/>
    </xf>
    <xf numFmtId="0" fontId="2" fillId="2" borderId="1" xfId="2" applyFill="1" applyBorder="1" applyAlignment="1">
      <alignment horizontal="left" vertical="center"/>
    </xf>
    <xf numFmtId="0" fontId="31" fillId="2" borderId="1" xfId="2" applyFont="1" applyFill="1" applyBorder="1" applyAlignment="1">
      <alignment horizontal="left" vertical="center"/>
    </xf>
    <xf numFmtId="0" fontId="20" fillId="2" borderId="1" xfId="2" applyFont="1" applyFill="1" applyBorder="1" applyAlignment="1">
      <alignment horizontal="center" vertical="center"/>
    </xf>
    <xf numFmtId="2" fontId="2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20" fillId="2" borderId="1" xfId="2" applyFont="1" applyFill="1" applyBorder="1" applyAlignment="1">
      <alignment horizontal="left" vertical="center"/>
    </xf>
    <xf numFmtId="0" fontId="34" fillId="2" borderId="1" xfId="2" applyFont="1" applyFill="1" applyBorder="1" applyAlignment="1">
      <alignment horizontal="left" vertical="center"/>
    </xf>
    <xf numFmtId="49" fontId="20" fillId="2" borderId="1" xfId="2" applyNumberFormat="1" applyFont="1" applyFill="1" applyBorder="1" applyAlignment="1">
      <alignment horizontal="center" vertical="center"/>
    </xf>
    <xf numFmtId="0" fontId="38" fillId="0" borderId="1" xfId="6" applyFont="1" applyBorder="1" applyAlignment="1">
      <alignment horizontal="center" vertical="center" wrapText="1"/>
    </xf>
    <xf numFmtId="0" fontId="39" fillId="0" borderId="1" xfId="6" applyFont="1" applyBorder="1" applyAlignment="1">
      <alignment horizontal="center" vertical="center" wrapText="1"/>
    </xf>
    <xf numFmtId="0" fontId="38" fillId="2" borderId="1" xfId="6" applyFont="1" applyFill="1" applyBorder="1" applyAlignment="1">
      <alignment horizontal="center" vertical="center" wrapText="1"/>
    </xf>
    <xf numFmtId="0" fontId="39" fillId="0" borderId="0" xfId="6" applyFont="1" applyAlignment="1">
      <alignment horizontal="center" vertical="center" wrapText="1"/>
    </xf>
    <xf numFmtId="0" fontId="40" fillId="0" borderId="1" xfId="6" applyFont="1" applyBorder="1" applyAlignment="1">
      <alignment horizontal="center" vertical="center" wrapText="1"/>
    </xf>
    <xf numFmtId="0" fontId="41" fillId="0" borderId="1" xfId="6" applyFont="1" applyBorder="1" applyAlignment="1">
      <alignment horizontal="left" vertical="center" wrapText="1"/>
    </xf>
    <xf numFmtId="0" fontId="40" fillId="0" borderId="0" xfId="6" applyFont="1" applyAlignment="1">
      <alignment horizontal="center" vertical="center" wrapText="1"/>
    </xf>
    <xf numFmtId="1" fontId="40" fillId="0" borderId="1" xfId="6" applyNumberFormat="1" applyFont="1" applyBorder="1" applyAlignment="1">
      <alignment horizontal="center" vertical="center" wrapText="1" shrinkToFit="1"/>
    </xf>
    <xf numFmtId="0" fontId="41" fillId="0" borderId="1" xfId="6" applyFont="1" applyBorder="1" applyAlignment="1">
      <alignment horizontal="center" vertical="center" wrapText="1"/>
    </xf>
    <xf numFmtId="1" fontId="40" fillId="2" borderId="1" xfId="6" applyNumberFormat="1" applyFont="1" applyFill="1" applyBorder="1" applyAlignment="1">
      <alignment horizontal="center" vertical="center" wrapText="1" shrinkToFit="1"/>
    </xf>
    <xf numFmtId="0" fontId="41" fillId="2" borderId="1" xfId="6" applyFont="1" applyFill="1" applyBorder="1" applyAlignment="1">
      <alignment horizontal="center" vertical="center" wrapText="1"/>
    </xf>
    <xf numFmtId="0" fontId="40" fillId="0" borderId="0" xfId="6" applyFont="1" applyAlignment="1">
      <alignment horizontal="left" vertical="center" wrapText="1"/>
    </xf>
    <xf numFmtId="0" fontId="1" fillId="0" borderId="1" xfId="2" applyFont="1" applyBorder="1" applyAlignment="1">
      <alignment horizontal="center" vertical="center"/>
    </xf>
    <xf numFmtId="0" fontId="40" fillId="0" borderId="0" xfId="7" applyFont="1" applyAlignment="1">
      <alignment horizontal="left" vertical="center"/>
    </xf>
    <xf numFmtId="1" fontId="40" fillId="0" borderId="1" xfId="7" applyNumberFormat="1" applyFont="1" applyBorder="1" applyAlignment="1">
      <alignment horizontal="center" vertical="center" shrinkToFit="1"/>
    </xf>
    <xf numFmtId="0" fontId="41" fillId="0" borderId="1" xfId="7" applyFont="1" applyBorder="1" applyAlignment="1">
      <alignment vertical="center"/>
    </xf>
    <xf numFmtId="0" fontId="40" fillId="0" borderId="1" xfId="7" applyFont="1" applyBorder="1" applyAlignment="1">
      <alignment horizontal="center" vertical="center"/>
    </xf>
    <xf numFmtId="0" fontId="41" fillId="0" borderId="1" xfId="7" applyFont="1" applyBorder="1" applyAlignment="1">
      <alignment horizontal="center" vertical="center"/>
    </xf>
    <xf numFmtId="0" fontId="40" fillId="0" borderId="0" xfId="7" applyFont="1" applyAlignment="1">
      <alignment horizontal="center" vertical="center"/>
    </xf>
    <xf numFmtId="0" fontId="38" fillId="0" borderId="1" xfId="7" applyFont="1" applyBorder="1" applyAlignment="1">
      <alignment horizontal="center" vertical="center" wrapText="1"/>
    </xf>
    <xf numFmtId="0" fontId="41" fillId="0" borderId="1" xfId="7" applyFont="1" applyBorder="1" applyAlignment="1">
      <alignment vertical="center" wrapText="1"/>
    </xf>
    <xf numFmtId="0" fontId="41" fillId="0" borderId="1" xfId="7" applyFont="1" applyBorder="1" applyAlignment="1">
      <alignment horizontal="left" vertical="center" wrapText="1"/>
    </xf>
    <xf numFmtId="0" fontId="40" fillId="0" borderId="0" xfId="7" applyFont="1" applyAlignment="1">
      <alignment horizontal="left" vertical="center" wrapText="1"/>
    </xf>
    <xf numFmtId="0" fontId="39" fillId="0" borderId="1" xfId="7" applyFont="1" applyBorder="1" applyAlignment="1">
      <alignment horizontal="center" vertical="center" wrapText="1"/>
    </xf>
    <xf numFmtId="0" fontId="39" fillId="0" borderId="0" xfId="7" applyFont="1" applyAlignment="1">
      <alignment horizontal="center" vertical="center" wrapText="1"/>
    </xf>
    <xf numFmtId="0" fontId="2" fillId="5" borderId="1" xfId="2" applyFill="1" applyBorder="1" applyAlignment="1">
      <alignment horizontal="center" vertical="center"/>
    </xf>
    <xf numFmtId="0" fontId="33" fillId="5" borderId="1" xfId="2" applyFont="1" applyFill="1" applyBorder="1" applyAlignment="1">
      <alignment horizontal="left" vertical="center"/>
    </xf>
    <xf numFmtId="0" fontId="2" fillId="5" borderId="1" xfId="2" applyFill="1" applyBorder="1" applyAlignment="1">
      <alignment horizontal="left" vertical="center"/>
    </xf>
    <xf numFmtId="0" fontId="2" fillId="5" borderId="0" xfId="2" applyFill="1" applyAlignment="1">
      <alignment horizontal="left" vertical="center"/>
    </xf>
    <xf numFmtId="0" fontId="10" fillId="5" borderId="1" xfId="2" applyFont="1" applyFill="1" applyBorder="1" applyAlignment="1">
      <alignment horizontal="center" vertical="center"/>
    </xf>
    <xf numFmtId="0" fontId="32" fillId="5" borderId="1" xfId="2" applyFont="1" applyFill="1" applyBorder="1" applyAlignment="1">
      <alignment horizontal="left" vertical="center"/>
    </xf>
    <xf numFmtId="0" fontId="20" fillId="5" borderId="1" xfId="2" applyFont="1" applyFill="1" applyBorder="1" applyAlignment="1">
      <alignment horizontal="center" vertical="center"/>
    </xf>
    <xf numFmtId="2" fontId="20" fillId="5" borderId="1" xfId="2" applyNumberFormat="1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left" vertical="center"/>
    </xf>
    <xf numFmtId="0" fontId="20" fillId="5" borderId="1" xfId="2" applyFont="1" applyFill="1" applyBorder="1" applyAlignment="1">
      <alignment horizontal="left" vertical="center"/>
    </xf>
    <xf numFmtId="0" fontId="31" fillId="5" borderId="1" xfId="2" applyFont="1" applyFill="1" applyBorder="1" applyAlignment="1">
      <alignment horizontal="left" vertical="center"/>
    </xf>
    <xf numFmtId="0" fontId="41" fillId="2" borderId="1" xfId="7" applyFont="1" applyFill="1" applyBorder="1" applyAlignment="1">
      <alignment horizontal="center" vertical="center"/>
    </xf>
    <xf numFmtId="1" fontId="40" fillId="2" borderId="1" xfId="7" applyNumberFormat="1" applyFont="1" applyFill="1" applyBorder="1" applyAlignment="1">
      <alignment horizontal="center" vertical="center" shrinkToFit="1"/>
    </xf>
    <xf numFmtId="0" fontId="40" fillId="0" borderId="0" xfId="6" applyFont="1" applyAlignment="1">
      <alignment horizontal="center" vertical="center"/>
    </xf>
    <xf numFmtId="0" fontId="40" fillId="0" borderId="0" xfId="6" applyFont="1" applyAlignment="1">
      <alignment horizontal="left" vertical="center"/>
    </xf>
    <xf numFmtId="0" fontId="41" fillId="0" borderId="10" xfId="6" applyFont="1" applyBorder="1" applyAlignment="1">
      <alignment horizontal="center" vertical="center" wrapText="1"/>
    </xf>
    <xf numFmtId="0" fontId="40" fillId="0" borderId="10" xfId="6" applyFont="1" applyBorder="1" applyAlignment="1">
      <alignment horizontal="center" vertical="center" wrapText="1"/>
    </xf>
    <xf numFmtId="0" fontId="38" fillId="0" borderId="10" xfId="6" applyFont="1" applyBorder="1" applyAlignment="1">
      <alignment horizontal="center" vertical="center" wrapText="1"/>
    </xf>
    <xf numFmtId="0" fontId="39" fillId="0" borderId="10" xfId="6" applyFont="1" applyBorder="1" applyAlignment="1">
      <alignment horizontal="center" vertical="center" wrapText="1"/>
    </xf>
    <xf numFmtId="0" fontId="39" fillId="0" borderId="0" xfId="6" applyFont="1" applyAlignment="1">
      <alignment horizontal="left" vertical="center" wrapText="1"/>
    </xf>
    <xf numFmtId="0" fontId="2" fillId="6" borderId="1" xfId="2" applyFill="1" applyBorder="1" applyAlignment="1">
      <alignment horizontal="center" vertical="center"/>
    </xf>
    <xf numFmtId="0" fontId="10" fillId="6" borderId="1" xfId="2" applyFont="1" applyFill="1" applyBorder="1" applyAlignment="1">
      <alignment horizontal="center" vertical="center"/>
    </xf>
    <xf numFmtId="0" fontId="33" fillId="6" borderId="1" xfId="2" applyFont="1" applyFill="1" applyBorder="1" applyAlignment="1">
      <alignment horizontal="left" vertical="center"/>
    </xf>
    <xf numFmtId="0" fontId="20" fillId="6" borderId="1" xfId="2" applyFont="1" applyFill="1" applyBorder="1" applyAlignment="1">
      <alignment horizontal="center" vertical="center"/>
    </xf>
    <xf numFmtId="2" fontId="20" fillId="6" borderId="1" xfId="2" applyNumberFormat="1" applyFont="1" applyFill="1" applyBorder="1" applyAlignment="1">
      <alignment horizontal="center" vertical="center"/>
    </xf>
    <xf numFmtId="0" fontId="10" fillId="6" borderId="1" xfId="2" applyFont="1" applyFill="1" applyBorder="1" applyAlignment="1">
      <alignment horizontal="left" vertical="center"/>
    </xf>
    <xf numFmtId="0" fontId="2" fillId="6" borderId="0" xfId="2" applyFill="1" applyAlignment="1">
      <alignment horizontal="left" vertical="center"/>
    </xf>
    <xf numFmtId="0" fontId="31" fillId="6" borderId="1" xfId="2" applyFont="1" applyFill="1" applyBorder="1" applyAlignment="1">
      <alignment horizontal="left" vertical="center"/>
    </xf>
    <xf numFmtId="0" fontId="2" fillId="6" borderId="1" xfId="2" applyFill="1" applyBorder="1" applyAlignment="1">
      <alignment horizontal="left" vertical="center"/>
    </xf>
    <xf numFmtId="0" fontId="20" fillId="6" borderId="1" xfId="2" applyFont="1" applyFill="1" applyBorder="1" applyAlignment="1">
      <alignment horizontal="left" vertical="center"/>
    </xf>
    <xf numFmtId="0" fontId="36" fillId="6" borderId="1" xfId="2" applyFont="1" applyFill="1" applyBorder="1" applyAlignment="1">
      <alignment horizontal="left" vertical="center"/>
    </xf>
    <xf numFmtId="0" fontId="41" fillId="0" borderId="10" xfId="6" applyFont="1" applyBorder="1" applyAlignment="1">
      <alignment horizontal="left" vertical="center" wrapText="1"/>
    </xf>
    <xf numFmtId="0" fontId="40" fillId="0" borderId="10" xfId="6" applyFont="1" applyBorder="1" applyAlignment="1">
      <alignment horizontal="left" vertical="center" wrapText="1"/>
    </xf>
    <xf numFmtId="0" fontId="41" fillId="0" borderId="1" xfId="6" applyFont="1" applyBorder="1" applyAlignment="1">
      <alignment vertical="center"/>
    </xf>
    <xf numFmtId="0" fontId="41" fillId="0" borderId="1" xfId="6" applyFont="1" applyBorder="1" applyAlignment="1">
      <alignment horizontal="center" vertical="center"/>
    </xf>
    <xf numFmtId="1" fontId="40" fillId="0" borderId="1" xfId="6" applyNumberFormat="1" applyFont="1" applyBorder="1" applyAlignment="1">
      <alignment horizontal="center" vertical="center" shrinkToFit="1"/>
    </xf>
    <xf numFmtId="0" fontId="41" fillId="0" borderId="1" xfId="6" applyFont="1" applyBorder="1" applyAlignment="1">
      <alignment horizontal="left" vertical="center"/>
    </xf>
    <xf numFmtId="0" fontId="40" fillId="0" borderId="1" xfId="6" applyFont="1" applyBorder="1" applyAlignment="1">
      <alignment horizontal="center" vertical="center"/>
    </xf>
    <xf numFmtId="0" fontId="40" fillId="0" borderId="1" xfId="6" applyFont="1" applyBorder="1" applyAlignment="1">
      <alignment horizontal="left" vertical="center"/>
    </xf>
    <xf numFmtId="0" fontId="2" fillId="7" borderId="1" xfId="2" applyFill="1" applyBorder="1" applyAlignment="1">
      <alignment horizontal="center" vertical="center"/>
    </xf>
    <xf numFmtId="0" fontId="33" fillId="7" borderId="1" xfId="2" applyFont="1" applyFill="1" applyBorder="1" applyAlignment="1">
      <alignment horizontal="left" vertical="center"/>
    </xf>
    <xf numFmtId="0" fontId="2" fillId="7" borderId="1" xfId="2" applyFill="1" applyBorder="1" applyAlignment="1">
      <alignment horizontal="left" vertical="center"/>
    </xf>
    <xf numFmtId="0" fontId="2" fillId="7" borderId="0" xfId="2" applyFill="1" applyAlignment="1">
      <alignment horizontal="left" vertical="center"/>
    </xf>
    <xf numFmtId="0" fontId="31" fillId="7" borderId="1" xfId="2" applyFont="1" applyFill="1" applyBorder="1" applyAlignment="1">
      <alignment horizontal="left" vertical="center"/>
    </xf>
    <xf numFmtId="0" fontId="20" fillId="7" borderId="1" xfId="2" applyFont="1" applyFill="1" applyBorder="1" applyAlignment="1">
      <alignment horizontal="center" vertical="center"/>
    </xf>
    <xf numFmtId="2" fontId="20" fillId="7" borderId="1" xfId="2" applyNumberFormat="1" applyFont="1" applyFill="1" applyBorder="1" applyAlignment="1">
      <alignment horizontal="center" vertical="center"/>
    </xf>
    <xf numFmtId="0" fontId="10" fillId="7" borderId="1" xfId="2" applyFont="1" applyFill="1" applyBorder="1" applyAlignment="1">
      <alignment horizontal="left" vertical="center"/>
    </xf>
    <xf numFmtId="0" fontId="20" fillId="7" borderId="1" xfId="2" applyFont="1" applyFill="1" applyBorder="1" applyAlignment="1">
      <alignment horizontal="left" vertical="center"/>
    </xf>
    <xf numFmtId="0" fontId="40" fillId="0" borderId="1" xfId="6" applyFont="1" applyBorder="1" applyAlignment="1">
      <alignment horizontal="left" vertical="center" wrapText="1"/>
    </xf>
    <xf numFmtId="0" fontId="41" fillId="0" borderId="1" xfId="6" applyFont="1" applyBorder="1" applyAlignment="1">
      <alignment vertical="center" wrapText="1"/>
    </xf>
    <xf numFmtId="0" fontId="2" fillId="8" borderId="1" xfId="2" applyFill="1" applyBorder="1" applyAlignment="1">
      <alignment horizontal="center" vertical="center"/>
    </xf>
    <xf numFmtId="0" fontId="33" fillId="8" borderId="1" xfId="2" applyFont="1" applyFill="1" applyBorder="1" applyAlignment="1">
      <alignment horizontal="left" vertical="center"/>
    </xf>
    <xf numFmtId="0" fontId="2" fillId="8" borderId="1" xfId="2" applyFill="1" applyBorder="1" applyAlignment="1">
      <alignment horizontal="left" vertical="center"/>
    </xf>
    <xf numFmtId="0" fontId="2" fillId="8" borderId="0" xfId="2" applyFill="1" applyAlignment="1">
      <alignment horizontal="left" vertical="center"/>
    </xf>
    <xf numFmtId="0" fontId="20" fillId="8" borderId="1" xfId="4" applyFont="1" applyFill="1" applyBorder="1" applyAlignment="1">
      <alignment horizontal="left" vertical="center"/>
    </xf>
    <xf numFmtId="0" fontId="20" fillId="8" borderId="1" xfId="4" applyFont="1" applyFill="1" applyBorder="1" applyAlignment="1">
      <alignment horizontal="center" vertical="center"/>
    </xf>
    <xf numFmtId="1" fontId="20" fillId="8" borderId="1" xfId="4" applyNumberFormat="1" applyFont="1" applyFill="1" applyBorder="1" applyAlignment="1">
      <alignment horizontal="center" vertical="center"/>
    </xf>
    <xf numFmtId="0" fontId="10" fillId="8" borderId="1" xfId="4" applyFont="1" applyFill="1" applyBorder="1" applyAlignment="1">
      <alignment horizontal="left" vertical="center"/>
    </xf>
    <xf numFmtId="2" fontId="20" fillId="8" borderId="1" xfId="4" applyNumberFormat="1" applyFont="1" applyFill="1" applyBorder="1" applyAlignment="1">
      <alignment horizontal="center" vertical="center"/>
    </xf>
    <xf numFmtId="0" fontId="31" fillId="8" borderId="1" xfId="4" applyFont="1" applyFill="1" applyBorder="1" applyAlignment="1">
      <alignment horizontal="left" vertical="center"/>
    </xf>
    <xf numFmtId="1" fontId="40" fillId="0" borderId="10" xfId="6" applyNumberFormat="1" applyFont="1" applyBorder="1" applyAlignment="1">
      <alignment horizontal="center" vertical="center" wrapText="1" shrinkToFit="1"/>
    </xf>
    <xf numFmtId="0" fontId="2" fillId="9" borderId="1" xfId="2" applyFill="1" applyBorder="1" applyAlignment="1">
      <alignment horizontal="center" vertical="center"/>
    </xf>
    <xf numFmtId="0" fontId="6" fillId="9" borderId="1" xfId="2" applyFont="1" applyFill="1" applyBorder="1" applyAlignment="1">
      <alignment horizontal="left" vertical="center"/>
    </xf>
    <xf numFmtId="43" fontId="0" fillId="9" borderId="1" xfId="3" applyFont="1" applyFill="1" applyBorder="1" applyAlignment="1">
      <alignment horizontal="center" vertical="center"/>
    </xf>
    <xf numFmtId="0" fontId="2" fillId="9" borderId="1" xfId="2" applyFill="1" applyBorder="1" applyAlignment="1">
      <alignment horizontal="left" vertical="center"/>
    </xf>
    <xf numFmtId="0" fontId="2" fillId="9" borderId="0" xfId="2" applyFill="1" applyAlignment="1">
      <alignment horizontal="left" vertical="center"/>
    </xf>
    <xf numFmtId="0" fontId="10" fillId="9" borderId="1" xfId="2" applyFont="1" applyFill="1" applyBorder="1" applyAlignment="1">
      <alignment horizontal="center" vertical="center"/>
    </xf>
    <xf numFmtId="0" fontId="31" fillId="9" borderId="1" xfId="2" applyFont="1" applyFill="1" applyBorder="1" applyAlignment="1">
      <alignment horizontal="left" vertical="center"/>
    </xf>
    <xf numFmtId="0" fontId="20" fillId="9" borderId="1" xfId="2" applyFont="1" applyFill="1" applyBorder="1" applyAlignment="1">
      <alignment horizontal="center" vertical="center"/>
    </xf>
    <xf numFmtId="2" fontId="20" fillId="9" borderId="1" xfId="2" applyNumberFormat="1" applyFont="1" applyFill="1" applyBorder="1" applyAlignment="1">
      <alignment horizontal="center" vertical="center"/>
    </xf>
    <xf numFmtId="0" fontId="20" fillId="9" borderId="1" xfId="2" applyFont="1" applyFill="1" applyBorder="1" applyAlignment="1">
      <alignment horizontal="left" vertical="center"/>
    </xf>
    <xf numFmtId="0" fontId="10" fillId="9" borderId="1" xfId="2" applyFont="1" applyFill="1" applyBorder="1" applyAlignment="1">
      <alignment horizontal="left" vertical="center"/>
    </xf>
    <xf numFmtId="0" fontId="40" fillId="2" borderId="10" xfId="6" applyFont="1" applyFill="1" applyBorder="1" applyAlignment="1">
      <alignment horizontal="center" vertical="center" wrapText="1"/>
    </xf>
    <xf numFmtId="0" fontId="2" fillId="10" borderId="1" xfId="2" applyFill="1" applyBorder="1" applyAlignment="1">
      <alignment horizontal="center" vertical="center"/>
    </xf>
    <xf numFmtId="0" fontId="9" fillId="10" borderId="1" xfId="2" applyFont="1" applyFill="1" applyBorder="1" applyAlignment="1">
      <alignment horizontal="left" vertical="center"/>
    </xf>
    <xf numFmtId="164" fontId="16" fillId="10" borderId="1" xfId="2" applyNumberFormat="1" applyFont="1" applyFill="1" applyBorder="1" applyAlignment="1">
      <alignment horizontal="center" vertical="center"/>
    </xf>
    <xf numFmtId="0" fontId="29" fillId="10" borderId="1" xfId="2" applyFont="1" applyFill="1" applyBorder="1" applyAlignment="1">
      <alignment horizontal="center" vertical="center"/>
    </xf>
    <xf numFmtId="0" fontId="29" fillId="10" borderId="1" xfId="2" applyFont="1" applyFill="1" applyBorder="1" applyAlignment="1">
      <alignment horizontal="left" vertical="center"/>
    </xf>
    <xf numFmtId="0" fontId="2" fillId="10" borderId="0" xfId="2" applyFill="1" applyAlignment="1">
      <alignment horizontal="left" vertical="center"/>
    </xf>
    <xf numFmtId="0" fontId="31" fillId="10" borderId="1" xfId="2" applyFont="1" applyFill="1" applyBorder="1" applyAlignment="1">
      <alignment horizontal="left" vertical="center"/>
    </xf>
    <xf numFmtId="0" fontId="20" fillId="10" borderId="1" xfId="2" applyFont="1" applyFill="1" applyBorder="1" applyAlignment="1">
      <alignment horizontal="center" vertical="center"/>
    </xf>
    <xf numFmtId="2" fontId="20" fillId="10" borderId="1" xfId="2" applyNumberFormat="1" applyFont="1" applyFill="1" applyBorder="1" applyAlignment="1">
      <alignment horizontal="center" vertical="center"/>
    </xf>
    <xf numFmtId="0" fontId="10" fillId="10" borderId="1" xfId="2" applyFont="1" applyFill="1" applyBorder="1" applyAlignment="1">
      <alignment horizontal="left" vertical="center"/>
    </xf>
    <xf numFmtId="0" fontId="20" fillId="10" borderId="1" xfId="2" applyFont="1" applyFill="1" applyBorder="1" applyAlignment="1">
      <alignment horizontal="left" vertical="center"/>
    </xf>
    <xf numFmtId="0" fontId="38" fillId="0" borderId="1" xfId="6" applyFont="1" applyBorder="1" applyAlignment="1">
      <alignment horizontal="left" vertical="center" wrapText="1"/>
    </xf>
    <xf numFmtId="1" fontId="40" fillId="0" borderId="1" xfId="6" applyNumberFormat="1" applyFont="1" applyBorder="1" applyAlignment="1">
      <alignment horizontal="left" vertical="center" wrapText="1" shrinkToFit="1"/>
    </xf>
    <xf numFmtId="0" fontId="2" fillId="11" borderId="1" xfId="2" applyFill="1" applyBorder="1" applyAlignment="1">
      <alignment horizontal="center" vertical="center"/>
    </xf>
    <xf numFmtId="0" fontId="6" fillId="11" borderId="1" xfId="2" applyFont="1" applyFill="1" applyBorder="1" applyAlignment="1">
      <alignment horizontal="left" vertical="center"/>
    </xf>
    <xf numFmtId="0" fontId="2" fillId="11" borderId="1" xfId="2" applyFill="1" applyBorder="1" applyAlignment="1">
      <alignment horizontal="left" vertical="center"/>
    </xf>
    <xf numFmtId="0" fontId="2" fillId="11" borderId="0" xfId="2" applyFill="1" applyAlignment="1">
      <alignment horizontal="left" vertical="center"/>
    </xf>
    <xf numFmtId="0" fontId="20" fillId="11" borderId="1" xfId="2" applyFont="1" applyFill="1" applyBorder="1" applyAlignment="1">
      <alignment horizontal="left" vertical="center"/>
    </xf>
    <xf numFmtId="0" fontId="20" fillId="11" borderId="1" xfId="2" applyFont="1" applyFill="1" applyBorder="1" applyAlignment="1">
      <alignment horizontal="center" vertical="center"/>
    </xf>
    <xf numFmtId="2" fontId="20" fillId="11" borderId="1" xfId="2" applyNumberFormat="1" applyFont="1" applyFill="1" applyBorder="1" applyAlignment="1">
      <alignment horizontal="center" vertical="center"/>
    </xf>
    <xf numFmtId="0" fontId="10" fillId="11" borderId="1" xfId="2" applyFont="1" applyFill="1" applyBorder="1" applyAlignment="1">
      <alignment horizontal="left" vertical="center"/>
    </xf>
    <xf numFmtId="0" fontId="32" fillId="11" borderId="1" xfId="2" applyFont="1" applyFill="1" applyBorder="1" applyAlignment="1">
      <alignment horizontal="left" vertical="center"/>
    </xf>
    <xf numFmtId="1" fontId="40" fillId="2" borderId="10" xfId="6" applyNumberFormat="1" applyFont="1" applyFill="1" applyBorder="1" applyAlignment="1">
      <alignment horizontal="center" vertical="center" wrapText="1" shrinkToFit="1"/>
    </xf>
    <xf numFmtId="0" fontId="38" fillId="2" borderId="1" xfId="7" applyFont="1" applyFill="1" applyBorder="1" applyAlignment="1">
      <alignment horizontal="center" vertical="center" wrapText="1"/>
    </xf>
    <xf numFmtId="0" fontId="40" fillId="2" borderId="1" xfId="6" applyFont="1" applyFill="1" applyBorder="1" applyAlignment="1">
      <alignment horizontal="left" vertical="center" wrapText="1"/>
    </xf>
    <xf numFmtId="0" fontId="40" fillId="2" borderId="10" xfId="6" applyFont="1" applyFill="1" applyBorder="1" applyAlignment="1">
      <alignment horizontal="left" vertical="center" wrapText="1"/>
    </xf>
    <xf numFmtId="43" fontId="38" fillId="2" borderId="1" xfId="1" applyFont="1" applyFill="1" applyBorder="1" applyAlignment="1">
      <alignment horizontal="center" vertical="center" wrapText="1"/>
    </xf>
    <xf numFmtId="43" fontId="40" fillId="0" borderId="0" xfId="1" applyFont="1" applyAlignment="1">
      <alignment horizontal="center" vertical="center" wrapText="1"/>
    </xf>
    <xf numFmtId="0" fontId="46" fillId="0" borderId="0" xfId="8" applyAlignment="1">
      <alignment horizontal="center" vertical="center"/>
    </xf>
    <xf numFmtId="43" fontId="40" fillId="2" borderId="1" xfId="1" applyFont="1" applyFill="1" applyBorder="1" applyAlignment="1">
      <alignment horizontal="center" vertical="center"/>
    </xf>
    <xf numFmtId="43" fontId="41" fillId="2" borderId="1" xfId="1" applyFont="1" applyFill="1" applyBorder="1" applyAlignment="1">
      <alignment horizontal="center" vertical="center"/>
    </xf>
    <xf numFmtId="43" fontId="40" fillId="0" borderId="0" xfId="1" applyFont="1" applyAlignment="1">
      <alignment horizontal="center" vertical="center"/>
    </xf>
    <xf numFmtId="43" fontId="40" fillId="2" borderId="10" xfId="1" applyFont="1" applyFill="1" applyBorder="1" applyAlignment="1">
      <alignment horizontal="center" vertical="center" wrapText="1"/>
    </xf>
    <xf numFmtId="43" fontId="39" fillId="2" borderId="10" xfId="1" applyFont="1" applyFill="1" applyBorder="1" applyAlignment="1">
      <alignment horizontal="center" vertical="center" wrapText="1"/>
    </xf>
    <xf numFmtId="0" fontId="39" fillId="0" borderId="0" xfId="6" applyFont="1" applyAlignment="1">
      <alignment horizontal="left" vertical="center"/>
    </xf>
    <xf numFmtId="43" fontId="40" fillId="0" borderId="0" xfId="1" applyFont="1" applyAlignment="1">
      <alignment vertical="center" wrapText="1"/>
    </xf>
    <xf numFmtId="0" fontId="46" fillId="0" borderId="0" xfId="8" applyAlignment="1">
      <alignment horizontal="left" vertical="center"/>
    </xf>
    <xf numFmtId="43" fontId="40" fillId="2" borderId="1" xfId="1" applyFont="1" applyFill="1" applyBorder="1" applyAlignment="1">
      <alignment vertical="center" wrapText="1"/>
    </xf>
    <xf numFmtId="0" fontId="40" fillId="10" borderId="0" xfId="7" applyFont="1" applyFill="1" applyAlignment="1">
      <alignment horizontal="left" vertical="center"/>
    </xf>
    <xf numFmtId="0" fontId="40" fillId="12" borderId="0" xfId="7" applyFont="1" applyFill="1" applyAlignment="1">
      <alignment horizontal="left" vertical="center"/>
    </xf>
    <xf numFmtId="0" fontId="41" fillId="2" borderId="1" xfId="7" applyFont="1" applyFill="1" applyBorder="1" applyAlignment="1">
      <alignment horizontal="left" vertical="center" wrapText="1"/>
    </xf>
    <xf numFmtId="0" fontId="42" fillId="0" borderId="10" xfId="6" applyFont="1" applyBorder="1" applyAlignment="1">
      <alignment horizontal="left" vertical="center" wrapText="1"/>
    </xf>
    <xf numFmtId="43" fontId="40" fillId="0" borderId="10" xfId="1" applyFont="1" applyBorder="1" applyAlignment="1">
      <alignment horizontal="center" vertical="center" wrapText="1"/>
    </xf>
    <xf numFmtId="0" fontId="38" fillId="0" borderId="10" xfId="6" applyFont="1" applyFill="1" applyBorder="1" applyAlignment="1">
      <alignment horizontal="center" vertical="center" wrapText="1"/>
    </xf>
    <xf numFmtId="43" fontId="38" fillId="0" borderId="1" xfId="1" applyFont="1" applyFill="1" applyBorder="1" applyAlignment="1">
      <alignment horizontal="center" vertical="center" wrapText="1"/>
    </xf>
    <xf numFmtId="0" fontId="40" fillId="0" borderId="10" xfId="6" applyFont="1" applyFill="1" applyBorder="1" applyAlignment="1">
      <alignment horizontal="center" vertical="center" wrapText="1"/>
    </xf>
    <xf numFmtId="43" fontId="40" fillId="0" borderId="10" xfId="1" applyFont="1" applyFill="1" applyBorder="1" applyAlignment="1">
      <alignment horizontal="center" vertical="center" wrapText="1"/>
    </xf>
    <xf numFmtId="1" fontId="40" fillId="0" borderId="10" xfId="6" applyNumberFormat="1" applyFont="1" applyFill="1" applyBorder="1" applyAlignment="1">
      <alignment horizontal="center" vertical="center" wrapText="1" shrinkToFit="1"/>
    </xf>
    <xf numFmtId="43" fontId="40" fillId="0" borderId="10" xfId="1" applyFont="1" applyFill="1" applyBorder="1" applyAlignment="1">
      <alignment horizontal="center" vertical="center" wrapText="1" shrinkToFit="1"/>
    </xf>
    <xf numFmtId="165" fontId="40" fillId="0" borderId="10" xfId="6" applyNumberFormat="1" applyFont="1" applyFill="1" applyBorder="1" applyAlignment="1">
      <alignment horizontal="center" vertical="center" wrapText="1" shrinkToFit="1"/>
    </xf>
    <xf numFmtId="2" fontId="40" fillId="0" borderId="10" xfId="6" applyNumberFormat="1" applyFont="1" applyFill="1" applyBorder="1" applyAlignment="1">
      <alignment horizontal="center" vertical="center" wrapText="1" shrinkToFit="1"/>
    </xf>
    <xf numFmtId="3" fontId="40" fillId="0" borderId="10" xfId="6" applyNumberFormat="1" applyFont="1" applyFill="1" applyBorder="1" applyAlignment="1">
      <alignment horizontal="center" vertical="center" wrapText="1" shrinkToFit="1"/>
    </xf>
    <xf numFmtId="43" fontId="40" fillId="0" borderId="1" xfId="1" applyFont="1" applyFill="1" applyBorder="1" applyAlignment="1">
      <alignment horizontal="center" vertical="center" wrapText="1" shrinkToFit="1"/>
    </xf>
    <xf numFmtId="164" fontId="40" fillId="0" borderId="10" xfId="6" applyNumberFormat="1" applyFont="1" applyFill="1" applyBorder="1" applyAlignment="1">
      <alignment horizontal="center" vertical="center" wrapText="1" shrinkToFit="1"/>
    </xf>
    <xf numFmtId="0" fontId="41" fillId="0" borderId="1" xfId="7" applyFont="1" applyFill="1" applyBorder="1" applyAlignment="1">
      <alignment horizontal="center" vertical="center"/>
    </xf>
    <xf numFmtId="43" fontId="40" fillId="0" borderId="1" xfId="1" applyFont="1" applyFill="1" applyBorder="1" applyAlignment="1">
      <alignment horizontal="center" vertical="center"/>
    </xf>
    <xf numFmtId="43" fontId="41" fillId="0" borderId="1" xfId="1" applyFont="1" applyFill="1" applyBorder="1" applyAlignment="1">
      <alignment horizontal="center" vertical="center"/>
    </xf>
    <xf numFmtId="1" fontId="40" fillId="0" borderId="1" xfId="7" applyNumberFormat="1" applyFont="1" applyFill="1" applyBorder="1" applyAlignment="1">
      <alignment horizontal="center" vertical="center" shrinkToFit="1"/>
    </xf>
    <xf numFmtId="43" fontId="40" fillId="0" borderId="1" xfId="1" applyFont="1" applyFill="1" applyBorder="1" applyAlignment="1">
      <alignment horizontal="center" vertical="center" wrapText="1"/>
    </xf>
    <xf numFmtId="43" fontId="41" fillId="0" borderId="1" xfId="1" applyFont="1" applyFill="1" applyBorder="1" applyAlignment="1">
      <alignment horizontal="center" vertical="center" wrapText="1"/>
    </xf>
    <xf numFmtId="43" fontId="40" fillId="0" borderId="0" xfId="1" applyFont="1" applyFill="1" applyAlignment="1">
      <alignment horizontal="center" vertical="center" wrapText="1"/>
    </xf>
    <xf numFmtId="43" fontId="39" fillId="0" borderId="1" xfId="1" applyFont="1" applyFill="1" applyBorder="1" applyAlignment="1">
      <alignment horizontal="center" vertical="center" wrapText="1"/>
    </xf>
    <xf numFmtId="0" fontId="38" fillId="0" borderId="1" xfId="6" applyFont="1" applyFill="1" applyBorder="1" applyAlignment="1">
      <alignment horizontal="center" vertical="center" wrapText="1"/>
    </xf>
    <xf numFmtId="0" fontId="40" fillId="0" borderId="1" xfId="6" applyFont="1" applyFill="1" applyBorder="1" applyAlignment="1">
      <alignment horizontal="center" vertical="center" wrapText="1"/>
    </xf>
    <xf numFmtId="1" fontId="40" fillId="0" borderId="1" xfId="6" applyNumberFormat="1" applyFont="1" applyFill="1" applyBorder="1" applyAlignment="1">
      <alignment horizontal="center" vertical="center" wrapText="1" shrinkToFit="1"/>
    </xf>
    <xf numFmtId="0" fontId="41" fillId="0" borderId="1" xfId="6" applyFont="1" applyFill="1" applyBorder="1" applyAlignment="1">
      <alignment horizontal="center" vertical="center" wrapText="1"/>
    </xf>
    <xf numFmtId="0" fontId="41" fillId="0" borderId="1" xfId="6" applyFont="1" applyFill="1" applyBorder="1" applyAlignment="1">
      <alignment horizontal="center" vertical="center"/>
    </xf>
    <xf numFmtId="0" fontId="40" fillId="0" borderId="1" xfId="6" applyFont="1" applyFill="1" applyBorder="1" applyAlignment="1">
      <alignment horizontal="center" vertical="center"/>
    </xf>
    <xf numFmtId="1" fontId="40" fillId="0" borderId="1" xfId="6" applyNumberFormat="1" applyFont="1" applyFill="1" applyBorder="1" applyAlignment="1">
      <alignment horizontal="center" vertical="center" shrinkToFit="1"/>
    </xf>
    <xf numFmtId="0" fontId="40" fillId="0" borderId="0" xfId="6" applyFont="1" applyFill="1" applyAlignment="1">
      <alignment horizontal="center" vertical="center"/>
    </xf>
    <xf numFmtId="43" fontId="40" fillId="0" borderId="0" xfId="1" applyFont="1" applyFill="1" applyAlignment="1">
      <alignment horizontal="center" vertical="center"/>
    </xf>
    <xf numFmtId="43" fontId="38" fillId="0" borderId="1" xfId="1" applyFont="1" applyFill="1" applyBorder="1" applyAlignment="1">
      <alignment vertical="center" wrapText="1"/>
    </xf>
    <xf numFmtId="0" fontId="41" fillId="0" borderId="1" xfId="6" applyFont="1" applyFill="1" applyBorder="1" applyAlignment="1">
      <alignment vertical="center" wrapText="1"/>
    </xf>
    <xf numFmtId="43" fontId="41" fillId="0" borderId="1" xfId="1" applyFont="1" applyFill="1" applyBorder="1" applyAlignment="1">
      <alignment vertical="center" wrapText="1"/>
    </xf>
    <xf numFmtId="0" fontId="40" fillId="0" borderId="1" xfId="6" applyFont="1" applyFill="1" applyBorder="1" applyAlignment="1">
      <alignment horizontal="left" vertical="center" wrapText="1"/>
    </xf>
    <xf numFmtId="43" fontId="40" fillId="0" borderId="1" xfId="1" applyFont="1" applyFill="1" applyBorder="1" applyAlignment="1">
      <alignment vertical="center" wrapText="1"/>
    </xf>
    <xf numFmtId="0" fontId="40" fillId="0" borderId="0" xfId="6" applyFont="1" applyFill="1" applyAlignment="1">
      <alignment horizontal="left" vertical="center" wrapText="1"/>
    </xf>
    <xf numFmtId="43" fontId="40" fillId="0" borderId="0" xfId="1" applyFont="1" applyFill="1" applyAlignment="1">
      <alignment vertical="center" wrapText="1"/>
    </xf>
    <xf numFmtId="0" fontId="40" fillId="0" borderId="10" xfId="6" applyFont="1" applyFill="1" applyBorder="1" applyAlignment="1">
      <alignment horizontal="left" vertical="center" wrapText="1"/>
    </xf>
    <xf numFmtId="43" fontId="39" fillId="0" borderId="1" xfId="1" applyFont="1" applyFill="1" applyBorder="1" applyAlignment="1">
      <alignment horizontal="center" vertical="center" wrapText="1" shrinkToFit="1"/>
    </xf>
    <xf numFmtId="165" fontId="40" fillId="0" borderId="1" xfId="6" applyNumberFormat="1" applyFont="1" applyFill="1" applyBorder="1" applyAlignment="1">
      <alignment horizontal="left" vertical="center" wrapText="1" shrinkToFit="1"/>
    </xf>
    <xf numFmtId="165" fontId="40" fillId="0" borderId="1" xfId="6" applyNumberFormat="1" applyFont="1" applyFill="1" applyBorder="1" applyAlignment="1">
      <alignment horizontal="center" vertical="center" wrapText="1" shrinkToFit="1"/>
    </xf>
    <xf numFmtId="165" fontId="39" fillId="0" borderId="1" xfId="6" applyNumberFormat="1" applyFont="1" applyFill="1" applyBorder="1" applyAlignment="1">
      <alignment horizontal="left" vertical="center" wrapText="1" shrinkToFit="1"/>
    </xf>
    <xf numFmtId="164" fontId="40" fillId="0" borderId="1" xfId="6" applyNumberFormat="1" applyFont="1" applyFill="1" applyBorder="1" applyAlignment="1">
      <alignment horizontal="center" vertical="center" wrapText="1" shrinkToFit="1"/>
    </xf>
    <xf numFmtId="165" fontId="39" fillId="0" borderId="1" xfId="6" applyNumberFormat="1" applyFont="1" applyFill="1" applyBorder="1" applyAlignment="1">
      <alignment horizontal="center" vertical="center" wrapText="1" shrinkToFit="1"/>
    </xf>
    <xf numFmtId="0" fontId="38" fillId="0" borderId="1" xfId="6" applyFont="1" applyFill="1" applyBorder="1" applyAlignment="1">
      <alignment horizontal="left" vertical="center" wrapText="1"/>
    </xf>
    <xf numFmtId="0" fontId="41" fillId="0" borderId="1" xfId="6" applyFont="1" applyFill="1" applyBorder="1" applyAlignment="1">
      <alignment horizontal="left" vertical="center" wrapText="1"/>
    </xf>
    <xf numFmtId="0" fontId="52" fillId="0" borderId="6" xfId="9" applyNumberFormat="1" applyFont="1" applyFill="1" applyBorder="1" applyAlignment="1" applyProtection="1">
      <alignment horizontal="left" vertical="center" indent="2"/>
    </xf>
    <xf numFmtId="0" fontId="52" fillId="0" borderId="1" xfId="9" applyNumberFormat="1" applyFont="1" applyFill="1" applyBorder="1" applyAlignment="1" applyProtection="1">
      <alignment horizontal="center" vertical="center"/>
    </xf>
    <xf numFmtId="0" fontId="52" fillId="0" borderId="1" xfId="9" applyNumberFormat="1" applyFont="1" applyFill="1" applyBorder="1" applyAlignment="1" applyProtection="1">
      <alignment horizontal="center" vertical="top" wrapText="1"/>
    </xf>
    <xf numFmtId="0" fontId="50" fillId="0" borderId="6" xfId="9" applyNumberFormat="1" applyFont="1" applyFill="1" applyBorder="1" applyAlignment="1" applyProtection="1">
      <alignment horizontal="left" vertical="top" indent="2"/>
    </xf>
    <xf numFmtId="0" fontId="50" fillId="0" borderId="1" xfId="9" applyNumberFormat="1" applyFont="1" applyFill="1" applyBorder="1" applyAlignment="1" applyProtection="1">
      <alignment horizontal="left" vertical="top"/>
    </xf>
    <xf numFmtId="0" fontId="52" fillId="0" borderId="1" xfId="9" applyNumberFormat="1" applyFont="1" applyFill="1" applyBorder="1" applyAlignment="1" applyProtection="1">
      <alignment horizontal="center" vertical="top"/>
    </xf>
    <xf numFmtId="0" fontId="52" fillId="0" borderId="1" xfId="9" applyNumberFormat="1" applyFont="1" applyFill="1" applyBorder="1" applyAlignment="1" applyProtection="1">
      <alignment horizontal="left" vertical="top" indent="1"/>
    </xf>
    <xf numFmtId="0" fontId="52" fillId="0" borderId="6" xfId="9" applyNumberFormat="1" applyFont="1" applyFill="1" applyBorder="1" applyAlignment="1" applyProtection="1">
      <alignment horizontal="justify" vertical="center" indent="2"/>
    </xf>
    <xf numFmtId="0" fontId="52" fillId="0" borderId="1" xfId="9" applyNumberFormat="1" applyFont="1" applyFill="1" applyBorder="1" applyAlignment="1" applyProtection="1">
      <alignment horizontal="left" vertical="center"/>
    </xf>
    <xf numFmtId="0" fontId="52" fillId="0" borderId="1" xfId="9" applyNumberFormat="1" applyFont="1" applyFill="1" applyBorder="1" applyAlignment="1" applyProtection="1">
      <alignment horizontal="left" vertical="center" indent="1"/>
    </xf>
    <xf numFmtId="0" fontId="52" fillId="0" borderId="6" xfId="9" applyNumberFormat="1" applyFont="1" applyFill="1" applyBorder="1" applyAlignment="1" applyProtection="1">
      <alignment horizontal="justify" vertical="top" indent="2"/>
    </xf>
    <xf numFmtId="0" fontId="52" fillId="0" borderId="1" xfId="9" applyNumberFormat="1" applyFont="1" applyFill="1" applyBorder="1" applyAlignment="1" applyProtection="1">
      <alignment horizontal="left" vertical="top"/>
    </xf>
    <xf numFmtId="0" fontId="52" fillId="0" borderId="1" xfId="9" applyNumberFormat="1" applyFont="1" applyFill="1" applyBorder="1" applyAlignment="1" applyProtection="1">
      <alignment horizontal="right" vertical="top"/>
    </xf>
    <xf numFmtId="0" fontId="54" fillId="0" borderId="6" xfId="9" applyNumberFormat="1" applyFont="1" applyFill="1" applyBorder="1" applyAlignment="1" applyProtection="1">
      <alignment horizontal="justify" vertical="center" indent="2"/>
    </xf>
    <xf numFmtId="0" fontId="52" fillId="0" borderId="1" xfId="9" applyNumberFormat="1" applyFont="1" applyFill="1" applyBorder="1" applyAlignment="1" applyProtection="1">
      <alignment horizontal="center" vertical="center" wrapText="1"/>
    </xf>
    <xf numFmtId="0" fontId="52" fillId="0" borderId="6" xfId="9" applyNumberFormat="1" applyFont="1" applyFill="1" applyBorder="1" applyAlignment="1" applyProtection="1">
      <alignment horizontal="justify" indent="2"/>
    </xf>
    <xf numFmtId="0" fontId="52" fillId="0" borderId="1" xfId="9" applyNumberFormat="1" applyFont="1" applyFill="1" applyBorder="1" applyAlignment="1" applyProtection="1">
      <alignment horizontal="center"/>
    </xf>
    <xf numFmtId="0" fontId="52" fillId="0" borderId="7" xfId="9" applyNumberFormat="1" applyFont="1" applyFill="1" applyBorder="1" applyAlignment="1" applyProtection="1">
      <alignment horizontal="left"/>
    </xf>
    <xf numFmtId="0" fontId="52" fillId="0" borderId="14" xfId="9" applyNumberFormat="1" applyFont="1" applyFill="1" applyBorder="1" applyAlignment="1" applyProtection="1">
      <alignment horizontal="right"/>
    </xf>
    <xf numFmtId="0" fontId="52" fillId="0" borderId="6" xfId="9" applyNumberFormat="1" applyFont="1" applyFill="1" applyBorder="1" applyAlignment="1" applyProtection="1">
      <alignment horizontal="right"/>
    </xf>
    <xf numFmtId="43" fontId="40" fillId="2" borderId="1" xfId="1" applyFont="1" applyFill="1" applyBorder="1" applyAlignment="1">
      <alignment horizontal="center" vertical="center" wrapText="1"/>
    </xf>
    <xf numFmtId="0" fontId="41" fillId="0" borderId="1" xfId="7" applyFont="1" applyFill="1" applyBorder="1" applyAlignment="1">
      <alignment horizontal="left" vertical="center" wrapText="1"/>
    </xf>
    <xf numFmtId="0" fontId="40" fillId="0" borderId="1" xfId="7" applyFont="1" applyFill="1" applyBorder="1" applyAlignment="1">
      <alignment horizontal="center" vertical="center"/>
    </xf>
    <xf numFmtId="0" fontId="41" fillId="0" borderId="1" xfId="7" applyFont="1" applyFill="1" applyBorder="1" applyAlignment="1">
      <alignment vertical="center" wrapText="1"/>
    </xf>
    <xf numFmtId="0" fontId="41" fillId="0" borderId="1" xfId="7" applyFont="1" applyFill="1" applyBorder="1" applyAlignment="1">
      <alignment vertical="center"/>
    </xf>
    <xf numFmtId="0" fontId="40" fillId="0" borderId="1" xfId="7" applyFont="1" applyFill="1" applyBorder="1" applyAlignment="1">
      <alignment horizontal="left" vertical="center" wrapText="1"/>
    </xf>
    <xf numFmtId="43" fontId="40" fillId="0" borderId="1" xfId="1" applyFont="1" applyFill="1" applyBorder="1" applyAlignment="1">
      <alignment horizontal="center" vertical="center" shrinkToFit="1"/>
    </xf>
    <xf numFmtId="0" fontId="41" fillId="0" borderId="10" xfId="6" applyFont="1" applyFill="1" applyBorder="1" applyAlignment="1">
      <alignment horizontal="left" vertical="center" wrapText="1"/>
    </xf>
    <xf numFmtId="0" fontId="41" fillId="0" borderId="10" xfId="6" applyFont="1" applyFill="1" applyBorder="1" applyAlignment="1">
      <alignment horizontal="center" vertical="center" wrapText="1"/>
    </xf>
    <xf numFmtId="0" fontId="40" fillId="2" borderId="1" xfId="7" applyFont="1" applyFill="1" applyBorder="1" applyAlignment="1">
      <alignment horizontal="center" vertical="center"/>
    </xf>
    <xf numFmtId="0" fontId="41" fillId="2" borderId="1" xfId="6" applyFont="1" applyFill="1" applyBorder="1" applyAlignment="1">
      <alignment horizontal="left" vertical="center" wrapText="1"/>
    </xf>
    <xf numFmtId="43" fontId="47" fillId="0" borderId="1" xfId="1" applyFont="1" applyFill="1" applyBorder="1" applyAlignment="1">
      <alignment horizontal="center" vertical="center"/>
    </xf>
    <xf numFmtId="0" fontId="2" fillId="0" borderId="1" xfId="2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2" fillId="0" borderId="1" xfId="2" applyBorder="1" applyAlignment="1">
      <alignment horizontal="center" vertical="center" textRotation="90" wrapText="1"/>
    </xf>
    <xf numFmtId="43" fontId="0" fillId="0" borderId="1" xfId="3" applyFont="1" applyBorder="1" applyAlignment="1">
      <alignment horizontal="center" vertical="center" wrapText="1"/>
    </xf>
    <xf numFmtId="43" fontId="41" fillId="0" borderId="2" xfId="1" applyFont="1" applyFill="1" applyBorder="1" applyAlignment="1">
      <alignment horizontal="center" vertical="center"/>
    </xf>
    <xf numFmtId="43" fontId="41" fillId="0" borderId="15" xfId="1" applyFont="1" applyFill="1" applyBorder="1" applyAlignment="1">
      <alignment horizontal="center" vertical="center"/>
    </xf>
    <xf numFmtId="43" fontId="41" fillId="0" borderId="3" xfId="1" applyFont="1" applyFill="1" applyBorder="1" applyAlignment="1">
      <alignment horizontal="center" vertical="center"/>
    </xf>
    <xf numFmtId="43" fontId="40" fillId="0" borderId="2" xfId="1" applyFont="1" applyFill="1" applyBorder="1" applyAlignment="1">
      <alignment horizontal="center" vertical="center"/>
    </xf>
    <xf numFmtId="43" fontId="40" fillId="0" borderId="15" xfId="1" applyFont="1" applyFill="1" applyBorder="1" applyAlignment="1">
      <alignment horizontal="center" vertical="center"/>
    </xf>
    <xf numFmtId="43" fontId="40" fillId="0" borderId="3" xfId="1" applyFont="1" applyFill="1" applyBorder="1" applyAlignment="1">
      <alignment horizontal="center" vertical="center"/>
    </xf>
    <xf numFmtId="0" fontId="40" fillId="0" borderId="16" xfId="7" applyFont="1" applyBorder="1" applyAlignment="1">
      <alignment horizontal="center" vertical="center"/>
    </xf>
    <xf numFmtId="0" fontId="52" fillId="0" borderId="7" xfId="9" applyNumberFormat="1" applyFont="1" applyFill="1" applyBorder="1" applyAlignment="1" applyProtection="1">
      <alignment horizontal="center" vertical="center" wrapText="1"/>
    </xf>
    <xf numFmtId="0" fontId="52" fillId="0" borderId="14" xfId="9" applyNumberFormat="1" applyFont="1" applyFill="1" applyBorder="1" applyAlignment="1" applyProtection="1">
      <alignment horizontal="center" vertical="center" wrapText="1"/>
    </xf>
    <xf numFmtId="0" fontId="52" fillId="0" borderId="6" xfId="9" applyNumberFormat="1" applyFont="1" applyFill="1" applyBorder="1" applyAlignment="1" applyProtection="1">
      <alignment horizontal="center" vertical="center" wrapText="1"/>
    </xf>
    <xf numFmtId="0" fontId="52" fillId="0" borderId="7" xfId="9" applyNumberFormat="1" applyFont="1" applyFill="1" applyBorder="1" applyAlignment="1" applyProtection="1">
      <alignment horizontal="left"/>
    </xf>
    <xf numFmtId="0" fontId="52" fillId="0" borderId="14" xfId="9" applyNumberFormat="1" applyFont="1" applyFill="1" applyBorder="1" applyAlignment="1" applyProtection="1">
      <alignment horizontal="left"/>
    </xf>
    <xf numFmtId="0" fontId="52" fillId="0" borderId="6" xfId="9" applyNumberFormat="1" applyFont="1" applyFill="1" applyBorder="1" applyAlignment="1" applyProtection="1">
      <alignment horizontal="left"/>
    </xf>
    <xf numFmtId="0" fontId="50" fillId="0" borderId="7" xfId="9" applyNumberFormat="1" applyFont="1" applyFill="1" applyBorder="1" applyAlignment="1" applyProtection="1">
      <alignment horizontal="left" vertical="top"/>
    </xf>
    <xf numFmtId="0" fontId="50" fillId="0" borderId="14" xfId="9" applyNumberFormat="1" applyFont="1" applyFill="1" applyBorder="1" applyAlignment="1" applyProtection="1">
      <alignment horizontal="left" vertical="top"/>
    </xf>
    <xf numFmtId="0" fontId="50" fillId="0" borderId="6" xfId="9" applyNumberFormat="1" applyFont="1" applyFill="1" applyBorder="1" applyAlignment="1" applyProtection="1">
      <alignment horizontal="left" vertical="top"/>
    </xf>
    <xf numFmtId="0" fontId="52" fillId="0" borderId="7" xfId="9" applyNumberFormat="1" applyFont="1" applyFill="1" applyBorder="1" applyAlignment="1" applyProtection="1">
      <alignment horizontal="center" vertical="top" wrapText="1"/>
    </xf>
    <xf numFmtId="0" fontId="52" fillId="0" borderId="14" xfId="9" applyNumberFormat="1" applyFont="1" applyFill="1" applyBorder="1" applyAlignment="1" applyProtection="1">
      <alignment horizontal="center" vertical="top" wrapText="1"/>
    </xf>
    <xf numFmtId="0" fontId="52" fillId="0" borderId="6" xfId="9" applyNumberFormat="1" applyFont="1" applyFill="1" applyBorder="1" applyAlignment="1" applyProtection="1">
      <alignment horizontal="center" vertical="top" wrapText="1"/>
    </xf>
    <xf numFmtId="0" fontId="52" fillId="0" borderId="7" xfId="9" applyNumberFormat="1" applyFont="1" applyFill="1" applyBorder="1" applyAlignment="1" applyProtection="1">
      <alignment horizontal="left" vertical="top"/>
    </xf>
    <xf numFmtId="0" fontId="52" fillId="0" borderId="14" xfId="9" applyNumberFormat="1" applyFont="1" applyFill="1" applyBorder="1" applyAlignment="1" applyProtection="1">
      <alignment horizontal="left" vertical="top"/>
    </xf>
    <xf numFmtId="0" fontId="52" fillId="0" borderId="6" xfId="9" applyNumberFormat="1" applyFont="1" applyFill="1" applyBorder="1" applyAlignment="1" applyProtection="1">
      <alignment horizontal="left" vertical="top"/>
    </xf>
    <xf numFmtId="0" fontId="52" fillId="0" borderId="7" xfId="9" applyNumberFormat="1" applyFont="1" applyFill="1" applyBorder="1" applyAlignment="1" applyProtection="1">
      <alignment horizontal="center" vertical="top"/>
    </xf>
    <xf numFmtId="0" fontId="52" fillId="0" borderId="14" xfId="9" applyNumberFormat="1" applyFont="1" applyFill="1" applyBorder="1" applyAlignment="1" applyProtection="1">
      <alignment horizontal="center" vertical="top"/>
    </xf>
    <xf numFmtId="0" fontId="52" fillId="0" borderId="6" xfId="9" applyNumberFormat="1" applyFont="1" applyFill="1" applyBorder="1" applyAlignment="1" applyProtection="1">
      <alignment horizontal="center" vertical="top"/>
    </xf>
    <xf numFmtId="0" fontId="51" fillId="0" borderId="11" xfId="9" applyNumberFormat="1" applyFont="1" applyFill="1" applyBorder="1" applyAlignment="1" applyProtection="1">
      <alignment horizontal="left" indent="11"/>
    </xf>
    <xf numFmtId="0" fontId="51" fillId="0" borderId="12" xfId="9" applyNumberFormat="1" applyFont="1" applyFill="1" applyBorder="1" applyAlignment="1" applyProtection="1">
      <alignment horizontal="left" indent="11"/>
    </xf>
    <xf numFmtId="0" fontId="51" fillId="0" borderId="13" xfId="9" applyNumberFormat="1" applyFont="1" applyFill="1" applyBorder="1" applyAlignment="1" applyProtection="1">
      <alignment horizontal="left"/>
    </xf>
    <xf numFmtId="0" fontId="51" fillId="0" borderId="11" xfId="9" applyNumberFormat="1" applyFont="1" applyFill="1" applyBorder="1" applyAlignment="1" applyProtection="1">
      <alignment horizontal="left"/>
    </xf>
    <xf numFmtId="0" fontId="52" fillId="0" borderId="7" xfId="9" applyNumberFormat="1" applyFont="1" applyFill="1" applyBorder="1" applyAlignment="1" applyProtection="1">
      <alignment horizontal="center" vertical="center"/>
    </xf>
    <xf numFmtId="0" fontId="52" fillId="0" borderId="14" xfId="9" applyNumberFormat="1" applyFont="1" applyFill="1" applyBorder="1" applyAlignment="1" applyProtection="1">
      <alignment horizontal="center" vertical="center"/>
    </xf>
    <xf numFmtId="0" fontId="52" fillId="0" borderId="6" xfId="9" applyNumberFormat="1" applyFont="1" applyFill="1" applyBorder="1" applyAlignment="1" applyProtection="1">
      <alignment horizontal="center" vertical="center"/>
    </xf>
  </cellXfs>
  <cellStyles count="10">
    <cellStyle name="Гиперссылка" xfId="8" builtinId="8"/>
    <cellStyle name="Обычный" xfId="0" builtinId="0"/>
    <cellStyle name="Обычный 2" xfId="2" xr:uid="{80094F9A-AD6B-4175-9C86-CB87C39CB857}"/>
    <cellStyle name="Обычный 3" xfId="6" xr:uid="{59DBB19B-D258-4779-93E1-9FC16D9329F2}"/>
    <cellStyle name="Обычный 4" xfId="7" xr:uid="{A65CEE4A-4D37-471B-8B81-43B63A1DAB74}"/>
    <cellStyle name="Обычный 6" xfId="4" xr:uid="{50E25DD1-0F12-435A-8A35-A82F321FC283}"/>
    <cellStyle name="Обычный_Сетка" xfId="9" xr:uid="{9760B8F9-E460-4DA1-A961-CA62D0EAAC3B}"/>
    <cellStyle name="Финансовый" xfId="1" builtinId="3"/>
    <cellStyle name="Финансовый 2" xfId="3" xr:uid="{E730E151-E7BB-43E1-B3EB-322F993D3E0C}"/>
    <cellStyle name="Финансовый 3" xfId="5" xr:uid="{E168EA5F-7600-4DF3-9AE3-FD0E2398AA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268223</xdr:colOff>
      <xdr:row>6</xdr:row>
      <xdr:rowOff>321866</xdr:rowOff>
    </xdr:from>
    <xdr:ext cx="140335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5C0EF3B8-89F2-4120-B39B-5C9C104ADF26}"/>
            </a:ext>
          </a:extLst>
        </xdr:cNvPr>
        <xdr:cNvSpPr/>
      </xdr:nvSpPr>
      <xdr:spPr>
        <a:xfrm>
          <a:off x="11260073" y="1922066"/>
          <a:ext cx="140335" cy="0"/>
        </a:xfrm>
        <a:custGeom>
          <a:avLst/>
          <a:gdLst/>
          <a:ahLst/>
          <a:cxnLst/>
          <a:rect l="0" t="0" r="0" b="0"/>
          <a:pathLst>
            <a:path w="140335">
              <a:moveTo>
                <a:pt x="0" y="0"/>
              </a:moveTo>
              <a:lnTo>
                <a:pt x="140208" y="0"/>
              </a:lnTo>
            </a:path>
          </a:pathLst>
        </a:custGeom>
        <a:ln w="5608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eko-shop.ru/catalog/ops/tekhnicheskie_sredstva_iso_orion/s2000_ipdl_isp_60/?utm_medium=price&amp;utm_source=yandex.market&amp;utm_campaign=yandex.fid.tovar&amp;utm_term=367550&amp;utm_content=182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cable.ru/cable/marka-pv3_185_b.php" TargetMode="External"/><Relationship Id="rId1" Type="http://schemas.openxmlformats.org/officeDocument/2006/relationships/hyperlink" Target="https://nsb.schneider-russia.com/shkafy-i-shchity/napolnye-shchity/monoblochnye-shchity/shkaf-napolnyy-schneider-electric-spacial-800x1600x400mm-ip55-stal-nsysm16840p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ironpolimer.ru/truby-korsis-pro-sn16-po-naruzhnomu-diametru-dnod/truba-korsis-pro-sn16-od-315271/?ysclid=mevc2kjd9188480065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9248-63A6-4CD0-AD40-87C9D4797CB4}">
  <dimension ref="A4:L704"/>
  <sheetViews>
    <sheetView topLeftCell="A19" zoomScaleNormal="100" zoomScaleSheetLayoutView="100" workbookViewId="0">
      <selection activeCell="C716" sqref="C716"/>
    </sheetView>
  </sheetViews>
  <sheetFormatPr defaultColWidth="9.109375" defaultRowHeight="14.4" x14ac:dyDescent="0.3"/>
  <cols>
    <col min="1" max="1" width="9.109375" style="18"/>
    <col min="2" max="2" width="6.6640625" style="22" customWidth="1"/>
    <col min="3" max="3" width="45.88671875" style="22" customWidth="1"/>
    <col min="4" max="4" width="7.44140625" style="22" customWidth="1"/>
    <col min="5" max="5" width="10.44140625" style="192" bestFit="1" customWidth="1"/>
    <col min="6" max="6" width="16.109375" style="22" customWidth="1"/>
    <col min="7" max="7" width="14.6640625" style="22" customWidth="1"/>
    <col min="8" max="8" width="17" style="22" bestFit="1" customWidth="1"/>
    <col min="9" max="11" width="15" style="22" customWidth="1"/>
    <col min="12" max="12" width="33.88671875" style="22" customWidth="1"/>
    <col min="13" max="16384" width="9.109375" style="22"/>
  </cols>
  <sheetData>
    <row r="4" spans="1:12" ht="28.8" x14ac:dyDescent="0.3">
      <c r="B4" s="19"/>
      <c r="C4" s="20" t="s">
        <v>1073</v>
      </c>
      <c r="D4" s="19"/>
      <c r="E4" s="21"/>
      <c r="F4" s="19"/>
      <c r="G4" s="19"/>
      <c r="H4" s="19"/>
      <c r="I4" s="19"/>
      <c r="J4" s="19"/>
      <c r="K4" s="19"/>
      <c r="L4" s="19"/>
    </row>
    <row r="6" spans="1:12" ht="59.25" customHeight="1" x14ac:dyDescent="0.3">
      <c r="A6" s="512" t="s">
        <v>3</v>
      </c>
      <c r="B6" s="512" t="s">
        <v>0</v>
      </c>
      <c r="C6" s="510" t="s">
        <v>6</v>
      </c>
      <c r="D6" s="510" t="s">
        <v>550</v>
      </c>
      <c r="E6" s="513" t="s">
        <v>1</v>
      </c>
      <c r="F6" s="510" t="s">
        <v>587</v>
      </c>
      <c r="G6" s="510"/>
      <c r="H6" s="510" t="s">
        <v>590</v>
      </c>
      <c r="I6" s="510" t="s">
        <v>591</v>
      </c>
      <c r="J6" s="510"/>
      <c r="K6" s="510" t="s">
        <v>592</v>
      </c>
      <c r="L6" s="510" t="s">
        <v>593</v>
      </c>
    </row>
    <row r="7" spans="1:12" x14ac:dyDescent="0.3">
      <c r="A7" s="512"/>
      <c r="B7" s="512"/>
      <c r="C7" s="510"/>
      <c r="D7" s="510"/>
      <c r="E7" s="513"/>
      <c r="F7" s="23" t="s">
        <v>588</v>
      </c>
      <c r="G7" s="23" t="s">
        <v>589</v>
      </c>
      <c r="H7" s="511"/>
      <c r="I7" s="23" t="s">
        <v>588</v>
      </c>
      <c r="J7" s="23" t="s">
        <v>589</v>
      </c>
      <c r="K7" s="511"/>
      <c r="L7" s="511"/>
    </row>
    <row r="8" spans="1:12" ht="15.6" x14ac:dyDescent="0.3">
      <c r="A8" s="24"/>
      <c r="B8" s="25"/>
      <c r="C8" s="26" t="s">
        <v>1074</v>
      </c>
      <c r="D8" s="25"/>
      <c r="E8" s="25"/>
      <c r="F8" s="27"/>
      <c r="G8" s="27"/>
      <c r="H8" s="27"/>
      <c r="I8" s="27"/>
      <c r="J8" s="27"/>
      <c r="K8" s="27"/>
      <c r="L8" s="28"/>
    </row>
    <row r="9" spans="1:12" ht="16.2" x14ac:dyDescent="0.3">
      <c r="A9" s="29"/>
      <c r="B9" s="30"/>
      <c r="C9" s="31" t="s">
        <v>7</v>
      </c>
      <c r="D9" s="32"/>
      <c r="E9" s="32"/>
      <c r="F9" s="27"/>
      <c r="G9" s="27"/>
      <c r="H9" s="27"/>
      <c r="I9" s="27"/>
      <c r="J9" s="27"/>
      <c r="K9" s="27"/>
      <c r="L9" s="33"/>
    </row>
    <row r="10" spans="1:12" ht="32.4" x14ac:dyDescent="0.3">
      <c r="A10" s="29"/>
      <c r="B10" s="30"/>
      <c r="C10" s="34" t="s">
        <v>8</v>
      </c>
      <c r="D10" s="35"/>
      <c r="E10" s="35"/>
      <c r="F10" s="27"/>
      <c r="G10" s="27"/>
      <c r="H10" s="27"/>
      <c r="I10" s="27"/>
      <c r="J10" s="27"/>
      <c r="K10" s="27"/>
      <c r="L10" s="36"/>
    </row>
    <row r="11" spans="1:12" ht="156" x14ac:dyDescent="0.3">
      <c r="A11" s="29">
        <v>1</v>
      </c>
      <c r="B11" s="37">
        <v>1</v>
      </c>
      <c r="C11" s="38" t="s">
        <v>9</v>
      </c>
      <c r="D11" s="39" t="s">
        <v>551</v>
      </c>
      <c r="E11" s="39">
        <v>1694.7</v>
      </c>
      <c r="F11" s="27"/>
      <c r="G11" s="27"/>
      <c r="H11" s="27"/>
      <c r="I11" s="27"/>
      <c r="J11" s="27"/>
      <c r="K11" s="27"/>
      <c r="L11" s="36" t="s">
        <v>594</v>
      </c>
    </row>
    <row r="12" spans="1:12" ht="31.2" x14ac:dyDescent="0.3">
      <c r="A12" s="29">
        <v>2</v>
      </c>
      <c r="B12" s="37">
        <v>2</v>
      </c>
      <c r="C12" s="38" t="s">
        <v>10</v>
      </c>
      <c r="D12" s="39" t="s">
        <v>551</v>
      </c>
      <c r="E12" s="39">
        <v>1694.7</v>
      </c>
      <c r="F12" s="27"/>
      <c r="G12" s="27"/>
      <c r="H12" s="27"/>
      <c r="I12" s="27"/>
      <c r="J12" s="27"/>
      <c r="K12" s="27"/>
      <c r="L12" s="36" t="s">
        <v>595</v>
      </c>
    </row>
    <row r="13" spans="1:12" ht="46.8" x14ac:dyDescent="0.3">
      <c r="A13" s="29">
        <v>3</v>
      </c>
      <c r="B13" s="37">
        <v>3</v>
      </c>
      <c r="C13" s="38" t="s">
        <v>11</v>
      </c>
      <c r="D13" s="39" t="s">
        <v>552</v>
      </c>
      <c r="E13" s="39">
        <v>1288</v>
      </c>
      <c r="F13" s="27"/>
      <c r="G13" s="27"/>
      <c r="H13" s="27"/>
      <c r="I13" s="27"/>
      <c r="J13" s="27"/>
      <c r="K13" s="27"/>
      <c r="L13" s="36" t="s">
        <v>596</v>
      </c>
    </row>
    <row r="14" spans="1:12" ht="46.8" x14ac:dyDescent="0.3">
      <c r="A14" s="29">
        <v>4</v>
      </c>
      <c r="B14" s="37">
        <v>4</v>
      </c>
      <c r="C14" s="38" t="s">
        <v>12</v>
      </c>
      <c r="D14" s="39" t="s">
        <v>552</v>
      </c>
      <c r="E14" s="39">
        <v>184</v>
      </c>
      <c r="F14" s="27"/>
      <c r="G14" s="27"/>
      <c r="H14" s="27"/>
      <c r="I14" s="27"/>
      <c r="J14" s="27"/>
      <c r="K14" s="27"/>
      <c r="L14" s="36" t="s">
        <v>597</v>
      </c>
    </row>
    <row r="15" spans="1:12" ht="46.8" x14ac:dyDescent="0.3">
      <c r="A15" s="29">
        <v>5</v>
      </c>
      <c r="B15" s="37">
        <v>5</v>
      </c>
      <c r="C15" s="38" t="s">
        <v>13</v>
      </c>
      <c r="D15" s="39" t="s">
        <v>552</v>
      </c>
      <c r="E15" s="39">
        <v>184</v>
      </c>
      <c r="F15" s="27"/>
      <c r="G15" s="27"/>
      <c r="H15" s="27"/>
      <c r="I15" s="27"/>
      <c r="J15" s="27"/>
      <c r="K15" s="27"/>
      <c r="L15" s="36" t="s">
        <v>598</v>
      </c>
    </row>
    <row r="16" spans="1:12" ht="31.2" x14ac:dyDescent="0.3">
      <c r="A16" s="29">
        <v>6</v>
      </c>
      <c r="B16" s="37">
        <v>6</v>
      </c>
      <c r="C16" s="38" t="s">
        <v>14</v>
      </c>
      <c r="D16" s="39" t="s">
        <v>553</v>
      </c>
      <c r="E16" s="39">
        <v>221.2</v>
      </c>
      <c r="F16" s="27"/>
      <c r="G16" s="27"/>
      <c r="H16" s="27"/>
      <c r="I16" s="27"/>
      <c r="J16" s="27"/>
      <c r="K16" s="27"/>
      <c r="L16" s="36" t="s">
        <v>599</v>
      </c>
    </row>
    <row r="17" spans="1:12" ht="171.6" x14ac:dyDescent="0.3">
      <c r="A17" s="29">
        <v>7</v>
      </c>
      <c r="B17" s="37">
        <v>7</v>
      </c>
      <c r="C17" s="38" t="s">
        <v>15</v>
      </c>
      <c r="D17" s="39" t="s">
        <v>551</v>
      </c>
      <c r="E17" s="39">
        <v>160.4</v>
      </c>
      <c r="F17" s="27"/>
      <c r="G17" s="27"/>
      <c r="H17" s="27"/>
      <c r="I17" s="27"/>
      <c r="J17" s="27"/>
      <c r="K17" s="27"/>
      <c r="L17" s="36" t="s">
        <v>600</v>
      </c>
    </row>
    <row r="18" spans="1:12" ht="78" x14ac:dyDescent="0.3">
      <c r="A18" s="29">
        <v>8</v>
      </c>
      <c r="B18" s="37">
        <v>8</v>
      </c>
      <c r="C18" s="38" t="s">
        <v>16</v>
      </c>
      <c r="D18" s="39" t="s">
        <v>554</v>
      </c>
      <c r="E18" s="39">
        <v>69.489999999999995</v>
      </c>
      <c r="F18" s="27"/>
      <c r="G18" s="27"/>
      <c r="H18" s="27"/>
      <c r="I18" s="27"/>
      <c r="J18" s="27"/>
      <c r="K18" s="27"/>
      <c r="L18" s="36" t="s">
        <v>601</v>
      </c>
    </row>
    <row r="19" spans="1:12" ht="62.4" x14ac:dyDescent="0.3">
      <c r="A19" s="29">
        <v>9</v>
      </c>
      <c r="B19" s="37">
        <v>9</v>
      </c>
      <c r="C19" s="38" t="s">
        <v>17</v>
      </c>
      <c r="D19" s="39" t="s">
        <v>554</v>
      </c>
      <c r="E19" s="39">
        <v>99.7</v>
      </c>
      <c r="F19" s="27"/>
      <c r="G19" s="27"/>
      <c r="H19" s="27"/>
      <c r="I19" s="27"/>
      <c r="J19" s="27"/>
      <c r="K19" s="27"/>
      <c r="L19" s="36" t="s">
        <v>602</v>
      </c>
    </row>
    <row r="20" spans="1:12" ht="21" customHeight="1" x14ac:dyDescent="0.3">
      <c r="A20" s="29">
        <v>10</v>
      </c>
      <c r="B20" s="37">
        <v>10</v>
      </c>
      <c r="C20" s="38" t="s">
        <v>18</v>
      </c>
      <c r="D20" s="39" t="s">
        <v>554</v>
      </c>
      <c r="E20" s="39">
        <v>147.66999999999999</v>
      </c>
      <c r="F20" s="27"/>
      <c r="G20" s="27"/>
      <c r="H20" s="27"/>
      <c r="I20" s="27"/>
      <c r="J20" s="27"/>
      <c r="K20" s="27"/>
      <c r="L20" s="36" t="s">
        <v>603</v>
      </c>
    </row>
    <row r="21" spans="1:12" ht="46.8" x14ac:dyDescent="0.3">
      <c r="A21" s="29">
        <v>11</v>
      </c>
      <c r="B21" s="37">
        <v>11</v>
      </c>
      <c r="C21" s="38" t="s">
        <v>19</v>
      </c>
      <c r="D21" s="39" t="s">
        <v>552</v>
      </c>
      <c r="E21" s="39">
        <v>8</v>
      </c>
      <c r="F21" s="27"/>
      <c r="G21" s="27"/>
      <c r="H21" s="27"/>
      <c r="I21" s="27"/>
      <c r="J21" s="27"/>
      <c r="K21" s="27"/>
      <c r="L21" s="36" t="s">
        <v>604</v>
      </c>
    </row>
    <row r="22" spans="1:12" ht="32.4" x14ac:dyDescent="0.3">
      <c r="A22" s="29"/>
      <c r="B22" s="37"/>
      <c r="C22" s="34" t="s">
        <v>20</v>
      </c>
      <c r="D22" s="39"/>
      <c r="E22" s="39"/>
      <c r="F22" s="27"/>
      <c r="G22" s="27"/>
      <c r="H22" s="27"/>
      <c r="I22" s="27"/>
      <c r="J22" s="27"/>
      <c r="K22" s="27"/>
      <c r="L22" s="36"/>
    </row>
    <row r="23" spans="1:12" ht="171.6" x14ac:dyDescent="0.3">
      <c r="A23" s="29">
        <v>12</v>
      </c>
      <c r="B23" s="37">
        <v>12</v>
      </c>
      <c r="C23" s="38" t="s">
        <v>21</v>
      </c>
      <c r="D23" s="40" t="s">
        <v>551</v>
      </c>
      <c r="E23" s="39">
        <v>1040.8</v>
      </c>
      <c r="F23" s="27"/>
      <c r="G23" s="27"/>
      <c r="H23" s="27"/>
      <c r="I23" s="27"/>
      <c r="J23" s="27"/>
      <c r="K23" s="27"/>
      <c r="L23" s="36" t="s">
        <v>605</v>
      </c>
    </row>
    <row r="24" spans="1:12" ht="156" x14ac:dyDescent="0.3">
      <c r="A24" s="29">
        <v>13</v>
      </c>
      <c r="B24" s="37">
        <v>13</v>
      </c>
      <c r="C24" s="38" t="s">
        <v>22</v>
      </c>
      <c r="D24" s="40" t="s">
        <v>551</v>
      </c>
      <c r="E24" s="39">
        <v>1040.8</v>
      </c>
      <c r="F24" s="27"/>
      <c r="G24" s="27"/>
      <c r="H24" s="27"/>
      <c r="I24" s="27"/>
      <c r="J24" s="27"/>
      <c r="K24" s="27"/>
      <c r="L24" s="36" t="s">
        <v>606</v>
      </c>
    </row>
    <row r="25" spans="1:12" ht="31.2" x14ac:dyDescent="0.3">
      <c r="A25" s="29">
        <v>14</v>
      </c>
      <c r="B25" s="37">
        <v>14</v>
      </c>
      <c r="C25" s="38" t="s">
        <v>10</v>
      </c>
      <c r="D25" s="40" t="s">
        <v>551</v>
      </c>
      <c r="E25" s="39">
        <v>1040.8</v>
      </c>
      <c r="F25" s="27"/>
      <c r="G25" s="27"/>
      <c r="H25" s="27"/>
      <c r="I25" s="27"/>
      <c r="J25" s="27"/>
      <c r="K25" s="27"/>
      <c r="L25" s="36" t="s">
        <v>607</v>
      </c>
    </row>
    <row r="26" spans="1:12" ht="46.8" x14ac:dyDescent="0.3">
      <c r="A26" s="29">
        <v>15</v>
      </c>
      <c r="B26" s="37">
        <v>15</v>
      </c>
      <c r="C26" s="38" t="s">
        <v>23</v>
      </c>
      <c r="D26" s="40" t="s">
        <v>552</v>
      </c>
      <c r="E26" s="39">
        <v>368</v>
      </c>
      <c r="F26" s="27"/>
      <c r="G26" s="27"/>
      <c r="H26" s="27"/>
      <c r="I26" s="27"/>
      <c r="J26" s="27"/>
      <c r="K26" s="27"/>
      <c r="L26" s="36" t="s">
        <v>596</v>
      </c>
    </row>
    <row r="27" spans="1:12" ht="46.8" x14ac:dyDescent="0.3">
      <c r="A27" s="29">
        <v>16</v>
      </c>
      <c r="B27" s="37">
        <v>16</v>
      </c>
      <c r="C27" s="38" t="s">
        <v>12</v>
      </c>
      <c r="D27" s="40" t="s">
        <v>552</v>
      </c>
      <c r="E27" s="39">
        <v>368</v>
      </c>
      <c r="F27" s="27"/>
      <c r="G27" s="27"/>
      <c r="H27" s="27"/>
      <c r="I27" s="27"/>
      <c r="J27" s="27"/>
      <c r="K27" s="27"/>
      <c r="L27" s="36" t="s">
        <v>597</v>
      </c>
    </row>
    <row r="28" spans="1:12" ht="46.8" x14ac:dyDescent="0.3">
      <c r="A28" s="29">
        <v>17</v>
      </c>
      <c r="B28" s="37">
        <v>17</v>
      </c>
      <c r="C28" s="38" t="s">
        <v>13</v>
      </c>
      <c r="D28" s="40" t="s">
        <v>552</v>
      </c>
      <c r="E28" s="39">
        <v>368</v>
      </c>
      <c r="F28" s="27"/>
      <c r="G28" s="27"/>
      <c r="H28" s="27"/>
      <c r="I28" s="27"/>
      <c r="J28" s="27"/>
      <c r="K28" s="27"/>
      <c r="L28" s="36" t="s">
        <v>598</v>
      </c>
    </row>
    <row r="29" spans="1:12" ht="46.8" x14ac:dyDescent="0.3">
      <c r="A29" s="29">
        <v>18</v>
      </c>
      <c r="B29" s="37">
        <v>18</v>
      </c>
      <c r="C29" s="38" t="s">
        <v>24</v>
      </c>
      <c r="D29" s="40" t="s">
        <v>552</v>
      </c>
      <c r="E29" s="39">
        <v>168</v>
      </c>
      <c r="F29" s="27"/>
      <c r="G29" s="27"/>
      <c r="H29" s="27"/>
      <c r="I29" s="27"/>
      <c r="J29" s="27"/>
      <c r="K29" s="27"/>
      <c r="L29" s="36" t="s">
        <v>608</v>
      </c>
    </row>
    <row r="30" spans="1:12" ht="31.2" x14ac:dyDescent="0.3">
      <c r="A30" s="29">
        <v>19</v>
      </c>
      <c r="B30" s="37">
        <v>19</v>
      </c>
      <c r="C30" s="38" t="s">
        <v>14</v>
      </c>
      <c r="D30" s="40" t="s">
        <v>553</v>
      </c>
      <c r="E30" s="39">
        <v>205.5</v>
      </c>
      <c r="F30" s="27"/>
      <c r="G30" s="27"/>
      <c r="H30" s="27"/>
      <c r="I30" s="27"/>
      <c r="J30" s="27"/>
      <c r="K30" s="27"/>
      <c r="L30" s="36" t="s">
        <v>609</v>
      </c>
    </row>
    <row r="31" spans="1:12" ht="171.6" x14ac:dyDescent="0.3">
      <c r="A31" s="29">
        <v>20</v>
      </c>
      <c r="B31" s="37">
        <v>20</v>
      </c>
      <c r="C31" s="38" t="s">
        <v>15</v>
      </c>
      <c r="D31" s="40" t="s">
        <v>551</v>
      </c>
      <c r="E31" s="39">
        <v>160.74</v>
      </c>
      <c r="F31" s="27"/>
      <c r="G31" s="27"/>
      <c r="H31" s="27"/>
      <c r="I31" s="27"/>
      <c r="J31" s="27"/>
      <c r="K31" s="27"/>
      <c r="L31" s="36" t="s">
        <v>610</v>
      </c>
    </row>
    <row r="32" spans="1:12" ht="46.8" x14ac:dyDescent="0.3">
      <c r="A32" s="29">
        <v>21</v>
      </c>
      <c r="B32" s="37">
        <v>21</v>
      </c>
      <c r="C32" s="38" t="s">
        <v>19</v>
      </c>
      <c r="D32" s="40" t="s">
        <v>552</v>
      </c>
      <c r="E32" s="39">
        <v>8</v>
      </c>
      <c r="F32" s="27"/>
      <c r="G32" s="27"/>
      <c r="H32" s="27"/>
      <c r="I32" s="27"/>
      <c r="J32" s="27"/>
      <c r="K32" s="27"/>
      <c r="L32" s="36" t="s">
        <v>604</v>
      </c>
    </row>
    <row r="33" spans="1:12" ht="62.4" x14ac:dyDescent="0.3">
      <c r="A33" s="29">
        <v>22</v>
      </c>
      <c r="B33" s="37">
        <v>22</v>
      </c>
      <c r="C33" s="38" t="s">
        <v>25</v>
      </c>
      <c r="D33" s="40" t="s">
        <v>554</v>
      </c>
      <c r="E33" s="39">
        <v>46.73</v>
      </c>
      <c r="F33" s="27"/>
      <c r="G33" s="27"/>
      <c r="H33" s="27"/>
      <c r="I33" s="27"/>
      <c r="J33" s="27"/>
      <c r="K33" s="27"/>
      <c r="L33" s="36" t="s">
        <v>611</v>
      </c>
    </row>
    <row r="34" spans="1:12" ht="32.4" x14ac:dyDescent="0.3">
      <c r="A34" s="29"/>
      <c r="B34" s="41"/>
      <c r="C34" s="34" t="s">
        <v>26</v>
      </c>
      <c r="D34" s="42"/>
      <c r="E34" s="42"/>
      <c r="F34" s="27"/>
      <c r="G34" s="27"/>
      <c r="H34" s="27"/>
      <c r="I34" s="27"/>
      <c r="J34" s="27"/>
      <c r="K34" s="27"/>
      <c r="L34" s="43"/>
    </row>
    <row r="35" spans="1:12" ht="156" x14ac:dyDescent="0.3">
      <c r="A35" s="29">
        <v>23</v>
      </c>
      <c r="B35" s="37">
        <v>23</v>
      </c>
      <c r="C35" s="38" t="s">
        <v>22</v>
      </c>
      <c r="D35" s="39" t="s">
        <v>551</v>
      </c>
      <c r="E35" s="39">
        <v>961.9</v>
      </c>
      <c r="F35" s="27"/>
      <c r="G35" s="27"/>
      <c r="H35" s="27"/>
      <c r="I35" s="27"/>
      <c r="J35" s="27"/>
      <c r="K35" s="27"/>
      <c r="L35" s="36" t="s">
        <v>612</v>
      </c>
    </row>
    <row r="36" spans="1:12" ht="31.2" x14ac:dyDescent="0.3">
      <c r="A36" s="29">
        <v>24</v>
      </c>
      <c r="B36" s="37">
        <v>24</v>
      </c>
      <c r="C36" s="38" t="s">
        <v>10</v>
      </c>
      <c r="D36" s="39" t="s">
        <v>551</v>
      </c>
      <c r="E36" s="39">
        <v>961.9</v>
      </c>
      <c r="F36" s="27"/>
      <c r="G36" s="27"/>
      <c r="H36" s="27"/>
      <c r="I36" s="27"/>
      <c r="J36" s="27"/>
      <c r="K36" s="27"/>
      <c r="L36" s="36" t="s">
        <v>613</v>
      </c>
    </row>
    <row r="37" spans="1:12" ht="46.8" x14ac:dyDescent="0.3">
      <c r="A37" s="29">
        <v>25</v>
      </c>
      <c r="B37" s="37">
        <v>25</v>
      </c>
      <c r="C37" s="38" t="s">
        <v>23</v>
      </c>
      <c r="D37" s="39" t="s">
        <v>552</v>
      </c>
      <c r="E37" s="39">
        <v>480</v>
      </c>
      <c r="F37" s="27"/>
      <c r="G37" s="27"/>
      <c r="H37" s="27"/>
      <c r="I37" s="27"/>
      <c r="J37" s="27"/>
      <c r="K37" s="27"/>
      <c r="L37" s="36" t="s">
        <v>596</v>
      </c>
    </row>
    <row r="38" spans="1:12" ht="46.8" x14ac:dyDescent="0.3">
      <c r="A38" s="29">
        <v>26</v>
      </c>
      <c r="B38" s="37">
        <v>26</v>
      </c>
      <c r="C38" s="38" t="s">
        <v>24</v>
      </c>
      <c r="D38" s="39" t="s">
        <v>552</v>
      </c>
      <c r="E38" s="39">
        <v>184</v>
      </c>
      <c r="F38" s="27"/>
      <c r="G38" s="27"/>
      <c r="H38" s="27"/>
      <c r="I38" s="27"/>
      <c r="J38" s="27"/>
      <c r="K38" s="27"/>
      <c r="L38" s="36" t="s">
        <v>608</v>
      </c>
    </row>
    <row r="39" spans="1:12" ht="46.8" x14ac:dyDescent="0.3">
      <c r="A39" s="29">
        <v>27</v>
      </c>
      <c r="B39" s="37">
        <v>27</v>
      </c>
      <c r="C39" s="38" t="s">
        <v>12</v>
      </c>
      <c r="D39" s="39" t="s">
        <v>552</v>
      </c>
      <c r="E39" s="39">
        <v>184</v>
      </c>
      <c r="F39" s="27"/>
      <c r="G39" s="27"/>
      <c r="H39" s="27"/>
      <c r="I39" s="27"/>
      <c r="J39" s="27"/>
      <c r="K39" s="27"/>
      <c r="L39" s="36" t="s">
        <v>597</v>
      </c>
    </row>
    <row r="40" spans="1:12" ht="46.8" x14ac:dyDescent="0.3">
      <c r="A40" s="29">
        <v>28</v>
      </c>
      <c r="B40" s="37">
        <v>28</v>
      </c>
      <c r="C40" s="38" t="s">
        <v>13</v>
      </c>
      <c r="D40" s="39" t="s">
        <v>552</v>
      </c>
      <c r="E40" s="39">
        <v>184</v>
      </c>
      <c r="F40" s="27"/>
      <c r="G40" s="27"/>
      <c r="H40" s="27"/>
      <c r="I40" s="27"/>
      <c r="J40" s="27"/>
      <c r="K40" s="27"/>
      <c r="L40" s="36" t="s">
        <v>598</v>
      </c>
    </row>
    <row r="41" spans="1:12" ht="31.2" x14ac:dyDescent="0.3">
      <c r="A41" s="29">
        <v>29</v>
      </c>
      <c r="B41" s="37">
        <v>29</v>
      </c>
      <c r="C41" s="38" t="s">
        <v>14</v>
      </c>
      <c r="D41" s="39" t="s">
        <v>553</v>
      </c>
      <c r="E41" s="39">
        <v>110.1</v>
      </c>
      <c r="F41" s="27"/>
      <c r="G41" s="27"/>
      <c r="H41" s="27"/>
      <c r="I41" s="27"/>
      <c r="J41" s="27"/>
      <c r="K41" s="27"/>
      <c r="L41" s="36" t="s">
        <v>614</v>
      </c>
    </row>
    <row r="42" spans="1:12" ht="156" x14ac:dyDescent="0.3">
      <c r="A42" s="29">
        <v>30</v>
      </c>
      <c r="B42" s="37">
        <v>30</v>
      </c>
      <c r="C42" s="38" t="s">
        <v>15</v>
      </c>
      <c r="D42" s="39" t="s">
        <v>551</v>
      </c>
      <c r="E42" s="39">
        <v>78.2</v>
      </c>
      <c r="F42" s="27"/>
      <c r="G42" s="27"/>
      <c r="H42" s="27"/>
      <c r="I42" s="27"/>
      <c r="J42" s="27"/>
      <c r="K42" s="27"/>
      <c r="L42" s="36" t="s">
        <v>615</v>
      </c>
    </row>
    <row r="43" spans="1:12" ht="93.6" x14ac:dyDescent="0.3">
      <c r="A43" s="29">
        <v>31</v>
      </c>
      <c r="B43" s="37">
        <v>31</v>
      </c>
      <c r="C43" s="38" t="s">
        <v>27</v>
      </c>
      <c r="D43" s="39" t="s">
        <v>554</v>
      </c>
      <c r="E43" s="44">
        <v>73.83</v>
      </c>
      <c r="F43" s="27"/>
      <c r="G43" s="27"/>
      <c r="H43" s="27"/>
      <c r="I43" s="27"/>
      <c r="J43" s="27"/>
      <c r="K43" s="27"/>
      <c r="L43" s="36" t="s">
        <v>616</v>
      </c>
    </row>
    <row r="44" spans="1:12" ht="78" x14ac:dyDescent="0.3">
      <c r="A44" s="29">
        <v>32</v>
      </c>
      <c r="B44" s="37">
        <v>32</v>
      </c>
      <c r="C44" s="38" t="s">
        <v>25</v>
      </c>
      <c r="D44" s="39" t="s">
        <v>554</v>
      </c>
      <c r="E44" s="44">
        <v>93.46</v>
      </c>
      <c r="F44" s="27"/>
      <c r="G44" s="27"/>
      <c r="H44" s="27"/>
      <c r="I44" s="27"/>
      <c r="J44" s="27"/>
      <c r="K44" s="27"/>
      <c r="L44" s="36" t="s">
        <v>617</v>
      </c>
    </row>
    <row r="45" spans="1:12" ht="46.8" x14ac:dyDescent="0.3">
      <c r="A45" s="29">
        <v>33</v>
      </c>
      <c r="B45" s="37">
        <v>33</v>
      </c>
      <c r="C45" s="38" t="s">
        <v>28</v>
      </c>
      <c r="D45" s="39" t="s">
        <v>552</v>
      </c>
      <c r="E45" s="39">
        <v>3</v>
      </c>
      <c r="F45" s="27"/>
      <c r="G45" s="27"/>
      <c r="H45" s="27"/>
      <c r="I45" s="27"/>
      <c r="J45" s="27"/>
      <c r="K45" s="27"/>
      <c r="L45" s="36" t="s">
        <v>618</v>
      </c>
    </row>
    <row r="46" spans="1:12" ht="46.8" x14ac:dyDescent="0.3">
      <c r="A46" s="29">
        <v>34</v>
      </c>
      <c r="B46" s="37">
        <v>34</v>
      </c>
      <c r="C46" s="38" t="s">
        <v>19</v>
      </c>
      <c r="D46" s="39" t="s">
        <v>552</v>
      </c>
      <c r="E46" s="39">
        <v>8</v>
      </c>
      <c r="F46" s="27"/>
      <c r="G46" s="27"/>
      <c r="H46" s="27"/>
      <c r="I46" s="27"/>
      <c r="J46" s="27"/>
      <c r="K46" s="27"/>
      <c r="L46" s="36" t="s">
        <v>619</v>
      </c>
    </row>
    <row r="47" spans="1:12" ht="32.4" x14ac:dyDescent="0.3">
      <c r="A47" s="29"/>
      <c r="B47" s="37"/>
      <c r="C47" s="34" t="s">
        <v>29</v>
      </c>
      <c r="D47" s="39"/>
      <c r="E47" s="39"/>
      <c r="F47" s="27"/>
      <c r="G47" s="27"/>
      <c r="H47" s="27"/>
      <c r="I47" s="27"/>
      <c r="J47" s="27"/>
      <c r="K47" s="27"/>
      <c r="L47" s="36"/>
    </row>
    <row r="48" spans="1:12" ht="156" x14ac:dyDescent="0.3">
      <c r="A48" s="29">
        <v>35</v>
      </c>
      <c r="B48" s="37">
        <v>35</v>
      </c>
      <c r="C48" s="38" t="s">
        <v>30</v>
      </c>
      <c r="D48" s="39" t="s">
        <v>551</v>
      </c>
      <c r="E48" s="39">
        <v>1475.4</v>
      </c>
      <c r="F48" s="27"/>
      <c r="G48" s="27"/>
      <c r="H48" s="27"/>
      <c r="I48" s="27"/>
      <c r="J48" s="27"/>
      <c r="K48" s="27"/>
      <c r="L48" s="36" t="s">
        <v>620</v>
      </c>
    </row>
    <row r="49" spans="1:12" ht="15.6" x14ac:dyDescent="0.3">
      <c r="A49" s="29">
        <v>36</v>
      </c>
      <c r="B49" s="37">
        <v>36</v>
      </c>
      <c r="C49" s="38" t="s">
        <v>31</v>
      </c>
      <c r="D49" s="39" t="s">
        <v>551</v>
      </c>
      <c r="E49" s="39">
        <v>1475.4</v>
      </c>
      <c r="F49" s="27"/>
      <c r="G49" s="27"/>
      <c r="H49" s="27"/>
      <c r="I49" s="27"/>
      <c r="J49" s="27"/>
      <c r="K49" s="27"/>
      <c r="L49" s="36" t="s">
        <v>621</v>
      </c>
    </row>
    <row r="50" spans="1:12" ht="171.6" x14ac:dyDescent="0.3">
      <c r="A50" s="29">
        <v>37</v>
      </c>
      <c r="B50" s="37">
        <v>37</v>
      </c>
      <c r="C50" s="38" t="s">
        <v>32</v>
      </c>
      <c r="D50" s="39" t="s">
        <v>551</v>
      </c>
      <c r="E50" s="39">
        <v>1475.4</v>
      </c>
      <c r="F50" s="27"/>
      <c r="G50" s="27"/>
      <c r="H50" s="27"/>
      <c r="I50" s="27"/>
      <c r="J50" s="27"/>
      <c r="K50" s="27"/>
      <c r="L50" s="36" t="s">
        <v>622</v>
      </c>
    </row>
    <row r="51" spans="1:12" ht="15.6" x14ac:dyDescent="0.3">
      <c r="A51" s="29">
        <v>38</v>
      </c>
      <c r="B51" s="37">
        <v>38</v>
      </c>
      <c r="C51" s="38" t="s">
        <v>33</v>
      </c>
      <c r="D51" s="39" t="s">
        <v>551</v>
      </c>
      <c r="E51" s="39">
        <v>1475.4</v>
      </c>
      <c r="F51" s="27"/>
      <c r="G51" s="27"/>
      <c r="H51" s="27"/>
      <c r="I51" s="27"/>
      <c r="J51" s="27"/>
      <c r="K51" s="27"/>
      <c r="L51" s="36" t="s">
        <v>623</v>
      </c>
    </row>
    <row r="52" spans="1:12" ht="31.2" x14ac:dyDescent="0.3">
      <c r="A52" s="29">
        <v>39</v>
      </c>
      <c r="B52" s="37">
        <v>39</v>
      </c>
      <c r="C52" s="38" t="s">
        <v>34</v>
      </c>
      <c r="D52" s="39" t="s">
        <v>552</v>
      </c>
      <c r="E52" s="39">
        <v>1032</v>
      </c>
      <c r="F52" s="27"/>
      <c r="G52" s="27"/>
      <c r="H52" s="27"/>
      <c r="I52" s="27"/>
      <c r="J52" s="27"/>
      <c r="K52" s="27"/>
      <c r="L52" s="36" t="s">
        <v>596</v>
      </c>
    </row>
    <row r="53" spans="1:12" ht="31.2" x14ac:dyDescent="0.3">
      <c r="A53" s="29">
        <v>40</v>
      </c>
      <c r="B53" s="37">
        <v>40</v>
      </c>
      <c r="C53" s="38" t="s">
        <v>35</v>
      </c>
      <c r="D53" s="39" t="s">
        <v>552</v>
      </c>
      <c r="E53" s="39">
        <v>184</v>
      </c>
      <c r="F53" s="27"/>
      <c r="G53" s="27"/>
      <c r="H53" s="27"/>
      <c r="I53" s="27"/>
      <c r="J53" s="27"/>
      <c r="K53" s="27"/>
      <c r="L53" s="36" t="s">
        <v>624</v>
      </c>
    </row>
    <row r="54" spans="1:12" ht="31.2" x14ac:dyDescent="0.3">
      <c r="A54" s="29">
        <v>41</v>
      </c>
      <c r="B54" s="37">
        <v>41</v>
      </c>
      <c r="C54" s="38" t="s">
        <v>36</v>
      </c>
      <c r="D54" s="39" t="s">
        <v>552</v>
      </c>
      <c r="E54" s="39">
        <v>184</v>
      </c>
      <c r="F54" s="27"/>
      <c r="G54" s="27"/>
      <c r="H54" s="27"/>
      <c r="I54" s="27"/>
      <c r="J54" s="27"/>
      <c r="K54" s="27"/>
      <c r="L54" s="36" t="s">
        <v>597</v>
      </c>
    </row>
    <row r="55" spans="1:12" ht="15.6" x14ac:dyDescent="0.3">
      <c r="A55" s="29">
        <v>42</v>
      </c>
      <c r="B55" s="37">
        <v>42</v>
      </c>
      <c r="C55" s="38" t="s">
        <v>37</v>
      </c>
      <c r="D55" s="39" t="s">
        <v>553</v>
      </c>
      <c r="E55" s="39">
        <v>23.8</v>
      </c>
      <c r="F55" s="27"/>
      <c r="G55" s="27"/>
      <c r="H55" s="27"/>
      <c r="I55" s="27"/>
      <c r="J55" s="27"/>
      <c r="K55" s="27"/>
      <c r="L55" s="36" t="s">
        <v>625</v>
      </c>
    </row>
    <row r="56" spans="1:12" ht="156" x14ac:dyDescent="0.3">
      <c r="A56" s="29">
        <v>43</v>
      </c>
      <c r="B56" s="37">
        <v>43</v>
      </c>
      <c r="C56" s="38" t="s">
        <v>38</v>
      </c>
      <c r="D56" s="39" t="s">
        <v>551</v>
      </c>
      <c r="E56" s="39">
        <v>30.5</v>
      </c>
      <c r="F56" s="27"/>
      <c r="G56" s="27"/>
      <c r="H56" s="27"/>
      <c r="I56" s="27"/>
      <c r="J56" s="27"/>
      <c r="K56" s="27"/>
      <c r="L56" s="36" t="s">
        <v>626</v>
      </c>
    </row>
    <row r="57" spans="1:12" ht="31.2" x14ac:dyDescent="0.3">
      <c r="A57" s="29">
        <v>44</v>
      </c>
      <c r="B57" s="37">
        <v>44</v>
      </c>
      <c r="C57" s="38" t="s">
        <v>39</v>
      </c>
      <c r="D57" s="39" t="s">
        <v>552</v>
      </c>
      <c r="E57" s="39">
        <v>1</v>
      </c>
      <c r="F57" s="27"/>
      <c r="G57" s="27"/>
      <c r="H57" s="27"/>
      <c r="I57" s="27"/>
      <c r="J57" s="27"/>
      <c r="K57" s="27"/>
      <c r="L57" s="36" t="s">
        <v>627</v>
      </c>
    </row>
    <row r="58" spans="1:12" ht="31.2" x14ac:dyDescent="0.3">
      <c r="A58" s="29">
        <v>45</v>
      </c>
      <c r="B58" s="37">
        <v>45</v>
      </c>
      <c r="C58" s="38" t="s">
        <v>40</v>
      </c>
      <c r="D58" s="39" t="s">
        <v>552</v>
      </c>
      <c r="E58" s="39">
        <v>8</v>
      </c>
      <c r="F58" s="27"/>
      <c r="G58" s="27"/>
      <c r="H58" s="27"/>
      <c r="I58" s="27"/>
      <c r="J58" s="27"/>
      <c r="K58" s="27"/>
      <c r="L58" s="36" t="s">
        <v>628</v>
      </c>
    </row>
    <row r="59" spans="1:12" ht="78" x14ac:dyDescent="0.3">
      <c r="A59" s="29">
        <v>46</v>
      </c>
      <c r="B59" s="37">
        <v>46</v>
      </c>
      <c r="C59" s="38" t="s">
        <v>41</v>
      </c>
      <c r="D59" s="39" t="s">
        <v>554</v>
      </c>
      <c r="E59" s="39">
        <v>46.73</v>
      </c>
      <c r="F59" s="27"/>
      <c r="G59" s="27"/>
      <c r="H59" s="27"/>
      <c r="I59" s="27"/>
      <c r="J59" s="27"/>
      <c r="K59" s="27"/>
      <c r="L59" s="36" t="s">
        <v>617</v>
      </c>
    </row>
    <row r="60" spans="1:12" ht="32.4" x14ac:dyDescent="0.3">
      <c r="A60" s="29"/>
      <c r="B60" s="37"/>
      <c r="C60" s="34" t="s">
        <v>42</v>
      </c>
      <c r="D60" s="39"/>
      <c r="E60" s="39"/>
      <c r="F60" s="27"/>
      <c r="G60" s="27"/>
      <c r="H60" s="27"/>
      <c r="I60" s="27"/>
      <c r="J60" s="27"/>
      <c r="K60" s="27"/>
      <c r="L60" s="36"/>
    </row>
    <row r="61" spans="1:12" ht="156" x14ac:dyDescent="0.3">
      <c r="A61" s="29">
        <v>47</v>
      </c>
      <c r="B61" s="37">
        <v>47</v>
      </c>
      <c r="C61" s="38" t="s">
        <v>30</v>
      </c>
      <c r="D61" s="39" t="s">
        <v>551</v>
      </c>
      <c r="E61" s="39">
        <v>956.8</v>
      </c>
      <c r="F61" s="27"/>
      <c r="G61" s="27"/>
      <c r="H61" s="27"/>
      <c r="I61" s="27"/>
      <c r="J61" s="27"/>
      <c r="K61" s="27"/>
      <c r="L61" s="36" t="s">
        <v>629</v>
      </c>
    </row>
    <row r="62" spans="1:12" ht="15.6" x14ac:dyDescent="0.3">
      <c r="A62" s="29">
        <v>48</v>
      </c>
      <c r="B62" s="37">
        <v>48</v>
      </c>
      <c r="C62" s="38" t="s">
        <v>31</v>
      </c>
      <c r="D62" s="39" t="s">
        <v>551</v>
      </c>
      <c r="E62" s="39">
        <v>956.8</v>
      </c>
      <c r="F62" s="27"/>
      <c r="G62" s="27"/>
      <c r="H62" s="27"/>
      <c r="I62" s="27"/>
      <c r="J62" s="27"/>
      <c r="K62" s="27"/>
      <c r="L62" s="36" t="s">
        <v>630</v>
      </c>
    </row>
    <row r="63" spans="1:12" ht="171.6" x14ac:dyDescent="0.3">
      <c r="A63" s="29">
        <v>49</v>
      </c>
      <c r="B63" s="37">
        <v>49</v>
      </c>
      <c r="C63" s="38" t="s">
        <v>32</v>
      </c>
      <c r="D63" s="39" t="s">
        <v>551</v>
      </c>
      <c r="E63" s="39">
        <v>956.8</v>
      </c>
      <c r="F63" s="27"/>
      <c r="G63" s="27"/>
      <c r="H63" s="27"/>
      <c r="I63" s="27"/>
      <c r="J63" s="27"/>
      <c r="K63" s="27"/>
      <c r="L63" s="36" t="s">
        <v>631</v>
      </c>
    </row>
    <row r="64" spans="1:12" ht="15.6" x14ac:dyDescent="0.3">
      <c r="A64" s="29">
        <v>50</v>
      </c>
      <c r="B64" s="37">
        <v>50</v>
      </c>
      <c r="C64" s="38" t="s">
        <v>33</v>
      </c>
      <c r="D64" s="39" t="s">
        <v>551</v>
      </c>
      <c r="E64" s="39">
        <v>956.8</v>
      </c>
      <c r="F64" s="27"/>
      <c r="G64" s="27"/>
      <c r="H64" s="27"/>
      <c r="I64" s="27"/>
      <c r="J64" s="27"/>
      <c r="K64" s="27"/>
      <c r="L64" s="36" t="s">
        <v>632</v>
      </c>
    </row>
    <row r="65" spans="1:12" ht="31.2" x14ac:dyDescent="0.3">
      <c r="A65" s="29">
        <v>51</v>
      </c>
      <c r="B65" s="37">
        <v>51</v>
      </c>
      <c r="C65" s="38" t="s">
        <v>34</v>
      </c>
      <c r="D65" s="39" t="s">
        <v>552</v>
      </c>
      <c r="E65" s="39">
        <v>848</v>
      </c>
      <c r="F65" s="27"/>
      <c r="G65" s="27"/>
      <c r="H65" s="27"/>
      <c r="I65" s="27"/>
      <c r="J65" s="27"/>
      <c r="K65" s="27"/>
      <c r="L65" s="36" t="s">
        <v>596</v>
      </c>
    </row>
    <row r="66" spans="1:12" ht="31.2" x14ac:dyDescent="0.3">
      <c r="A66" s="29">
        <v>52</v>
      </c>
      <c r="B66" s="37">
        <v>52</v>
      </c>
      <c r="C66" s="38" t="s">
        <v>37</v>
      </c>
      <c r="D66" s="39" t="s">
        <v>553</v>
      </c>
      <c r="E66" s="44">
        <v>110.03</v>
      </c>
      <c r="F66" s="27"/>
      <c r="G66" s="27"/>
      <c r="H66" s="27"/>
      <c r="I66" s="27"/>
      <c r="J66" s="27"/>
      <c r="K66" s="27"/>
      <c r="L66" s="36" t="s">
        <v>633</v>
      </c>
    </row>
    <row r="67" spans="1:12" ht="171.6" x14ac:dyDescent="0.3">
      <c r="A67" s="29">
        <v>53</v>
      </c>
      <c r="B67" s="37">
        <v>53</v>
      </c>
      <c r="C67" s="38" t="s">
        <v>38</v>
      </c>
      <c r="D67" s="39" t="s">
        <v>551</v>
      </c>
      <c r="E67" s="39">
        <v>50.7</v>
      </c>
      <c r="F67" s="27"/>
      <c r="G67" s="27"/>
      <c r="H67" s="27"/>
      <c r="I67" s="27"/>
      <c r="J67" s="27"/>
      <c r="K67" s="27"/>
      <c r="L67" s="36" t="s">
        <v>634</v>
      </c>
    </row>
    <row r="68" spans="1:12" ht="78" x14ac:dyDescent="0.3">
      <c r="A68" s="29">
        <v>54</v>
      </c>
      <c r="B68" s="37">
        <v>54</v>
      </c>
      <c r="C68" s="38" t="s">
        <v>41</v>
      </c>
      <c r="D68" s="39" t="s">
        <v>554</v>
      </c>
      <c r="E68" s="44">
        <v>46.73</v>
      </c>
      <c r="F68" s="27"/>
      <c r="G68" s="27"/>
      <c r="H68" s="27"/>
      <c r="I68" s="27"/>
      <c r="J68" s="27"/>
      <c r="K68" s="27"/>
      <c r="L68" s="36" t="s">
        <v>617</v>
      </c>
    </row>
    <row r="69" spans="1:12" ht="32.4" x14ac:dyDescent="0.3">
      <c r="A69" s="29"/>
      <c r="B69" s="37"/>
      <c r="C69" s="34" t="s">
        <v>43</v>
      </c>
      <c r="D69" s="39"/>
      <c r="E69" s="45"/>
      <c r="F69" s="27"/>
      <c r="G69" s="27"/>
      <c r="H69" s="27"/>
      <c r="I69" s="27"/>
      <c r="J69" s="27"/>
      <c r="K69" s="27"/>
      <c r="L69" s="36"/>
    </row>
    <row r="70" spans="1:12" ht="171.6" x14ac:dyDescent="0.3">
      <c r="A70" s="29">
        <v>55</v>
      </c>
      <c r="B70" s="37">
        <v>55</v>
      </c>
      <c r="C70" s="38" t="s">
        <v>44</v>
      </c>
      <c r="D70" s="39" t="s">
        <v>551</v>
      </c>
      <c r="E70" s="39">
        <v>960.6</v>
      </c>
      <c r="F70" s="27"/>
      <c r="G70" s="27"/>
      <c r="H70" s="27"/>
      <c r="I70" s="27"/>
      <c r="J70" s="27"/>
      <c r="K70" s="27"/>
      <c r="L70" s="36" t="s">
        <v>635</v>
      </c>
    </row>
    <row r="71" spans="1:12" ht="156" x14ac:dyDescent="0.3">
      <c r="A71" s="29">
        <v>56</v>
      </c>
      <c r="B71" s="37">
        <v>56</v>
      </c>
      <c r="C71" s="38" t="s">
        <v>45</v>
      </c>
      <c r="D71" s="39" t="s">
        <v>551</v>
      </c>
      <c r="E71" s="39">
        <v>960.6</v>
      </c>
      <c r="F71" s="27"/>
      <c r="G71" s="27"/>
      <c r="H71" s="27"/>
      <c r="I71" s="27"/>
      <c r="J71" s="27"/>
      <c r="K71" s="27"/>
      <c r="L71" s="36" t="s">
        <v>636</v>
      </c>
    </row>
    <row r="72" spans="1:12" ht="15.6" x14ac:dyDescent="0.3">
      <c r="A72" s="29">
        <v>57</v>
      </c>
      <c r="B72" s="37">
        <v>57</v>
      </c>
      <c r="C72" s="38" t="s">
        <v>31</v>
      </c>
      <c r="D72" s="39" t="s">
        <v>551</v>
      </c>
      <c r="E72" s="39">
        <v>960.6</v>
      </c>
      <c r="F72" s="27"/>
      <c r="G72" s="27"/>
      <c r="H72" s="27"/>
      <c r="I72" s="27"/>
      <c r="J72" s="27"/>
      <c r="K72" s="27"/>
      <c r="L72" s="36" t="s">
        <v>637</v>
      </c>
    </row>
    <row r="73" spans="1:12" ht="31.2" x14ac:dyDescent="0.3">
      <c r="A73" s="29">
        <v>58</v>
      </c>
      <c r="B73" s="37">
        <v>58</v>
      </c>
      <c r="C73" s="38" t="s">
        <v>46</v>
      </c>
      <c r="D73" s="39" t="s">
        <v>552</v>
      </c>
      <c r="E73" s="39">
        <v>936</v>
      </c>
      <c r="F73" s="27"/>
      <c r="G73" s="27"/>
      <c r="H73" s="27"/>
      <c r="I73" s="27"/>
      <c r="J73" s="27"/>
      <c r="K73" s="27"/>
      <c r="L73" s="36" t="s">
        <v>608</v>
      </c>
    </row>
    <row r="74" spans="1:12" ht="31.2" x14ac:dyDescent="0.3">
      <c r="A74" s="29">
        <v>59</v>
      </c>
      <c r="B74" s="37">
        <v>59</v>
      </c>
      <c r="C74" s="38" t="s">
        <v>39</v>
      </c>
      <c r="D74" s="39" t="s">
        <v>552</v>
      </c>
      <c r="E74" s="39">
        <v>2</v>
      </c>
      <c r="F74" s="27"/>
      <c r="G74" s="27"/>
      <c r="H74" s="27"/>
      <c r="I74" s="27"/>
      <c r="J74" s="27"/>
      <c r="K74" s="27"/>
      <c r="L74" s="36" t="s">
        <v>638</v>
      </c>
    </row>
    <row r="75" spans="1:12" ht="15.6" x14ac:dyDescent="0.3">
      <c r="A75" s="29">
        <v>60</v>
      </c>
      <c r="B75" s="37">
        <v>60</v>
      </c>
      <c r="C75" s="38" t="s">
        <v>40</v>
      </c>
      <c r="D75" s="39" t="s">
        <v>552</v>
      </c>
      <c r="E75" s="39">
        <v>3</v>
      </c>
      <c r="F75" s="27"/>
      <c r="G75" s="27"/>
      <c r="H75" s="27"/>
      <c r="I75" s="27"/>
      <c r="J75" s="27"/>
      <c r="K75" s="27"/>
      <c r="L75" s="36" t="s">
        <v>639</v>
      </c>
    </row>
    <row r="76" spans="1:12" ht="46.8" x14ac:dyDescent="0.3">
      <c r="A76" s="29">
        <v>61</v>
      </c>
      <c r="B76" s="37">
        <v>61</v>
      </c>
      <c r="C76" s="38" t="s">
        <v>47</v>
      </c>
      <c r="D76" s="39" t="s">
        <v>552</v>
      </c>
      <c r="E76" s="39">
        <v>312</v>
      </c>
      <c r="F76" s="27"/>
      <c r="G76" s="27"/>
      <c r="H76" s="27"/>
      <c r="I76" s="27"/>
      <c r="J76" s="27"/>
      <c r="K76" s="27"/>
      <c r="L76" s="36" t="s">
        <v>640</v>
      </c>
    </row>
    <row r="77" spans="1:12" ht="124.8" x14ac:dyDescent="0.3">
      <c r="A77" s="29">
        <v>62</v>
      </c>
      <c r="B77" s="37">
        <v>62</v>
      </c>
      <c r="C77" s="38" t="s">
        <v>48</v>
      </c>
      <c r="D77" s="39" t="s">
        <v>551</v>
      </c>
      <c r="E77" s="39">
        <v>358.2</v>
      </c>
      <c r="F77" s="27"/>
      <c r="G77" s="27"/>
      <c r="H77" s="27"/>
      <c r="I77" s="27"/>
      <c r="J77" s="27"/>
      <c r="K77" s="27"/>
      <c r="L77" s="36" t="s">
        <v>641</v>
      </c>
    </row>
    <row r="78" spans="1:12" ht="327.60000000000002" x14ac:dyDescent="0.3">
      <c r="A78" s="29">
        <v>63</v>
      </c>
      <c r="B78" s="37">
        <v>63</v>
      </c>
      <c r="C78" s="38" t="s">
        <v>49</v>
      </c>
      <c r="D78" s="39" t="s">
        <v>555</v>
      </c>
      <c r="E78" s="39">
        <v>10.7</v>
      </c>
      <c r="F78" s="27"/>
      <c r="G78" s="27"/>
      <c r="H78" s="27"/>
      <c r="I78" s="27"/>
      <c r="J78" s="27"/>
      <c r="K78" s="27"/>
      <c r="L78" s="36" t="s">
        <v>642</v>
      </c>
    </row>
    <row r="79" spans="1:12" ht="327.60000000000002" x14ac:dyDescent="0.3">
      <c r="A79" s="29">
        <v>64</v>
      </c>
      <c r="B79" s="37">
        <v>64</v>
      </c>
      <c r="C79" s="38" t="s">
        <v>50</v>
      </c>
      <c r="D79" s="39" t="s">
        <v>551</v>
      </c>
      <c r="E79" s="44">
        <v>35.54</v>
      </c>
      <c r="F79" s="27"/>
      <c r="G79" s="27"/>
      <c r="H79" s="27"/>
      <c r="I79" s="27"/>
      <c r="J79" s="27"/>
      <c r="K79" s="27"/>
      <c r="L79" s="36" t="s">
        <v>643</v>
      </c>
    </row>
    <row r="80" spans="1:12" ht="280.8" x14ac:dyDescent="0.3">
      <c r="A80" s="29">
        <v>65</v>
      </c>
      <c r="B80" s="37">
        <v>65</v>
      </c>
      <c r="C80" s="38" t="s">
        <v>50</v>
      </c>
      <c r="D80" s="39" t="s">
        <v>551</v>
      </c>
      <c r="E80" s="44">
        <v>35.54</v>
      </c>
      <c r="F80" s="27"/>
      <c r="G80" s="27"/>
      <c r="H80" s="27"/>
      <c r="I80" s="27"/>
      <c r="J80" s="27"/>
      <c r="K80" s="27"/>
      <c r="L80" s="36" t="s">
        <v>644</v>
      </c>
    </row>
    <row r="81" spans="1:12" ht="140.4" x14ac:dyDescent="0.3">
      <c r="A81" s="29">
        <v>66</v>
      </c>
      <c r="B81" s="37">
        <v>66</v>
      </c>
      <c r="C81" s="38" t="s">
        <v>51</v>
      </c>
      <c r="D81" s="39" t="s">
        <v>553</v>
      </c>
      <c r="E81" s="39">
        <v>338.5</v>
      </c>
      <c r="F81" s="27"/>
      <c r="G81" s="27"/>
      <c r="H81" s="27"/>
      <c r="I81" s="27"/>
      <c r="J81" s="27"/>
      <c r="K81" s="27"/>
      <c r="L81" s="36" t="s">
        <v>645</v>
      </c>
    </row>
    <row r="82" spans="1:12" ht="15" customHeight="1" x14ac:dyDescent="0.3">
      <c r="A82" s="29">
        <v>67</v>
      </c>
      <c r="B82" s="37">
        <v>67</v>
      </c>
      <c r="C82" s="38" t="s">
        <v>52</v>
      </c>
      <c r="D82" s="39" t="s">
        <v>551</v>
      </c>
      <c r="E82" s="39">
        <v>144.80000000000001</v>
      </c>
      <c r="F82" s="27"/>
      <c r="G82" s="27"/>
      <c r="H82" s="27"/>
      <c r="I82" s="27"/>
      <c r="J82" s="27"/>
      <c r="K82" s="27"/>
      <c r="L82" s="36" t="s">
        <v>646</v>
      </c>
    </row>
    <row r="83" spans="1:12" ht="124.8" x14ac:dyDescent="0.3">
      <c r="A83" s="29">
        <v>68</v>
      </c>
      <c r="B83" s="37">
        <v>68</v>
      </c>
      <c r="C83" s="46" t="s">
        <v>53</v>
      </c>
      <c r="D83" s="47" t="s">
        <v>551</v>
      </c>
      <c r="E83" s="48">
        <v>53.04</v>
      </c>
      <c r="F83" s="27"/>
      <c r="G83" s="27"/>
      <c r="H83" s="27"/>
      <c r="I83" s="27"/>
      <c r="J83" s="27"/>
      <c r="K83" s="27"/>
      <c r="L83" s="36" t="s">
        <v>647</v>
      </c>
    </row>
    <row r="84" spans="1:12" ht="31.2" x14ac:dyDescent="0.3">
      <c r="A84" s="29"/>
      <c r="B84" s="37"/>
      <c r="C84" s="49" t="s">
        <v>54</v>
      </c>
      <c r="D84" s="39"/>
      <c r="E84" s="39"/>
      <c r="F84" s="27"/>
      <c r="G84" s="27"/>
      <c r="H84" s="27"/>
      <c r="I84" s="27"/>
      <c r="J84" s="27"/>
      <c r="K84" s="27"/>
      <c r="L84" s="36"/>
    </row>
    <row r="85" spans="1:12" ht="156" x14ac:dyDescent="0.3">
      <c r="A85" s="29">
        <v>69</v>
      </c>
      <c r="B85" s="37">
        <v>69</v>
      </c>
      <c r="C85" s="38" t="s">
        <v>55</v>
      </c>
      <c r="D85" s="39" t="s">
        <v>551</v>
      </c>
      <c r="E85" s="39">
        <v>718.6</v>
      </c>
      <c r="F85" s="27"/>
      <c r="G85" s="27"/>
      <c r="H85" s="27"/>
      <c r="I85" s="27"/>
      <c r="J85" s="27"/>
      <c r="K85" s="27"/>
      <c r="L85" s="36" t="s">
        <v>648</v>
      </c>
    </row>
    <row r="86" spans="1:12" ht="15.6" x14ac:dyDescent="0.3">
      <c r="A86" s="29">
        <v>70</v>
      </c>
      <c r="B86" s="37">
        <v>70</v>
      </c>
      <c r="C86" s="38" t="s">
        <v>31</v>
      </c>
      <c r="D86" s="39" t="s">
        <v>551</v>
      </c>
      <c r="E86" s="39">
        <v>718.6</v>
      </c>
      <c r="F86" s="27"/>
      <c r="G86" s="27"/>
      <c r="H86" s="27"/>
      <c r="I86" s="27"/>
      <c r="J86" s="27"/>
      <c r="K86" s="27"/>
      <c r="L86" s="36" t="s">
        <v>613</v>
      </c>
    </row>
    <row r="87" spans="1:12" ht="124.8" x14ac:dyDescent="0.3">
      <c r="A87" s="29">
        <v>71</v>
      </c>
      <c r="B87" s="37">
        <v>71</v>
      </c>
      <c r="C87" s="38" t="s">
        <v>56</v>
      </c>
      <c r="D87" s="39" t="s">
        <v>551</v>
      </c>
      <c r="E87" s="39">
        <v>718.6</v>
      </c>
      <c r="F87" s="27"/>
      <c r="G87" s="27"/>
      <c r="H87" s="27"/>
      <c r="I87" s="27"/>
      <c r="J87" s="27"/>
      <c r="K87" s="27"/>
      <c r="L87" s="36" t="s">
        <v>649</v>
      </c>
    </row>
    <row r="88" spans="1:12" ht="31.2" x14ac:dyDescent="0.3">
      <c r="A88" s="29">
        <v>72</v>
      </c>
      <c r="B88" s="37">
        <v>72</v>
      </c>
      <c r="C88" s="38" t="s">
        <v>34</v>
      </c>
      <c r="D88" s="39" t="s">
        <v>552</v>
      </c>
      <c r="E88" s="39">
        <v>624</v>
      </c>
      <c r="F88" s="27"/>
      <c r="G88" s="27"/>
      <c r="H88" s="27"/>
      <c r="I88" s="27"/>
      <c r="J88" s="27"/>
      <c r="K88" s="27"/>
      <c r="L88" s="36" t="s">
        <v>596</v>
      </c>
    </row>
    <row r="89" spans="1:12" ht="46.8" x14ac:dyDescent="0.3">
      <c r="A89" s="29">
        <v>73</v>
      </c>
      <c r="B89" s="37">
        <v>73</v>
      </c>
      <c r="C89" s="38" t="s">
        <v>47</v>
      </c>
      <c r="D89" s="39" t="s">
        <v>552</v>
      </c>
      <c r="E89" s="39">
        <v>312</v>
      </c>
      <c r="F89" s="27"/>
      <c r="G89" s="27"/>
      <c r="H89" s="27"/>
      <c r="I89" s="27"/>
      <c r="J89" s="27"/>
      <c r="K89" s="27"/>
      <c r="L89" s="36" t="s">
        <v>640</v>
      </c>
    </row>
    <row r="90" spans="1:12" ht="31.2" x14ac:dyDescent="0.3">
      <c r="A90" s="29">
        <v>74</v>
      </c>
      <c r="B90" s="37">
        <v>74</v>
      </c>
      <c r="C90" s="38" t="s">
        <v>40</v>
      </c>
      <c r="D90" s="39" t="s">
        <v>552</v>
      </c>
      <c r="E90" s="39">
        <v>4</v>
      </c>
      <c r="F90" s="27"/>
      <c r="G90" s="27"/>
      <c r="H90" s="27"/>
      <c r="I90" s="27"/>
      <c r="J90" s="27"/>
      <c r="K90" s="27"/>
      <c r="L90" s="36" t="s">
        <v>638</v>
      </c>
    </row>
    <row r="91" spans="1:12" ht="124.8" x14ac:dyDescent="0.3">
      <c r="A91" s="29">
        <v>75</v>
      </c>
      <c r="B91" s="37">
        <v>75</v>
      </c>
      <c r="C91" s="38" t="s">
        <v>48</v>
      </c>
      <c r="D91" s="39" t="s">
        <v>551</v>
      </c>
      <c r="E91" s="39">
        <v>358.2</v>
      </c>
      <c r="F91" s="27"/>
      <c r="G91" s="27"/>
      <c r="H91" s="27"/>
      <c r="I91" s="27"/>
      <c r="J91" s="27"/>
      <c r="K91" s="27"/>
      <c r="L91" s="36" t="s">
        <v>641</v>
      </c>
    </row>
    <row r="92" spans="1:12" ht="327.60000000000002" x14ac:dyDescent="0.3">
      <c r="A92" s="29">
        <v>76</v>
      </c>
      <c r="B92" s="37">
        <v>76</v>
      </c>
      <c r="C92" s="38" t="s">
        <v>57</v>
      </c>
      <c r="D92" s="39" t="s">
        <v>555</v>
      </c>
      <c r="E92" s="39">
        <v>10.7</v>
      </c>
      <c r="F92" s="27"/>
      <c r="G92" s="27"/>
      <c r="H92" s="27"/>
      <c r="I92" s="27"/>
      <c r="J92" s="27"/>
      <c r="K92" s="27"/>
      <c r="L92" s="36" t="s">
        <v>642</v>
      </c>
    </row>
    <row r="93" spans="1:12" ht="62.4" x14ac:dyDescent="0.3">
      <c r="A93" s="29">
        <v>77</v>
      </c>
      <c r="B93" s="37">
        <v>77</v>
      </c>
      <c r="C93" s="38" t="s">
        <v>50</v>
      </c>
      <c r="D93" s="39" t="s">
        <v>551</v>
      </c>
      <c r="E93" s="44">
        <v>28.08</v>
      </c>
      <c r="F93" s="27"/>
      <c r="G93" s="27"/>
      <c r="H93" s="27"/>
      <c r="I93" s="27"/>
      <c r="J93" s="27"/>
      <c r="K93" s="27"/>
      <c r="L93" s="36" t="s">
        <v>650</v>
      </c>
    </row>
    <row r="94" spans="1:12" ht="62.4" x14ac:dyDescent="0.3">
      <c r="A94" s="29">
        <v>78</v>
      </c>
      <c r="B94" s="37">
        <v>78</v>
      </c>
      <c r="C94" s="38" t="s">
        <v>50</v>
      </c>
      <c r="D94" s="39" t="s">
        <v>551</v>
      </c>
      <c r="E94" s="44">
        <v>28.08</v>
      </c>
      <c r="F94" s="27"/>
      <c r="G94" s="27"/>
      <c r="H94" s="27"/>
      <c r="I94" s="27"/>
      <c r="J94" s="27"/>
      <c r="K94" s="27"/>
      <c r="L94" s="36" t="s">
        <v>651</v>
      </c>
    </row>
    <row r="95" spans="1:12" ht="140.4" x14ac:dyDescent="0.3">
      <c r="A95" s="29">
        <v>79</v>
      </c>
      <c r="B95" s="37">
        <v>79</v>
      </c>
      <c r="C95" s="38" t="s">
        <v>51</v>
      </c>
      <c r="D95" s="39" t="s">
        <v>553</v>
      </c>
      <c r="E95" s="39">
        <v>489.5</v>
      </c>
      <c r="F95" s="27"/>
      <c r="G95" s="27"/>
      <c r="H95" s="27"/>
      <c r="I95" s="27"/>
      <c r="J95" s="27"/>
      <c r="K95" s="27"/>
      <c r="L95" s="36" t="s">
        <v>652</v>
      </c>
    </row>
    <row r="96" spans="1:12" ht="156" x14ac:dyDescent="0.3">
      <c r="A96" s="29">
        <v>80</v>
      </c>
      <c r="B96" s="37">
        <v>80</v>
      </c>
      <c r="C96" s="38" t="s">
        <v>52</v>
      </c>
      <c r="D96" s="39" t="s">
        <v>551</v>
      </c>
      <c r="E96" s="39">
        <v>140.69999999999999</v>
      </c>
      <c r="F96" s="27"/>
      <c r="G96" s="27"/>
      <c r="H96" s="27"/>
      <c r="I96" s="27"/>
      <c r="J96" s="27"/>
      <c r="K96" s="27"/>
      <c r="L96" s="36" t="s">
        <v>653</v>
      </c>
    </row>
    <row r="97" spans="1:12" ht="124.8" x14ac:dyDescent="0.3">
      <c r="A97" s="29">
        <v>81</v>
      </c>
      <c r="B97" s="37">
        <v>81</v>
      </c>
      <c r="C97" s="38" t="s">
        <v>53</v>
      </c>
      <c r="D97" s="39" t="s">
        <v>551</v>
      </c>
      <c r="E97" s="44">
        <v>53.04</v>
      </c>
      <c r="F97" s="27"/>
      <c r="G97" s="27"/>
      <c r="H97" s="27"/>
      <c r="I97" s="27"/>
      <c r="J97" s="27"/>
      <c r="K97" s="27"/>
      <c r="L97" s="36" t="s">
        <v>647</v>
      </c>
    </row>
    <row r="98" spans="1:12" ht="32.4" x14ac:dyDescent="0.3">
      <c r="A98" s="29"/>
      <c r="B98" s="41"/>
      <c r="C98" s="34" t="s">
        <v>58</v>
      </c>
      <c r="D98" s="42"/>
      <c r="E98" s="42"/>
      <c r="F98" s="27"/>
      <c r="G98" s="27"/>
      <c r="H98" s="27"/>
      <c r="I98" s="27"/>
      <c r="J98" s="27"/>
      <c r="K98" s="27"/>
      <c r="L98" s="43"/>
    </row>
    <row r="99" spans="1:12" ht="124.8" x14ac:dyDescent="0.3">
      <c r="A99" s="29">
        <v>82</v>
      </c>
      <c r="B99" s="37">
        <v>82</v>
      </c>
      <c r="C99" s="46" t="s">
        <v>30</v>
      </c>
      <c r="D99" s="47" t="s">
        <v>551</v>
      </c>
      <c r="E99" s="47">
        <v>742.2</v>
      </c>
      <c r="F99" s="27"/>
      <c r="G99" s="27"/>
      <c r="H99" s="27"/>
      <c r="I99" s="27"/>
      <c r="J99" s="27"/>
      <c r="K99" s="27"/>
      <c r="L99" s="36" t="s">
        <v>654</v>
      </c>
    </row>
    <row r="100" spans="1:12" ht="15.6" x14ac:dyDescent="0.3">
      <c r="A100" s="29">
        <v>83</v>
      </c>
      <c r="B100" s="37">
        <v>83</v>
      </c>
      <c r="C100" s="46" t="s">
        <v>31</v>
      </c>
      <c r="D100" s="47" t="s">
        <v>551</v>
      </c>
      <c r="E100" s="47">
        <v>742.2</v>
      </c>
      <c r="F100" s="27"/>
      <c r="G100" s="27"/>
      <c r="H100" s="27"/>
      <c r="I100" s="27"/>
      <c r="J100" s="27"/>
      <c r="K100" s="27"/>
      <c r="L100" s="36" t="s">
        <v>613</v>
      </c>
    </row>
    <row r="101" spans="1:12" ht="31.2" x14ac:dyDescent="0.3">
      <c r="A101" s="29">
        <v>84</v>
      </c>
      <c r="B101" s="37">
        <v>84</v>
      </c>
      <c r="C101" s="46" t="s">
        <v>34</v>
      </c>
      <c r="D101" s="47" t="s">
        <v>552</v>
      </c>
      <c r="E101" s="47">
        <v>624</v>
      </c>
      <c r="F101" s="27"/>
      <c r="G101" s="27"/>
      <c r="H101" s="27"/>
      <c r="I101" s="27"/>
      <c r="J101" s="27"/>
      <c r="K101" s="27"/>
      <c r="L101" s="36" t="s">
        <v>596</v>
      </c>
    </row>
    <row r="102" spans="1:12" ht="46.8" x14ac:dyDescent="0.3">
      <c r="A102" s="29">
        <v>85</v>
      </c>
      <c r="B102" s="37">
        <v>85</v>
      </c>
      <c r="C102" s="46" t="s">
        <v>47</v>
      </c>
      <c r="D102" s="47" t="s">
        <v>552</v>
      </c>
      <c r="E102" s="47">
        <v>312</v>
      </c>
      <c r="F102" s="27"/>
      <c r="G102" s="27"/>
      <c r="H102" s="27"/>
      <c r="I102" s="27"/>
      <c r="J102" s="27"/>
      <c r="K102" s="27"/>
      <c r="L102" s="36" t="s">
        <v>640</v>
      </c>
    </row>
    <row r="103" spans="1:12" ht="31.2" x14ac:dyDescent="0.3">
      <c r="A103" s="29">
        <v>86</v>
      </c>
      <c r="B103" s="37">
        <v>86</v>
      </c>
      <c r="C103" s="46" t="s">
        <v>40</v>
      </c>
      <c r="D103" s="47" t="s">
        <v>552</v>
      </c>
      <c r="E103" s="47">
        <v>4</v>
      </c>
      <c r="F103" s="27"/>
      <c r="G103" s="27"/>
      <c r="H103" s="27"/>
      <c r="I103" s="27"/>
      <c r="J103" s="27"/>
      <c r="K103" s="27"/>
      <c r="L103" s="36" t="s">
        <v>638</v>
      </c>
    </row>
    <row r="104" spans="1:12" ht="124.8" x14ac:dyDescent="0.3">
      <c r="A104" s="29">
        <v>87</v>
      </c>
      <c r="B104" s="37">
        <v>87</v>
      </c>
      <c r="C104" s="46" t="s">
        <v>48</v>
      </c>
      <c r="D104" s="47" t="s">
        <v>551</v>
      </c>
      <c r="E104" s="47">
        <v>358.2</v>
      </c>
      <c r="F104" s="27"/>
      <c r="G104" s="27"/>
      <c r="H104" s="27"/>
      <c r="I104" s="27"/>
      <c r="J104" s="27"/>
      <c r="K104" s="27"/>
      <c r="L104" s="36" t="s">
        <v>641</v>
      </c>
    </row>
    <row r="105" spans="1:12" ht="327.60000000000002" x14ac:dyDescent="0.3">
      <c r="A105" s="29">
        <v>88</v>
      </c>
      <c r="B105" s="37">
        <v>88</v>
      </c>
      <c r="C105" s="46" t="s">
        <v>57</v>
      </c>
      <c r="D105" s="47" t="s">
        <v>555</v>
      </c>
      <c r="E105" s="47">
        <v>10.7</v>
      </c>
      <c r="F105" s="27"/>
      <c r="G105" s="27"/>
      <c r="H105" s="27"/>
      <c r="I105" s="27"/>
      <c r="J105" s="27"/>
      <c r="K105" s="27"/>
      <c r="L105" s="36" t="s">
        <v>642</v>
      </c>
    </row>
    <row r="106" spans="1:12" ht="312" x14ac:dyDescent="0.3">
      <c r="A106" s="29">
        <v>89</v>
      </c>
      <c r="B106" s="37">
        <v>89</v>
      </c>
      <c r="C106" s="46" t="s">
        <v>50</v>
      </c>
      <c r="D106" s="47" t="s">
        <v>551</v>
      </c>
      <c r="E106" s="47">
        <v>27.2</v>
      </c>
      <c r="F106" s="27"/>
      <c r="G106" s="27"/>
      <c r="H106" s="27"/>
      <c r="I106" s="27"/>
      <c r="J106" s="27"/>
      <c r="K106" s="27"/>
      <c r="L106" s="36" t="s">
        <v>655</v>
      </c>
    </row>
    <row r="107" spans="1:12" ht="62.4" x14ac:dyDescent="0.3">
      <c r="A107" s="29">
        <v>90</v>
      </c>
      <c r="B107" s="37">
        <v>90</v>
      </c>
      <c r="C107" s="46" t="s">
        <v>50</v>
      </c>
      <c r="D107" s="47" t="s">
        <v>551</v>
      </c>
      <c r="E107" s="47">
        <v>27.2</v>
      </c>
      <c r="F107" s="27"/>
      <c r="G107" s="27"/>
      <c r="H107" s="27"/>
      <c r="I107" s="27"/>
      <c r="J107" s="27"/>
      <c r="K107" s="27"/>
      <c r="L107" s="36" t="s">
        <v>656</v>
      </c>
    </row>
    <row r="108" spans="1:12" ht="124.8" x14ac:dyDescent="0.3">
      <c r="A108" s="29">
        <v>91</v>
      </c>
      <c r="B108" s="37">
        <v>91</v>
      </c>
      <c r="C108" s="46" t="s">
        <v>51</v>
      </c>
      <c r="D108" s="47" t="s">
        <v>553</v>
      </c>
      <c r="E108" s="47">
        <v>489.9</v>
      </c>
      <c r="F108" s="27"/>
      <c r="G108" s="27"/>
      <c r="H108" s="27"/>
      <c r="I108" s="27"/>
      <c r="J108" s="27"/>
      <c r="K108" s="27"/>
      <c r="L108" s="36" t="s">
        <v>657</v>
      </c>
    </row>
    <row r="109" spans="1:12" ht="156" x14ac:dyDescent="0.3">
      <c r="A109" s="29">
        <v>92</v>
      </c>
      <c r="B109" s="37">
        <v>92</v>
      </c>
      <c r="C109" s="46" t="s">
        <v>52</v>
      </c>
      <c r="D109" s="47" t="s">
        <v>551</v>
      </c>
      <c r="E109" s="47">
        <v>140.69999999999999</v>
      </c>
      <c r="F109" s="27"/>
      <c r="G109" s="27"/>
      <c r="H109" s="27"/>
      <c r="I109" s="27"/>
      <c r="J109" s="27"/>
      <c r="K109" s="27"/>
      <c r="L109" s="36" t="s">
        <v>653</v>
      </c>
    </row>
    <row r="110" spans="1:12" ht="124.8" x14ac:dyDescent="0.3">
      <c r="A110" s="29">
        <v>93</v>
      </c>
      <c r="B110" s="37">
        <v>93</v>
      </c>
      <c r="C110" s="46" t="s">
        <v>53</v>
      </c>
      <c r="D110" s="47" t="s">
        <v>551</v>
      </c>
      <c r="E110" s="48">
        <v>53.04</v>
      </c>
      <c r="F110" s="27"/>
      <c r="G110" s="27"/>
      <c r="H110" s="27"/>
      <c r="I110" s="27"/>
      <c r="J110" s="27"/>
      <c r="K110" s="27"/>
      <c r="L110" s="36" t="s">
        <v>658</v>
      </c>
    </row>
    <row r="111" spans="1:12" ht="32.4" x14ac:dyDescent="0.3">
      <c r="A111" s="29"/>
      <c r="B111" s="37"/>
      <c r="C111" s="50" t="s">
        <v>59</v>
      </c>
      <c r="D111" s="47"/>
      <c r="E111" s="47"/>
      <c r="F111" s="27"/>
      <c r="G111" s="27"/>
      <c r="H111" s="27"/>
      <c r="I111" s="27"/>
      <c r="J111" s="27"/>
      <c r="K111" s="27"/>
      <c r="L111" s="36"/>
    </row>
    <row r="112" spans="1:12" ht="124.8" x14ac:dyDescent="0.3">
      <c r="A112" s="29">
        <v>94</v>
      </c>
      <c r="B112" s="37">
        <v>94</v>
      </c>
      <c r="C112" s="46" t="s">
        <v>30</v>
      </c>
      <c r="D112" s="47" t="s">
        <v>551</v>
      </c>
      <c r="E112" s="47">
        <v>745.5</v>
      </c>
      <c r="F112" s="27"/>
      <c r="G112" s="27"/>
      <c r="H112" s="27"/>
      <c r="I112" s="27"/>
      <c r="J112" s="27"/>
      <c r="K112" s="27"/>
      <c r="L112" s="36" t="s">
        <v>659</v>
      </c>
    </row>
    <row r="113" spans="1:12" ht="15.6" x14ac:dyDescent="0.3">
      <c r="A113" s="29">
        <v>95</v>
      </c>
      <c r="B113" s="37">
        <v>95</v>
      </c>
      <c r="C113" s="46" t="s">
        <v>31</v>
      </c>
      <c r="D113" s="47" t="s">
        <v>551</v>
      </c>
      <c r="E113" s="47">
        <v>745.5</v>
      </c>
      <c r="F113" s="27"/>
      <c r="G113" s="27"/>
      <c r="H113" s="27"/>
      <c r="I113" s="27"/>
      <c r="J113" s="27"/>
      <c r="K113" s="27"/>
      <c r="L113" s="36" t="s">
        <v>660</v>
      </c>
    </row>
    <row r="114" spans="1:12" ht="140.4" x14ac:dyDescent="0.3">
      <c r="A114" s="29">
        <v>96</v>
      </c>
      <c r="B114" s="37">
        <v>96</v>
      </c>
      <c r="C114" s="46" t="s">
        <v>60</v>
      </c>
      <c r="D114" s="47" t="s">
        <v>551</v>
      </c>
      <c r="E114" s="47">
        <v>745.5</v>
      </c>
      <c r="F114" s="27"/>
      <c r="G114" s="27"/>
      <c r="H114" s="27"/>
      <c r="I114" s="27"/>
      <c r="J114" s="27"/>
      <c r="K114" s="27"/>
      <c r="L114" s="36" t="s">
        <v>661</v>
      </c>
    </row>
    <row r="115" spans="1:12" ht="15.6" x14ac:dyDescent="0.3">
      <c r="A115" s="29">
        <v>97</v>
      </c>
      <c r="B115" s="37">
        <v>97</v>
      </c>
      <c r="C115" s="46" t="s">
        <v>61</v>
      </c>
      <c r="D115" s="47" t="s">
        <v>551</v>
      </c>
      <c r="E115" s="47">
        <v>745.2</v>
      </c>
      <c r="F115" s="27"/>
      <c r="G115" s="27"/>
      <c r="H115" s="27"/>
      <c r="I115" s="27"/>
      <c r="J115" s="27"/>
      <c r="K115" s="27"/>
      <c r="L115" s="36" t="s">
        <v>662</v>
      </c>
    </row>
    <row r="116" spans="1:12" ht="31.2" x14ac:dyDescent="0.3">
      <c r="A116" s="29">
        <v>98</v>
      </c>
      <c r="B116" s="37">
        <v>98</v>
      </c>
      <c r="C116" s="46" t="s">
        <v>62</v>
      </c>
      <c r="D116" s="47" t="s">
        <v>551</v>
      </c>
      <c r="E116" s="47">
        <v>745.2</v>
      </c>
      <c r="F116" s="27"/>
      <c r="G116" s="27"/>
      <c r="H116" s="27"/>
      <c r="I116" s="27"/>
      <c r="J116" s="27"/>
      <c r="K116" s="27"/>
      <c r="L116" s="36" t="s">
        <v>663</v>
      </c>
    </row>
    <row r="117" spans="1:12" ht="15.6" x14ac:dyDescent="0.3">
      <c r="A117" s="29">
        <v>99</v>
      </c>
      <c r="B117" s="37">
        <v>99</v>
      </c>
      <c r="C117" s="46" t="s">
        <v>39</v>
      </c>
      <c r="D117" s="47" t="s">
        <v>552</v>
      </c>
      <c r="E117" s="47">
        <v>4</v>
      </c>
      <c r="F117" s="27"/>
      <c r="G117" s="27"/>
      <c r="H117" s="27"/>
      <c r="I117" s="27"/>
      <c r="J117" s="27"/>
      <c r="K117" s="27"/>
      <c r="L117" s="36" t="s">
        <v>664</v>
      </c>
    </row>
    <row r="118" spans="1:12" ht="46.8" x14ac:dyDescent="0.3">
      <c r="A118" s="29">
        <v>100</v>
      </c>
      <c r="B118" s="37">
        <v>100</v>
      </c>
      <c r="C118" s="46" t="s">
        <v>47</v>
      </c>
      <c r="D118" s="47" t="s">
        <v>552</v>
      </c>
      <c r="E118" s="47">
        <v>312</v>
      </c>
      <c r="F118" s="27"/>
      <c r="G118" s="27"/>
      <c r="H118" s="27"/>
      <c r="I118" s="27"/>
      <c r="J118" s="27"/>
      <c r="K118" s="27"/>
      <c r="L118" s="36" t="s">
        <v>640</v>
      </c>
    </row>
    <row r="119" spans="1:12" ht="124.8" x14ac:dyDescent="0.3">
      <c r="A119" s="29">
        <v>101</v>
      </c>
      <c r="B119" s="37">
        <v>101</v>
      </c>
      <c r="C119" s="46" t="s">
        <v>48</v>
      </c>
      <c r="D119" s="47" t="s">
        <v>551</v>
      </c>
      <c r="E119" s="47">
        <v>358.2</v>
      </c>
      <c r="F119" s="27"/>
      <c r="G119" s="27"/>
      <c r="H119" s="27"/>
      <c r="I119" s="27"/>
      <c r="J119" s="27"/>
      <c r="K119" s="27"/>
      <c r="L119" s="36" t="s">
        <v>641</v>
      </c>
    </row>
    <row r="120" spans="1:12" ht="327.60000000000002" x14ac:dyDescent="0.3">
      <c r="A120" s="29">
        <v>102</v>
      </c>
      <c r="B120" s="37">
        <v>102</v>
      </c>
      <c r="C120" s="46" t="s">
        <v>57</v>
      </c>
      <c r="D120" s="47" t="s">
        <v>555</v>
      </c>
      <c r="E120" s="47">
        <v>10.7</v>
      </c>
      <c r="F120" s="27"/>
      <c r="G120" s="27"/>
      <c r="H120" s="27"/>
      <c r="I120" s="27"/>
      <c r="J120" s="27"/>
      <c r="K120" s="27"/>
      <c r="L120" s="36" t="s">
        <v>642</v>
      </c>
    </row>
    <row r="121" spans="1:12" ht="62.4" x14ac:dyDescent="0.3">
      <c r="A121" s="29">
        <v>103</v>
      </c>
      <c r="B121" s="37">
        <v>103</v>
      </c>
      <c r="C121" s="46" t="s">
        <v>50</v>
      </c>
      <c r="D121" s="47" t="s">
        <v>551</v>
      </c>
      <c r="E121" s="48">
        <v>27.21</v>
      </c>
      <c r="F121" s="27"/>
      <c r="G121" s="27"/>
      <c r="H121" s="27"/>
      <c r="I121" s="27"/>
      <c r="J121" s="27"/>
      <c r="K121" s="27"/>
      <c r="L121" s="36" t="s">
        <v>665</v>
      </c>
    </row>
    <row r="122" spans="1:12" ht="62.4" x14ac:dyDescent="0.3">
      <c r="A122" s="29">
        <v>104</v>
      </c>
      <c r="B122" s="37">
        <v>104</v>
      </c>
      <c r="C122" s="46" t="s">
        <v>50</v>
      </c>
      <c r="D122" s="47" t="s">
        <v>551</v>
      </c>
      <c r="E122" s="48">
        <v>27.21</v>
      </c>
      <c r="F122" s="27"/>
      <c r="G122" s="27"/>
      <c r="H122" s="27"/>
      <c r="I122" s="27"/>
      <c r="J122" s="27"/>
      <c r="K122" s="27"/>
      <c r="L122" s="36" t="s">
        <v>666</v>
      </c>
    </row>
    <row r="123" spans="1:12" ht="140.4" x14ac:dyDescent="0.3">
      <c r="A123" s="29">
        <v>105</v>
      </c>
      <c r="B123" s="37">
        <v>105</v>
      </c>
      <c r="C123" s="46" t="s">
        <v>51</v>
      </c>
      <c r="D123" s="47" t="s">
        <v>553</v>
      </c>
      <c r="E123" s="47">
        <v>490.1</v>
      </c>
      <c r="F123" s="27"/>
      <c r="G123" s="27"/>
      <c r="H123" s="27"/>
      <c r="I123" s="27"/>
      <c r="J123" s="27"/>
      <c r="K123" s="27"/>
      <c r="L123" s="36" t="s">
        <v>667</v>
      </c>
    </row>
    <row r="124" spans="1:12" ht="156" x14ac:dyDescent="0.3">
      <c r="A124" s="29">
        <v>106</v>
      </c>
      <c r="B124" s="37">
        <v>106</v>
      </c>
      <c r="C124" s="46" t="s">
        <v>52</v>
      </c>
      <c r="D124" s="47" t="s">
        <v>551</v>
      </c>
      <c r="E124" s="47">
        <v>140.80000000000001</v>
      </c>
      <c r="F124" s="27"/>
      <c r="G124" s="27"/>
      <c r="H124" s="27"/>
      <c r="I124" s="27"/>
      <c r="J124" s="27"/>
      <c r="K124" s="27"/>
      <c r="L124" s="36" t="s">
        <v>668</v>
      </c>
    </row>
    <row r="125" spans="1:12" ht="124.8" x14ac:dyDescent="0.3">
      <c r="A125" s="29">
        <v>107</v>
      </c>
      <c r="B125" s="37">
        <v>107</v>
      </c>
      <c r="C125" s="46" t="s">
        <v>53</v>
      </c>
      <c r="D125" s="47" t="s">
        <v>551</v>
      </c>
      <c r="E125" s="48">
        <v>53.04</v>
      </c>
      <c r="F125" s="27"/>
      <c r="G125" s="27"/>
      <c r="H125" s="27"/>
      <c r="I125" s="27"/>
      <c r="J125" s="27"/>
      <c r="K125" s="27"/>
      <c r="L125" s="36" t="s">
        <v>658</v>
      </c>
    </row>
    <row r="126" spans="1:12" ht="20.399999999999999" x14ac:dyDescent="0.3">
      <c r="A126" s="29"/>
      <c r="B126" s="41"/>
      <c r="C126" s="51" t="s">
        <v>63</v>
      </c>
      <c r="D126" s="42"/>
      <c r="E126" s="42"/>
      <c r="F126" s="27"/>
      <c r="G126" s="27"/>
      <c r="H126" s="27"/>
      <c r="I126" s="27"/>
      <c r="J126" s="27"/>
      <c r="K126" s="27"/>
      <c r="L126" s="43"/>
    </row>
    <row r="127" spans="1:12" ht="16.2" x14ac:dyDescent="0.3">
      <c r="A127" s="29"/>
      <c r="B127" s="41"/>
      <c r="C127" s="34" t="s">
        <v>64</v>
      </c>
      <c r="D127" s="42"/>
      <c r="E127" s="42"/>
      <c r="F127" s="27"/>
      <c r="G127" s="27"/>
      <c r="H127" s="27"/>
      <c r="I127" s="27"/>
      <c r="J127" s="27"/>
      <c r="K127" s="27"/>
      <c r="L127" s="43"/>
    </row>
    <row r="128" spans="1:12" ht="327.60000000000002" x14ac:dyDescent="0.3">
      <c r="A128" s="29">
        <v>108</v>
      </c>
      <c r="B128" s="37">
        <v>108</v>
      </c>
      <c r="C128" s="38" t="s">
        <v>65</v>
      </c>
      <c r="D128" s="39" t="s">
        <v>555</v>
      </c>
      <c r="E128" s="44">
        <v>3.93</v>
      </c>
      <c r="F128" s="27"/>
      <c r="G128" s="27"/>
      <c r="H128" s="27"/>
      <c r="I128" s="27"/>
      <c r="J128" s="27"/>
      <c r="K128" s="27"/>
      <c r="L128" s="36" t="s">
        <v>669</v>
      </c>
    </row>
    <row r="129" spans="1:12" ht="249.6" x14ac:dyDescent="0.3">
      <c r="A129" s="29">
        <v>109</v>
      </c>
      <c r="B129" s="37">
        <v>109</v>
      </c>
      <c r="C129" s="38" t="s">
        <v>66</v>
      </c>
      <c r="D129" s="39" t="s">
        <v>555</v>
      </c>
      <c r="E129" s="44">
        <v>3.48</v>
      </c>
      <c r="F129" s="27"/>
      <c r="G129" s="27"/>
      <c r="H129" s="27"/>
      <c r="I129" s="27"/>
      <c r="J129" s="27"/>
      <c r="K129" s="27"/>
      <c r="L129" s="36" t="s">
        <v>670</v>
      </c>
    </row>
    <row r="130" spans="1:12" ht="16.2" x14ac:dyDescent="0.3">
      <c r="A130" s="29"/>
      <c r="B130" s="37"/>
      <c r="C130" s="34" t="s">
        <v>67</v>
      </c>
      <c r="D130" s="39"/>
      <c r="E130" s="39"/>
      <c r="F130" s="27"/>
      <c r="G130" s="27"/>
      <c r="H130" s="27"/>
      <c r="I130" s="27"/>
      <c r="J130" s="27"/>
      <c r="K130" s="27"/>
      <c r="L130" s="36"/>
    </row>
    <row r="131" spans="1:12" ht="343.2" x14ac:dyDescent="0.3">
      <c r="A131" s="29">
        <v>110</v>
      </c>
      <c r="B131" s="37">
        <v>110</v>
      </c>
      <c r="C131" s="38" t="s">
        <v>68</v>
      </c>
      <c r="D131" s="39" t="s">
        <v>555</v>
      </c>
      <c r="E131" s="44">
        <v>3.28</v>
      </c>
      <c r="F131" s="27"/>
      <c r="G131" s="27"/>
      <c r="H131" s="27"/>
      <c r="I131" s="27"/>
      <c r="J131" s="27"/>
      <c r="K131" s="27"/>
      <c r="L131" s="36" t="s">
        <v>671</v>
      </c>
    </row>
    <row r="132" spans="1:12" ht="327.60000000000002" x14ac:dyDescent="0.3">
      <c r="A132" s="29">
        <v>111</v>
      </c>
      <c r="B132" s="37">
        <v>111</v>
      </c>
      <c r="C132" s="38" t="s">
        <v>69</v>
      </c>
      <c r="D132" s="39" t="s">
        <v>555</v>
      </c>
      <c r="E132" s="44">
        <v>2.72</v>
      </c>
      <c r="F132" s="27"/>
      <c r="G132" s="27"/>
      <c r="H132" s="27"/>
      <c r="I132" s="27"/>
      <c r="J132" s="27"/>
      <c r="K132" s="27"/>
      <c r="L132" s="36" t="s">
        <v>672</v>
      </c>
    </row>
    <row r="133" spans="1:12" ht="16.2" x14ac:dyDescent="0.3">
      <c r="A133" s="29"/>
      <c r="B133" s="41"/>
      <c r="C133" s="34" t="s">
        <v>70</v>
      </c>
      <c r="D133" s="42"/>
      <c r="E133" s="42"/>
      <c r="F133" s="27"/>
      <c r="G133" s="27"/>
      <c r="H133" s="27"/>
      <c r="I133" s="27"/>
      <c r="J133" s="27"/>
      <c r="K133" s="27"/>
      <c r="L133" s="43"/>
    </row>
    <row r="134" spans="1:12" ht="220.8" x14ac:dyDescent="0.3">
      <c r="A134" s="29">
        <v>112</v>
      </c>
      <c r="B134" s="41">
        <v>112</v>
      </c>
      <c r="C134" s="52" t="s">
        <v>71</v>
      </c>
      <c r="D134" s="42" t="s">
        <v>555</v>
      </c>
      <c r="E134" s="53">
        <v>0.79900000000000004</v>
      </c>
      <c r="F134" s="27"/>
      <c r="G134" s="27"/>
      <c r="H134" s="27"/>
      <c r="I134" s="27"/>
      <c r="J134" s="27"/>
      <c r="K134" s="27"/>
      <c r="L134" s="43" t="s">
        <v>1075</v>
      </c>
    </row>
    <row r="135" spans="1:12" ht="16.2" x14ac:dyDescent="0.3">
      <c r="A135" s="29"/>
      <c r="B135" s="41"/>
      <c r="C135" s="34" t="s">
        <v>72</v>
      </c>
      <c r="D135" s="42"/>
      <c r="E135" s="42"/>
      <c r="F135" s="27"/>
      <c r="G135" s="27"/>
      <c r="H135" s="27"/>
      <c r="I135" s="27"/>
      <c r="J135" s="27"/>
      <c r="K135" s="27"/>
      <c r="L135" s="43"/>
    </row>
    <row r="136" spans="1:12" ht="234" x14ac:dyDescent="0.3">
      <c r="A136" s="29">
        <v>113</v>
      </c>
      <c r="B136" s="37">
        <v>113</v>
      </c>
      <c r="C136" s="38" t="s">
        <v>73</v>
      </c>
      <c r="D136" s="39" t="s">
        <v>555</v>
      </c>
      <c r="E136" s="44">
        <v>1.37</v>
      </c>
      <c r="F136" s="27"/>
      <c r="G136" s="27"/>
      <c r="H136" s="27"/>
      <c r="I136" s="27"/>
      <c r="J136" s="27"/>
      <c r="K136" s="27"/>
      <c r="L136" s="36" t="s">
        <v>674</v>
      </c>
    </row>
    <row r="137" spans="1:12" ht="16.2" x14ac:dyDescent="0.3">
      <c r="A137" s="29"/>
      <c r="B137" s="37"/>
      <c r="C137" s="34" t="s">
        <v>74</v>
      </c>
      <c r="D137" s="39"/>
      <c r="E137" s="39"/>
      <c r="F137" s="27"/>
      <c r="G137" s="27"/>
      <c r="H137" s="27"/>
      <c r="I137" s="27"/>
      <c r="J137" s="27"/>
      <c r="K137" s="27"/>
      <c r="L137" s="36"/>
    </row>
    <row r="138" spans="1:12" ht="93.6" x14ac:dyDescent="0.3">
      <c r="A138" s="29">
        <v>114</v>
      </c>
      <c r="B138" s="37">
        <v>114</v>
      </c>
      <c r="C138" s="38" t="s">
        <v>75</v>
      </c>
      <c r="D138" s="39" t="s">
        <v>555</v>
      </c>
      <c r="E138" s="39">
        <v>4.0679999999999996</v>
      </c>
      <c r="F138" s="27"/>
      <c r="G138" s="27"/>
      <c r="H138" s="27"/>
      <c r="I138" s="27"/>
      <c r="J138" s="27"/>
      <c r="K138" s="27"/>
      <c r="L138" s="36" t="s">
        <v>675</v>
      </c>
    </row>
    <row r="139" spans="1:12" ht="93.6" x14ac:dyDescent="0.3">
      <c r="A139" s="29">
        <v>115</v>
      </c>
      <c r="B139" s="37">
        <v>115</v>
      </c>
      <c r="C139" s="38" t="s">
        <v>76</v>
      </c>
      <c r="D139" s="39" t="s">
        <v>555</v>
      </c>
      <c r="E139" s="54">
        <v>8.1359999999999992</v>
      </c>
      <c r="F139" s="27"/>
      <c r="G139" s="27"/>
      <c r="H139" s="27"/>
      <c r="I139" s="27"/>
      <c r="J139" s="27"/>
      <c r="K139" s="27"/>
      <c r="L139" s="36" t="s">
        <v>676</v>
      </c>
    </row>
    <row r="140" spans="1:12" ht="93.6" x14ac:dyDescent="0.3">
      <c r="A140" s="29">
        <v>116</v>
      </c>
      <c r="B140" s="37">
        <v>116</v>
      </c>
      <c r="C140" s="38" t="s">
        <v>77</v>
      </c>
      <c r="D140" s="39" t="s">
        <v>555</v>
      </c>
      <c r="E140" s="54">
        <v>7.1280000000000001</v>
      </c>
      <c r="F140" s="27"/>
      <c r="G140" s="27"/>
      <c r="H140" s="27"/>
      <c r="I140" s="27"/>
      <c r="J140" s="27"/>
      <c r="K140" s="27"/>
      <c r="L140" s="36" t="s">
        <v>677</v>
      </c>
    </row>
    <row r="141" spans="1:12" ht="93.6" x14ac:dyDescent="0.3">
      <c r="A141" s="29">
        <v>117</v>
      </c>
      <c r="B141" s="37">
        <v>117</v>
      </c>
      <c r="C141" s="38" t="s">
        <v>78</v>
      </c>
      <c r="D141" s="39" t="s">
        <v>555</v>
      </c>
      <c r="E141" s="54">
        <v>14.256</v>
      </c>
      <c r="F141" s="27"/>
      <c r="G141" s="27"/>
      <c r="H141" s="27"/>
      <c r="I141" s="27"/>
      <c r="J141" s="27"/>
      <c r="K141" s="27"/>
      <c r="L141" s="36" t="s">
        <v>678</v>
      </c>
    </row>
    <row r="142" spans="1:12" ht="93.6" x14ac:dyDescent="0.3">
      <c r="A142" s="29">
        <v>118</v>
      </c>
      <c r="B142" s="37">
        <v>118</v>
      </c>
      <c r="C142" s="38" t="s">
        <v>79</v>
      </c>
      <c r="D142" s="39" t="s">
        <v>555</v>
      </c>
      <c r="E142" s="54">
        <v>0.17499999999999999</v>
      </c>
      <c r="F142" s="27"/>
      <c r="G142" s="27"/>
      <c r="H142" s="27"/>
      <c r="I142" s="27"/>
      <c r="J142" s="27"/>
      <c r="K142" s="27"/>
      <c r="L142" s="36" t="s">
        <v>679</v>
      </c>
    </row>
    <row r="143" spans="1:12" ht="93.6" x14ac:dyDescent="0.3">
      <c r="A143" s="29">
        <v>119</v>
      </c>
      <c r="B143" s="37">
        <v>119</v>
      </c>
      <c r="C143" s="38" t="s">
        <v>80</v>
      </c>
      <c r="D143" s="39" t="s">
        <v>555</v>
      </c>
      <c r="E143" s="54">
        <v>0.11799999999999999</v>
      </c>
      <c r="F143" s="27"/>
      <c r="G143" s="27"/>
      <c r="H143" s="27"/>
      <c r="I143" s="27"/>
      <c r="J143" s="27"/>
      <c r="K143" s="27"/>
      <c r="L143" s="36" t="s">
        <v>680</v>
      </c>
    </row>
    <row r="144" spans="1:12" ht="93.6" x14ac:dyDescent="0.3">
      <c r="A144" s="29">
        <v>120</v>
      </c>
      <c r="B144" s="37">
        <v>120</v>
      </c>
      <c r="C144" s="38" t="s">
        <v>81</v>
      </c>
      <c r="D144" s="39" t="s">
        <v>555</v>
      </c>
      <c r="E144" s="54">
        <v>0.307</v>
      </c>
      <c r="F144" s="27"/>
      <c r="G144" s="27"/>
      <c r="H144" s="27"/>
      <c r="I144" s="27"/>
      <c r="J144" s="27"/>
      <c r="K144" s="27"/>
      <c r="L144" s="36" t="s">
        <v>681</v>
      </c>
    </row>
    <row r="145" spans="1:12" ht="93.6" x14ac:dyDescent="0.3">
      <c r="A145" s="29">
        <v>121</v>
      </c>
      <c r="B145" s="37">
        <v>121</v>
      </c>
      <c r="C145" s="38" t="s">
        <v>82</v>
      </c>
      <c r="D145" s="39" t="s">
        <v>555</v>
      </c>
      <c r="E145" s="54">
        <v>0.20699999999999999</v>
      </c>
      <c r="F145" s="27"/>
      <c r="G145" s="27"/>
      <c r="H145" s="27"/>
      <c r="I145" s="27"/>
      <c r="J145" s="27"/>
      <c r="K145" s="27"/>
      <c r="L145" s="36" t="s">
        <v>682</v>
      </c>
    </row>
    <row r="146" spans="1:12" ht="93.6" x14ac:dyDescent="0.3">
      <c r="A146" s="29">
        <v>122</v>
      </c>
      <c r="B146" s="37">
        <v>122</v>
      </c>
      <c r="C146" s="38" t="s">
        <v>83</v>
      </c>
      <c r="D146" s="39" t="s">
        <v>555</v>
      </c>
      <c r="E146" s="44">
        <v>4.04</v>
      </c>
      <c r="F146" s="27"/>
      <c r="G146" s="27"/>
      <c r="H146" s="27"/>
      <c r="I146" s="27"/>
      <c r="J146" s="27"/>
      <c r="K146" s="27"/>
      <c r="L146" s="36" t="s">
        <v>683</v>
      </c>
    </row>
    <row r="147" spans="1:12" ht="93.6" x14ac:dyDescent="0.3">
      <c r="A147" s="29">
        <v>123</v>
      </c>
      <c r="B147" s="37">
        <v>123</v>
      </c>
      <c r="C147" s="38" t="s">
        <v>84</v>
      </c>
      <c r="D147" s="39" t="s">
        <v>555</v>
      </c>
      <c r="E147" s="44">
        <v>0.28999999999999998</v>
      </c>
      <c r="F147" s="27"/>
      <c r="G147" s="27"/>
      <c r="H147" s="27"/>
      <c r="I147" s="27"/>
      <c r="J147" s="27"/>
      <c r="K147" s="27"/>
      <c r="L147" s="36" t="s">
        <v>684</v>
      </c>
    </row>
    <row r="148" spans="1:12" ht="93.6" x14ac:dyDescent="0.3">
      <c r="A148" s="29">
        <v>124</v>
      </c>
      <c r="B148" s="37">
        <v>124</v>
      </c>
      <c r="C148" s="38" t="s">
        <v>85</v>
      </c>
      <c r="D148" s="39" t="s">
        <v>555</v>
      </c>
      <c r="E148" s="44">
        <v>1.31</v>
      </c>
      <c r="F148" s="27"/>
      <c r="G148" s="27"/>
      <c r="H148" s="27"/>
      <c r="I148" s="27"/>
      <c r="J148" s="27"/>
      <c r="K148" s="27"/>
      <c r="L148" s="36" t="s">
        <v>685</v>
      </c>
    </row>
    <row r="149" spans="1:12" ht="16.2" x14ac:dyDescent="0.3">
      <c r="A149" s="29"/>
      <c r="B149" s="37"/>
      <c r="C149" s="34" t="s">
        <v>86</v>
      </c>
      <c r="D149" s="39"/>
      <c r="E149" s="39"/>
      <c r="F149" s="27"/>
      <c r="G149" s="27"/>
      <c r="H149" s="27"/>
      <c r="I149" s="27"/>
      <c r="J149" s="27"/>
      <c r="K149" s="27"/>
      <c r="L149" s="36"/>
    </row>
    <row r="150" spans="1:12" ht="16.2" x14ac:dyDescent="0.3">
      <c r="A150" s="29"/>
      <c r="B150" s="37"/>
      <c r="C150" s="34" t="s">
        <v>87</v>
      </c>
      <c r="D150" s="39"/>
      <c r="E150" s="39"/>
      <c r="F150" s="27"/>
      <c r="G150" s="27"/>
      <c r="H150" s="27"/>
      <c r="I150" s="27"/>
      <c r="J150" s="27"/>
      <c r="K150" s="27"/>
      <c r="L150" s="36"/>
    </row>
    <row r="151" spans="1:12" ht="93.6" x14ac:dyDescent="0.3">
      <c r="A151" s="29">
        <v>125</v>
      </c>
      <c r="B151" s="55">
        <v>125</v>
      </c>
      <c r="C151" s="38" t="s">
        <v>88</v>
      </c>
      <c r="D151" s="39" t="s">
        <v>555</v>
      </c>
      <c r="E151" s="54">
        <v>80.703000000000003</v>
      </c>
      <c r="F151" s="27"/>
      <c r="G151" s="27"/>
      <c r="H151" s="27"/>
      <c r="I151" s="27"/>
      <c r="J151" s="27"/>
      <c r="K151" s="27"/>
      <c r="L151" s="36" t="s">
        <v>686</v>
      </c>
    </row>
    <row r="152" spans="1:12" ht="78" x14ac:dyDescent="0.3">
      <c r="A152" s="29">
        <v>126</v>
      </c>
      <c r="B152" s="55">
        <v>126</v>
      </c>
      <c r="C152" s="38" t="s">
        <v>89</v>
      </c>
      <c r="D152" s="39" t="s">
        <v>555</v>
      </c>
      <c r="E152" s="54">
        <v>0.77700000000000002</v>
      </c>
      <c r="F152" s="27"/>
      <c r="G152" s="27"/>
      <c r="H152" s="27"/>
      <c r="I152" s="27"/>
      <c r="J152" s="27"/>
      <c r="K152" s="27"/>
      <c r="L152" s="36" t="s">
        <v>1076</v>
      </c>
    </row>
    <row r="153" spans="1:12" ht="93.6" x14ac:dyDescent="0.3">
      <c r="A153" s="29">
        <v>127</v>
      </c>
      <c r="B153" s="55">
        <v>127</v>
      </c>
      <c r="C153" s="38" t="s">
        <v>90</v>
      </c>
      <c r="D153" s="39" t="s">
        <v>555</v>
      </c>
      <c r="E153" s="54">
        <v>1.1539999999999999</v>
      </c>
      <c r="F153" s="27"/>
      <c r="G153" s="27"/>
      <c r="H153" s="27"/>
      <c r="I153" s="27"/>
      <c r="J153" s="27"/>
      <c r="K153" s="27"/>
      <c r="L153" s="36" t="s">
        <v>688</v>
      </c>
    </row>
    <row r="154" spans="1:12" ht="234" x14ac:dyDescent="0.3">
      <c r="A154" s="29">
        <v>128</v>
      </c>
      <c r="B154" s="55">
        <v>128</v>
      </c>
      <c r="C154" s="38" t="s">
        <v>91</v>
      </c>
      <c r="D154" s="39" t="s">
        <v>555</v>
      </c>
      <c r="E154" s="54">
        <v>2.2839999999999998</v>
      </c>
      <c r="F154" s="27"/>
      <c r="G154" s="27"/>
      <c r="H154" s="27"/>
      <c r="I154" s="27"/>
      <c r="J154" s="27"/>
      <c r="K154" s="27"/>
      <c r="L154" s="56" t="s">
        <v>689</v>
      </c>
    </row>
    <row r="155" spans="1:12" ht="62.4" x14ac:dyDescent="0.3">
      <c r="A155" s="29">
        <v>129</v>
      </c>
      <c r="B155" s="55">
        <v>129</v>
      </c>
      <c r="C155" s="38" t="s">
        <v>92</v>
      </c>
      <c r="D155" s="39" t="s">
        <v>552</v>
      </c>
      <c r="E155" s="39">
        <v>36</v>
      </c>
      <c r="F155" s="27"/>
      <c r="G155" s="27"/>
      <c r="H155" s="27"/>
      <c r="I155" s="27"/>
      <c r="J155" s="27"/>
      <c r="K155" s="27"/>
      <c r="L155" s="36" t="s">
        <v>690</v>
      </c>
    </row>
    <row r="156" spans="1:12" ht="46.8" x14ac:dyDescent="0.3">
      <c r="A156" s="29">
        <v>130</v>
      </c>
      <c r="B156" s="55">
        <v>130</v>
      </c>
      <c r="C156" s="38" t="s">
        <v>93</v>
      </c>
      <c r="D156" s="39" t="s">
        <v>556</v>
      </c>
      <c r="E156" s="44">
        <v>0.21</v>
      </c>
      <c r="F156" s="27"/>
      <c r="G156" s="27"/>
      <c r="H156" s="27"/>
      <c r="I156" s="27"/>
      <c r="J156" s="27"/>
      <c r="K156" s="27"/>
      <c r="L156" s="36" t="s">
        <v>691</v>
      </c>
    </row>
    <row r="157" spans="1:12" ht="78" x14ac:dyDescent="0.3">
      <c r="A157" s="29">
        <v>131</v>
      </c>
      <c r="B157" s="55">
        <v>131</v>
      </c>
      <c r="C157" s="38" t="s">
        <v>94</v>
      </c>
      <c r="D157" s="39" t="s">
        <v>556</v>
      </c>
      <c r="E157" s="54">
        <v>0.25600000000000001</v>
      </c>
      <c r="F157" s="27"/>
      <c r="G157" s="27"/>
      <c r="H157" s="27"/>
      <c r="I157" s="27"/>
      <c r="J157" s="27"/>
      <c r="K157" s="27"/>
      <c r="L157" s="57" t="s">
        <v>692</v>
      </c>
    </row>
    <row r="158" spans="1:12" ht="93.6" x14ac:dyDescent="0.3">
      <c r="A158" s="29">
        <v>132</v>
      </c>
      <c r="B158" s="55">
        <v>132</v>
      </c>
      <c r="C158" s="38" t="s">
        <v>95</v>
      </c>
      <c r="D158" s="39" t="s">
        <v>556</v>
      </c>
      <c r="E158" s="54">
        <v>6.4000000000000001E-2</v>
      </c>
      <c r="F158" s="27"/>
      <c r="G158" s="27"/>
      <c r="H158" s="27"/>
      <c r="I158" s="27"/>
      <c r="J158" s="27"/>
      <c r="K158" s="27"/>
      <c r="L158" s="57" t="s">
        <v>693</v>
      </c>
    </row>
    <row r="159" spans="1:12" ht="16.2" x14ac:dyDescent="0.3">
      <c r="A159" s="29"/>
      <c r="B159" s="37"/>
      <c r="C159" s="34" t="s">
        <v>96</v>
      </c>
      <c r="D159" s="39"/>
      <c r="E159" s="39"/>
      <c r="F159" s="27"/>
      <c r="G159" s="27"/>
      <c r="H159" s="27"/>
      <c r="I159" s="27"/>
      <c r="J159" s="27"/>
      <c r="K159" s="27"/>
      <c r="L159" s="36"/>
    </row>
    <row r="160" spans="1:12" ht="78" x14ac:dyDescent="0.3">
      <c r="A160" s="29">
        <v>133</v>
      </c>
      <c r="B160" s="37">
        <v>133</v>
      </c>
      <c r="C160" s="38" t="s">
        <v>97</v>
      </c>
      <c r="D160" s="39" t="s">
        <v>555</v>
      </c>
      <c r="E160" s="54">
        <v>4.968</v>
      </c>
      <c r="F160" s="27"/>
      <c r="G160" s="27"/>
      <c r="H160" s="27"/>
      <c r="I160" s="27"/>
      <c r="J160" s="27"/>
      <c r="K160" s="27"/>
      <c r="L160" s="36" t="s">
        <v>694</v>
      </c>
    </row>
    <row r="161" spans="1:12" ht="78" x14ac:dyDescent="0.3">
      <c r="A161" s="29">
        <v>134</v>
      </c>
      <c r="B161" s="37">
        <v>134</v>
      </c>
      <c r="C161" s="38" t="s">
        <v>98</v>
      </c>
      <c r="D161" s="39" t="s">
        <v>555</v>
      </c>
      <c r="E161" s="54">
        <v>0.28799999999999998</v>
      </c>
      <c r="F161" s="27"/>
      <c r="G161" s="27"/>
      <c r="H161" s="27"/>
      <c r="I161" s="27"/>
      <c r="J161" s="27"/>
      <c r="K161" s="27"/>
      <c r="L161" s="36" t="s">
        <v>1077</v>
      </c>
    </row>
    <row r="162" spans="1:12" ht="48.6" x14ac:dyDescent="0.3">
      <c r="A162" s="29"/>
      <c r="B162" s="37"/>
      <c r="C162" s="34" t="s">
        <v>99</v>
      </c>
      <c r="D162" s="39"/>
      <c r="E162" s="39"/>
      <c r="F162" s="27"/>
      <c r="G162" s="27"/>
      <c r="H162" s="27"/>
      <c r="I162" s="27"/>
      <c r="J162" s="27"/>
      <c r="K162" s="27"/>
      <c r="L162" s="36"/>
    </row>
    <row r="163" spans="1:12" ht="93.6" x14ac:dyDescent="0.3">
      <c r="A163" s="29">
        <v>135</v>
      </c>
      <c r="B163" s="37">
        <v>135</v>
      </c>
      <c r="C163" s="38" t="s">
        <v>100</v>
      </c>
      <c r="D163" s="39" t="s">
        <v>555</v>
      </c>
      <c r="E163" s="54">
        <v>1.399</v>
      </c>
      <c r="F163" s="27"/>
      <c r="G163" s="27"/>
      <c r="H163" s="27"/>
      <c r="I163" s="27"/>
      <c r="J163" s="27"/>
      <c r="K163" s="27"/>
      <c r="L163" s="36" t="s">
        <v>696</v>
      </c>
    </row>
    <row r="164" spans="1:12" ht="93.6" x14ac:dyDescent="0.3">
      <c r="A164" s="29">
        <v>136</v>
      </c>
      <c r="B164" s="37">
        <v>136</v>
      </c>
      <c r="C164" s="38" t="s">
        <v>101</v>
      </c>
      <c r="D164" s="39" t="s">
        <v>555</v>
      </c>
      <c r="E164" s="54">
        <v>0.49299999999999999</v>
      </c>
      <c r="F164" s="27"/>
      <c r="G164" s="27"/>
      <c r="H164" s="27"/>
      <c r="I164" s="27"/>
      <c r="J164" s="27"/>
      <c r="K164" s="27"/>
      <c r="L164" s="36" t="s">
        <v>697</v>
      </c>
    </row>
    <row r="165" spans="1:12" ht="93.6" x14ac:dyDescent="0.3">
      <c r="A165" s="29">
        <v>137</v>
      </c>
      <c r="B165" s="37">
        <v>137</v>
      </c>
      <c r="C165" s="38" t="s">
        <v>102</v>
      </c>
      <c r="D165" s="39" t="s">
        <v>555</v>
      </c>
      <c r="E165" s="54">
        <v>1.208</v>
      </c>
      <c r="F165" s="27"/>
      <c r="G165" s="27"/>
      <c r="H165" s="27"/>
      <c r="I165" s="27"/>
      <c r="J165" s="27"/>
      <c r="K165" s="27"/>
      <c r="L165" s="36" t="s">
        <v>698</v>
      </c>
    </row>
    <row r="166" spans="1:12" ht="93.6" x14ac:dyDescent="0.3">
      <c r="A166" s="29">
        <v>138</v>
      </c>
      <c r="B166" s="37">
        <v>138</v>
      </c>
      <c r="C166" s="38" t="s">
        <v>103</v>
      </c>
      <c r="D166" s="39" t="s">
        <v>555</v>
      </c>
      <c r="E166" s="54">
        <v>0.55800000000000005</v>
      </c>
      <c r="F166" s="27"/>
      <c r="G166" s="27"/>
      <c r="H166" s="27"/>
      <c r="I166" s="27"/>
      <c r="J166" s="27"/>
      <c r="K166" s="27"/>
      <c r="L166" s="36" t="s">
        <v>699</v>
      </c>
    </row>
    <row r="167" spans="1:12" ht="78" x14ac:dyDescent="0.3">
      <c r="A167" s="29">
        <v>139</v>
      </c>
      <c r="B167" s="37">
        <v>139</v>
      </c>
      <c r="C167" s="38" t="s">
        <v>104</v>
      </c>
      <c r="D167" s="39" t="s">
        <v>554</v>
      </c>
      <c r="E167" s="44">
        <v>21.87</v>
      </c>
      <c r="F167" s="27"/>
      <c r="G167" s="27"/>
      <c r="H167" s="27"/>
      <c r="I167" s="27"/>
      <c r="J167" s="27"/>
      <c r="K167" s="27"/>
      <c r="L167" s="36" t="s">
        <v>700</v>
      </c>
    </row>
    <row r="168" spans="1:12" ht="93.6" x14ac:dyDescent="0.3">
      <c r="A168" s="29">
        <v>140</v>
      </c>
      <c r="B168" s="37">
        <v>140</v>
      </c>
      <c r="C168" s="38" t="s">
        <v>105</v>
      </c>
      <c r="D168" s="39" t="s">
        <v>555</v>
      </c>
      <c r="E168" s="54">
        <v>0.27900000000000003</v>
      </c>
      <c r="F168" s="27"/>
      <c r="G168" s="27"/>
      <c r="H168" s="27"/>
      <c r="I168" s="27"/>
      <c r="J168" s="27"/>
      <c r="K168" s="27"/>
      <c r="L168" s="36" t="s">
        <v>701</v>
      </c>
    </row>
    <row r="169" spans="1:12" ht="109.2" x14ac:dyDescent="0.3">
      <c r="A169" s="29">
        <v>141</v>
      </c>
      <c r="B169" s="37">
        <v>141</v>
      </c>
      <c r="C169" s="38" t="s">
        <v>106</v>
      </c>
      <c r="D169" s="39" t="s">
        <v>555</v>
      </c>
      <c r="E169" s="54">
        <v>0.98599999999999999</v>
      </c>
      <c r="F169" s="27"/>
      <c r="G169" s="27"/>
      <c r="H169" s="27"/>
      <c r="I169" s="27"/>
      <c r="J169" s="27"/>
      <c r="K169" s="27"/>
      <c r="L169" s="36" t="s">
        <v>702</v>
      </c>
    </row>
    <row r="170" spans="1:12" ht="109.2" x14ac:dyDescent="0.3">
      <c r="A170" s="29">
        <v>142</v>
      </c>
      <c r="B170" s="37">
        <v>142</v>
      </c>
      <c r="C170" s="38" t="s">
        <v>107</v>
      </c>
      <c r="D170" s="39" t="s">
        <v>555</v>
      </c>
      <c r="E170" s="54">
        <v>0.53100000000000003</v>
      </c>
      <c r="F170" s="27"/>
      <c r="G170" s="27"/>
      <c r="H170" s="27"/>
      <c r="I170" s="27"/>
      <c r="J170" s="27"/>
      <c r="K170" s="27"/>
      <c r="L170" s="36" t="s">
        <v>703</v>
      </c>
    </row>
    <row r="171" spans="1:12" ht="109.2" x14ac:dyDescent="0.3">
      <c r="A171" s="29">
        <v>143</v>
      </c>
      <c r="B171" s="37">
        <v>143</v>
      </c>
      <c r="C171" s="38" t="s">
        <v>108</v>
      </c>
      <c r="D171" s="39" t="s">
        <v>555</v>
      </c>
      <c r="E171" s="54">
        <v>0.32</v>
      </c>
      <c r="F171" s="27"/>
      <c r="G171" s="27"/>
      <c r="H171" s="27"/>
      <c r="I171" s="27"/>
      <c r="J171" s="27"/>
      <c r="K171" s="27"/>
      <c r="L171" s="36" t="s">
        <v>704</v>
      </c>
    </row>
    <row r="172" spans="1:12" ht="109.2" x14ac:dyDescent="0.3">
      <c r="A172" s="29">
        <v>144</v>
      </c>
      <c r="B172" s="37">
        <v>144</v>
      </c>
      <c r="C172" s="38" t="s">
        <v>109</v>
      </c>
      <c r="D172" s="39" t="s">
        <v>554</v>
      </c>
      <c r="E172" s="39">
        <v>123</v>
      </c>
      <c r="F172" s="27"/>
      <c r="G172" s="27"/>
      <c r="H172" s="27"/>
      <c r="I172" s="27"/>
      <c r="J172" s="27"/>
      <c r="K172" s="27"/>
      <c r="L172" s="36" t="s">
        <v>705</v>
      </c>
    </row>
    <row r="173" spans="1:12" ht="93.6" x14ac:dyDescent="0.3">
      <c r="A173" s="29">
        <v>145</v>
      </c>
      <c r="B173" s="37">
        <v>145</v>
      </c>
      <c r="C173" s="38" t="s">
        <v>110</v>
      </c>
      <c r="D173" s="39" t="s">
        <v>555</v>
      </c>
      <c r="E173" s="54">
        <v>0.55900000000000005</v>
      </c>
      <c r="F173" s="27"/>
      <c r="G173" s="27"/>
      <c r="H173" s="27"/>
      <c r="I173" s="27"/>
      <c r="J173" s="27"/>
      <c r="K173" s="27"/>
      <c r="L173" s="36" t="s">
        <v>706</v>
      </c>
    </row>
    <row r="174" spans="1:12" ht="46.8" x14ac:dyDescent="0.3">
      <c r="A174" s="29">
        <v>146</v>
      </c>
      <c r="B174" s="37">
        <v>146</v>
      </c>
      <c r="C174" s="38" t="s">
        <v>111</v>
      </c>
      <c r="D174" s="39" t="s">
        <v>555</v>
      </c>
      <c r="E174" s="54">
        <v>2.3109999999999999</v>
      </c>
      <c r="F174" s="27"/>
      <c r="G174" s="27"/>
      <c r="H174" s="27"/>
      <c r="I174" s="27"/>
      <c r="J174" s="27"/>
      <c r="K174" s="27"/>
      <c r="L174" s="36" t="s">
        <v>707</v>
      </c>
    </row>
    <row r="175" spans="1:12" ht="46.8" x14ac:dyDescent="0.3">
      <c r="A175" s="29">
        <v>147</v>
      </c>
      <c r="B175" s="37">
        <v>147</v>
      </c>
      <c r="C175" s="38" t="s">
        <v>112</v>
      </c>
      <c r="D175" s="39" t="s">
        <v>554</v>
      </c>
      <c r="E175" s="44">
        <v>88.11</v>
      </c>
      <c r="F175" s="27"/>
      <c r="G175" s="27"/>
      <c r="H175" s="27"/>
      <c r="I175" s="27"/>
      <c r="J175" s="27"/>
      <c r="K175" s="27"/>
      <c r="L175" s="36" t="s">
        <v>708</v>
      </c>
    </row>
    <row r="176" spans="1:12" ht="93.6" x14ac:dyDescent="0.3">
      <c r="A176" s="29">
        <v>148</v>
      </c>
      <c r="B176" s="37">
        <v>148</v>
      </c>
      <c r="C176" s="38" t="s">
        <v>113</v>
      </c>
      <c r="D176" s="39" t="s">
        <v>555</v>
      </c>
      <c r="E176" s="54">
        <v>0.68899999999999995</v>
      </c>
      <c r="F176" s="27"/>
      <c r="G176" s="27"/>
      <c r="H176" s="27"/>
      <c r="I176" s="27"/>
      <c r="J176" s="27"/>
      <c r="K176" s="27"/>
      <c r="L176" s="36" t="s">
        <v>709</v>
      </c>
    </row>
    <row r="177" spans="1:12" ht="78" x14ac:dyDescent="0.3">
      <c r="A177" s="29">
        <v>149</v>
      </c>
      <c r="B177" s="37">
        <v>149</v>
      </c>
      <c r="C177" s="38" t="s">
        <v>114</v>
      </c>
      <c r="D177" s="39" t="s">
        <v>554</v>
      </c>
      <c r="E177" s="44">
        <v>342.11</v>
      </c>
      <c r="F177" s="27"/>
      <c r="G177" s="27"/>
      <c r="H177" s="27"/>
      <c r="I177" s="27"/>
      <c r="J177" s="27"/>
      <c r="K177" s="27"/>
      <c r="L177" s="36" t="s">
        <v>710</v>
      </c>
    </row>
    <row r="178" spans="1:12" ht="78" x14ac:dyDescent="0.3">
      <c r="A178" s="29">
        <v>150</v>
      </c>
      <c r="B178" s="37">
        <v>150</v>
      </c>
      <c r="C178" s="38" t="s">
        <v>115</v>
      </c>
      <c r="D178" s="39" t="s">
        <v>554</v>
      </c>
      <c r="E178" s="44">
        <v>356.85</v>
      </c>
      <c r="F178" s="27"/>
      <c r="G178" s="27"/>
      <c r="H178" s="27"/>
      <c r="I178" s="27"/>
      <c r="J178" s="27"/>
      <c r="K178" s="27"/>
      <c r="L178" s="36" t="s">
        <v>711</v>
      </c>
    </row>
    <row r="179" spans="1:12" ht="93.6" x14ac:dyDescent="0.3">
      <c r="A179" s="29">
        <v>151</v>
      </c>
      <c r="B179" s="37">
        <v>151</v>
      </c>
      <c r="C179" s="38" t="s">
        <v>116</v>
      </c>
      <c r="D179" s="39" t="s">
        <v>554</v>
      </c>
      <c r="E179" s="44">
        <v>205.84</v>
      </c>
      <c r="F179" s="27"/>
      <c r="G179" s="27"/>
      <c r="H179" s="27"/>
      <c r="I179" s="27"/>
      <c r="J179" s="27"/>
      <c r="K179" s="27"/>
      <c r="L179" s="36" t="s">
        <v>712</v>
      </c>
    </row>
    <row r="180" spans="1:12" ht="78" x14ac:dyDescent="0.3">
      <c r="A180" s="29">
        <v>152</v>
      </c>
      <c r="B180" s="37">
        <v>152</v>
      </c>
      <c r="C180" s="38" t="s">
        <v>117</v>
      </c>
      <c r="D180" s="39" t="s">
        <v>554</v>
      </c>
      <c r="E180" s="44">
        <v>34.31</v>
      </c>
      <c r="F180" s="27"/>
      <c r="G180" s="27"/>
      <c r="H180" s="27"/>
      <c r="I180" s="27"/>
      <c r="J180" s="27"/>
      <c r="K180" s="27"/>
      <c r="L180" s="36" t="s">
        <v>713</v>
      </c>
    </row>
    <row r="181" spans="1:12" ht="140.4" x14ac:dyDescent="0.3">
      <c r="A181" s="29">
        <v>153</v>
      </c>
      <c r="B181" s="37">
        <v>153</v>
      </c>
      <c r="C181" s="38" t="s">
        <v>118</v>
      </c>
      <c r="D181" s="39" t="s">
        <v>554</v>
      </c>
      <c r="E181" s="44">
        <v>274.02999999999997</v>
      </c>
      <c r="F181" s="27"/>
      <c r="G181" s="27"/>
      <c r="H181" s="27"/>
      <c r="I181" s="27"/>
      <c r="J181" s="27"/>
      <c r="K181" s="27"/>
      <c r="L181" s="36" t="s">
        <v>714</v>
      </c>
    </row>
    <row r="182" spans="1:12" ht="124.8" x14ac:dyDescent="0.3">
      <c r="A182" s="29">
        <v>154</v>
      </c>
      <c r="B182" s="37">
        <v>154</v>
      </c>
      <c r="C182" s="38" t="s">
        <v>119</v>
      </c>
      <c r="D182" s="39" t="s">
        <v>554</v>
      </c>
      <c r="E182" s="44">
        <v>184.44</v>
      </c>
      <c r="F182" s="27"/>
      <c r="G182" s="27"/>
      <c r="H182" s="27"/>
      <c r="I182" s="27"/>
      <c r="J182" s="27"/>
      <c r="K182" s="27"/>
      <c r="L182" s="36" t="s">
        <v>715</v>
      </c>
    </row>
    <row r="183" spans="1:12" ht="48.6" x14ac:dyDescent="0.3">
      <c r="A183" s="29"/>
      <c r="B183" s="37"/>
      <c r="C183" s="34" t="s">
        <v>120</v>
      </c>
      <c r="D183" s="39"/>
      <c r="E183" s="39"/>
      <c r="F183" s="27"/>
      <c r="G183" s="27"/>
      <c r="H183" s="27"/>
      <c r="I183" s="27"/>
      <c r="J183" s="27"/>
      <c r="K183" s="27"/>
      <c r="L183" s="36"/>
    </row>
    <row r="184" spans="1:12" ht="171.6" x14ac:dyDescent="0.3">
      <c r="A184" s="29">
        <v>155</v>
      </c>
      <c r="B184" s="37">
        <v>155</v>
      </c>
      <c r="C184" s="38" t="s">
        <v>121</v>
      </c>
      <c r="D184" s="39" t="s">
        <v>555</v>
      </c>
      <c r="E184" s="54">
        <v>1.4450000000000001</v>
      </c>
      <c r="F184" s="27"/>
      <c r="G184" s="27"/>
      <c r="H184" s="27"/>
      <c r="I184" s="27"/>
      <c r="J184" s="27"/>
      <c r="K184" s="27"/>
      <c r="L184" s="36" t="s">
        <v>716</v>
      </c>
    </row>
    <row r="185" spans="1:12" ht="343.2" x14ac:dyDescent="0.3">
      <c r="A185" s="29">
        <v>156</v>
      </c>
      <c r="B185" s="37">
        <v>156</v>
      </c>
      <c r="C185" s="38" t="s">
        <v>122</v>
      </c>
      <c r="D185" s="39" t="s">
        <v>555</v>
      </c>
      <c r="E185" s="54">
        <v>3.0880000000000001</v>
      </c>
      <c r="F185" s="27"/>
      <c r="G185" s="27"/>
      <c r="H185" s="27"/>
      <c r="I185" s="27"/>
      <c r="J185" s="27"/>
      <c r="K185" s="27"/>
      <c r="L185" s="36" t="s">
        <v>717</v>
      </c>
    </row>
    <row r="186" spans="1:12" ht="312" x14ac:dyDescent="0.3">
      <c r="A186" s="29">
        <v>157</v>
      </c>
      <c r="B186" s="37">
        <v>157</v>
      </c>
      <c r="C186" s="38" t="s">
        <v>123</v>
      </c>
      <c r="D186" s="39" t="s">
        <v>555</v>
      </c>
      <c r="E186" s="54">
        <v>0.69599999999999995</v>
      </c>
      <c r="F186" s="27"/>
      <c r="G186" s="27"/>
      <c r="H186" s="27"/>
      <c r="I186" s="27"/>
      <c r="J186" s="27"/>
      <c r="K186" s="27"/>
      <c r="L186" s="36" t="s">
        <v>718</v>
      </c>
    </row>
    <row r="187" spans="1:12" ht="312" x14ac:dyDescent="0.3">
      <c r="A187" s="29">
        <v>158</v>
      </c>
      <c r="B187" s="37">
        <v>158</v>
      </c>
      <c r="C187" s="38" t="s">
        <v>124</v>
      </c>
      <c r="D187" s="39" t="s">
        <v>555</v>
      </c>
      <c r="E187" s="54">
        <v>3.7080000000000002</v>
      </c>
      <c r="F187" s="27"/>
      <c r="G187" s="27"/>
      <c r="H187" s="27"/>
      <c r="I187" s="27"/>
      <c r="J187" s="27"/>
      <c r="K187" s="27"/>
      <c r="L187" s="36" t="s">
        <v>719</v>
      </c>
    </row>
    <row r="188" spans="1:12" ht="280.8" x14ac:dyDescent="0.3">
      <c r="A188" s="29">
        <v>159</v>
      </c>
      <c r="B188" s="37">
        <v>159</v>
      </c>
      <c r="C188" s="38" t="s">
        <v>125</v>
      </c>
      <c r="D188" s="39" t="s">
        <v>555</v>
      </c>
      <c r="E188" s="54">
        <v>0.61699999999999999</v>
      </c>
      <c r="F188" s="27"/>
      <c r="G188" s="27"/>
      <c r="H188" s="27"/>
      <c r="I188" s="27"/>
      <c r="J188" s="27"/>
      <c r="K188" s="27"/>
      <c r="L188" s="36" t="s">
        <v>720</v>
      </c>
    </row>
    <row r="189" spans="1:12" ht="249.6" x14ac:dyDescent="0.3">
      <c r="A189" s="29">
        <v>160</v>
      </c>
      <c r="B189" s="37">
        <v>160</v>
      </c>
      <c r="C189" s="38" t="s">
        <v>126</v>
      </c>
      <c r="D189" s="39" t="s">
        <v>554</v>
      </c>
      <c r="E189" s="44">
        <v>135.16999999999999</v>
      </c>
      <c r="F189" s="27"/>
      <c r="G189" s="27"/>
      <c r="H189" s="27"/>
      <c r="I189" s="27"/>
      <c r="J189" s="27"/>
      <c r="K189" s="27"/>
      <c r="L189" s="36" t="s">
        <v>721</v>
      </c>
    </row>
    <row r="190" spans="1:12" ht="202.8" x14ac:dyDescent="0.3">
      <c r="A190" s="29">
        <v>161</v>
      </c>
      <c r="B190" s="37">
        <v>161</v>
      </c>
      <c r="C190" s="38" t="s">
        <v>127</v>
      </c>
      <c r="D190" s="39" t="s">
        <v>554</v>
      </c>
      <c r="E190" s="39">
        <v>136.1</v>
      </c>
      <c r="F190" s="27"/>
      <c r="G190" s="27"/>
      <c r="H190" s="27"/>
      <c r="I190" s="27"/>
      <c r="J190" s="27"/>
      <c r="K190" s="27"/>
      <c r="L190" s="36" t="s">
        <v>722</v>
      </c>
    </row>
    <row r="191" spans="1:12" ht="140.4" x14ac:dyDescent="0.3">
      <c r="A191" s="29">
        <v>162</v>
      </c>
      <c r="B191" s="37">
        <v>162</v>
      </c>
      <c r="C191" s="38" t="s">
        <v>128</v>
      </c>
      <c r="D191" s="39" t="s">
        <v>554</v>
      </c>
      <c r="E191" s="44">
        <v>50.74</v>
      </c>
      <c r="F191" s="27"/>
      <c r="G191" s="27"/>
      <c r="H191" s="27"/>
      <c r="I191" s="27"/>
      <c r="J191" s="27"/>
      <c r="K191" s="27"/>
      <c r="L191" s="36" t="s">
        <v>723</v>
      </c>
    </row>
    <row r="192" spans="1:12" ht="156" x14ac:dyDescent="0.3">
      <c r="A192" s="29">
        <v>163</v>
      </c>
      <c r="B192" s="37">
        <v>163</v>
      </c>
      <c r="C192" s="38" t="s">
        <v>129</v>
      </c>
      <c r="D192" s="39" t="s">
        <v>555</v>
      </c>
      <c r="E192" s="54">
        <v>0.95899999999999996</v>
      </c>
      <c r="F192" s="27"/>
      <c r="G192" s="27"/>
      <c r="H192" s="27"/>
      <c r="I192" s="27"/>
      <c r="J192" s="27"/>
      <c r="K192" s="27"/>
      <c r="L192" s="56" t="s">
        <v>1078</v>
      </c>
    </row>
    <row r="193" spans="1:12" ht="156" x14ac:dyDescent="0.3">
      <c r="A193" s="29">
        <v>164</v>
      </c>
      <c r="B193" s="37">
        <v>164</v>
      </c>
      <c r="C193" s="38" t="s">
        <v>130</v>
      </c>
      <c r="D193" s="39" t="s">
        <v>555</v>
      </c>
      <c r="E193" s="54">
        <v>1.484</v>
      </c>
      <c r="F193" s="27"/>
      <c r="G193" s="27"/>
      <c r="H193" s="27"/>
      <c r="I193" s="27"/>
      <c r="J193" s="27"/>
      <c r="K193" s="27"/>
      <c r="L193" s="36" t="s">
        <v>725</v>
      </c>
    </row>
    <row r="194" spans="1:12" ht="156" x14ac:dyDescent="0.3">
      <c r="A194" s="29">
        <v>165</v>
      </c>
      <c r="B194" s="37">
        <v>165</v>
      </c>
      <c r="C194" s="38" t="s">
        <v>131</v>
      </c>
      <c r="D194" s="39" t="s">
        <v>554</v>
      </c>
      <c r="E194" s="44">
        <v>272.70999999999998</v>
      </c>
      <c r="F194" s="27"/>
      <c r="G194" s="27"/>
      <c r="H194" s="27"/>
      <c r="I194" s="27"/>
      <c r="J194" s="27"/>
      <c r="K194" s="27"/>
      <c r="L194" s="36" t="s">
        <v>726</v>
      </c>
    </row>
    <row r="195" spans="1:12" ht="93.6" x14ac:dyDescent="0.3">
      <c r="A195" s="29">
        <v>166</v>
      </c>
      <c r="B195" s="37">
        <v>166</v>
      </c>
      <c r="C195" s="38" t="s">
        <v>132</v>
      </c>
      <c r="D195" s="39" t="s">
        <v>554</v>
      </c>
      <c r="E195" s="39">
        <v>141.30000000000001</v>
      </c>
      <c r="F195" s="27"/>
      <c r="G195" s="27"/>
      <c r="H195" s="27"/>
      <c r="I195" s="27"/>
      <c r="J195" s="27"/>
      <c r="K195" s="27"/>
      <c r="L195" s="36" t="s">
        <v>727</v>
      </c>
    </row>
    <row r="196" spans="1:12" ht="156" x14ac:dyDescent="0.3">
      <c r="A196" s="29">
        <v>167</v>
      </c>
      <c r="B196" s="37">
        <v>167</v>
      </c>
      <c r="C196" s="38" t="s">
        <v>133</v>
      </c>
      <c r="D196" s="39" t="s">
        <v>554</v>
      </c>
      <c r="E196" s="44">
        <v>342.27</v>
      </c>
      <c r="F196" s="27"/>
      <c r="G196" s="27"/>
      <c r="H196" s="27"/>
      <c r="I196" s="27"/>
      <c r="J196" s="27"/>
      <c r="K196" s="27"/>
      <c r="L196" s="36" t="s">
        <v>728</v>
      </c>
    </row>
    <row r="197" spans="1:12" ht="93.6" x14ac:dyDescent="0.3">
      <c r="A197" s="29">
        <v>168</v>
      </c>
      <c r="B197" s="37">
        <v>168</v>
      </c>
      <c r="C197" s="38" t="s">
        <v>134</v>
      </c>
      <c r="D197" s="39" t="s">
        <v>554</v>
      </c>
      <c r="E197" s="44">
        <v>42.72</v>
      </c>
      <c r="F197" s="27"/>
      <c r="G197" s="27"/>
      <c r="H197" s="27"/>
      <c r="I197" s="27"/>
      <c r="J197" s="27"/>
      <c r="K197" s="27"/>
      <c r="L197" s="36" t="s">
        <v>729</v>
      </c>
    </row>
    <row r="198" spans="1:12" ht="187.2" x14ac:dyDescent="0.3">
      <c r="A198" s="29">
        <v>169</v>
      </c>
      <c r="B198" s="37">
        <v>169</v>
      </c>
      <c r="C198" s="38" t="s">
        <v>135</v>
      </c>
      <c r="D198" s="39" t="s">
        <v>554</v>
      </c>
      <c r="E198" s="44">
        <v>166.42</v>
      </c>
      <c r="F198" s="27"/>
      <c r="G198" s="27"/>
      <c r="H198" s="27"/>
      <c r="I198" s="27"/>
      <c r="J198" s="27"/>
      <c r="K198" s="27"/>
      <c r="L198" s="36" t="s">
        <v>1079</v>
      </c>
    </row>
    <row r="199" spans="1:12" ht="187.2" x14ac:dyDescent="0.3">
      <c r="A199" s="29">
        <v>170</v>
      </c>
      <c r="B199" s="37">
        <v>170</v>
      </c>
      <c r="C199" s="38" t="s">
        <v>136</v>
      </c>
      <c r="D199" s="39" t="s">
        <v>554</v>
      </c>
      <c r="E199" s="44">
        <v>83.28</v>
      </c>
      <c r="F199" s="27"/>
      <c r="G199" s="27"/>
      <c r="H199" s="27"/>
      <c r="I199" s="27"/>
      <c r="J199" s="27"/>
      <c r="K199" s="27"/>
      <c r="L199" s="36" t="s">
        <v>731</v>
      </c>
    </row>
    <row r="200" spans="1:12" ht="187.2" x14ac:dyDescent="0.3">
      <c r="A200" s="29">
        <v>171</v>
      </c>
      <c r="B200" s="37">
        <v>171</v>
      </c>
      <c r="C200" s="38" t="s">
        <v>137</v>
      </c>
      <c r="D200" s="39" t="s">
        <v>554</v>
      </c>
      <c r="E200" s="44">
        <v>83.34</v>
      </c>
      <c r="F200" s="27"/>
      <c r="G200" s="27"/>
      <c r="H200" s="27"/>
      <c r="I200" s="27"/>
      <c r="J200" s="27"/>
      <c r="K200" s="27"/>
      <c r="L200" s="36" t="s">
        <v>732</v>
      </c>
    </row>
    <row r="201" spans="1:12" ht="202.8" x14ac:dyDescent="0.3">
      <c r="A201" s="29">
        <v>172</v>
      </c>
      <c r="B201" s="37">
        <v>172</v>
      </c>
      <c r="C201" s="38" t="s">
        <v>138</v>
      </c>
      <c r="D201" s="39" t="s">
        <v>555</v>
      </c>
      <c r="E201" s="58">
        <v>2.3877000000000002</v>
      </c>
      <c r="F201" s="27"/>
      <c r="G201" s="27"/>
      <c r="H201" s="27"/>
      <c r="I201" s="27"/>
      <c r="J201" s="27"/>
      <c r="K201" s="27"/>
      <c r="L201" s="36" t="s">
        <v>733</v>
      </c>
    </row>
    <row r="202" spans="1:12" ht="343.2" x14ac:dyDescent="0.3">
      <c r="A202" s="29">
        <v>173</v>
      </c>
      <c r="B202" s="37">
        <v>173</v>
      </c>
      <c r="C202" s="38" t="s">
        <v>139</v>
      </c>
      <c r="D202" s="39" t="s">
        <v>554</v>
      </c>
      <c r="E202" s="39">
        <v>353.8</v>
      </c>
      <c r="F202" s="27"/>
      <c r="G202" s="27"/>
      <c r="H202" s="27"/>
      <c r="I202" s="27"/>
      <c r="J202" s="27"/>
      <c r="K202" s="27"/>
      <c r="L202" s="36" t="s">
        <v>734</v>
      </c>
    </row>
    <row r="203" spans="1:12" ht="234" x14ac:dyDescent="0.3">
      <c r="A203" s="29">
        <v>174</v>
      </c>
      <c r="B203" s="37">
        <v>174</v>
      </c>
      <c r="C203" s="38" t="s">
        <v>140</v>
      </c>
      <c r="D203" s="39" t="s">
        <v>554</v>
      </c>
      <c r="E203" s="44">
        <v>184.44</v>
      </c>
      <c r="F203" s="27"/>
      <c r="G203" s="27"/>
      <c r="H203" s="27"/>
      <c r="I203" s="27"/>
      <c r="J203" s="27"/>
      <c r="K203" s="27"/>
      <c r="L203" s="36" t="s">
        <v>735</v>
      </c>
    </row>
    <row r="204" spans="1:12" ht="234" x14ac:dyDescent="0.3">
      <c r="A204" s="29">
        <v>175</v>
      </c>
      <c r="B204" s="37">
        <v>175</v>
      </c>
      <c r="C204" s="38" t="s">
        <v>141</v>
      </c>
      <c r="D204" s="39" t="s">
        <v>554</v>
      </c>
      <c r="E204" s="39">
        <v>205.8</v>
      </c>
      <c r="F204" s="27"/>
      <c r="G204" s="27"/>
      <c r="H204" s="27"/>
      <c r="I204" s="27"/>
      <c r="J204" s="27"/>
      <c r="K204" s="27"/>
      <c r="L204" s="36" t="s">
        <v>736</v>
      </c>
    </row>
    <row r="205" spans="1:12" ht="78" x14ac:dyDescent="0.3">
      <c r="A205" s="29">
        <v>176</v>
      </c>
      <c r="B205" s="37">
        <v>176</v>
      </c>
      <c r="C205" s="38" t="s">
        <v>142</v>
      </c>
      <c r="D205" s="39" t="s">
        <v>554</v>
      </c>
      <c r="E205" s="39">
        <v>34</v>
      </c>
      <c r="F205" s="27"/>
      <c r="G205" s="27"/>
      <c r="H205" s="27"/>
      <c r="I205" s="27"/>
      <c r="J205" s="27"/>
      <c r="K205" s="27"/>
      <c r="L205" s="56" t="s">
        <v>1080</v>
      </c>
    </row>
    <row r="206" spans="1:12" ht="78" x14ac:dyDescent="0.3">
      <c r="A206" s="29">
        <v>177</v>
      </c>
      <c r="B206" s="37">
        <v>177</v>
      </c>
      <c r="C206" s="38" t="s">
        <v>143</v>
      </c>
      <c r="D206" s="39" t="s">
        <v>554</v>
      </c>
      <c r="E206" s="39">
        <v>34.299999999999997</v>
      </c>
      <c r="F206" s="27"/>
      <c r="G206" s="27"/>
      <c r="H206" s="27"/>
      <c r="I206" s="27"/>
      <c r="J206" s="27"/>
      <c r="K206" s="27"/>
      <c r="L206" s="56" t="s">
        <v>1081</v>
      </c>
    </row>
    <row r="207" spans="1:12" ht="265.2" x14ac:dyDescent="0.3">
      <c r="A207" s="29">
        <v>178</v>
      </c>
      <c r="B207" s="37">
        <v>178</v>
      </c>
      <c r="C207" s="38" t="s">
        <v>144</v>
      </c>
      <c r="D207" s="39" t="s">
        <v>555</v>
      </c>
      <c r="E207" s="54">
        <v>1.276</v>
      </c>
      <c r="F207" s="27"/>
      <c r="G207" s="27"/>
      <c r="H207" s="27"/>
      <c r="I207" s="27"/>
      <c r="J207" s="27"/>
      <c r="K207" s="27"/>
      <c r="L207" s="56" t="s">
        <v>739</v>
      </c>
    </row>
    <row r="208" spans="1:12" ht="296.39999999999998" x14ac:dyDescent="0.3">
      <c r="A208" s="29">
        <v>179</v>
      </c>
      <c r="B208" s="37">
        <v>179</v>
      </c>
      <c r="C208" s="38" t="s">
        <v>145</v>
      </c>
      <c r="D208" s="39" t="s">
        <v>555</v>
      </c>
      <c r="E208" s="54">
        <v>2.5659999999999998</v>
      </c>
      <c r="F208" s="27"/>
      <c r="G208" s="27"/>
      <c r="H208" s="27"/>
      <c r="I208" s="27"/>
      <c r="J208" s="27"/>
      <c r="K208" s="27"/>
      <c r="L208" s="36" t="s">
        <v>740</v>
      </c>
    </row>
    <row r="209" spans="1:12" ht="358.8" x14ac:dyDescent="0.3">
      <c r="A209" s="29">
        <v>180</v>
      </c>
      <c r="B209" s="37">
        <v>180</v>
      </c>
      <c r="C209" s="38" t="s">
        <v>146</v>
      </c>
      <c r="D209" s="39" t="s">
        <v>554</v>
      </c>
      <c r="E209" s="44">
        <v>130.91</v>
      </c>
      <c r="F209" s="27"/>
      <c r="G209" s="27"/>
      <c r="H209" s="27"/>
      <c r="I209" s="27"/>
      <c r="J209" s="27"/>
      <c r="K209" s="27"/>
      <c r="L209" s="36" t="s">
        <v>741</v>
      </c>
    </row>
    <row r="210" spans="1:12" ht="48.6" x14ac:dyDescent="0.3">
      <c r="A210" s="29"/>
      <c r="B210" s="59"/>
      <c r="C210" s="34" t="s">
        <v>147</v>
      </c>
      <c r="D210" s="39"/>
      <c r="E210" s="44"/>
      <c r="F210" s="27"/>
      <c r="G210" s="27"/>
      <c r="H210" s="27"/>
      <c r="I210" s="27"/>
      <c r="J210" s="27"/>
      <c r="K210" s="27"/>
      <c r="L210" s="56"/>
    </row>
    <row r="211" spans="1:12" ht="62.4" x14ac:dyDescent="0.3">
      <c r="A211" s="29">
        <v>181</v>
      </c>
      <c r="B211" s="37">
        <v>181</v>
      </c>
      <c r="C211" s="38" t="s">
        <v>148</v>
      </c>
      <c r="D211" s="39" t="s">
        <v>551</v>
      </c>
      <c r="E211" s="39">
        <v>9354</v>
      </c>
      <c r="F211" s="27"/>
      <c r="G211" s="27"/>
      <c r="H211" s="27"/>
      <c r="I211" s="27"/>
      <c r="J211" s="27"/>
      <c r="K211" s="27"/>
      <c r="L211" s="56"/>
    </row>
    <row r="212" spans="1:12" ht="46.8" x14ac:dyDescent="0.3">
      <c r="A212" s="29">
        <v>182</v>
      </c>
      <c r="B212" s="37">
        <v>182</v>
      </c>
      <c r="C212" s="38" t="s">
        <v>149</v>
      </c>
      <c r="D212" s="39" t="s">
        <v>551</v>
      </c>
      <c r="E212" s="39">
        <v>9354</v>
      </c>
      <c r="F212" s="27"/>
      <c r="G212" s="27"/>
      <c r="H212" s="27"/>
      <c r="I212" s="27"/>
      <c r="J212" s="27"/>
      <c r="K212" s="27"/>
      <c r="L212" s="56" t="s">
        <v>742</v>
      </c>
    </row>
    <row r="213" spans="1:12" ht="46.8" x14ac:dyDescent="0.3">
      <c r="A213" s="29">
        <v>183</v>
      </c>
      <c r="B213" s="37">
        <v>183</v>
      </c>
      <c r="C213" s="38" t="s">
        <v>150</v>
      </c>
      <c r="D213" s="39" t="s">
        <v>551</v>
      </c>
      <c r="E213" s="39">
        <v>9354</v>
      </c>
      <c r="F213" s="27"/>
      <c r="G213" s="27"/>
      <c r="H213" s="27"/>
      <c r="I213" s="27"/>
      <c r="J213" s="27"/>
      <c r="K213" s="27"/>
      <c r="L213" s="56" t="s">
        <v>743</v>
      </c>
    </row>
    <row r="214" spans="1:12" ht="62.4" x14ac:dyDescent="0.3">
      <c r="A214" s="29">
        <v>184</v>
      </c>
      <c r="B214" s="37">
        <v>184</v>
      </c>
      <c r="C214" s="38" t="s">
        <v>151</v>
      </c>
      <c r="D214" s="39" t="s">
        <v>551</v>
      </c>
      <c r="E214" s="39">
        <v>9354</v>
      </c>
      <c r="F214" s="27"/>
      <c r="G214" s="27"/>
      <c r="H214" s="27"/>
      <c r="I214" s="27"/>
      <c r="J214" s="27"/>
      <c r="K214" s="27"/>
      <c r="L214" s="56" t="s">
        <v>744</v>
      </c>
    </row>
    <row r="215" spans="1:12" ht="46.8" x14ac:dyDescent="0.3">
      <c r="A215" s="29">
        <v>185</v>
      </c>
      <c r="B215" s="37">
        <v>185</v>
      </c>
      <c r="C215" s="38" t="s">
        <v>152</v>
      </c>
      <c r="D215" s="39" t="s">
        <v>551</v>
      </c>
      <c r="E215" s="39">
        <v>9354</v>
      </c>
      <c r="F215" s="27"/>
      <c r="G215" s="27"/>
      <c r="H215" s="27"/>
      <c r="I215" s="27"/>
      <c r="J215" s="27"/>
      <c r="K215" s="27"/>
      <c r="L215" s="56" t="s">
        <v>745</v>
      </c>
    </row>
    <row r="216" spans="1:12" ht="46.8" x14ac:dyDescent="0.3">
      <c r="A216" s="29">
        <v>186</v>
      </c>
      <c r="B216" s="37">
        <v>186</v>
      </c>
      <c r="C216" s="38" t="s">
        <v>153</v>
      </c>
      <c r="D216" s="39" t="s">
        <v>551</v>
      </c>
      <c r="E216" s="39">
        <v>3842</v>
      </c>
      <c r="F216" s="27"/>
      <c r="G216" s="27"/>
      <c r="H216" s="27"/>
      <c r="I216" s="27"/>
      <c r="J216" s="27"/>
      <c r="K216" s="27"/>
      <c r="L216" s="56" t="s">
        <v>743</v>
      </c>
    </row>
    <row r="217" spans="1:12" ht="62.4" x14ac:dyDescent="0.3">
      <c r="A217" s="29">
        <v>187</v>
      </c>
      <c r="B217" s="37">
        <v>187</v>
      </c>
      <c r="C217" s="38" t="s">
        <v>154</v>
      </c>
      <c r="D217" s="39" t="s">
        <v>551</v>
      </c>
      <c r="E217" s="39">
        <v>3842</v>
      </c>
      <c r="F217" s="27"/>
      <c r="G217" s="27"/>
      <c r="H217" s="27"/>
      <c r="I217" s="27"/>
      <c r="J217" s="27"/>
      <c r="K217" s="27"/>
      <c r="L217" s="56" t="s">
        <v>746</v>
      </c>
    </row>
    <row r="218" spans="1:12" ht="62.4" x14ac:dyDescent="0.3">
      <c r="A218" s="29">
        <v>188</v>
      </c>
      <c r="B218" s="37">
        <v>188</v>
      </c>
      <c r="C218" s="38" t="s">
        <v>155</v>
      </c>
      <c r="D218" s="39" t="s">
        <v>551</v>
      </c>
      <c r="E218" s="39">
        <v>3842</v>
      </c>
      <c r="F218" s="27"/>
      <c r="G218" s="27"/>
      <c r="H218" s="27"/>
      <c r="I218" s="27"/>
      <c r="J218" s="27"/>
      <c r="K218" s="27"/>
      <c r="L218" s="56" t="s">
        <v>745</v>
      </c>
    </row>
    <row r="219" spans="1:12" ht="32.4" x14ac:dyDescent="0.3">
      <c r="A219" s="29"/>
      <c r="B219" s="59"/>
      <c r="C219" s="34" t="s">
        <v>156</v>
      </c>
      <c r="D219" s="39"/>
      <c r="E219" s="39"/>
      <c r="F219" s="27"/>
      <c r="G219" s="27"/>
      <c r="H219" s="27"/>
      <c r="I219" s="27"/>
      <c r="J219" s="27"/>
      <c r="K219" s="27"/>
      <c r="L219" s="56"/>
    </row>
    <row r="220" spans="1:12" ht="78" x14ac:dyDescent="0.3">
      <c r="A220" s="29">
        <v>189</v>
      </c>
      <c r="B220" s="37">
        <v>189</v>
      </c>
      <c r="C220" s="38" t="s">
        <v>157</v>
      </c>
      <c r="D220" s="39" t="s">
        <v>553</v>
      </c>
      <c r="E220" s="39">
        <v>5.7</v>
      </c>
      <c r="F220" s="27"/>
      <c r="G220" s="27"/>
      <c r="H220" s="27"/>
      <c r="I220" s="27"/>
      <c r="J220" s="27"/>
      <c r="K220" s="27"/>
      <c r="L220" s="36" t="s">
        <v>747</v>
      </c>
    </row>
    <row r="221" spans="1:12" ht="15.6" x14ac:dyDescent="0.3">
      <c r="A221" s="29">
        <v>190</v>
      </c>
      <c r="B221" s="37">
        <v>190</v>
      </c>
      <c r="C221" s="38" t="s">
        <v>158</v>
      </c>
      <c r="D221" s="39" t="s">
        <v>553</v>
      </c>
      <c r="E221" s="60">
        <v>5</v>
      </c>
      <c r="F221" s="27"/>
      <c r="G221" s="27"/>
      <c r="H221" s="27"/>
      <c r="I221" s="27"/>
      <c r="J221" s="27"/>
      <c r="K221" s="27"/>
      <c r="L221" s="36"/>
    </row>
    <row r="222" spans="1:12" ht="31.2" x14ac:dyDescent="0.3">
      <c r="A222" s="29">
        <v>191</v>
      </c>
      <c r="B222" s="37">
        <v>191</v>
      </c>
      <c r="C222" s="38" t="s">
        <v>159</v>
      </c>
      <c r="D222" s="39" t="s">
        <v>552</v>
      </c>
      <c r="E222" s="60">
        <v>60</v>
      </c>
      <c r="F222" s="27"/>
      <c r="G222" s="27"/>
      <c r="H222" s="27"/>
      <c r="I222" s="27"/>
      <c r="J222" s="27"/>
      <c r="K222" s="27"/>
      <c r="L222" s="56"/>
    </row>
    <row r="223" spans="1:12" ht="202.8" x14ac:dyDescent="0.3">
      <c r="A223" s="29">
        <v>192</v>
      </c>
      <c r="B223" s="37">
        <v>192</v>
      </c>
      <c r="C223" s="38" t="s">
        <v>160</v>
      </c>
      <c r="D223" s="39" t="s">
        <v>552</v>
      </c>
      <c r="E223" s="60">
        <v>45</v>
      </c>
      <c r="F223" s="27"/>
      <c r="G223" s="27"/>
      <c r="H223" s="27"/>
      <c r="I223" s="27"/>
      <c r="J223" s="27"/>
      <c r="K223" s="27"/>
      <c r="L223" s="56" t="s">
        <v>748</v>
      </c>
    </row>
    <row r="224" spans="1:12" ht="409.6" x14ac:dyDescent="0.3">
      <c r="A224" s="29">
        <v>193</v>
      </c>
      <c r="B224" s="37">
        <v>193</v>
      </c>
      <c r="C224" s="38" t="s">
        <v>161</v>
      </c>
      <c r="D224" s="39" t="s">
        <v>555</v>
      </c>
      <c r="E224" s="54">
        <v>1.2929999999999999</v>
      </c>
      <c r="F224" s="27"/>
      <c r="G224" s="27"/>
      <c r="H224" s="27"/>
      <c r="I224" s="27"/>
      <c r="J224" s="27"/>
      <c r="K224" s="27"/>
      <c r="L224" s="36" t="s">
        <v>1082</v>
      </c>
    </row>
    <row r="225" spans="1:12" ht="32.4" x14ac:dyDescent="0.3">
      <c r="A225" s="29"/>
      <c r="B225" s="37"/>
      <c r="C225" s="34" t="s">
        <v>162</v>
      </c>
      <c r="D225" s="39"/>
      <c r="E225" s="39"/>
      <c r="F225" s="27"/>
      <c r="G225" s="27"/>
      <c r="H225" s="27"/>
      <c r="I225" s="27"/>
      <c r="J225" s="27"/>
      <c r="K225" s="27"/>
      <c r="L225" s="56"/>
    </row>
    <row r="226" spans="1:12" ht="46.8" x14ac:dyDescent="0.3">
      <c r="A226" s="29">
        <v>194</v>
      </c>
      <c r="B226" s="37">
        <v>194</v>
      </c>
      <c r="C226" s="38" t="s">
        <v>163</v>
      </c>
      <c r="D226" s="61" t="s">
        <v>554</v>
      </c>
      <c r="E226" s="61">
        <v>4.24</v>
      </c>
      <c r="F226" s="27"/>
      <c r="G226" s="27"/>
      <c r="H226" s="27"/>
      <c r="I226" s="27"/>
      <c r="J226" s="27"/>
      <c r="K226" s="27"/>
      <c r="L226" s="56" t="s">
        <v>750</v>
      </c>
    </row>
    <row r="227" spans="1:12" ht="62.4" x14ac:dyDescent="0.3">
      <c r="A227" s="29">
        <v>195</v>
      </c>
      <c r="B227" s="37">
        <v>195</v>
      </c>
      <c r="C227" s="38" t="s">
        <v>164</v>
      </c>
      <c r="D227" s="61" t="s">
        <v>554</v>
      </c>
      <c r="E227" s="61">
        <v>13.65</v>
      </c>
      <c r="F227" s="27"/>
      <c r="G227" s="27"/>
      <c r="H227" s="27"/>
      <c r="I227" s="27"/>
      <c r="J227" s="27"/>
      <c r="K227" s="27"/>
      <c r="L227" s="56" t="s">
        <v>751</v>
      </c>
    </row>
    <row r="228" spans="1:12" ht="31.2" x14ac:dyDescent="0.3">
      <c r="A228" s="29">
        <v>196</v>
      </c>
      <c r="B228" s="37">
        <v>196</v>
      </c>
      <c r="C228" s="38" t="s">
        <v>165</v>
      </c>
      <c r="D228" s="61" t="s">
        <v>551</v>
      </c>
      <c r="E228" s="61">
        <v>1.18</v>
      </c>
      <c r="F228" s="27"/>
      <c r="G228" s="27"/>
      <c r="H228" s="27"/>
      <c r="I228" s="27"/>
      <c r="J228" s="27"/>
      <c r="K228" s="27"/>
      <c r="L228" s="56" t="s">
        <v>752</v>
      </c>
    </row>
    <row r="229" spans="1:12" ht="31.2" x14ac:dyDescent="0.3">
      <c r="A229" s="29">
        <v>197</v>
      </c>
      <c r="B229" s="37">
        <v>197</v>
      </c>
      <c r="C229" s="38" t="s">
        <v>165</v>
      </c>
      <c r="D229" s="61" t="s">
        <v>551</v>
      </c>
      <c r="E229" s="61">
        <v>0.54</v>
      </c>
      <c r="F229" s="27"/>
      <c r="G229" s="27"/>
      <c r="H229" s="27"/>
      <c r="I229" s="27"/>
      <c r="J229" s="27"/>
      <c r="K229" s="27"/>
      <c r="L229" s="56" t="s">
        <v>753</v>
      </c>
    </row>
    <row r="230" spans="1:12" ht="16.2" x14ac:dyDescent="0.3">
      <c r="A230" s="29"/>
      <c r="B230" s="62"/>
      <c r="C230" s="63" t="s">
        <v>166</v>
      </c>
      <c r="D230" s="64"/>
      <c r="E230" s="64"/>
      <c r="F230" s="27"/>
      <c r="G230" s="27"/>
      <c r="H230" s="27"/>
      <c r="I230" s="27"/>
      <c r="J230" s="27"/>
      <c r="K230" s="27"/>
      <c r="L230" s="65"/>
    </row>
    <row r="231" spans="1:12" ht="218.4" x14ac:dyDescent="0.3">
      <c r="A231" s="29">
        <v>198</v>
      </c>
      <c r="B231" s="37">
        <v>198</v>
      </c>
      <c r="C231" s="38" t="s">
        <v>167</v>
      </c>
      <c r="D231" s="61" t="s">
        <v>554</v>
      </c>
      <c r="E231" s="44">
        <v>30.17</v>
      </c>
      <c r="F231" s="27"/>
      <c r="G231" s="27"/>
      <c r="H231" s="27"/>
      <c r="I231" s="27"/>
      <c r="J231" s="27"/>
      <c r="K231" s="27"/>
      <c r="L231" s="36" t="s">
        <v>754</v>
      </c>
    </row>
    <row r="232" spans="1:12" ht="93.6" x14ac:dyDescent="0.3">
      <c r="A232" s="29">
        <v>199</v>
      </c>
      <c r="B232" s="37">
        <v>199</v>
      </c>
      <c r="C232" s="38" t="s">
        <v>168</v>
      </c>
      <c r="D232" s="39" t="s">
        <v>551</v>
      </c>
      <c r="E232" s="44">
        <v>4.12</v>
      </c>
      <c r="F232" s="27"/>
      <c r="G232" s="27"/>
      <c r="H232" s="27"/>
      <c r="I232" s="27"/>
      <c r="J232" s="27"/>
      <c r="K232" s="27"/>
      <c r="L232" s="56" t="s">
        <v>755</v>
      </c>
    </row>
    <row r="233" spans="1:12" ht="93.6" x14ac:dyDescent="0.3">
      <c r="A233" s="29">
        <v>200</v>
      </c>
      <c r="B233" s="37">
        <v>200</v>
      </c>
      <c r="C233" s="38" t="s">
        <v>169</v>
      </c>
      <c r="D233" s="61" t="s">
        <v>554</v>
      </c>
      <c r="E233" s="44">
        <v>8.83</v>
      </c>
      <c r="F233" s="27"/>
      <c r="G233" s="27"/>
      <c r="H233" s="27"/>
      <c r="I233" s="27"/>
      <c r="J233" s="27"/>
      <c r="K233" s="27"/>
      <c r="L233" s="56" t="s">
        <v>756</v>
      </c>
    </row>
    <row r="234" spans="1:12" ht="93.6" x14ac:dyDescent="0.3">
      <c r="A234" s="29">
        <v>201</v>
      </c>
      <c r="B234" s="37">
        <v>201</v>
      </c>
      <c r="C234" s="38" t="s">
        <v>168</v>
      </c>
      <c r="D234" s="39" t="s">
        <v>551</v>
      </c>
      <c r="E234" s="44">
        <v>0.84</v>
      </c>
      <c r="F234" s="27"/>
      <c r="G234" s="27"/>
      <c r="H234" s="27"/>
      <c r="I234" s="27"/>
      <c r="J234" s="27"/>
      <c r="K234" s="27"/>
      <c r="L234" s="56" t="s">
        <v>755</v>
      </c>
    </row>
    <row r="235" spans="1:12" ht="16.2" x14ac:dyDescent="0.3">
      <c r="A235" s="29"/>
      <c r="B235" s="37"/>
      <c r="C235" s="34" t="s">
        <v>170</v>
      </c>
      <c r="D235" s="39"/>
      <c r="E235" s="39"/>
      <c r="F235" s="27"/>
      <c r="G235" s="27"/>
      <c r="H235" s="27"/>
      <c r="I235" s="27"/>
      <c r="J235" s="27"/>
      <c r="K235" s="27"/>
      <c r="L235" s="56"/>
    </row>
    <row r="236" spans="1:12" ht="296.39999999999998" x14ac:dyDescent="0.3">
      <c r="A236" s="29">
        <v>202</v>
      </c>
      <c r="B236" s="37">
        <v>202</v>
      </c>
      <c r="C236" s="66" t="s">
        <v>171</v>
      </c>
      <c r="D236" s="39" t="s">
        <v>555</v>
      </c>
      <c r="E236" s="44">
        <v>11.45</v>
      </c>
      <c r="F236" s="27"/>
      <c r="G236" s="27"/>
      <c r="H236" s="27"/>
      <c r="I236" s="27"/>
      <c r="J236" s="27"/>
      <c r="K236" s="27"/>
      <c r="L236" s="56" t="s">
        <v>757</v>
      </c>
    </row>
    <row r="237" spans="1:12" ht="62.4" x14ac:dyDescent="0.3">
      <c r="A237" s="29">
        <v>203</v>
      </c>
      <c r="B237" s="37">
        <v>203</v>
      </c>
      <c r="C237" s="66" t="s">
        <v>172</v>
      </c>
      <c r="D237" s="39" t="s">
        <v>551</v>
      </c>
      <c r="E237" s="44">
        <v>1278.42</v>
      </c>
      <c r="F237" s="27"/>
      <c r="G237" s="27"/>
      <c r="H237" s="27"/>
      <c r="I237" s="27"/>
      <c r="J237" s="27"/>
      <c r="K237" s="27"/>
      <c r="L237" s="56" t="s">
        <v>758</v>
      </c>
    </row>
    <row r="238" spans="1:12" ht="234" x14ac:dyDescent="0.3">
      <c r="A238" s="29">
        <v>204</v>
      </c>
      <c r="B238" s="37">
        <v>204</v>
      </c>
      <c r="C238" s="66" t="s">
        <v>173</v>
      </c>
      <c r="D238" s="39" t="s">
        <v>551</v>
      </c>
      <c r="E238" s="54">
        <v>1037.088</v>
      </c>
      <c r="F238" s="27"/>
      <c r="G238" s="27"/>
      <c r="H238" s="27"/>
      <c r="I238" s="27"/>
      <c r="J238" s="27"/>
      <c r="K238" s="27"/>
      <c r="L238" s="56" t="s">
        <v>759</v>
      </c>
    </row>
    <row r="239" spans="1:12" ht="93.6" x14ac:dyDescent="0.3">
      <c r="A239" s="29">
        <v>205</v>
      </c>
      <c r="B239" s="37">
        <v>205</v>
      </c>
      <c r="C239" s="66" t="s">
        <v>174</v>
      </c>
      <c r="D239" s="39" t="s">
        <v>551</v>
      </c>
      <c r="E239" s="39">
        <v>19.2</v>
      </c>
      <c r="F239" s="27"/>
      <c r="G239" s="27"/>
      <c r="H239" s="27"/>
      <c r="I239" s="27"/>
      <c r="J239" s="27"/>
      <c r="K239" s="27"/>
      <c r="L239" s="56" t="s">
        <v>760</v>
      </c>
    </row>
    <row r="240" spans="1:12" ht="32.4" x14ac:dyDescent="0.3">
      <c r="A240" s="29"/>
      <c r="B240" s="67"/>
      <c r="C240" s="34" t="s">
        <v>175</v>
      </c>
      <c r="D240" s="39"/>
      <c r="E240" s="39"/>
      <c r="F240" s="27"/>
      <c r="G240" s="27"/>
      <c r="H240" s="27"/>
      <c r="I240" s="27"/>
      <c r="J240" s="27"/>
      <c r="K240" s="27"/>
      <c r="L240" s="68"/>
    </row>
    <row r="241" spans="1:12" ht="405.6" x14ac:dyDescent="0.3">
      <c r="A241" s="29">
        <v>206</v>
      </c>
      <c r="B241" s="37">
        <v>206</v>
      </c>
      <c r="C241" s="66" t="s">
        <v>176</v>
      </c>
      <c r="D241" s="39" t="s">
        <v>554</v>
      </c>
      <c r="E241" s="39">
        <v>1003.9</v>
      </c>
      <c r="F241" s="27"/>
      <c r="G241" s="27"/>
      <c r="H241" s="27"/>
      <c r="I241" s="27"/>
      <c r="J241" s="27"/>
      <c r="K241" s="27"/>
      <c r="L241" s="68" t="s">
        <v>761</v>
      </c>
    </row>
    <row r="242" spans="1:12" ht="93.6" x14ac:dyDescent="0.3">
      <c r="A242" s="29"/>
      <c r="B242" s="37"/>
      <c r="C242" s="34" t="s">
        <v>177</v>
      </c>
      <c r="D242" s="39"/>
      <c r="E242" s="69"/>
      <c r="F242" s="27"/>
      <c r="G242" s="27"/>
      <c r="H242" s="27"/>
      <c r="I242" s="27"/>
      <c r="J242" s="27"/>
      <c r="K242" s="27"/>
      <c r="L242" s="68" t="s">
        <v>762</v>
      </c>
    </row>
    <row r="243" spans="1:12" ht="249.6" x14ac:dyDescent="0.3">
      <c r="A243" s="29">
        <v>207</v>
      </c>
      <c r="B243" s="37">
        <v>207</v>
      </c>
      <c r="C243" s="66" t="s">
        <v>178</v>
      </c>
      <c r="D243" s="64" t="s">
        <v>555</v>
      </c>
      <c r="E243" s="70" t="s">
        <v>575</v>
      </c>
      <c r="F243" s="27"/>
      <c r="G243" s="27"/>
      <c r="H243" s="27"/>
      <c r="I243" s="27"/>
      <c r="J243" s="27"/>
      <c r="K243" s="27"/>
      <c r="L243" s="68" t="s">
        <v>1083</v>
      </c>
    </row>
    <row r="244" spans="1:12" ht="78" x14ac:dyDescent="0.3">
      <c r="A244" s="29">
        <v>208</v>
      </c>
      <c r="B244" s="37">
        <v>208</v>
      </c>
      <c r="C244" s="66" t="s">
        <v>179</v>
      </c>
      <c r="D244" s="39" t="s">
        <v>551</v>
      </c>
      <c r="E244" s="44">
        <v>9577.7999999999993</v>
      </c>
      <c r="F244" s="27"/>
      <c r="G244" s="27"/>
      <c r="H244" s="27"/>
      <c r="I244" s="27"/>
      <c r="J244" s="27"/>
      <c r="K244" s="27"/>
      <c r="L244" s="71" t="s">
        <v>764</v>
      </c>
    </row>
    <row r="245" spans="1:12" ht="280.8" x14ac:dyDescent="0.3">
      <c r="A245" s="29">
        <v>209</v>
      </c>
      <c r="B245" s="37">
        <v>209</v>
      </c>
      <c r="C245" s="72" t="s">
        <v>180</v>
      </c>
      <c r="D245" s="73" t="s">
        <v>551</v>
      </c>
      <c r="E245" s="74">
        <v>9577.7999999999993</v>
      </c>
      <c r="F245" s="27"/>
      <c r="G245" s="27"/>
      <c r="H245" s="27"/>
      <c r="I245" s="27"/>
      <c r="J245" s="27"/>
      <c r="K245" s="27"/>
      <c r="L245" s="75" t="s">
        <v>765</v>
      </c>
    </row>
    <row r="246" spans="1:12" ht="31.2" x14ac:dyDescent="0.3">
      <c r="A246" s="29">
        <v>210</v>
      </c>
      <c r="B246" s="37">
        <v>210</v>
      </c>
      <c r="C246" s="72" t="s">
        <v>181</v>
      </c>
      <c r="D246" s="73" t="s">
        <v>552</v>
      </c>
      <c r="E246" s="73">
        <f>9577.8*5</f>
        <v>47889</v>
      </c>
      <c r="F246" s="27"/>
      <c r="G246" s="27"/>
      <c r="H246" s="27"/>
      <c r="I246" s="27"/>
      <c r="J246" s="27"/>
      <c r="K246" s="27"/>
      <c r="L246" s="75" t="s">
        <v>766</v>
      </c>
    </row>
    <row r="247" spans="1:12" ht="93.6" x14ac:dyDescent="0.3">
      <c r="A247" s="29">
        <v>211</v>
      </c>
      <c r="B247" s="37">
        <v>211</v>
      </c>
      <c r="C247" s="66" t="s">
        <v>182</v>
      </c>
      <c r="D247" s="39" t="s">
        <v>551</v>
      </c>
      <c r="E247" s="44">
        <v>9577.7999999999993</v>
      </c>
      <c r="F247" s="27"/>
      <c r="G247" s="27"/>
      <c r="H247" s="27"/>
      <c r="I247" s="27"/>
      <c r="J247" s="27"/>
      <c r="K247" s="27"/>
      <c r="L247" s="71" t="s">
        <v>767</v>
      </c>
    </row>
    <row r="248" spans="1:12" ht="15.6" x14ac:dyDescent="0.3">
      <c r="A248" s="29">
        <v>212</v>
      </c>
      <c r="B248" s="37">
        <v>212</v>
      </c>
      <c r="C248" s="66" t="s">
        <v>183</v>
      </c>
      <c r="D248" s="39" t="s">
        <v>552</v>
      </c>
      <c r="E248" s="39">
        <v>3</v>
      </c>
      <c r="F248" s="27"/>
      <c r="G248" s="27"/>
      <c r="H248" s="27"/>
      <c r="I248" s="27"/>
      <c r="J248" s="27"/>
      <c r="K248" s="27"/>
      <c r="L248" s="68"/>
    </row>
    <row r="249" spans="1:12" ht="31.2" x14ac:dyDescent="0.3">
      <c r="A249" s="29">
        <v>213</v>
      </c>
      <c r="B249" s="37">
        <v>213</v>
      </c>
      <c r="C249" s="66" t="s">
        <v>184</v>
      </c>
      <c r="D249" s="39" t="s">
        <v>552</v>
      </c>
      <c r="E249" s="39">
        <v>1</v>
      </c>
      <c r="F249" s="27"/>
      <c r="G249" s="27"/>
      <c r="H249" s="27"/>
      <c r="I249" s="27"/>
      <c r="J249" s="27"/>
      <c r="K249" s="27"/>
      <c r="L249" s="68"/>
    </row>
    <row r="250" spans="1:12" ht="31.2" x14ac:dyDescent="0.3">
      <c r="A250" s="29">
        <v>214</v>
      </c>
      <c r="B250" s="37">
        <v>214</v>
      </c>
      <c r="C250" s="66" t="s">
        <v>185</v>
      </c>
      <c r="D250" s="39" t="s">
        <v>552</v>
      </c>
      <c r="E250" s="39">
        <v>1</v>
      </c>
      <c r="F250" s="27"/>
      <c r="G250" s="27"/>
      <c r="H250" s="27"/>
      <c r="I250" s="27"/>
      <c r="J250" s="27"/>
      <c r="K250" s="27"/>
      <c r="L250" s="68"/>
    </row>
    <row r="251" spans="1:12" ht="16.2" x14ac:dyDescent="0.3">
      <c r="A251" s="29"/>
      <c r="B251" s="55"/>
      <c r="C251" s="34" t="s">
        <v>186</v>
      </c>
      <c r="D251" s="39"/>
      <c r="E251" s="39"/>
      <c r="F251" s="27"/>
      <c r="G251" s="27"/>
      <c r="H251" s="27"/>
      <c r="I251" s="27"/>
      <c r="J251" s="27"/>
      <c r="K251" s="27"/>
      <c r="L251" s="68"/>
    </row>
    <row r="252" spans="1:12" ht="31.2" x14ac:dyDescent="0.3">
      <c r="A252" s="29">
        <v>215</v>
      </c>
      <c r="B252" s="55">
        <v>215</v>
      </c>
      <c r="C252" s="76" t="s">
        <v>187</v>
      </c>
      <c r="D252" s="39" t="s">
        <v>551</v>
      </c>
      <c r="E252" s="39">
        <v>1008</v>
      </c>
      <c r="F252" s="27"/>
      <c r="G252" s="27"/>
      <c r="H252" s="27"/>
      <c r="I252" s="27"/>
      <c r="J252" s="27"/>
      <c r="K252" s="27"/>
      <c r="L252" s="77"/>
    </row>
    <row r="253" spans="1:12" ht="46.8" x14ac:dyDescent="0.3">
      <c r="A253" s="29">
        <v>216</v>
      </c>
      <c r="B253" s="55">
        <v>216</v>
      </c>
      <c r="C253" s="66" t="s">
        <v>188</v>
      </c>
      <c r="D253" s="39" t="s">
        <v>551</v>
      </c>
      <c r="E253" s="39">
        <v>3862</v>
      </c>
      <c r="F253" s="27"/>
      <c r="G253" s="27"/>
      <c r="H253" s="27"/>
      <c r="I253" s="27"/>
      <c r="J253" s="27"/>
      <c r="K253" s="27"/>
      <c r="L253" s="68" t="s">
        <v>768</v>
      </c>
    </row>
    <row r="254" spans="1:12" ht="62.4" x14ac:dyDescent="0.3">
      <c r="A254" s="29">
        <v>217</v>
      </c>
      <c r="B254" s="55">
        <v>217</v>
      </c>
      <c r="C254" s="78" t="s">
        <v>189</v>
      </c>
      <c r="D254" s="64" t="s">
        <v>555</v>
      </c>
      <c r="E254" s="64">
        <v>2.41</v>
      </c>
      <c r="F254" s="27"/>
      <c r="G254" s="27"/>
      <c r="H254" s="27"/>
      <c r="I254" s="27"/>
      <c r="J254" s="27"/>
      <c r="K254" s="27"/>
      <c r="L254" s="79" t="s">
        <v>769</v>
      </c>
    </row>
    <row r="255" spans="1:12" ht="46.8" x14ac:dyDescent="0.3">
      <c r="A255" s="29">
        <v>218</v>
      </c>
      <c r="B255" s="55">
        <v>218</v>
      </c>
      <c r="C255" s="66" t="s">
        <v>190</v>
      </c>
      <c r="D255" s="39" t="s">
        <v>557</v>
      </c>
      <c r="E255" s="39" t="s">
        <v>576</v>
      </c>
      <c r="F255" s="27"/>
      <c r="G255" s="27"/>
      <c r="H255" s="27"/>
      <c r="I255" s="27"/>
      <c r="J255" s="27"/>
      <c r="K255" s="27"/>
      <c r="L255" s="68" t="s">
        <v>770</v>
      </c>
    </row>
    <row r="256" spans="1:12" ht="32.4" x14ac:dyDescent="0.3">
      <c r="A256" s="29"/>
      <c r="B256" s="55"/>
      <c r="C256" s="34" t="s">
        <v>191</v>
      </c>
      <c r="D256" s="39"/>
      <c r="E256" s="39"/>
      <c r="F256" s="27"/>
      <c r="G256" s="27"/>
      <c r="H256" s="27"/>
      <c r="I256" s="27"/>
      <c r="J256" s="27"/>
      <c r="K256" s="27"/>
      <c r="L256" s="68"/>
    </row>
    <row r="257" spans="1:12" ht="48.6" x14ac:dyDescent="0.3">
      <c r="A257" s="29"/>
      <c r="B257" s="55"/>
      <c r="C257" s="34" t="s">
        <v>192</v>
      </c>
      <c r="D257" s="39"/>
      <c r="E257" s="39"/>
      <c r="F257" s="27"/>
      <c r="G257" s="27"/>
      <c r="H257" s="27"/>
      <c r="I257" s="27"/>
      <c r="J257" s="27"/>
      <c r="K257" s="27"/>
      <c r="L257" s="68"/>
    </row>
    <row r="258" spans="1:12" ht="46.8" x14ac:dyDescent="0.3">
      <c r="A258" s="29">
        <v>219</v>
      </c>
      <c r="B258" s="55">
        <v>219</v>
      </c>
      <c r="C258" s="66" t="s">
        <v>193</v>
      </c>
      <c r="D258" s="39" t="s">
        <v>553</v>
      </c>
      <c r="E258" s="39">
        <v>705.3</v>
      </c>
      <c r="F258" s="27"/>
      <c r="G258" s="27"/>
      <c r="H258" s="27"/>
      <c r="I258" s="27"/>
      <c r="J258" s="27"/>
      <c r="K258" s="27"/>
      <c r="L258" s="68" t="s">
        <v>771</v>
      </c>
    </row>
    <row r="259" spans="1:12" ht="46.8" x14ac:dyDescent="0.3">
      <c r="A259" s="29">
        <v>220</v>
      </c>
      <c r="B259" s="55">
        <v>220</v>
      </c>
      <c r="C259" s="66" t="s">
        <v>194</v>
      </c>
      <c r="D259" s="39" t="s">
        <v>551</v>
      </c>
      <c r="E259" s="39">
        <v>458.4</v>
      </c>
      <c r="F259" s="27"/>
      <c r="G259" s="27"/>
      <c r="H259" s="27"/>
      <c r="I259" s="27"/>
      <c r="J259" s="27"/>
      <c r="K259" s="27"/>
      <c r="L259" s="68" t="s">
        <v>772</v>
      </c>
    </row>
    <row r="260" spans="1:12" ht="343.2" x14ac:dyDescent="0.3">
      <c r="A260" s="29">
        <v>221</v>
      </c>
      <c r="B260" s="55">
        <v>221</v>
      </c>
      <c r="C260" s="66" t="s">
        <v>195</v>
      </c>
      <c r="D260" s="39" t="s">
        <v>553</v>
      </c>
      <c r="E260" s="39">
        <v>705.3</v>
      </c>
      <c r="F260" s="27"/>
      <c r="G260" s="27"/>
      <c r="H260" s="27"/>
      <c r="I260" s="27"/>
      <c r="J260" s="27"/>
      <c r="K260" s="27"/>
      <c r="L260" s="75" t="s">
        <v>773</v>
      </c>
    </row>
    <row r="261" spans="1:12" ht="218.4" x14ac:dyDescent="0.3">
      <c r="A261" s="29">
        <v>222</v>
      </c>
      <c r="B261" s="55">
        <v>222</v>
      </c>
      <c r="C261" s="66" t="s">
        <v>196</v>
      </c>
      <c r="D261" s="39" t="s">
        <v>553</v>
      </c>
      <c r="E261" s="39">
        <v>646.79999999999995</v>
      </c>
      <c r="F261" s="27"/>
      <c r="G261" s="27"/>
      <c r="H261" s="27"/>
      <c r="I261" s="27"/>
      <c r="J261" s="27"/>
      <c r="K261" s="27"/>
      <c r="L261" s="68" t="s">
        <v>774</v>
      </c>
    </row>
    <row r="262" spans="1:12" ht="62.4" x14ac:dyDescent="0.3">
      <c r="A262" s="29"/>
      <c r="B262" s="55"/>
      <c r="C262" s="34" t="s">
        <v>197</v>
      </c>
      <c r="D262" s="39"/>
      <c r="E262" s="39"/>
      <c r="F262" s="27"/>
      <c r="G262" s="27"/>
      <c r="H262" s="27"/>
      <c r="I262" s="27"/>
      <c r="J262" s="27"/>
      <c r="K262" s="27"/>
      <c r="L262" s="68" t="s">
        <v>775</v>
      </c>
    </row>
    <row r="263" spans="1:12" ht="46.8" x14ac:dyDescent="0.3">
      <c r="A263" s="29">
        <v>223</v>
      </c>
      <c r="B263" s="55">
        <v>223</v>
      </c>
      <c r="C263" s="66" t="s">
        <v>198</v>
      </c>
      <c r="D263" s="39" t="s">
        <v>553</v>
      </c>
      <c r="E263" s="39">
        <v>375.3</v>
      </c>
      <c r="F263" s="27"/>
      <c r="G263" s="27"/>
      <c r="H263" s="27"/>
      <c r="I263" s="27"/>
      <c r="J263" s="27"/>
      <c r="K263" s="27"/>
      <c r="L263" s="68" t="s">
        <v>776</v>
      </c>
    </row>
    <row r="264" spans="1:12" ht="93.6" x14ac:dyDescent="0.3">
      <c r="A264" s="29">
        <v>224</v>
      </c>
      <c r="B264" s="55">
        <v>224</v>
      </c>
      <c r="C264" s="66" t="s">
        <v>199</v>
      </c>
      <c r="D264" s="39" t="s">
        <v>551</v>
      </c>
      <c r="E264" s="39">
        <v>210</v>
      </c>
      <c r="F264" s="27"/>
      <c r="G264" s="27"/>
      <c r="H264" s="27"/>
      <c r="I264" s="27"/>
      <c r="J264" s="27"/>
      <c r="K264" s="27"/>
      <c r="L264" s="68" t="s">
        <v>777</v>
      </c>
    </row>
    <row r="265" spans="1:12" ht="31.2" x14ac:dyDescent="0.3">
      <c r="A265" s="29">
        <v>225</v>
      </c>
      <c r="B265" s="55">
        <v>225</v>
      </c>
      <c r="C265" s="66" t="s">
        <v>200</v>
      </c>
      <c r="D265" s="39" t="s">
        <v>551</v>
      </c>
      <c r="E265" s="39">
        <v>37.5</v>
      </c>
      <c r="F265" s="27"/>
      <c r="G265" s="27"/>
      <c r="H265" s="27"/>
      <c r="I265" s="27"/>
      <c r="J265" s="27"/>
      <c r="K265" s="27"/>
      <c r="L265" s="68" t="s">
        <v>778</v>
      </c>
    </row>
    <row r="266" spans="1:12" ht="327.60000000000002" x14ac:dyDescent="0.3">
      <c r="A266" s="29">
        <v>226</v>
      </c>
      <c r="B266" s="55">
        <v>226</v>
      </c>
      <c r="C266" s="66" t="s">
        <v>201</v>
      </c>
      <c r="D266" s="39" t="s">
        <v>558</v>
      </c>
      <c r="E266" s="39">
        <v>375.3</v>
      </c>
      <c r="F266" s="27"/>
      <c r="G266" s="27"/>
      <c r="H266" s="27"/>
      <c r="I266" s="27"/>
      <c r="J266" s="27"/>
      <c r="K266" s="27"/>
      <c r="L266" s="68" t="s">
        <v>779</v>
      </c>
    </row>
    <row r="267" spans="1:12" ht="124.8" x14ac:dyDescent="0.3">
      <c r="A267" s="29">
        <v>227</v>
      </c>
      <c r="B267" s="55">
        <v>227</v>
      </c>
      <c r="C267" s="66" t="s">
        <v>202</v>
      </c>
      <c r="D267" s="39" t="s">
        <v>553</v>
      </c>
      <c r="E267" s="39">
        <v>375.3</v>
      </c>
      <c r="F267" s="27"/>
      <c r="G267" s="27"/>
      <c r="H267" s="27"/>
      <c r="I267" s="27"/>
      <c r="J267" s="27"/>
      <c r="K267" s="27"/>
      <c r="L267" s="68" t="s">
        <v>780</v>
      </c>
    </row>
    <row r="268" spans="1:12" ht="93.6" x14ac:dyDescent="0.3">
      <c r="A268" s="29"/>
      <c r="B268" s="55"/>
      <c r="C268" s="34" t="s">
        <v>203</v>
      </c>
      <c r="D268" s="39"/>
      <c r="E268" s="39"/>
      <c r="F268" s="27"/>
      <c r="G268" s="27"/>
      <c r="H268" s="27"/>
      <c r="I268" s="27"/>
      <c r="J268" s="27"/>
      <c r="K268" s="27"/>
      <c r="L268" s="68" t="s">
        <v>781</v>
      </c>
    </row>
    <row r="269" spans="1:12" ht="280.8" x14ac:dyDescent="0.3">
      <c r="A269" s="29">
        <v>228</v>
      </c>
      <c r="B269" s="55">
        <v>228</v>
      </c>
      <c r="C269" s="66" t="s">
        <v>204</v>
      </c>
      <c r="D269" s="39" t="s">
        <v>553</v>
      </c>
      <c r="E269" s="39">
        <v>367.6</v>
      </c>
      <c r="F269" s="27"/>
      <c r="G269" s="27"/>
      <c r="H269" s="27"/>
      <c r="I269" s="27"/>
      <c r="J269" s="27"/>
      <c r="K269" s="27"/>
      <c r="L269" s="68" t="s">
        <v>782</v>
      </c>
    </row>
    <row r="270" spans="1:12" ht="16.2" x14ac:dyDescent="0.3">
      <c r="A270" s="29"/>
      <c r="B270" s="55"/>
      <c r="C270" s="34" t="s">
        <v>205</v>
      </c>
      <c r="D270" s="39"/>
      <c r="E270" s="39"/>
      <c r="F270" s="27"/>
      <c r="G270" s="27"/>
      <c r="H270" s="27"/>
      <c r="I270" s="27"/>
      <c r="J270" s="27"/>
      <c r="K270" s="27"/>
      <c r="L270" s="68" t="s">
        <v>783</v>
      </c>
    </row>
    <row r="271" spans="1:12" ht="31.2" x14ac:dyDescent="0.3">
      <c r="A271" s="29">
        <v>229</v>
      </c>
      <c r="B271" s="55">
        <v>229</v>
      </c>
      <c r="C271" s="66" t="s">
        <v>198</v>
      </c>
      <c r="D271" s="39" t="s">
        <v>553</v>
      </c>
      <c r="E271" s="54">
        <v>91.948999999999998</v>
      </c>
      <c r="F271" s="27"/>
      <c r="G271" s="27"/>
      <c r="H271" s="27"/>
      <c r="I271" s="27"/>
      <c r="J271" s="27"/>
      <c r="K271" s="27"/>
      <c r="L271" s="68" t="s">
        <v>784</v>
      </c>
    </row>
    <row r="272" spans="1:12" ht="46.8" x14ac:dyDescent="0.3">
      <c r="A272" s="29">
        <v>230</v>
      </c>
      <c r="B272" s="55">
        <v>230</v>
      </c>
      <c r="C272" s="66" t="s">
        <v>206</v>
      </c>
      <c r="D272" s="39" t="s">
        <v>551</v>
      </c>
      <c r="E272" s="39">
        <v>12.9</v>
      </c>
      <c r="F272" s="27"/>
      <c r="G272" s="27"/>
      <c r="H272" s="27"/>
      <c r="I272" s="27"/>
      <c r="J272" s="27"/>
      <c r="K272" s="27"/>
      <c r="L272" s="68" t="s">
        <v>785</v>
      </c>
    </row>
    <row r="273" spans="1:12" ht="62.4" x14ac:dyDescent="0.3">
      <c r="A273" s="29">
        <v>231</v>
      </c>
      <c r="B273" s="55">
        <v>231</v>
      </c>
      <c r="C273" s="66" t="s">
        <v>207</v>
      </c>
      <c r="D273" s="39" t="s">
        <v>551</v>
      </c>
      <c r="E273" s="44">
        <v>128.72999999999999</v>
      </c>
      <c r="F273" s="27"/>
      <c r="G273" s="27"/>
      <c r="H273" s="27"/>
      <c r="I273" s="27"/>
      <c r="J273" s="27"/>
      <c r="K273" s="27"/>
      <c r="L273" s="68" t="s">
        <v>786</v>
      </c>
    </row>
    <row r="274" spans="1:12" ht="78" x14ac:dyDescent="0.3">
      <c r="A274" s="29">
        <v>232</v>
      </c>
      <c r="B274" s="55">
        <v>232</v>
      </c>
      <c r="C274" s="66" t="s">
        <v>208</v>
      </c>
      <c r="D274" s="39" t="s">
        <v>551</v>
      </c>
      <c r="E274" s="39">
        <v>46.89</v>
      </c>
      <c r="F274" s="27"/>
      <c r="G274" s="27"/>
      <c r="H274" s="27"/>
      <c r="I274" s="27"/>
      <c r="J274" s="27"/>
      <c r="K274" s="27"/>
      <c r="L274" s="68" t="s">
        <v>787</v>
      </c>
    </row>
    <row r="275" spans="1:12" ht="156" x14ac:dyDescent="0.3">
      <c r="A275" s="29">
        <v>233</v>
      </c>
      <c r="B275" s="55">
        <v>233</v>
      </c>
      <c r="C275" s="66" t="s">
        <v>209</v>
      </c>
      <c r="D275" s="39" t="s">
        <v>551</v>
      </c>
      <c r="E275" s="44">
        <v>73.56</v>
      </c>
      <c r="F275" s="27"/>
      <c r="G275" s="27"/>
      <c r="H275" s="27"/>
      <c r="I275" s="27"/>
      <c r="J275" s="27"/>
      <c r="K275" s="27"/>
      <c r="L275" s="71" t="s">
        <v>788</v>
      </c>
    </row>
    <row r="276" spans="1:12" ht="109.2" x14ac:dyDescent="0.3">
      <c r="A276" s="29">
        <v>234</v>
      </c>
      <c r="B276" s="55">
        <v>234</v>
      </c>
      <c r="C276" s="66" t="s">
        <v>210</v>
      </c>
      <c r="D276" s="39" t="s">
        <v>553</v>
      </c>
      <c r="E276" s="54">
        <v>91.948999999999998</v>
      </c>
      <c r="F276" s="27"/>
      <c r="G276" s="27"/>
      <c r="H276" s="27"/>
      <c r="I276" s="27"/>
      <c r="J276" s="27"/>
      <c r="K276" s="27"/>
      <c r="L276" s="68" t="s">
        <v>789</v>
      </c>
    </row>
    <row r="277" spans="1:12" ht="124.8" x14ac:dyDescent="0.3">
      <c r="A277" s="29"/>
      <c r="B277" s="55"/>
      <c r="C277" s="34" t="s">
        <v>211</v>
      </c>
      <c r="D277" s="39"/>
      <c r="E277" s="39"/>
      <c r="F277" s="27"/>
      <c r="G277" s="27"/>
      <c r="H277" s="27"/>
      <c r="I277" s="27"/>
      <c r="J277" s="27"/>
      <c r="K277" s="27"/>
      <c r="L277" s="68" t="s">
        <v>790</v>
      </c>
    </row>
    <row r="278" spans="1:12" ht="234" x14ac:dyDescent="0.3">
      <c r="A278" s="29">
        <v>235</v>
      </c>
      <c r="B278" s="55">
        <v>235</v>
      </c>
      <c r="C278" s="66" t="s">
        <v>212</v>
      </c>
      <c r="D278" s="39" t="s">
        <v>553</v>
      </c>
      <c r="E278" s="39">
        <v>90.8</v>
      </c>
      <c r="F278" s="27"/>
      <c r="G278" s="27"/>
      <c r="H278" s="27"/>
      <c r="I278" s="27"/>
      <c r="J278" s="27"/>
      <c r="K278" s="27"/>
      <c r="L278" s="68" t="s">
        <v>791</v>
      </c>
    </row>
    <row r="279" spans="1:12" ht="249.6" x14ac:dyDescent="0.3">
      <c r="A279" s="29"/>
      <c r="B279" s="55"/>
      <c r="C279" s="34" t="s">
        <v>213</v>
      </c>
      <c r="D279" s="39" t="s">
        <v>551</v>
      </c>
      <c r="E279" s="44">
        <v>614.07000000000005</v>
      </c>
      <c r="F279" s="27"/>
      <c r="G279" s="27"/>
      <c r="H279" s="27"/>
      <c r="I279" s="27"/>
      <c r="J279" s="27"/>
      <c r="K279" s="27"/>
      <c r="L279" s="71" t="s">
        <v>792</v>
      </c>
    </row>
    <row r="280" spans="1:12" ht="249.6" x14ac:dyDescent="0.3">
      <c r="A280" s="29">
        <v>236</v>
      </c>
      <c r="B280" s="55">
        <v>236</v>
      </c>
      <c r="C280" s="66" t="s">
        <v>214</v>
      </c>
      <c r="D280" s="39" t="s">
        <v>552</v>
      </c>
      <c r="E280" s="39">
        <v>39</v>
      </c>
      <c r="F280" s="27"/>
      <c r="G280" s="27"/>
      <c r="H280" s="27"/>
      <c r="I280" s="27"/>
      <c r="J280" s="27"/>
      <c r="K280" s="27"/>
      <c r="L280" s="36" t="s">
        <v>793</v>
      </c>
    </row>
    <row r="281" spans="1:12" ht="46.8" x14ac:dyDescent="0.3">
      <c r="A281" s="29">
        <v>237</v>
      </c>
      <c r="B281" s="55">
        <v>237</v>
      </c>
      <c r="C281" s="66" t="s">
        <v>215</v>
      </c>
      <c r="D281" s="39" t="s">
        <v>552</v>
      </c>
      <c r="E281" s="39">
        <v>57</v>
      </c>
      <c r="F281" s="27"/>
      <c r="G281" s="27"/>
      <c r="H281" s="27"/>
      <c r="I281" s="27"/>
      <c r="J281" s="27"/>
      <c r="K281" s="27"/>
      <c r="L281" s="36" t="s">
        <v>794</v>
      </c>
    </row>
    <row r="282" spans="1:12" ht="32.4" x14ac:dyDescent="0.3">
      <c r="A282" s="29"/>
      <c r="B282" s="55"/>
      <c r="C282" s="34" t="s">
        <v>216</v>
      </c>
      <c r="D282" s="39"/>
      <c r="E282" s="39"/>
      <c r="F282" s="27"/>
      <c r="G282" s="27"/>
      <c r="H282" s="27"/>
      <c r="I282" s="27"/>
      <c r="J282" s="27"/>
      <c r="K282" s="27"/>
      <c r="L282" s="36"/>
    </row>
    <row r="283" spans="1:12" ht="62.4" x14ac:dyDescent="0.3">
      <c r="A283" s="29">
        <v>238</v>
      </c>
      <c r="B283" s="55">
        <v>238</v>
      </c>
      <c r="C283" s="66" t="s">
        <v>217</v>
      </c>
      <c r="D283" s="39" t="s">
        <v>558</v>
      </c>
      <c r="E283" s="44">
        <v>283.29000000000002</v>
      </c>
      <c r="F283" s="27"/>
      <c r="G283" s="27"/>
      <c r="H283" s="27"/>
      <c r="I283" s="27"/>
      <c r="J283" s="27"/>
      <c r="K283" s="27"/>
      <c r="L283" s="36" t="s">
        <v>795</v>
      </c>
    </row>
    <row r="284" spans="1:12" ht="46.8" x14ac:dyDescent="0.3">
      <c r="A284" s="29">
        <v>239</v>
      </c>
      <c r="B284" s="55">
        <v>239</v>
      </c>
      <c r="C284" s="66" t="s">
        <v>218</v>
      </c>
      <c r="D284" s="39" t="s">
        <v>551</v>
      </c>
      <c r="E284" s="39">
        <v>85</v>
      </c>
      <c r="F284" s="27"/>
      <c r="G284" s="27"/>
      <c r="H284" s="27"/>
      <c r="I284" s="27"/>
      <c r="J284" s="27"/>
      <c r="K284" s="27"/>
      <c r="L284" s="36" t="s">
        <v>796</v>
      </c>
    </row>
    <row r="285" spans="1:12" ht="46.8" x14ac:dyDescent="0.3">
      <c r="A285" s="29">
        <v>240</v>
      </c>
      <c r="B285" s="55">
        <v>240</v>
      </c>
      <c r="C285" s="66" t="s">
        <v>219</v>
      </c>
      <c r="D285" s="39" t="s">
        <v>551</v>
      </c>
      <c r="E285" s="44">
        <v>283.29000000000002</v>
      </c>
      <c r="F285" s="27"/>
      <c r="G285" s="27"/>
      <c r="H285" s="27"/>
      <c r="I285" s="27"/>
      <c r="J285" s="27"/>
      <c r="K285" s="27"/>
      <c r="L285" s="36" t="s">
        <v>797</v>
      </c>
    </row>
    <row r="286" spans="1:12" ht="265.2" x14ac:dyDescent="0.3">
      <c r="A286" s="29">
        <v>241</v>
      </c>
      <c r="B286" s="55">
        <v>241</v>
      </c>
      <c r="C286" s="78" t="s">
        <v>220</v>
      </c>
      <c r="D286" s="64" t="s">
        <v>553</v>
      </c>
      <c r="E286" s="70">
        <v>283.28500000000003</v>
      </c>
      <c r="F286" s="27"/>
      <c r="G286" s="27"/>
      <c r="H286" s="27"/>
      <c r="I286" s="27"/>
      <c r="J286" s="27"/>
      <c r="K286" s="27"/>
      <c r="L286" s="80" t="s">
        <v>798</v>
      </c>
    </row>
    <row r="287" spans="1:12" ht="124.8" x14ac:dyDescent="0.3">
      <c r="A287" s="29">
        <v>242</v>
      </c>
      <c r="B287" s="55">
        <v>242</v>
      </c>
      <c r="C287" s="78" t="s">
        <v>221</v>
      </c>
      <c r="D287" s="39" t="s">
        <v>558</v>
      </c>
      <c r="E287" s="44">
        <v>283.29000000000002</v>
      </c>
      <c r="F287" s="27"/>
      <c r="G287" s="27"/>
      <c r="H287" s="27"/>
      <c r="I287" s="27"/>
      <c r="J287" s="27"/>
      <c r="K287" s="27"/>
      <c r="L287" s="56" t="s">
        <v>799</v>
      </c>
    </row>
    <row r="288" spans="1:12" ht="16.2" x14ac:dyDescent="0.3">
      <c r="A288" s="29"/>
      <c r="B288" s="55"/>
      <c r="C288" s="63" t="s">
        <v>222</v>
      </c>
      <c r="D288" s="39"/>
      <c r="E288" s="44"/>
      <c r="F288" s="27"/>
      <c r="G288" s="27"/>
      <c r="H288" s="27"/>
      <c r="I288" s="27"/>
      <c r="J288" s="27"/>
      <c r="K288" s="27"/>
      <c r="L288" s="56"/>
    </row>
    <row r="289" spans="1:12" ht="124.8" x14ac:dyDescent="0.3">
      <c r="A289" s="29">
        <v>243</v>
      </c>
      <c r="B289" s="55">
        <v>243</v>
      </c>
      <c r="C289" s="78" t="s">
        <v>223</v>
      </c>
      <c r="D289" s="39" t="s">
        <v>551</v>
      </c>
      <c r="E289" s="44">
        <v>152.6</v>
      </c>
      <c r="F289" s="27"/>
      <c r="G289" s="27"/>
      <c r="H289" s="27"/>
      <c r="I289" s="27"/>
      <c r="J289" s="27"/>
      <c r="K289" s="27"/>
      <c r="L289" s="56" t="s">
        <v>800</v>
      </c>
    </row>
    <row r="290" spans="1:12" ht="15.6" x14ac:dyDescent="0.3">
      <c r="A290" s="29">
        <v>244</v>
      </c>
      <c r="B290" s="55">
        <v>244</v>
      </c>
      <c r="C290" s="78" t="s">
        <v>224</v>
      </c>
      <c r="D290" s="39" t="s">
        <v>551</v>
      </c>
      <c r="E290" s="44">
        <v>46.9</v>
      </c>
      <c r="F290" s="27"/>
      <c r="G290" s="27"/>
      <c r="H290" s="27"/>
      <c r="I290" s="27"/>
      <c r="J290" s="27"/>
      <c r="K290" s="27"/>
      <c r="L290" s="56" t="s">
        <v>801</v>
      </c>
    </row>
    <row r="291" spans="1:12" ht="124.8" x14ac:dyDescent="0.3">
      <c r="A291" s="29">
        <v>245</v>
      </c>
      <c r="B291" s="55">
        <v>245</v>
      </c>
      <c r="C291" s="66" t="s">
        <v>225</v>
      </c>
      <c r="D291" s="39" t="s">
        <v>551</v>
      </c>
      <c r="E291" s="39">
        <v>717.2</v>
      </c>
      <c r="F291" s="27"/>
      <c r="G291" s="27"/>
      <c r="H291" s="27"/>
      <c r="I291" s="27"/>
      <c r="J291" s="27"/>
      <c r="K291" s="27"/>
      <c r="L291" s="71" t="s">
        <v>802</v>
      </c>
    </row>
    <row r="292" spans="1:12" ht="62.4" x14ac:dyDescent="0.3">
      <c r="A292" s="29">
        <v>246</v>
      </c>
      <c r="B292" s="55">
        <v>246</v>
      </c>
      <c r="C292" s="66" t="s">
        <v>226</v>
      </c>
      <c r="D292" s="39" t="s">
        <v>551</v>
      </c>
      <c r="E292" s="39">
        <v>717.2</v>
      </c>
      <c r="F292" s="27"/>
      <c r="G292" s="27"/>
      <c r="H292" s="27"/>
      <c r="I292" s="27"/>
      <c r="J292" s="27"/>
      <c r="K292" s="27"/>
      <c r="L292" s="71" t="s">
        <v>803</v>
      </c>
    </row>
    <row r="293" spans="1:12" ht="16.2" x14ac:dyDescent="0.3">
      <c r="A293" s="29"/>
      <c r="B293" s="55"/>
      <c r="C293" s="34" t="s">
        <v>227</v>
      </c>
      <c r="D293" s="39"/>
      <c r="E293" s="39"/>
      <c r="F293" s="27"/>
      <c r="G293" s="27"/>
      <c r="H293" s="27"/>
      <c r="I293" s="27"/>
      <c r="J293" s="27"/>
      <c r="K293" s="27"/>
      <c r="L293" s="68"/>
    </row>
    <row r="294" spans="1:12" ht="78" x14ac:dyDescent="0.3">
      <c r="A294" s="29">
        <v>247</v>
      </c>
      <c r="B294" s="55">
        <v>247</v>
      </c>
      <c r="C294" s="66" t="s">
        <v>228</v>
      </c>
      <c r="D294" s="39" t="s">
        <v>553</v>
      </c>
      <c r="E294" s="44">
        <v>92.39</v>
      </c>
      <c r="F294" s="27"/>
      <c r="G294" s="27"/>
      <c r="H294" s="27"/>
      <c r="I294" s="27"/>
      <c r="J294" s="27"/>
      <c r="K294" s="27"/>
      <c r="L294" s="68" t="s">
        <v>804</v>
      </c>
    </row>
    <row r="295" spans="1:12" ht="140.4" x14ac:dyDescent="0.3">
      <c r="A295" s="29">
        <v>248</v>
      </c>
      <c r="B295" s="55">
        <v>248</v>
      </c>
      <c r="C295" s="66" t="s">
        <v>229</v>
      </c>
      <c r="D295" s="39" t="s">
        <v>551</v>
      </c>
      <c r="E295" s="70">
        <v>31.87</v>
      </c>
      <c r="F295" s="27"/>
      <c r="G295" s="27"/>
      <c r="H295" s="27"/>
      <c r="I295" s="27"/>
      <c r="J295" s="27"/>
      <c r="K295" s="27"/>
      <c r="L295" s="71" t="s">
        <v>805</v>
      </c>
    </row>
    <row r="296" spans="1:12" ht="16.2" x14ac:dyDescent="0.3">
      <c r="A296" s="29"/>
      <c r="B296" s="37"/>
      <c r="C296" s="34" t="s">
        <v>230</v>
      </c>
      <c r="D296" s="39"/>
      <c r="E296" s="54"/>
      <c r="F296" s="27"/>
      <c r="G296" s="27"/>
      <c r="H296" s="27"/>
      <c r="I296" s="27"/>
      <c r="J296" s="27"/>
      <c r="K296" s="27"/>
      <c r="L296" s="68"/>
    </row>
    <row r="297" spans="1:12" ht="409.6" x14ac:dyDescent="0.3">
      <c r="A297" s="29">
        <v>249</v>
      </c>
      <c r="B297" s="37">
        <v>249</v>
      </c>
      <c r="C297" s="66" t="s">
        <v>230</v>
      </c>
      <c r="D297" s="39" t="s">
        <v>554</v>
      </c>
      <c r="E297" s="44">
        <v>645.64</v>
      </c>
      <c r="F297" s="27"/>
      <c r="G297" s="27"/>
      <c r="H297" s="27"/>
      <c r="I297" s="27"/>
      <c r="J297" s="27"/>
      <c r="K297" s="27"/>
      <c r="L297" s="68" t="s">
        <v>806</v>
      </c>
    </row>
    <row r="298" spans="1:12" ht="62.4" x14ac:dyDescent="0.3">
      <c r="A298" s="29">
        <v>250</v>
      </c>
      <c r="B298" s="37">
        <v>250</v>
      </c>
      <c r="C298" s="66" t="s">
        <v>231</v>
      </c>
      <c r="D298" s="39" t="s">
        <v>554</v>
      </c>
      <c r="E298" s="44">
        <v>102.73</v>
      </c>
      <c r="F298" s="27"/>
      <c r="G298" s="27"/>
      <c r="H298" s="27"/>
      <c r="I298" s="27"/>
      <c r="J298" s="27"/>
      <c r="K298" s="27"/>
      <c r="L298" s="68" t="s">
        <v>807</v>
      </c>
    </row>
    <row r="299" spans="1:12" ht="15.6" x14ac:dyDescent="0.3">
      <c r="A299" s="29">
        <v>251</v>
      </c>
      <c r="B299" s="37">
        <v>251</v>
      </c>
      <c r="C299" s="66" t="s">
        <v>232</v>
      </c>
      <c r="D299" s="39" t="s">
        <v>551</v>
      </c>
      <c r="E299" s="60">
        <f>7*4</f>
        <v>28</v>
      </c>
      <c r="F299" s="27"/>
      <c r="G299" s="27"/>
      <c r="H299" s="27"/>
      <c r="I299" s="27"/>
      <c r="J299" s="27"/>
      <c r="K299" s="27"/>
      <c r="L299" s="68"/>
    </row>
    <row r="300" spans="1:12" ht="15.6" x14ac:dyDescent="0.3">
      <c r="A300" s="29">
        <v>252</v>
      </c>
      <c r="B300" s="37">
        <v>252</v>
      </c>
      <c r="C300" s="66" t="s">
        <v>233</v>
      </c>
      <c r="D300" s="39" t="s">
        <v>551</v>
      </c>
      <c r="E300" s="60">
        <v>28</v>
      </c>
      <c r="F300" s="27"/>
      <c r="G300" s="27"/>
      <c r="H300" s="27"/>
      <c r="I300" s="27"/>
      <c r="J300" s="27"/>
      <c r="K300" s="27"/>
      <c r="L300" s="68"/>
    </row>
    <row r="301" spans="1:12" ht="62.4" x14ac:dyDescent="0.3">
      <c r="A301" s="29">
        <v>253</v>
      </c>
      <c r="B301" s="37">
        <v>253</v>
      </c>
      <c r="C301" s="66" t="s">
        <v>234</v>
      </c>
      <c r="D301" s="39" t="s">
        <v>551</v>
      </c>
      <c r="E301" s="44">
        <v>33.33</v>
      </c>
      <c r="F301" s="27"/>
      <c r="G301" s="27"/>
      <c r="H301" s="27"/>
      <c r="I301" s="27"/>
      <c r="J301" s="27"/>
      <c r="K301" s="27"/>
      <c r="L301" s="71" t="s">
        <v>808</v>
      </c>
    </row>
    <row r="302" spans="1:12" ht="280.8" x14ac:dyDescent="0.3">
      <c r="A302" s="29">
        <v>254</v>
      </c>
      <c r="B302" s="37">
        <v>254</v>
      </c>
      <c r="C302" s="66" t="s">
        <v>235</v>
      </c>
      <c r="D302" s="39" t="s">
        <v>551</v>
      </c>
      <c r="E302" s="44">
        <v>5.66</v>
      </c>
      <c r="F302" s="27"/>
      <c r="G302" s="27"/>
      <c r="H302" s="27"/>
      <c r="I302" s="27"/>
      <c r="J302" s="27"/>
      <c r="K302" s="27"/>
      <c r="L302" s="71" t="s">
        <v>809</v>
      </c>
    </row>
    <row r="303" spans="1:12" ht="16.2" x14ac:dyDescent="0.3">
      <c r="A303" s="29"/>
      <c r="B303" s="37"/>
      <c r="C303" s="34" t="s">
        <v>236</v>
      </c>
      <c r="D303" s="39"/>
      <c r="E303" s="60"/>
      <c r="F303" s="27"/>
      <c r="G303" s="27"/>
      <c r="H303" s="27"/>
      <c r="I303" s="27"/>
      <c r="J303" s="27"/>
      <c r="K303" s="27"/>
      <c r="L303" s="68"/>
    </row>
    <row r="304" spans="1:12" ht="78" x14ac:dyDescent="0.3">
      <c r="A304" s="29">
        <v>255</v>
      </c>
      <c r="B304" s="37">
        <v>255</v>
      </c>
      <c r="C304" s="66" t="s">
        <v>237</v>
      </c>
      <c r="D304" s="39" t="s">
        <v>553</v>
      </c>
      <c r="E304" s="39">
        <v>3363.6</v>
      </c>
      <c r="F304" s="27"/>
      <c r="G304" s="27"/>
      <c r="H304" s="27"/>
      <c r="I304" s="27"/>
      <c r="J304" s="27"/>
      <c r="K304" s="27"/>
      <c r="L304" s="68" t="s">
        <v>810</v>
      </c>
    </row>
    <row r="305" spans="1:12" ht="78" x14ac:dyDescent="0.3">
      <c r="A305" s="29">
        <v>256</v>
      </c>
      <c r="B305" s="37">
        <v>256</v>
      </c>
      <c r="C305" s="66" t="s">
        <v>238</v>
      </c>
      <c r="D305" s="39" t="s">
        <v>553</v>
      </c>
      <c r="E305" s="44">
        <v>1026.04</v>
      </c>
      <c r="F305" s="27"/>
      <c r="G305" s="27"/>
      <c r="H305" s="27"/>
      <c r="I305" s="27"/>
      <c r="J305" s="27"/>
      <c r="K305" s="27"/>
      <c r="L305" s="68" t="s">
        <v>811</v>
      </c>
    </row>
    <row r="306" spans="1:12" ht="78" x14ac:dyDescent="0.3">
      <c r="A306" s="29">
        <v>257</v>
      </c>
      <c r="B306" s="37">
        <v>257</v>
      </c>
      <c r="C306" s="66" t="s">
        <v>239</v>
      </c>
      <c r="D306" s="39" t="s">
        <v>553</v>
      </c>
      <c r="E306" s="39">
        <v>292.60000000000002</v>
      </c>
      <c r="F306" s="27"/>
      <c r="G306" s="27"/>
      <c r="H306" s="27"/>
      <c r="I306" s="27"/>
      <c r="J306" s="27"/>
      <c r="K306" s="27"/>
      <c r="L306" s="68" t="s">
        <v>812</v>
      </c>
    </row>
    <row r="307" spans="1:12" ht="16.2" x14ac:dyDescent="0.3">
      <c r="A307" s="29">
        <v>0</v>
      </c>
      <c r="B307" s="55"/>
      <c r="C307" s="34" t="s">
        <v>240</v>
      </c>
      <c r="D307" s="39"/>
      <c r="E307" s="39"/>
      <c r="F307" s="27"/>
      <c r="G307" s="27"/>
      <c r="H307" s="27"/>
      <c r="I307" s="27"/>
      <c r="J307" s="27"/>
      <c r="K307" s="27"/>
      <c r="L307" s="68"/>
    </row>
    <row r="308" spans="1:12" ht="409.6" x14ac:dyDescent="0.3">
      <c r="A308" s="29">
        <v>258</v>
      </c>
      <c r="B308" s="55">
        <v>258</v>
      </c>
      <c r="C308" s="66" t="s">
        <v>240</v>
      </c>
      <c r="D308" s="39" t="s">
        <v>554</v>
      </c>
      <c r="E308" s="39">
        <v>825.1</v>
      </c>
      <c r="F308" s="27"/>
      <c r="G308" s="27"/>
      <c r="H308" s="27"/>
      <c r="I308" s="27"/>
      <c r="J308" s="27"/>
      <c r="K308" s="27"/>
      <c r="L308" s="68" t="s">
        <v>813</v>
      </c>
    </row>
    <row r="309" spans="1:12" ht="15.6" x14ac:dyDescent="0.3">
      <c r="A309" s="29">
        <v>259</v>
      </c>
      <c r="B309" s="55">
        <v>259</v>
      </c>
      <c r="C309" s="78" t="s">
        <v>232</v>
      </c>
      <c r="D309" s="64" t="s">
        <v>551</v>
      </c>
      <c r="E309" s="64">
        <v>22.3</v>
      </c>
      <c r="F309" s="27"/>
      <c r="G309" s="27"/>
      <c r="H309" s="27"/>
      <c r="I309" s="27"/>
      <c r="J309" s="27"/>
      <c r="K309" s="27"/>
      <c r="L309" s="68"/>
    </row>
    <row r="310" spans="1:12" ht="15.6" x14ac:dyDescent="0.3">
      <c r="A310" s="29">
        <v>260</v>
      </c>
      <c r="B310" s="55">
        <v>260</v>
      </c>
      <c r="C310" s="78" t="s">
        <v>233</v>
      </c>
      <c r="D310" s="64" t="s">
        <v>551</v>
      </c>
      <c r="E310" s="64">
        <v>22.3</v>
      </c>
      <c r="F310" s="27"/>
      <c r="G310" s="27"/>
      <c r="H310" s="27"/>
      <c r="I310" s="27"/>
      <c r="J310" s="27"/>
      <c r="K310" s="27"/>
      <c r="L310" s="68"/>
    </row>
    <row r="311" spans="1:12" ht="32.4" x14ac:dyDescent="0.3">
      <c r="A311" s="29"/>
      <c r="B311" s="55"/>
      <c r="C311" s="34" t="s">
        <v>241</v>
      </c>
      <c r="D311" s="39"/>
      <c r="E311" s="39"/>
      <c r="F311" s="27"/>
      <c r="G311" s="27"/>
      <c r="H311" s="27"/>
      <c r="I311" s="27"/>
      <c r="J311" s="27"/>
      <c r="K311" s="27"/>
      <c r="L311" s="68"/>
    </row>
    <row r="312" spans="1:12" ht="358.8" x14ac:dyDescent="0.3">
      <c r="A312" s="29">
        <v>261</v>
      </c>
      <c r="B312" s="55">
        <v>261</v>
      </c>
      <c r="C312" s="66" t="s">
        <v>242</v>
      </c>
      <c r="D312" s="39" t="s">
        <v>555</v>
      </c>
      <c r="E312" s="39">
        <v>29.693000000000001</v>
      </c>
      <c r="F312" s="27"/>
      <c r="G312" s="27"/>
      <c r="H312" s="27"/>
      <c r="I312" s="27"/>
      <c r="J312" s="27"/>
      <c r="K312" s="27"/>
      <c r="L312" s="68" t="s">
        <v>814</v>
      </c>
    </row>
    <row r="313" spans="1:12" ht="46.8" x14ac:dyDescent="0.3">
      <c r="A313" s="29">
        <v>262</v>
      </c>
      <c r="B313" s="55">
        <v>262</v>
      </c>
      <c r="C313" s="66" t="s">
        <v>232</v>
      </c>
      <c r="D313" s="39" t="s">
        <v>551</v>
      </c>
      <c r="E313" s="39">
        <v>1656.2</v>
      </c>
      <c r="F313" s="27"/>
      <c r="G313" s="27"/>
      <c r="H313" s="27"/>
      <c r="I313" s="27"/>
      <c r="J313" s="27"/>
      <c r="K313" s="27"/>
      <c r="L313" s="68" t="s">
        <v>815</v>
      </c>
    </row>
    <row r="314" spans="1:12" ht="15.6" x14ac:dyDescent="0.3">
      <c r="A314" s="29">
        <v>263</v>
      </c>
      <c r="B314" s="55">
        <v>263</v>
      </c>
      <c r="C314" s="66" t="s">
        <v>233</v>
      </c>
      <c r="D314" s="39" t="s">
        <v>551</v>
      </c>
      <c r="E314" s="39">
        <v>1656.2</v>
      </c>
      <c r="F314" s="27"/>
      <c r="G314" s="27"/>
      <c r="H314" s="27"/>
      <c r="I314" s="27"/>
      <c r="J314" s="27"/>
      <c r="K314" s="27"/>
      <c r="L314" s="68"/>
    </row>
    <row r="315" spans="1:12" ht="16.2" x14ac:dyDescent="0.3">
      <c r="A315" s="29"/>
      <c r="B315" s="37"/>
      <c r="C315" s="34" t="s">
        <v>243</v>
      </c>
      <c r="D315" s="39"/>
      <c r="E315" s="39"/>
      <c r="F315" s="27"/>
      <c r="G315" s="27"/>
      <c r="H315" s="27"/>
      <c r="I315" s="27"/>
      <c r="J315" s="27"/>
      <c r="K315" s="27"/>
      <c r="L315" s="56"/>
    </row>
    <row r="316" spans="1:12" ht="62.4" x14ac:dyDescent="0.3">
      <c r="A316" s="29">
        <v>264</v>
      </c>
      <c r="B316" s="37">
        <v>264</v>
      </c>
      <c r="C316" s="66" t="s">
        <v>244</v>
      </c>
      <c r="D316" s="39" t="s">
        <v>555</v>
      </c>
      <c r="E316" s="54">
        <v>6.3310000000000004</v>
      </c>
      <c r="F316" s="27"/>
      <c r="G316" s="27"/>
      <c r="H316" s="27"/>
      <c r="I316" s="27"/>
      <c r="J316" s="27"/>
      <c r="K316" s="27"/>
      <c r="L316" s="56" t="s">
        <v>816</v>
      </c>
    </row>
    <row r="317" spans="1:12" ht="93.6" x14ac:dyDescent="0.3">
      <c r="A317" s="29">
        <v>265</v>
      </c>
      <c r="B317" s="37">
        <v>265</v>
      </c>
      <c r="C317" s="66" t="s">
        <v>245</v>
      </c>
      <c r="D317" s="39" t="s">
        <v>555</v>
      </c>
      <c r="E317" s="54">
        <v>1.1819999999999999</v>
      </c>
      <c r="F317" s="27"/>
      <c r="G317" s="27"/>
      <c r="H317" s="27"/>
      <c r="I317" s="27"/>
      <c r="J317" s="27"/>
      <c r="K317" s="27"/>
      <c r="L317" s="68" t="s">
        <v>817</v>
      </c>
    </row>
    <row r="318" spans="1:12" ht="15.6" x14ac:dyDescent="0.3">
      <c r="A318" s="29">
        <v>266</v>
      </c>
      <c r="B318" s="81">
        <v>266</v>
      </c>
      <c r="C318" s="78" t="s">
        <v>232</v>
      </c>
      <c r="D318" s="64" t="s">
        <v>551</v>
      </c>
      <c r="E318" s="82">
        <v>20.3</v>
      </c>
      <c r="F318" s="27"/>
      <c r="G318" s="27"/>
      <c r="H318" s="27"/>
      <c r="I318" s="27"/>
      <c r="J318" s="27"/>
      <c r="K318" s="27"/>
      <c r="L318" s="83"/>
    </row>
    <row r="319" spans="1:12" ht="15.6" x14ac:dyDescent="0.3">
      <c r="A319" s="29">
        <v>267</v>
      </c>
      <c r="B319" s="37">
        <v>267</v>
      </c>
      <c r="C319" s="78" t="s">
        <v>233</v>
      </c>
      <c r="D319" s="64" t="s">
        <v>551</v>
      </c>
      <c r="E319" s="82">
        <v>20.3</v>
      </c>
      <c r="F319" s="27"/>
      <c r="G319" s="27"/>
      <c r="H319" s="27"/>
      <c r="I319" s="27"/>
      <c r="J319" s="27"/>
      <c r="K319" s="27"/>
      <c r="L319" s="84"/>
    </row>
    <row r="320" spans="1:12" ht="16.2" x14ac:dyDescent="0.3">
      <c r="A320" s="29"/>
      <c r="B320" s="59"/>
      <c r="C320" s="63" t="s">
        <v>246</v>
      </c>
      <c r="D320" s="64"/>
      <c r="E320" s="64"/>
      <c r="F320" s="27"/>
      <c r="G320" s="27"/>
      <c r="H320" s="27"/>
      <c r="I320" s="27"/>
      <c r="J320" s="27"/>
      <c r="K320" s="27"/>
      <c r="L320" s="84"/>
    </row>
    <row r="321" spans="1:12" ht="15.6" x14ac:dyDescent="0.3">
      <c r="A321" s="29">
        <v>268</v>
      </c>
      <c r="B321" s="37">
        <v>268</v>
      </c>
      <c r="C321" s="78" t="s">
        <v>247</v>
      </c>
      <c r="D321" s="64" t="s">
        <v>555</v>
      </c>
      <c r="E321" s="70">
        <v>724.14</v>
      </c>
      <c r="F321" s="27"/>
      <c r="G321" s="27"/>
      <c r="H321" s="27"/>
      <c r="I321" s="27"/>
      <c r="J321" s="27"/>
      <c r="K321" s="27"/>
      <c r="L321" s="84"/>
    </row>
    <row r="322" spans="1:12" ht="31.2" x14ac:dyDescent="0.3">
      <c r="A322" s="29">
        <v>269</v>
      </c>
      <c r="B322" s="37">
        <v>269</v>
      </c>
      <c r="C322" s="78" t="s">
        <v>248</v>
      </c>
      <c r="D322" s="64" t="s">
        <v>555</v>
      </c>
      <c r="E322" s="70">
        <v>724.14</v>
      </c>
      <c r="F322" s="27"/>
      <c r="G322" s="27"/>
      <c r="H322" s="27"/>
      <c r="I322" s="27"/>
      <c r="J322" s="27"/>
      <c r="K322" s="27"/>
      <c r="L322" s="84"/>
    </row>
    <row r="323" spans="1:12" ht="15.6" x14ac:dyDescent="0.3">
      <c r="A323" s="29">
        <v>270</v>
      </c>
      <c r="B323" s="37">
        <v>270</v>
      </c>
      <c r="C323" s="78" t="s">
        <v>249</v>
      </c>
      <c r="D323" s="64" t="s">
        <v>555</v>
      </c>
      <c r="E323" s="70">
        <v>724.14</v>
      </c>
      <c r="F323" s="27"/>
      <c r="G323" s="27"/>
      <c r="H323" s="27"/>
      <c r="I323" s="27"/>
      <c r="J323" s="27"/>
      <c r="K323" s="27"/>
      <c r="L323" s="84"/>
    </row>
    <row r="324" spans="1:12" ht="31.2" x14ac:dyDescent="0.3">
      <c r="A324" s="29">
        <v>271</v>
      </c>
      <c r="B324" s="37">
        <v>271</v>
      </c>
      <c r="C324" s="78" t="s">
        <v>250</v>
      </c>
      <c r="D324" s="64" t="s">
        <v>555</v>
      </c>
      <c r="E324" s="70">
        <v>481.13</v>
      </c>
      <c r="F324" s="27"/>
      <c r="G324" s="27"/>
      <c r="H324" s="27"/>
      <c r="I324" s="27"/>
      <c r="J324" s="27"/>
      <c r="K324" s="27"/>
      <c r="L324" s="84"/>
    </row>
    <row r="325" spans="1:12" ht="46.8" x14ac:dyDescent="0.3">
      <c r="A325" s="29">
        <v>272</v>
      </c>
      <c r="B325" s="37">
        <v>272</v>
      </c>
      <c r="C325" s="78" t="s">
        <v>251</v>
      </c>
      <c r="D325" s="64" t="s">
        <v>555</v>
      </c>
      <c r="E325" s="70">
        <v>481.13</v>
      </c>
      <c r="F325" s="27"/>
      <c r="G325" s="27"/>
      <c r="H325" s="27"/>
      <c r="I325" s="27"/>
      <c r="J325" s="27"/>
      <c r="K325" s="27"/>
      <c r="L325" s="84"/>
    </row>
    <row r="326" spans="1:12" ht="15.6" x14ac:dyDescent="0.3">
      <c r="A326" s="29"/>
      <c r="B326" s="85"/>
      <c r="C326" s="26" t="s">
        <v>252</v>
      </c>
      <c r="D326" s="27"/>
      <c r="E326" s="27"/>
      <c r="F326" s="27"/>
      <c r="G326" s="27"/>
      <c r="H326" s="27"/>
      <c r="I326" s="27"/>
      <c r="J326" s="27"/>
      <c r="K326" s="27"/>
      <c r="L326" s="27"/>
    </row>
    <row r="327" spans="1:12" ht="15.6" x14ac:dyDescent="0.3">
      <c r="A327" s="29"/>
      <c r="B327" s="85"/>
      <c r="C327" s="86" t="s">
        <v>7</v>
      </c>
      <c r="D327" s="87"/>
      <c r="E327" s="87"/>
      <c r="F327" s="27"/>
      <c r="G327" s="27"/>
      <c r="H327" s="27"/>
      <c r="I327" s="27"/>
      <c r="J327" s="27"/>
      <c r="K327" s="27"/>
      <c r="L327" s="87"/>
    </row>
    <row r="328" spans="1:12" ht="31.2" x14ac:dyDescent="0.3">
      <c r="A328" s="29"/>
      <c r="B328" s="85"/>
      <c r="C328" s="49" t="s">
        <v>253</v>
      </c>
      <c r="D328" s="35"/>
      <c r="E328" s="35"/>
      <c r="F328" s="27"/>
      <c r="G328" s="27"/>
      <c r="H328" s="27"/>
      <c r="I328" s="27"/>
      <c r="J328" s="27"/>
      <c r="K328" s="27"/>
      <c r="L328" s="66"/>
    </row>
    <row r="329" spans="1:12" ht="171.6" x14ac:dyDescent="0.3">
      <c r="A329" s="29">
        <v>273</v>
      </c>
      <c r="B329" s="85">
        <v>273</v>
      </c>
      <c r="C329" s="88" t="s">
        <v>254</v>
      </c>
      <c r="D329" s="61" t="s">
        <v>559</v>
      </c>
      <c r="E329" s="39">
        <v>2375.1999999999998</v>
      </c>
      <c r="F329" s="27"/>
      <c r="G329" s="27"/>
      <c r="H329" s="27"/>
      <c r="I329" s="27"/>
      <c r="J329" s="27"/>
      <c r="K329" s="27"/>
      <c r="L329" s="88" t="s">
        <v>818</v>
      </c>
    </row>
    <row r="330" spans="1:12" ht="93.6" x14ac:dyDescent="0.3">
      <c r="A330" s="29">
        <v>274</v>
      </c>
      <c r="B330" s="85">
        <v>274</v>
      </c>
      <c r="C330" s="88" t="s">
        <v>255</v>
      </c>
      <c r="D330" s="61" t="s">
        <v>559</v>
      </c>
      <c r="E330" s="39">
        <v>2375.1999999999998</v>
      </c>
      <c r="F330" s="27"/>
      <c r="G330" s="27"/>
      <c r="H330" s="27"/>
      <c r="I330" s="27"/>
      <c r="J330" s="27"/>
      <c r="K330" s="27"/>
      <c r="L330" s="88" t="s">
        <v>819</v>
      </c>
    </row>
    <row r="331" spans="1:12" ht="140.4" x14ac:dyDescent="0.3">
      <c r="A331" s="29">
        <v>275</v>
      </c>
      <c r="B331" s="85">
        <v>275</v>
      </c>
      <c r="C331" s="88" t="s">
        <v>256</v>
      </c>
      <c r="D331" s="61" t="s">
        <v>551</v>
      </c>
      <c r="E331" s="39">
        <v>2375.1999999999998</v>
      </c>
      <c r="F331" s="27"/>
      <c r="G331" s="27"/>
      <c r="H331" s="27"/>
      <c r="I331" s="27"/>
      <c r="J331" s="27"/>
      <c r="K331" s="27"/>
      <c r="L331" s="88" t="s">
        <v>820</v>
      </c>
    </row>
    <row r="332" spans="1:12" ht="31.2" x14ac:dyDescent="0.3">
      <c r="A332" s="29">
        <v>276</v>
      </c>
      <c r="B332" s="85">
        <v>276</v>
      </c>
      <c r="C332" s="88" t="s">
        <v>257</v>
      </c>
      <c r="D332" s="61" t="s">
        <v>551</v>
      </c>
      <c r="E332" s="39">
        <v>2375.1999999999998</v>
      </c>
      <c r="F332" s="27"/>
      <c r="G332" s="27"/>
      <c r="H332" s="27"/>
      <c r="I332" s="27"/>
      <c r="J332" s="27"/>
      <c r="K332" s="27"/>
      <c r="L332" s="88" t="s">
        <v>821</v>
      </c>
    </row>
    <row r="333" spans="1:12" ht="46.8" x14ac:dyDescent="0.3">
      <c r="A333" s="29">
        <v>277</v>
      </c>
      <c r="B333" s="85">
        <v>277</v>
      </c>
      <c r="C333" s="88" t="s">
        <v>258</v>
      </c>
      <c r="D333" s="61" t="s">
        <v>551</v>
      </c>
      <c r="E333" s="39">
        <v>2035.8</v>
      </c>
      <c r="F333" s="27"/>
      <c r="G333" s="27"/>
      <c r="H333" s="27"/>
      <c r="I333" s="27"/>
      <c r="J333" s="27"/>
      <c r="K333" s="27"/>
      <c r="L333" s="88" t="s">
        <v>822</v>
      </c>
    </row>
    <row r="334" spans="1:12" ht="31.2" x14ac:dyDescent="0.3">
      <c r="A334" s="29">
        <v>278</v>
      </c>
      <c r="B334" s="85">
        <v>278</v>
      </c>
      <c r="C334" s="88" t="s">
        <v>259</v>
      </c>
      <c r="D334" s="61" t="s">
        <v>551</v>
      </c>
      <c r="E334" s="39">
        <v>339.4</v>
      </c>
      <c r="F334" s="27"/>
      <c r="G334" s="27"/>
      <c r="H334" s="27"/>
      <c r="I334" s="27"/>
      <c r="J334" s="27"/>
      <c r="K334" s="27"/>
      <c r="L334" s="88" t="s">
        <v>823</v>
      </c>
    </row>
    <row r="335" spans="1:12" ht="46.8" x14ac:dyDescent="0.3">
      <c r="A335" s="29">
        <v>279</v>
      </c>
      <c r="B335" s="85">
        <v>279</v>
      </c>
      <c r="C335" s="88" t="s">
        <v>260</v>
      </c>
      <c r="D335" s="61" t="s">
        <v>556</v>
      </c>
      <c r="E335" s="44">
        <v>3.96</v>
      </c>
      <c r="F335" s="27"/>
      <c r="G335" s="27"/>
      <c r="H335" s="27"/>
      <c r="I335" s="27"/>
      <c r="J335" s="27"/>
      <c r="K335" s="27"/>
      <c r="L335" s="88" t="s">
        <v>824</v>
      </c>
    </row>
    <row r="336" spans="1:12" ht="93.6" x14ac:dyDescent="0.3">
      <c r="A336" s="29">
        <v>280</v>
      </c>
      <c r="B336" s="85">
        <v>280</v>
      </c>
      <c r="C336" s="88" t="s">
        <v>261</v>
      </c>
      <c r="D336" s="61" t="s">
        <v>553</v>
      </c>
      <c r="E336" s="44">
        <v>276.39</v>
      </c>
      <c r="F336" s="27"/>
      <c r="G336" s="27"/>
      <c r="H336" s="27"/>
      <c r="I336" s="27"/>
      <c r="J336" s="27"/>
      <c r="K336" s="27"/>
      <c r="L336" s="88" t="s">
        <v>825</v>
      </c>
    </row>
    <row r="337" spans="1:12" ht="202.8" x14ac:dyDescent="0.3">
      <c r="A337" s="29">
        <v>281</v>
      </c>
      <c r="B337" s="85">
        <v>281</v>
      </c>
      <c r="C337" s="88" t="s">
        <v>262</v>
      </c>
      <c r="D337" s="61" t="s">
        <v>551</v>
      </c>
      <c r="E337" s="44">
        <v>271.14</v>
      </c>
      <c r="F337" s="27"/>
      <c r="G337" s="27"/>
      <c r="H337" s="27"/>
      <c r="I337" s="27"/>
      <c r="J337" s="27"/>
      <c r="K337" s="27"/>
      <c r="L337" s="88" t="s">
        <v>826</v>
      </c>
    </row>
    <row r="338" spans="1:12" ht="31.2" x14ac:dyDescent="0.3">
      <c r="A338" s="29">
        <v>282</v>
      </c>
      <c r="B338" s="85">
        <v>282</v>
      </c>
      <c r="C338" s="88" t="s">
        <v>263</v>
      </c>
      <c r="D338" s="61" t="s">
        <v>552</v>
      </c>
      <c r="E338" s="60">
        <v>2</v>
      </c>
      <c r="F338" s="27"/>
      <c r="G338" s="27"/>
      <c r="H338" s="27"/>
      <c r="I338" s="27"/>
      <c r="J338" s="27"/>
      <c r="K338" s="27"/>
      <c r="L338" s="88" t="s">
        <v>827</v>
      </c>
    </row>
    <row r="339" spans="1:12" ht="31.2" x14ac:dyDescent="0.3">
      <c r="A339" s="29">
        <v>283</v>
      </c>
      <c r="B339" s="85">
        <v>283</v>
      </c>
      <c r="C339" s="88" t="s">
        <v>264</v>
      </c>
      <c r="D339" s="61" t="s">
        <v>552</v>
      </c>
      <c r="E339" s="60">
        <v>3</v>
      </c>
      <c r="F339" s="27"/>
      <c r="G339" s="27"/>
      <c r="H339" s="27"/>
      <c r="I339" s="27"/>
      <c r="J339" s="27"/>
      <c r="K339" s="27"/>
      <c r="L339" s="88" t="s">
        <v>828</v>
      </c>
    </row>
    <row r="340" spans="1:12" ht="46.8" x14ac:dyDescent="0.3">
      <c r="A340" s="29"/>
      <c r="B340" s="85"/>
      <c r="C340" s="49" t="s">
        <v>265</v>
      </c>
      <c r="D340" s="39"/>
      <c r="E340" s="39"/>
      <c r="F340" s="27"/>
      <c r="G340" s="27"/>
      <c r="H340" s="27"/>
      <c r="I340" s="27"/>
      <c r="J340" s="27"/>
      <c r="K340" s="27"/>
      <c r="L340" s="66"/>
    </row>
    <row r="341" spans="1:12" ht="62.4" x14ac:dyDescent="0.3">
      <c r="A341" s="29">
        <v>284</v>
      </c>
      <c r="B341" s="85">
        <v>284</v>
      </c>
      <c r="C341" s="88" t="s">
        <v>266</v>
      </c>
      <c r="D341" s="61" t="s">
        <v>551</v>
      </c>
      <c r="E341" s="39">
        <v>106.84</v>
      </c>
      <c r="F341" s="27"/>
      <c r="G341" s="27"/>
      <c r="H341" s="27"/>
      <c r="I341" s="27"/>
      <c r="J341" s="27"/>
      <c r="K341" s="27"/>
      <c r="L341" s="88" t="s">
        <v>829</v>
      </c>
    </row>
    <row r="342" spans="1:12" ht="46.8" x14ac:dyDescent="0.3">
      <c r="A342" s="29">
        <v>285</v>
      </c>
      <c r="B342" s="85">
        <v>285</v>
      </c>
      <c r="C342" s="88" t="s">
        <v>267</v>
      </c>
      <c r="D342" s="61" t="s">
        <v>551</v>
      </c>
      <c r="E342" s="39">
        <v>44.02</v>
      </c>
      <c r="F342" s="27"/>
      <c r="G342" s="27"/>
      <c r="H342" s="27"/>
      <c r="I342" s="27"/>
      <c r="J342" s="27"/>
      <c r="K342" s="27"/>
      <c r="L342" s="88" t="s">
        <v>830</v>
      </c>
    </row>
    <row r="343" spans="1:12" ht="78" x14ac:dyDescent="0.3">
      <c r="A343" s="29">
        <v>286</v>
      </c>
      <c r="B343" s="85">
        <v>286</v>
      </c>
      <c r="C343" s="88" t="s">
        <v>268</v>
      </c>
      <c r="D343" s="61" t="s">
        <v>551</v>
      </c>
      <c r="E343" s="39">
        <v>20.88</v>
      </c>
      <c r="F343" s="27"/>
      <c r="G343" s="27"/>
      <c r="H343" s="27"/>
      <c r="I343" s="27"/>
      <c r="J343" s="27"/>
      <c r="K343" s="27"/>
      <c r="L343" s="88" t="s">
        <v>831</v>
      </c>
    </row>
    <row r="344" spans="1:12" ht="109.2" x14ac:dyDescent="0.3">
      <c r="A344" s="29">
        <v>287</v>
      </c>
      <c r="B344" s="85">
        <v>287</v>
      </c>
      <c r="C344" s="88" t="s">
        <v>269</v>
      </c>
      <c r="D344" s="61" t="s">
        <v>551</v>
      </c>
      <c r="E344" s="39">
        <v>9</v>
      </c>
      <c r="F344" s="27"/>
      <c r="G344" s="27"/>
      <c r="H344" s="27"/>
      <c r="I344" s="27"/>
      <c r="J344" s="27"/>
      <c r="K344" s="27"/>
      <c r="L344" s="88" t="s">
        <v>832</v>
      </c>
    </row>
    <row r="345" spans="1:12" ht="46.8" x14ac:dyDescent="0.3">
      <c r="A345" s="29">
        <v>288</v>
      </c>
      <c r="B345" s="85">
        <v>288</v>
      </c>
      <c r="C345" s="88" t="s">
        <v>270</v>
      </c>
      <c r="D345" s="61" t="s">
        <v>551</v>
      </c>
      <c r="E345" s="44">
        <v>40.68</v>
      </c>
      <c r="F345" s="27"/>
      <c r="G345" s="27"/>
      <c r="H345" s="27"/>
      <c r="I345" s="27"/>
      <c r="J345" s="27"/>
      <c r="K345" s="27"/>
      <c r="L345" s="88" t="s">
        <v>833</v>
      </c>
    </row>
    <row r="346" spans="1:12" ht="202.8" x14ac:dyDescent="0.3">
      <c r="A346" s="29">
        <v>289</v>
      </c>
      <c r="B346" s="85">
        <v>289</v>
      </c>
      <c r="C346" s="89" t="s">
        <v>271</v>
      </c>
      <c r="D346" s="90" t="s">
        <v>551</v>
      </c>
      <c r="E346" s="73">
        <v>53.6</v>
      </c>
      <c r="F346" s="27"/>
      <c r="G346" s="27"/>
      <c r="H346" s="27"/>
      <c r="I346" s="27"/>
      <c r="J346" s="27"/>
      <c r="K346" s="27"/>
      <c r="L346" s="89" t="s">
        <v>834</v>
      </c>
    </row>
    <row r="347" spans="1:12" ht="31.2" x14ac:dyDescent="0.3">
      <c r="A347" s="29"/>
      <c r="B347" s="85"/>
      <c r="C347" s="49" t="s">
        <v>272</v>
      </c>
      <c r="D347" s="39"/>
      <c r="E347" s="39"/>
      <c r="F347" s="27"/>
      <c r="G347" s="27"/>
      <c r="H347" s="27"/>
      <c r="I347" s="27"/>
      <c r="J347" s="27"/>
      <c r="K347" s="27"/>
      <c r="L347" s="66"/>
    </row>
    <row r="348" spans="1:12" ht="31.2" x14ac:dyDescent="0.3">
      <c r="A348" s="29">
        <v>290</v>
      </c>
      <c r="B348" s="85">
        <v>290</v>
      </c>
      <c r="C348" s="88" t="s">
        <v>273</v>
      </c>
      <c r="D348" s="61" t="s">
        <v>551</v>
      </c>
      <c r="E348" s="44">
        <v>83.16</v>
      </c>
      <c r="F348" s="27"/>
      <c r="G348" s="27"/>
      <c r="H348" s="27"/>
      <c r="I348" s="27"/>
      <c r="J348" s="27"/>
      <c r="K348" s="27"/>
      <c r="L348" s="88" t="s">
        <v>835</v>
      </c>
    </row>
    <row r="349" spans="1:12" ht="31.2" x14ac:dyDescent="0.3">
      <c r="A349" s="29">
        <v>291</v>
      </c>
      <c r="B349" s="85">
        <v>291</v>
      </c>
      <c r="C349" s="88" t="s">
        <v>257</v>
      </c>
      <c r="D349" s="61" t="s">
        <v>551</v>
      </c>
      <c r="E349" s="44">
        <v>83.16</v>
      </c>
      <c r="F349" s="27"/>
      <c r="G349" s="27"/>
      <c r="H349" s="27"/>
      <c r="I349" s="27"/>
      <c r="J349" s="27"/>
      <c r="K349" s="27"/>
      <c r="L349" s="88" t="s">
        <v>836</v>
      </c>
    </row>
    <row r="350" spans="1:12" ht="156" x14ac:dyDescent="0.3">
      <c r="A350" s="29">
        <v>292</v>
      </c>
      <c r="B350" s="85">
        <v>292</v>
      </c>
      <c r="C350" s="88" t="s">
        <v>256</v>
      </c>
      <c r="D350" s="61" t="s">
        <v>551</v>
      </c>
      <c r="E350" s="44">
        <v>83.16</v>
      </c>
      <c r="F350" s="27"/>
      <c r="G350" s="27"/>
      <c r="H350" s="27"/>
      <c r="I350" s="27"/>
      <c r="J350" s="27"/>
      <c r="K350" s="27"/>
      <c r="L350" s="88" t="s">
        <v>837</v>
      </c>
    </row>
    <row r="351" spans="1:12" ht="78" x14ac:dyDescent="0.3">
      <c r="A351" s="29">
        <v>293</v>
      </c>
      <c r="B351" s="85">
        <v>293</v>
      </c>
      <c r="C351" s="88" t="s">
        <v>255</v>
      </c>
      <c r="D351" s="61" t="s">
        <v>551</v>
      </c>
      <c r="E351" s="44">
        <v>83.16</v>
      </c>
      <c r="F351" s="27"/>
      <c r="G351" s="27"/>
      <c r="H351" s="27"/>
      <c r="I351" s="27"/>
      <c r="J351" s="27"/>
      <c r="K351" s="27"/>
      <c r="L351" s="88" t="s">
        <v>838</v>
      </c>
    </row>
    <row r="352" spans="1:12" ht="124.8" x14ac:dyDescent="0.3">
      <c r="A352" s="29">
        <v>294</v>
      </c>
      <c r="B352" s="85">
        <v>294</v>
      </c>
      <c r="C352" s="88" t="s">
        <v>254</v>
      </c>
      <c r="D352" s="61" t="s">
        <v>551</v>
      </c>
      <c r="E352" s="44">
        <v>83.16</v>
      </c>
      <c r="F352" s="27"/>
      <c r="G352" s="27"/>
      <c r="H352" s="27"/>
      <c r="I352" s="27"/>
      <c r="J352" s="27"/>
      <c r="K352" s="27"/>
      <c r="L352" s="88" t="s">
        <v>839</v>
      </c>
    </row>
    <row r="353" spans="1:12" ht="265.2" x14ac:dyDescent="0.3">
      <c r="A353" s="29">
        <v>295</v>
      </c>
      <c r="B353" s="85">
        <v>295</v>
      </c>
      <c r="C353" s="88" t="s">
        <v>274</v>
      </c>
      <c r="D353" s="61" t="s">
        <v>551</v>
      </c>
      <c r="E353" s="44">
        <v>28.76</v>
      </c>
      <c r="F353" s="27"/>
      <c r="G353" s="27"/>
      <c r="H353" s="27"/>
      <c r="I353" s="27"/>
      <c r="J353" s="27"/>
      <c r="K353" s="27"/>
      <c r="L353" s="88" t="s">
        <v>840</v>
      </c>
    </row>
    <row r="354" spans="1:12" ht="46.8" x14ac:dyDescent="0.3">
      <c r="A354" s="29">
        <v>296</v>
      </c>
      <c r="B354" s="85">
        <v>296</v>
      </c>
      <c r="C354" s="88" t="s">
        <v>275</v>
      </c>
      <c r="D354" s="61" t="s">
        <v>552</v>
      </c>
      <c r="E354" s="39">
        <v>30</v>
      </c>
      <c r="F354" s="27"/>
      <c r="G354" s="27"/>
      <c r="H354" s="27"/>
      <c r="I354" s="27"/>
      <c r="J354" s="27"/>
      <c r="K354" s="27"/>
      <c r="L354" s="88" t="s">
        <v>841</v>
      </c>
    </row>
    <row r="355" spans="1:12" ht="124.8" x14ac:dyDescent="0.3">
      <c r="A355" s="29">
        <v>297</v>
      </c>
      <c r="B355" s="85">
        <v>297</v>
      </c>
      <c r="C355" s="88" t="s">
        <v>276</v>
      </c>
      <c r="D355" s="61" t="s">
        <v>551</v>
      </c>
      <c r="E355" s="44">
        <v>15.39</v>
      </c>
      <c r="F355" s="27"/>
      <c r="G355" s="27"/>
      <c r="H355" s="27"/>
      <c r="I355" s="27"/>
      <c r="J355" s="27"/>
      <c r="K355" s="27"/>
      <c r="L355" s="88" t="s">
        <v>842</v>
      </c>
    </row>
    <row r="356" spans="1:12" ht="62.4" x14ac:dyDescent="0.3">
      <c r="A356" s="29">
        <v>298</v>
      </c>
      <c r="B356" s="85">
        <v>298</v>
      </c>
      <c r="C356" s="88" t="s">
        <v>277</v>
      </c>
      <c r="D356" s="61" t="s">
        <v>551</v>
      </c>
      <c r="E356" s="39">
        <v>10.8</v>
      </c>
      <c r="F356" s="27"/>
      <c r="G356" s="27"/>
      <c r="H356" s="27"/>
      <c r="I356" s="27"/>
      <c r="J356" s="27"/>
      <c r="K356" s="27"/>
      <c r="L356" s="88" t="s">
        <v>843</v>
      </c>
    </row>
    <row r="357" spans="1:12" ht="46.8" x14ac:dyDescent="0.3">
      <c r="A357" s="29">
        <v>299</v>
      </c>
      <c r="B357" s="85">
        <v>299</v>
      </c>
      <c r="C357" s="88" t="s">
        <v>278</v>
      </c>
      <c r="D357" s="61" t="s">
        <v>551</v>
      </c>
      <c r="E357" s="44">
        <v>25.03</v>
      </c>
      <c r="F357" s="27"/>
      <c r="G357" s="27"/>
      <c r="H357" s="27"/>
      <c r="I357" s="27"/>
      <c r="J357" s="27"/>
      <c r="K357" s="27"/>
      <c r="L357" s="88" t="s">
        <v>844</v>
      </c>
    </row>
    <row r="358" spans="1:12" ht="109.2" x14ac:dyDescent="0.3">
      <c r="A358" s="29">
        <v>300</v>
      </c>
      <c r="B358" s="85">
        <v>300</v>
      </c>
      <c r="C358" s="88" t="s">
        <v>279</v>
      </c>
      <c r="D358" s="61" t="s">
        <v>551</v>
      </c>
      <c r="E358" s="44">
        <v>36.24</v>
      </c>
      <c r="F358" s="27"/>
      <c r="G358" s="27"/>
      <c r="H358" s="27"/>
      <c r="I358" s="27"/>
      <c r="J358" s="27"/>
      <c r="K358" s="27"/>
      <c r="L358" s="88" t="s">
        <v>845</v>
      </c>
    </row>
    <row r="359" spans="1:12" ht="265.2" x14ac:dyDescent="0.3">
      <c r="A359" s="29">
        <v>301</v>
      </c>
      <c r="B359" s="85">
        <v>301</v>
      </c>
      <c r="C359" s="88" t="s">
        <v>280</v>
      </c>
      <c r="D359" s="61" t="s">
        <v>555</v>
      </c>
      <c r="E359" s="54">
        <v>1.3109999999999999</v>
      </c>
      <c r="F359" s="27"/>
      <c r="G359" s="27"/>
      <c r="H359" s="27"/>
      <c r="I359" s="27"/>
      <c r="J359" s="27"/>
      <c r="K359" s="27"/>
      <c r="L359" s="88" t="s">
        <v>846</v>
      </c>
    </row>
    <row r="360" spans="1:12" ht="15.6" x14ac:dyDescent="0.3">
      <c r="A360" s="29"/>
      <c r="B360" s="85"/>
      <c r="C360" s="49" t="s">
        <v>281</v>
      </c>
      <c r="D360" s="61"/>
      <c r="E360" s="39"/>
      <c r="F360" s="27"/>
      <c r="G360" s="27"/>
      <c r="H360" s="27"/>
      <c r="I360" s="27"/>
      <c r="J360" s="27"/>
      <c r="K360" s="27"/>
      <c r="L360" s="66"/>
    </row>
    <row r="361" spans="1:12" ht="78" x14ac:dyDescent="0.3">
      <c r="A361" s="29">
        <v>302</v>
      </c>
      <c r="B361" s="85">
        <v>302</v>
      </c>
      <c r="C361" s="66" t="s">
        <v>282</v>
      </c>
      <c r="D361" s="61" t="s">
        <v>554</v>
      </c>
      <c r="E361" s="39">
        <v>678</v>
      </c>
      <c r="F361" s="27"/>
      <c r="G361" s="27"/>
      <c r="H361" s="27"/>
      <c r="I361" s="27"/>
      <c r="J361" s="27"/>
      <c r="K361" s="27"/>
      <c r="L361" s="66" t="s">
        <v>847</v>
      </c>
    </row>
    <row r="362" spans="1:12" ht="62.4" x14ac:dyDescent="0.3">
      <c r="A362" s="29">
        <v>303</v>
      </c>
      <c r="B362" s="85">
        <v>303</v>
      </c>
      <c r="C362" s="66" t="s">
        <v>283</v>
      </c>
      <c r="D362" s="61" t="s">
        <v>554</v>
      </c>
      <c r="E362" s="39">
        <v>67.8</v>
      </c>
      <c r="F362" s="27"/>
      <c r="G362" s="27"/>
      <c r="H362" s="27"/>
      <c r="I362" s="27"/>
      <c r="J362" s="27"/>
      <c r="K362" s="27"/>
      <c r="L362" s="66" t="s">
        <v>848</v>
      </c>
    </row>
    <row r="363" spans="1:12" ht="78" x14ac:dyDescent="0.3">
      <c r="A363" s="29">
        <v>304</v>
      </c>
      <c r="B363" s="85">
        <v>304</v>
      </c>
      <c r="C363" s="66" t="s">
        <v>284</v>
      </c>
      <c r="D363" s="61" t="s">
        <v>554</v>
      </c>
      <c r="E363" s="39">
        <v>90.4</v>
      </c>
      <c r="F363" s="27"/>
      <c r="G363" s="27"/>
      <c r="H363" s="27"/>
      <c r="I363" s="27"/>
      <c r="J363" s="27"/>
      <c r="K363" s="27"/>
      <c r="L363" s="66" t="s">
        <v>849</v>
      </c>
    </row>
    <row r="364" spans="1:12" ht="93.6" x14ac:dyDescent="0.3">
      <c r="A364" s="29">
        <v>305</v>
      </c>
      <c r="B364" s="85">
        <v>305</v>
      </c>
      <c r="C364" s="66" t="s">
        <v>285</v>
      </c>
      <c r="D364" s="61" t="s">
        <v>555</v>
      </c>
      <c r="E364" s="54">
        <v>4.6079999999999997</v>
      </c>
      <c r="F364" s="27"/>
      <c r="G364" s="27"/>
      <c r="H364" s="27"/>
      <c r="I364" s="27"/>
      <c r="J364" s="27"/>
      <c r="K364" s="27"/>
      <c r="L364" s="66" t="s">
        <v>850</v>
      </c>
    </row>
    <row r="365" spans="1:12" ht="78" x14ac:dyDescent="0.3">
      <c r="A365" s="29">
        <v>306</v>
      </c>
      <c r="B365" s="85">
        <v>306</v>
      </c>
      <c r="C365" s="66" t="s">
        <v>286</v>
      </c>
      <c r="D365" s="61" t="s">
        <v>554</v>
      </c>
      <c r="E365" s="39">
        <v>48</v>
      </c>
      <c r="F365" s="27"/>
      <c r="G365" s="27"/>
      <c r="H365" s="27"/>
      <c r="I365" s="27"/>
      <c r="J365" s="27"/>
      <c r="K365" s="27"/>
      <c r="L365" s="66" t="s">
        <v>851</v>
      </c>
    </row>
    <row r="366" spans="1:12" ht="93.6" x14ac:dyDescent="0.3">
      <c r="A366" s="29">
        <v>307</v>
      </c>
      <c r="B366" s="85">
        <v>307</v>
      </c>
      <c r="C366" s="66" t="s">
        <v>287</v>
      </c>
      <c r="D366" s="61" t="s">
        <v>554</v>
      </c>
      <c r="E366" s="44">
        <v>331.69</v>
      </c>
      <c r="F366" s="27"/>
      <c r="G366" s="27"/>
      <c r="H366" s="27"/>
      <c r="I366" s="27"/>
      <c r="J366" s="27"/>
      <c r="K366" s="27"/>
      <c r="L366" s="66" t="s">
        <v>852</v>
      </c>
    </row>
    <row r="367" spans="1:12" ht="46.8" x14ac:dyDescent="0.3">
      <c r="A367" s="29">
        <v>308</v>
      </c>
      <c r="B367" s="85">
        <v>308</v>
      </c>
      <c r="C367" s="66" t="s">
        <v>288</v>
      </c>
      <c r="D367" s="61" t="s">
        <v>554</v>
      </c>
      <c r="E367" s="44">
        <v>7.23</v>
      </c>
      <c r="F367" s="27"/>
      <c r="G367" s="27"/>
      <c r="H367" s="27"/>
      <c r="I367" s="27"/>
      <c r="J367" s="27"/>
      <c r="K367" s="27"/>
      <c r="L367" s="66" t="s">
        <v>853</v>
      </c>
    </row>
    <row r="368" spans="1:12" ht="93.6" x14ac:dyDescent="0.3">
      <c r="A368" s="29">
        <v>309</v>
      </c>
      <c r="B368" s="85">
        <v>309</v>
      </c>
      <c r="C368" s="66" t="s">
        <v>289</v>
      </c>
      <c r="D368" s="61" t="s">
        <v>555</v>
      </c>
      <c r="E368" s="44">
        <v>2.81</v>
      </c>
      <c r="F368" s="27"/>
      <c r="G368" s="27"/>
      <c r="H368" s="27"/>
      <c r="I368" s="27"/>
      <c r="J368" s="27"/>
      <c r="K368" s="27"/>
      <c r="L368" s="66" t="s">
        <v>854</v>
      </c>
    </row>
    <row r="369" spans="1:12" ht="15.6" x14ac:dyDescent="0.3">
      <c r="A369" s="29"/>
      <c r="B369" s="85"/>
      <c r="C369" s="49" t="s">
        <v>290</v>
      </c>
      <c r="D369" s="61"/>
      <c r="E369" s="39"/>
      <c r="F369" s="27"/>
      <c r="G369" s="27"/>
      <c r="H369" s="27"/>
      <c r="I369" s="27"/>
      <c r="J369" s="27"/>
      <c r="K369" s="27"/>
      <c r="L369" s="66"/>
    </row>
    <row r="370" spans="1:12" ht="78" x14ac:dyDescent="0.3">
      <c r="A370" s="29">
        <v>310</v>
      </c>
      <c r="B370" s="85">
        <v>310</v>
      </c>
      <c r="C370" s="66" t="s">
        <v>291</v>
      </c>
      <c r="D370" s="61" t="s">
        <v>554</v>
      </c>
      <c r="E370" s="39">
        <v>511.2</v>
      </c>
      <c r="F370" s="27"/>
      <c r="G370" s="27"/>
      <c r="H370" s="27"/>
      <c r="I370" s="27"/>
      <c r="J370" s="27"/>
      <c r="K370" s="27"/>
      <c r="L370" s="66" t="s">
        <v>855</v>
      </c>
    </row>
    <row r="371" spans="1:12" ht="124.8" x14ac:dyDescent="0.3">
      <c r="A371" s="29">
        <v>311</v>
      </c>
      <c r="B371" s="85">
        <v>311</v>
      </c>
      <c r="C371" s="66" t="s">
        <v>292</v>
      </c>
      <c r="D371" s="61" t="s">
        <v>554</v>
      </c>
      <c r="E371" s="44">
        <v>375.15</v>
      </c>
      <c r="F371" s="27"/>
      <c r="G371" s="27"/>
      <c r="H371" s="27"/>
      <c r="I371" s="27"/>
      <c r="J371" s="27"/>
      <c r="K371" s="27"/>
      <c r="L371" s="66" t="s">
        <v>856</v>
      </c>
    </row>
    <row r="372" spans="1:12" ht="280.8" x14ac:dyDescent="0.3">
      <c r="A372" s="29">
        <v>312</v>
      </c>
      <c r="B372" s="85">
        <v>312</v>
      </c>
      <c r="C372" s="66" t="s">
        <v>293</v>
      </c>
      <c r="D372" s="61" t="s">
        <v>554</v>
      </c>
      <c r="E372" s="44">
        <v>1012.04</v>
      </c>
      <c r="F372" s="27"/>
      <c r="G372" s="27"/>
      <c r="H372" s="27"/>
      <c r="I372" s="27"/>
      <c r="J372" s="27"/>
      <c r="K372" s="27"/>
      <c r="L372" s="66" t="s">
        <v>857</v>
      </c>
    </row>
    <row r="373" spans="1:12" ht="93.6" x14ac:dyDescent="0.3">
      <c r="A373" s="29">
        <v>313</v>
      </c>
      <c r="B373" s="85">
        <v>313</v>
      </c>
      <c r="C373" s="66" t="s">
        <v>294</v>
      </c>
      <c r="D373" s="61" t="s">
        <v>554</v>
      </c>
      <c r="E373" s="39">
        <v>389.57</v>
      </c>
      <c r="F373" s="27"/>
      <c r="G373" s="27"/>
      <c r="H373" s="27"/>
      <c r="I373" s="27"/>
      <c r="J373" s="27"/>
      <c r="K373" s="27"/>
      <c r="L373" s="66" t="s">
        <v>858</v>
      </c>
    </row>
    <row r="374" spans="1:12" ht="20.399999999999999" x14ac:dyDescent="0.3">
      <c r="A374" s="29"/>
      <c r="B374" s="85"/>
      <c r="C374" s="91" t="s">
        <v>63</v>
      </c>
      <c r="D374" s="92"/>
      <c r="E374" s="93"/>
      <c r="F374" s="27"/>
      <c r="G374" s="27"/>
      <c r="H374" s="27"/>
      <c r="I374" s="27"/>
      <c r="J374" s="27"/>
      <c r="K374" s="27"/>
      <c r="L374" s="94"/>
    </row>
    <row r="375" spans="1:12" ht="15.6" x14ac:dyDescent="0.3">
      <c r="A375" s="29"/>
      <c r="B375" s="85"/>
      <c r="C375" s="95" t="s">
        <v>295</v>
      </c>
      <c r="D375" s="96"/>
      <c r="E375" s="47"/>
      <c r="F375" s="27"/>
      <c r="G375" s="27"/>
      <c r="H375" s="27"/>
      <c r="I375" s="27"/>
      <c r="J375" s="27"/>
      <c r="K375" s="27"/>
      <c r="L375" s="97"/>
    </row>
    <row r="376" spans="1:12" ht="312" x14ac:dyDescent="0.3">
      <c r="A376" s="29">
        <v>314</v>
      </c>
      <c r="B376" s="85">
        <v>314</v>
      </c>
      <c r="C376" s="72" t="s">
        <v>296</v>
      </c>
      <c r="D376" s="90" t="s">
        <v>554</v>
      </c>
      <c r="E376" s="74">
        <v>654.11</v>
      </c>
      <c r="F376" s="27"/>
      <c r="G376" s="27"/>
      <c r="H376" s="27"/>
      <c r="I376" s="27"/>
      <c r="J376" s="27"/>
      <c r="K376" s="27"/>
      <c r="L376" s="72" t="s">
        <v>859</v>
      </c>
    </row>
    <row r="377" spans="1:12" ht="218.4" x14ac:dyDescent="0.3">
      <c r="A377" s="29">
        <v>315</v>
      </c>
      <c r="B377" s="85">
        <v>315</v>
      </c>
      <c r="C377" s="72" t="s">
        <v>297</v>
      </c>
      <c r="D377" s="90" t="s">
        <v>554</v>
      </c>
      <c r="E377" s="74">
        <v>88.67</v>
      </c>
      <c r="F377" s="27"/>
      <c r="G377" s="27"/>
      <c r="H377" s="27"/>
      <c r="I377" s="27"/>
      <c r="J377" s="27"/>
      <c r="K377" s="27"/>
      <c r="L377" s="72" t="s">
        <v>860</v>
      </c>
    </row>
    <row r="378" spans="1:12" ht="140.4" x14ac:dyDescent="0.3">
      <c r="A378" s="29">
        <v>316</v>
      </c>
      <c r="B378" s="85">
        <v>316</v>
      </c>
      <c r="C378" s="72" t="s">
        <v>298</v>
      </c>
      <c r="D378" s="90" t="s">
        <v>554</v>
      </c>
      <c r="E378" s="73">
        <v>65.3</v>
      </c>
      <c r="F378" s="27"/>
      <c r="G378" s="27"/>
      <c r="H378" s="27"/>
      <c r="I378" s="27"/>
      <c r="J378" s="27"/>
      <c r="K378" s="27"/>
      <c r="L378" s="72" t="s">
        <v>861</v>
      </c>
    </row>
    <row r="379" spans="1:12" ht="46.8" x14ac:dyDescent="0.3">
      <c r="A379" s="29">
        <v>317</v>
      </c>
      <c r="B379" s="85">
        <v>317</v>
      </c>
      <c r="C379" s="72" t="s">
        <v>299</v>
      </c>
      <c r="D379" s="90" t="s">
        <v>554</v>
      </c>
      <c r="E379" s="74">
        <v>58.95</v>
      </c>
      <c r="F379" s="27"/>
      <c r="G379" s="27"/>
      <c r="H379" s="27"/>
      <c r="I379" s="27"/>
      <c r="J379" s="27"/>
      <c r="K379" s="27"/>
      <c r="L379" s="72" t="s">
        <v>862</v>
      </c>
    </row>
    <row r="380" spans="1:12" ht="140.4" x14ac:dyDescent="0.3">
      <c r="A380" s="29">
        <v>318</v>
      </c>
      <c r="B380" s="85">
        <v>318</v>
      </c>
      <c r="C380" s="72" t="s">
        <v>299</v>
      </c>
      <c r="D380" s="90" t="s">
        <v>554</v>
      </c>
      <c r="E380" s="98">
        <v>4.2640000000000002</v>
      </c>
      <c r="F380" s="27"/>
      <c r="G380" s="27"/>
      <c r="H380" s="27"/>
      <c r="I380" s="27"/>
      <c r="J380" s="27"/>
      <c r="K380" s="27"/>
      <c r="L380" s="72" t="s">
        <v>863</v>
      </c>
    </row>
    <row r="381" spans="1:12" ht="31.2" x14ac:dyDescent="0.3">
      <c r="A381" s="29"/>
      <c r="B381" s="85"/>
      <c r="C381" s="99" t="s">
        <v>300</v>
      </c>
      <c r="D381" s="100"/>
      <c r="E381" s="101"/>
      <c r="F381" s="27"/>
      <c r="G381" s="27"/>
      <c r="H381" s="27"/>
      <c r="I381" s="27"/>
      <c r="J381" s="27"/>
      <c r="K381" s="27"/>
      <c r="L381" s="102"/>
    </row>
    <row r="382" spans="1:12" ht="62.4" x14ac:dyDescent="0.3">
      <c r="A382" s="29">
        <v>319</v>
      </c>
      <c r="B382" s="85">
        <v>319</v>
      </c>
      <c r="C382" s="72" t="s">
        <v>92</v>
      </c>
      <c r="D382" s="90" t="s">
        <v>552</v>
      </c>
      <c r="E382" s="73">
        <v>4</v>
      </c>
      <c r="F382" s="27"/>
      <c r="G382" s="27"/>
      <c r="H382" s="27"/>
      <c r="I382" s="27"/>
      <c r="J382" s="27"/>
      <c r="K382" s="27"/>
      <c r="L382" s="72" t="s">
        <v>864</v>
      </c>
    </row>
    <row r="383" spans="1:12" ht="46.8" x14ac:dyDescent="0.3">
      <c r="A383" s="29">
        <v>320</v>
      </c>
      <c r="B383" s="85">
        <v>320</v>
      </c>
      <c r="C383" s="103" t="s">
        <v>93</v>
      </c>
      <c r="D383" s="90" t="s">
        <v>556</v>
      </c>
      <c r="E383" s="98">
        <v>2.7E-2</v>
      </c>
      <c r="F383" s="27"/>
      <c r="G383" s="27"/>
      <c r="H383" s="27"/>
      <c r="I383" s="27"/>
      <c r="J383" s="27"/>
      <c r="K383" s="27"/>
      <c r="L383" s="72" t="s">
        <v>865</v>
      </c>
    </row>
    <row r="384" spans="1:12" ht="93.6" x14ac:dyDescent="0.3">
      <c r="A384" s="29">
        <v>321</v>
      </c>
      <c r="B384" s="85">
        <v>321</v>
      </c>
      <c r="C384" s="103" t="s">
        <v>95</v>
      </c>
      <c r="D384" s="73" t="s">
        <v>556</v>
      </c>
      <c r="E384" s="98">
        <v>7.0000000000000001E-3</v>
      </c>
      <c r="F384" s="27"/>
      <c r="G384" s="27"/>
      <c r="H384" s="27"/>
      <c r="I384" s="27"/>
      <c r="J384" s="27"/>
      <c r="K384" s="27"/>
      <c r="L384" s="103" t="s">
        <v>866</v>
      </c>
    </row>
    <row r="385" spans="1:12" ht="93.6" x14ac:dyDescent="0.3">
      <c r="A385" s="29">
        <v>322</v>
      </c>
      <c r="B385" s="85">
        <v>322</v>
      </c>
      <c r="C385" s="103" t="s">
        <v>94</v>
      </c>
      <c r="D385" s="73" t="s">
        <v>556</v>
      </c>
      <c r="E385" s="98">
        <v>3.7999999999999999E-2</v>
      </c>
      <c r="F385" s="27"/>
      <c r="G385" s="27"/>
      <c r="H385" s="27"/>
      <c r="I385" s="27"/>
      <c r="J385" s="27"/>
      <c r="K385" s="27"/>
      <c r="L385" s="103" t="s">
        <v>867</v>
      </c>
    </row>
    <row r="386" spans="1:12" ht="16.2" x14ac:dyDescent="0.3">
      <c r="A386" s="29"/>
      <c r="B386" s="85"/>
      <c r="C386" s="49" t="s">
        <v>301</v>
      </c>
      <c r="D386" s="92"/>
      <c r="E386" s="93"/>
      <c r="F386" s="27"/>
      <c r="G386" s="27"/>
      <c r="H386" s="27"/>
      <c r="I386" s="27"/>
      <c r="J386" s="27"/>
      <c r="K386" s="27"/>
      <c r="L386" s="94"/>
    </row>
    <row r="387" spans="1:12" ht="312" x14ac:dyDescent="0.3">
      <c r="A387" s="29">
        <v>323</v>
      </c>
      <c r="B387" s="85">
        <v>323</v>
      </c>
      <c r="C387" s="72" t="s">
        <v>302</v>
      </c>
      <c r="D387" s="90" t="s">
        <v>555</v>
      </c>
      <c r="E387" s="98">
        <v>4.7679999999999998</v>
      </c>
      <c r="F387" s="27"/>
      <c r="G387" s="27"/>
      <c r="H387" s="27"/>
      <c r="I387" s="27"/>
      <c r="J387" s="27"/>
      <c r="K387" s="27"/>
      <c r="L387" s="72" t="s">
        <v>868</v>
      </c>
    </row>
    <row r="388" spans="1:12" ht="156" x14ac:dyDescent="0.3">
      <c r="A388" s="29">
        <v>324</v>
      </c>
      <c r="B388" s="85">
        <v>324</v>
      </c>
      <c r="C388" s="72" t="s">
        <v>303</v>
      </c>
      <c r="D388" s="90" t="s">
        <v>554</v>
      </c>
      <c r="E388" s="74">
        <v>50.17</v>
      </c>
      <c r="F388" s="27"/>
      <c r="G388" s="27"/>
      <c r="H388" s="27"/>
      <c r="I388" s="27"/>
      <c r="J388" s="27"/>
      <c r="K388" s="27"/>
      <c r="L388" s="72" t="s">
        <v>869</v>
      </c>
    </row>
    <row r="389" spans="1:12" ht="234" x14ac:dyDescent="0.3">
      <c r="A389" s="29">
        <v>325</v>
      </c>
      <c r="B389" s="85">
        <v>325</v>
      </c>
      <c r="C389" s="72" t="s">
        <v>299</v>
      </c>
      <c r="D389" s="90" t="s">
        <v>555</v>
      </c>
      <c r="E389" s="98">
        <v>1.149</v>
      </c>
      <c r="F389" s="27"/>
      <c r="G389" s="27"/>
      <c r="H389" s="27"/>
      <c r="I389" s="27"/>
      <c r="J389" s="27"/>
      <c r="K389" s="27"/>
      <c r="L389" s="72" t="s">
        <v>870</v>
      </c>
    </row>
    <row r="390" spans="1:12" ht="124.8" x14ac:dyDescent="0.3">
      <c r="A390" s="29">
        <v>326</v>
      </c>
      <c r="B390" s="85">
        <v>326</v>
      </c>
      <c r="C390" s="72" t="s">
        <v>299</v>
      </c>
      <c r="D390" s="90" t="s">
        <v>554</v>
      </c>
      <c r="E390" s="98">
        <v>3.2240000000000002</v>
      </c>
      <c r="F390" s="27"/>
      <c r="G390" s="27"/>
      <c r="H390" s="27"/>
      <c r="I390" s="27"/>
      <c r="J390" s="27"/>
      <c r="K390" s="27"/>
      <c r="L390" s="72" t="s">
        <v>871</v>
      </c>
    </row>
    <row r="391" spans="1:12" ht="31.2" x14ac:dyDescent="0.3">
      <c r="A391" s="29"/>
      <c r="B391" s="85"/>
      <c r="C391" s="99" t="s">
        <v>304</v>
      </c>
      <c r="D391" s="90"/>
      <c r="E391" s="73"/>
      <c r="F391" s="27"/>
      <c r="G391" s="27"/>
      <c r="H391" s="27"/>
      <c r="I391" s="27"/>
      <c r="J391" s="27"/>
      <c r="K391" s="27"/>
      <c r="L391" s="72"/>
    </row>
    <row r="392" spans="1:12" ht="62.4" x14ac:dyDescent="0.3">
      <c r="A392" s="29">
        <v>327</v>
      </c>
      <c r="B392" s="85">
        <v>327</v>
      </c>
      <c r="C392" s="72" t="s">
        <v>92</v>
      </c>
      <c r="D392" s="90" t="s">
        <v>552</v>
      </c>
      <c r="E392" s="73">
        <v>2</v>
      </c>
      <c r="F392" s="27"/>
      <c r="G392" s="27"/>
      <c r="H392" s="27"/>
      <c r="I392" s="27"/>
      <c r="J392" s="27"/>
      <c r="K392" s="27"/>
      <c r="L392" s="72" t="s">
        <v>872</v>
      </c>
    </row>
    <row r="393" spans="1:12" ht="46.8" x14ac:dyDescent="0.3">
      <c r="A393" s="29">
        <v>328</v>
      </c>
      <c r="B393" s="85">
        <v>328</v>
      </c>
      <c r="C393" s="103" t="s">
        <v>93</v>
      </c>
      <c r="D393" s="90" t="s">
        <v>556</v>
      </c>
      <c r="E393" s="98">
        <v>1.4E-2</v>
      </c>
      <c r="F393" s="27"/>
      <c r="G393" s="27"/>
      <c r="H393" s="27"/>
      <c r="I393" s="27"/>
      <c r="J393" s="27"/>
      <c r="K393" s="27"/>
      <c r="L393" s="72" t="s">
        <v>873</v>
      </c>
    </row>
    <row r="394" spans="1:12" ht="93.6" x14ac:dyDescent="0.3">
      <c r="A394" s="29">
        <v>329</v>
      </c>
      <c r="B394" s="85">
        <v>329</v>
      </c>
      <c r="C394" s="103" t="s">
        <v>95</v>
      </c>
      <c r="D394" s="73" t="s">
        <v>556</v>
      </c>
      <c r="E394" s="98">
        <v>2.1999999999999999E-2</v>
      </c>
      <c r="F394" s="27"/>
      <c r="G394" s="27"/>
      <c r="H394" s="27"/>
      <c r="I394" s="27"/>
      <c r="J394" s="27"/>
      <c r="K394" s="27"/>
      <c r="L394" s="103" t="s">
        <v>874</v>
      </c>
    </row>
    <row r="395" spans="1:12" ht="93.6" x14ac:dyDescent="0.3">
      <c r="A395" s="29">
        <v>330</v>
      </c>
      <c r="B395" s="85">
        <v>330</v>
      </c>
      <c r="C395" s="103" t="s">
        <v>94</v>
      </c>
      <c r="D395" s="73" t="s">
        <v>556</v>
      </c>
      <c r="E395" s="98">
        <v>2.1999999999999999E-2</v>
      </c>
      <c r="F395" s="27"/>
      <c r="G395" s="27"/>
      <c r="H395" s="27"/>
      <c r="I395" s="27"/>
      <c r="J395" s="27"/>
      <c r="K395" s="27"/>
      <c r="L395" s="103" t="s">
        <v>875</v>
      </c>
    </row>
    <row r="396" spans="1:12" ht="31.2" x14ac:dyDescent="0.3">
      <c r="A396" s="29"/>
      <c r="B396" s="85"/>
      <c r="C396" s="99" t="s">
        <v>305</v>
      </c>
      <c r="D396" s="90"/>
      <c r="E396" s="73"/>
      <c r="F396" s="27"/>
      <c r="G396" s="27"/>
      <c r="H396" s="27"/>
      <c r="I396" s="27"/>
      <c r="J396" s="27"/>
      <c r="K396" s="27"/>
      <c r="L396" s="72"/>
    </row>
    <row r="397" spans="1:12" ht="156" x14ac:dyDescent="0.3">
      <c r="A397" s="29">
        <v>331</v>
      </c>
      <c r="B397" s="85">
        <v>331</v>
      </c>
      <c r="C397" s="72" t="s">
        <v>306</v>
      </c>
      <c r="D397" s="90" t="s">
        <v>554</v>
      </c>
      <c r="E397" s="74">
        <v>541.75</v>
      </c>
      <c r="F397" s="27"/>
      <c r="G397" s="27"/>
      <c r="H397" s="27"/>
      <c r="I397" s="27"/>
      <c r="J397" s="27"/>
      <c r="K397" s="27"/>
      <c r="L397" s="72" t="s">
        <v>876</v>
      </c>
    </row>
    <row r="398" spans="1:12" ht="16.2" x14ac:dyDescent="0.3">
      <c r="A398" s="29"/>
      <c r="B398" s="85"/>
      <c r="C398" s="49" t="s">
        <v>307</v>
      </c>
      <c r="D398" s="92"/>
      <c r="E398" s="93"/>
      <c r="F398" s="27"/>
      <c r="G398" s="27"/>
      <c r="H398" s="27"/>
      <c r="I398" s="27"/>
      <c r="J398" s="27"/>
      <c r="K398" s="27"/>
      <c r="L398" s="94"/>
    </row>
    <row r="399" spans="1:12" ht="140.4" x14ac:dyDescent="0.3">
      <c r="A399" s="29">
        <v>332</v>
      </c>
      <c r="B399" s="85">
        <v>332</v>
      </c>
      <c r="C399" s="66" t="s">
        <v>308</v>
      </c>
      <c r="D399" s="61" t="s">
        <v>554</v>
      </c>
      <c r="E399" s="44">
        <v>7.59</v>
      </c>
      <c r="F399" s="27"/>
      <c r="G399" s="27"/>
      <c r="H399" s="27"/>
      <c r="I399" s="27"/>
      <c r="J399" s="27"/>
      <c r="K399" s="27"/>
      <c r="L399" s="66" t="s">
        <v>877</v>
      </c>
    </row>
    <row r="400" spans="1:12" ht="31.2" x14ac:dyDescent="0.3">
      <c r="A400" s="29"/>
      <c r="B400" s="85"/>
      <c r="C400" s="49" t="s">
        <v>309</v>
      </c>
      <c r="D400" s="61"/>
      <c r="E400" s="39"/>
      <c r="F400" s="27"/>
      <c r="G400" s="27"/>
      <c r="H400" s="27"/>
      <c r="I400" s="27"/>
      <c r="J400" s="27"/>
      <c r="K400" s="27"/>
      <c r="L400" s="66"/>
    </row>
    <row r="401" spans="1:12" ht="31.2" x14ac:dyDescent="0.3">
      <c r="A401" s="29">
        <v>333</v>
      </c>
      <c r="B401" s="85">
        <v>333</v>
      </c>
      <c r="C401" s="66" t="s">
        <v>310</v>
      </c>
      <c r="D401" s="61" t="s">
        <v>556</v>
      </c>
      <c r="E401" s="39">
        <v>2.91</v>
      </c>
      <c r="F401" s="27"/>
      <c r="G401" s="27"/>
      <c r="H401" s="27"/>
      <c r="I401" s="27"/>
      <c r="J401" s="27"/>
      <c r="K401" s="27"/>
      <c r="L401" s="66" t="s">
        <v>878</v>
      </c>
    </row>
    <row r="402" spans="1:12" ht="31.2" x14ac:dyDescent="0.3">
      <c r="A402" s="29">
        <v>334</v>
      </c>
      <c r="B402" s="85">
        <v>334</v>
      </c>
      <c r="C402" s="66" t="s">
        <v>311</v>
      </c>
      <c r="D402" s="61" t="s">
        <v>556</v>
      </c>
      <c r="E402" s="44">
        <v>0.06</v>
      </c>
      <c r="F402" s="27"/>
      <c r="G402" s="27"/>
      <c r="H402" s="27"/>
      <c r="I402" s="27"/>
      <c r="J402" s="27"/>
      <c r="K402" s="27"/>
      <c r="L402" s="66"/>
    </row>
    <row r="403" spans="1:12" ht="62.4" x14ac:dyDescent="0.3">
      <c r="A403" s="29">
        <v>335</v>
      </c>
      <c r="B403" s="85">
        <v>335</v>
      </c>
      <c r="C403" s="66" t="s">
        <v>312</v>
      </c>
      <c r="D403" s="61" t="s">
        <v>552</v>
      </c>
      <c r="E403" s="39">
        <v>5</v>
      </c>
      <c r="F403" s="27"/>
      <c r="G403" s="27"/>
      <c r="H403" s="27"/>
      <c r="I403" s="27"/>
      <c r="J403" s="27"/>
      <c r="K403" s="27"/>
      <c r="L403" s="66" t="s">
        <v>879</v>
      </c>
    </row>
    <row r="404" spans="1:12" ht="124.8" x14ac:dyDescent="0.3">
      <c r="A404" s="29">
        <v>336</v>
      </c>
      <c r="B404" s="85">
        <v>336</v>
      </c>
      <c r="C404" s="66" t="s">
        <v>313</v>
      </c>
      <c r="D404" s="61" t="s">
        <v>551</v>
      </c>
      <c r="E404" s="44">
        <v>8.25</v>
      </c>
      <c r="F404" s="27"/>
      <c r="G404" s="27"/>
      <c r="H404" s="27"/>
      <c r="I404" s="27"/>
      <c r="J404" s="27"/>
      <c r="K404" s="27"/>
      <c r="L404" s="66" t="s">
        <v>880</v>
      </c>
    </row>
    <row r="405" spans="1:12" ht="16.2" x14ac:dyDescent="0.3">
      <c r="A405" s="29"/>
      <c r="B405" s="85"/>
      <c r="C405" s="49" t="s">
        <v>314</v>
      </c>
      <c r="D405" s="92"/>
      <c r="E405" s="93"/>
      <c r="F405" s="27"/>
      <c r="G405" s="27"/>
      <c r="H405" s="27"/>
      <c r="I405" s="27"/>
      <c r="J405" s="27"/>
      <c r="K405" s="27"/>
      <c r="L405" s="94"/>
    </row>
    <row r="406" spans="1:12" ht="78" x14ac:dyDescent="0.3">
      <c r="A406" s="29">
        <v>337</v>
      </c>
      <c r="B406" s="85">
        <v>337</v>
      </c>
      <c r="C406" s="66" t="s">
        <v>315</v>
      </c>
      <c r="D406" s="61" t="s">
        <v>556</v>
      </c>
      <c r="E406" s="39">
        <v>3.07</v>
      </c>
      <c r="F406" s="27"/>
      <c r="G406" s="27"/>
      <c r="H406" s="27"/>
      <c r="I406" s="27"/>
      <c r="J406" s="27"/>
      <c r="K406" s="27"/>
      <c r="L406" s="66" t="s">
        <v>881</v>
      </c>
    </row>
    <row r="407" spans="1:12" ht="31.2" x14ac:dyDescent="0.3">
      <c r="A407" s="29"/>
      <c r="B407" s="85"/>
      <c r="C407" s="49" t="s">
        <v>316</v>
      </c>
      <c r="D407" s="92"/>
      <c r="E407" s="93"/>
      <c r="F407" s="27"/>
      <c r="G407" s="27"/>
      <c r="H407" s="27"/>
      <c r="I407" s="27"/>
      <c r="J407" s="27"/>
      <c r="K407" s="27"/>
      <c r="L407" s="94"/>
    </row>
    <row r="408" spans="1:12" ht="31.2" x14ac:dyDescent="0.3">
      <c r="A408" s="29">
        <v>338</v>
      </c>
      <c r="B408" s="85">
        <v>338</v>
      </c>
      <c r="C408" s="66" t="s">
        <v>317</v>
      </c>
      <c r="D408" s="61" t="s">
        <v>556</v>
      </c>
      <c r="E408" s="39">
        <f>(2.78*0.08*0.3)+(2.78*0.11*0.25)</f>
        <v>0.14316999999999996</v>
      </c>
      <c r="F408" s="27"/>
      <c r="G408" s="27"/>
      <c r="H408" s="27"/>
      <c r="I408" s="27"/>
      <c r="J408" s="27"/>
      <c r="K408" s="27"/>
      <c r="L408" s="66" t="s">
        <v>882</v>
      </c>
    </row>
    <row r="409" spans="1:12" ht="62.4" x14ac:dyDescent="0.3">
      <c r="A409" s="29">
        <v>339</v>
      </c>
      <c r="B409" s="85">
        <v>339</v>
      </c>
      <c r="C409" s="66" t="s">
        <v>318</v>
      </c>
      <c r="D409" s="61" t="s">
        <v>554</v>
      </c>
      <c r="E409" s="44">
        <v>16.11</v>
      </c>
      <c r="F409" s="27"/>
      <c r="G409" s="27"/>
      <c r="H409" s="27"/>
      <c r="I409" s="27"/>
      <c r="J409" s="27"/>
      <c r="K409" s="27"/>
      <c r="L409" s="66" t="s">
        <v>883</v>
      </c>
    </row>
    <row r="410" spans="1:12" ht="31.2" x14ac:dyDescent="0.3">
      <c r="A410" s="29"/>
      <c r="B410" s="85"/>
      <c r="C410" s="49" t="s">
        <v>319</v>
      </c>
      <c r="D410" s="92"/>
      <c r="E410" s="93"/>
      <c r="F410" s="27"/>
      <c r="G410" s="27"/>
      <c r="H410" s="27"/>
      <c r="I410" s="27"/>
      <c r="J410" s="27"/>
      <c r="K410" s="27"/>
      <c r="L410" s="94"/>
    </row>
    <row r="411" spans="1:12" ht="46.8" x14ac:dyDescent="0.3">
      <c r="A411" s="29">
        <v>340</v>
      </c>
      <c r="B411" s="85">
        <v>340</v>
      </c>
      <c r="C411" s="66" t="s">
        <v>320</v>
      </c>
      <c r="D411" s="61" t="s">
        <v>556</v>
      </c>
      <c r="E411" s="44">
        <v>0.08</v>
      </c>
      <c r="F411" s="27"/>
      <c r="G411" s="27"/>
      <c r="H411" s="27"/>
      <c r="I411" s="27"/>
      <c r="J411" s="27"/>
      <c r="K411" s="27"/>
      <c r="L411" s="66" t="s">
        <v>884</v>
      </c>
    </row>
    <row r="412" spans="1:12" ht="46.8" x14ac:dyDescent="0.3">
      <c r="A412" s="29"/>
      <c r="B412" s="85"/>
      <c r="C412" s="49" t="s">
        <v>321</v>
      </c>
      <c r="D412" s="92"/>
      <c r="E412" s="93"/>
      <c r="F412" s="27"/>
      <c r="G412" s="27"/>
      <c r="H412" s="27"/>
      <c r="I412" s="27"/>
      <c r="J412" s="27"/>
      <c r="K412" s="27"/>
      <c r="L412" s="94"/>
    </row>
    <row r="413" spans="1:12" ht="78" x14ac:dyDescent="0.3">
      <c r="A413" s="29">
        <v>341</v>
      </c>
      <c r="B413" s="85">
        <v>341</v>
      </c>
      <c r="C413" s="66" t="s">
        <v>322</v>
      </c>
      <c r="D413" s="61" t="s">
        <v>556</v>
      </c>
      <c r="E413" s="39">
        <v>0.31</v>
      </c>
      <c r="F413" s="27"/>
      <c r="G413" s="27"/>
      <c r="H413" s="27"/>
      <c r="I413" s="27"/>
      <c r="J413" s="27"/>
      <c r="K413" s="27"/>
      <c r="L413" s="66" t="s">
        <v>885</v>
      </c>
    </row>
    <row r="414" spans="1:12" ht="31.2" x14ac:dyDescent="0.3">
      <c r="A414" s="29"/>
      <c r="B414" s="85"/>
      <c r="C414" s="49" t="s">
        <v>323</v>
      </c>
      <c r="D414" s="92"/>
      <c r="E414" s="93"/>
      <c r="F414" s="27"/>
      <c r="G414" s="27"/>
      <c r="H414" s="27"/>
      <c r="I414" s="27"/>
      <c r="J414" s="27"/>
      <c r="K414" s="27"/>
      <c r="L414" s="94"/>
    </row>
    <row r="415" spans="1:12" ht="46.8" x14ac:dyDescent="0.3">
      <c r="A415" s="29">
        <v>342</v>
      </c>
      <c r="B415" s="85">
        <v>342</v>
      </c>
      <c r="C415" s="78" t="s">
        <v>324</v>
      </c>
      <c r="D415" s="104" t="s">
        <v>551</v>
      </c>
      <c r="E415" s="64">
        <v>167.5</v>
      </c>
      <c r="F415" s="27"/>
      <c r="G415" s="27"/>
      <c r="H415" s="27"/>
      <c r="I415" s="27"/>
      <c r="J415" s="27"/>
      <c r="K415" s="27"/>
      <c r="L415" s="78" t="s">
        <v>886</v>
      </c>
    </row>
    <row r="416" spans="1:12" ht="16.2" x14ac:dyDescent="0.3">
      <c r="A416" s="29"/>
      <c r="B416" s="85"/>
      <c r="C416" s="49" t="s">
        <v>325</v>
      </c>
      <c r="D416" s="92"/>
      <c r="E416" s="93"/>
      <c r="F416" s="27"/>
      <c r="G416" s="27"/>
      <c r="H416" s="27"/>
      <c r="I416" s="27"/>
      <c r="J416" s="27"/>
      <c r="K416" s="27"/>
      <c r="L416" s="94"/>
    </row>
    <row r="417" spans="1:12" ht="265.2" x14ac:dyDescent="0.3">
      <c r="A417" s="29">
        <v>343</v>
      </c>
      <c r="B417" s="85">
        <v>343</v>
      </c>
      <c r="C417" s="78" t="s">
        <v>326</v>
      </c>
      <c r="D417" s="104" t="s">
        <v>560</v>
      </c>
      <c r="E417" s="70">
        <v>22.03</v>
      </c>
      <c r="F417" s="27"/>
      <c r="G417" s="27"/>
      <c r="H417" s="27"/>
      <c r="I417" s="27"/>
      <c r="J417" s="27"/>
      <c r="K417" s="27"/>
      <c r="L417" s="78" t="s">
        <v>887</v>
      </c>
    </row>
    <row r="418" spans="1:12" ht="46.8" x14ac:dyDescent="0.3">
      <c r="A418" s="29">
        <v>344</v>
      </c>
      <c r="B418" s="85">
        <v>344</v>
      </c>
      <c r="C418" s="78" t="s">
        <v>327</v>
      </c>
      <c r="D418" s="104" t="s">
        <v>561</v>
      </c>
      <c r="E418" s="64">
        <v>7.2</v>
      </c>
      <c r="F418" s="27"/>
      <c r="G418" s="27"/>
      <c r="H418" s="27"/>
      <c r="I418" s="27"/>
      <c r="J418" s="27"/>
      <c r="K418" s="27"/>
      <c r="L418" s="78" t="s">
        <v>888</v>
      </c>
    </row>
    <row r="419" spans="1:12" ht="109.2" x14ac:dyDescent="0.3">
      <c r="A419" s="29">
        <v>345</v>
      </c>
      <c r="B419" s="85">
        <v>345</v>
      </c>
      <c r="C419" s="78" t="s">
        <v>328</v>
      </c>
      <c r="D419" s="104" t="s">
        <v>551</v>
      </c>
      <c r="E419" s="64">
        <v>6.6</v>
      </c>
      <c r="F419" s="27"/>
      <c r="G419" s="27"/>
      <c r="H419" s="27"/>
      <c r="I419" s="27"/>
      <c r="J419" s="27"/>
      <c r="K419" s="27"/>
      <c r="L419" s="78" t="s">
        <v>889</v>
      </c>
    </row>
    <row r="420" spans="1:12" ht="16.2" x14ac:dyDescent="0.3">
      <c r="A420" s="29"/>
      <c r="B420" s="85"/>
      <c r="C420" s="49" t="s">
        <v>63</v>
      </c>
      <c r="D420" s="92"/>
      <c r="E420" s="93"/>
      <c r="F420" s="27"/>
      <c r="G420" s="27"/>
      <c r="H420" s="27"/>
      <c r="I420" s="27"/>
      <c r="J420" s="27"/>
      <c r="K420" s="27"/>
      <c r="L420" s="94"/>
    </row>
    <row r="421" spans="1:12" ht="16.2" x14ac:dyDescent="0.3">
      <c r="A421" s="29"/>
      <c r="B421" s="85"/>
      <c r="C421" s="49" t="s">
        <v>329</v>
      </c>
      <c r="D421" s="92"/>
      <c r="E421" s="93"/>
      <c r="F421" s="27"/>
      <c r="G421" s="27"/>
      <c r="H421" s="27"/>
      <c r="I421" s="27"/>
      <c r="J421" s="27"/>
      <c r="K421" s="27"/>
      <c r="L421" s="94"/>
    </row>
    <row r="422" spans="1:12" ht="409.6" x14ac:dyDescent="0.3">
      <c r="A422" s="29">
        <v>346</v>
      </c>
      <c r="B422" s="85">
        <v>346</v>
      </c>
      <c r="C422" s="72" t="s">
        <v>330</v>
      </c>
      <c r="D422" s="90" t="s">
        <v>554</v>
      </c>
      <c r="E422" s="74">
        <v>317.89</v>
      </c>
      <c r="F422" s="27"/>
      <c r="G422" s="27"/>
      <c r="H422" s="27"/>
      <c r="I422" s="27"/>
      <c r="J422" s="27"/>
      <c r="K422" s="27"/>
      <c r="L422" s="72" t="s">
        <v>890</v>
      </c>
    </row>
    <row r="423" spans="1:12" ht="187.2" x14ac:dyDescent="0.3">
      <c r="A423" s="29">
        <v>347</v>
      </c>
      <c r="B423" s="85">
        <v>347</v>
      </c>
      <c r="C423" s="72" t="s">
        <v>331</v>
      </c>
      <c r="D423" s="90" t="s">
        <v>554</v>
      </c>
      <c r="E423" s="74">
        <v>67.37</v>
      </c>
      <c r="F423" s="27"/>
      <c r="G423" s="27"/>
      <c r="H423" s="27"/>
      <c r="I423" s="27"/>
      <c r="J423" s="27"/>
      <c r="K423" s="27"/>
      <c r="L423" s="72" t="s">
        <v>891</v>
      </c>
    </row>
    <row r="424" spans="1:12" ht="16.2" x14ac:dyDescent="0.3">
      <c r="A424" s="29"/>
      <c r="B424" s="85"/>
      <c r="C424" s="49" t="s">
        <v>332</v>
      </c>
      <c r="D424" s="92"/>
      <c r="E424" s="93"/>
      <c r="F424" s="27"/>
      <c r="G424" s="27"/>
      <c r="H424" s="27"/>
      <c r="I424" s="27"/>
      <c r="J424" s="27"/>
      <c r="K424" s="27"/>
      <c r="L424" s="94"/>
    </row>
    <row r="425" spans="1:12" ht="409.6" x14ac:dyDescent="0.3">
      <c r="A425" s="29">
        <v>348</v>
      </c>
      <c r="B425" s="85">
        <v>348</v>
      </c>
      <c r="C425" s="72" t="s">
        <v>333</v>
      </c>
      <c r="D425" s="90" t="s">
        <v>555</v>
      </c>
      <c r="E425" s="98">
        <v>2.6230000000000002</v>
      </c>
      <c r="F425" s="27"/>
      <c r="G425" s="27"/>
      <c r="H425" s="27"/>
      <c r="I425" s="27"/>
      <c r="J425" s="27"/>
      <c r="K425" s="27"/>
      <c r="L425" s="72" t="s">
        <v>892</v>
      </c>
    </row>
    <row r="426" spans="1:12" ht="140.4" x14ac:dyDescent="0.3">
      <c r="A426" s="29">
        <v>349</v>
      </c>
      <c r="B426" s="85">
        <v>349</v>
      </c>
      <c r="C426" s="72" t="s">
        <v>334</v>
      </c>
      <c r="D426" s="90" t="s">
        <v>554</v>
      </c>
      <c r="E426" s="98">
        <v>245.28</v>
      </c>
      <c r="F426" s="27"/>
      <c r="G426" s="27"/>
      <c r="H426" s="27"/>
      <c r="I426" s="27"/>
      <c r="J426" s="27"/>
      <c r="K426" s="27"/>
      <c r="L426" s="72" t="s">
        <v>893</v>
      </c>
    </row>
    <row r="427" spans="1:12" ht="16.2" x14ac:dyDescent="0.3">
      <c r="A427" s="29"/>
      <c r="B427" s="85"/>
      <c r="C427" s="49" t="s">
        <v>335</v>
      </c>
      <c r="D427" s="92"/>
      <c r="E427" s="93"/>
      <c r="F427" s="27"/>
      <c r="G427" s="27"/>
      <c r="H427" s="27"/>
      <c r="I427" s="27"/>
      <c r="J427" s="27"/>
      <c r="K427" s="27"/>
      <c r="L427" s="94"/>
    </row>
    <row r="428" spans="1:12" ht="171.6" x14ac:dyDescent="0.3">
      <c r="A428" s="29">
        <v>350</v>
      </c>
      <c r="B428" s="85">
        <v>350</v>
      </c>
      <c r="C428" s="72" t="s">
        <v>336</v>
      </c>
      <c r="D428" s="90" t="s">
        <v>554</v>
      </c>
      <c r="E428" s="74">
        <v>170.27</v>
      </c>
      <c r="F428" s="27"/>
      <c r="G428" s="27"/>
      <c r="H428" s="27"/>
      <c r="I428" s="27"/>
      <c r="J428" s="27"/>
      <c r="K428" s="27"/>
      <c r="L428" s="72" t="s">
        <v>894</v>
      </c>
    </row>
    <row r="429" spans="1:12" ht="171.6" x14ac:dyDescent="0.3">
      <c r="A429" s="29">
        <v>351</v>
      </c>
      <c r="B429" s="85">
        <v>351</v>
      </c>
      <c r="C429" s="72" t="s">
        <v>337</v>
      </c>
      <c r="D429" s="90" t="s">
        <v>554</v>
      </c>
      <c r="E429" s="74">
        <v>501.3</v>
      </c>
      <c r="F429" s="27"/>
      <c r="G429" s="27"/>
      <c r="H429" s="27"/>
      <c r="I429" s="27"/>
      <c r="J429" s="27"/>
      <c r="K429" s="27"/>
      <c r="L429" s="72" t="s">
        <v>895</v>
      </c>
    </row>
    <row r="430" spans="1:12" ht="16.2" x14ac:dyDescent="0.3">
      <c r="A430" s="29"/>
      <c r="B430" s="85"/>
      <c r="C430" s="105" t="s">
        <v>338</v>
      </c>
      <c r="D430" s="106"/>
      <c r="E430" s="107"/>
      <c r="F430" s="27"/>
      <c r="G430" s="27"/>
      <c r="H430" s="27"/>
      <c r="I430" s="27"/>
      <c r="J430" s="27"/>
      <c r="K430" s="27"/>
      <c r="L430" s="108"/>
    </row>
    <row r="431" spans="1:12" ht="202.8" x14ac:dyDescent="0.3">
      <c r="A431" s="29">
        <v>352</v>
      </c>
      <c r="B431" s="85">
        <v>352</v>
      </c>
      <c r="C431" s="72" t="s">
        <v>339</v>
      </c>
      <c r="D431" s="90" t="s">
        <v>554</v>
      </c>
      <c r="E431" s="74">
        <v>28.73</v>
      </c>
      <c r="F431" s="27"/>
      <c r="G431" s="27"/>
      <c r="H431" s="27"/>
      <c r="I431" s="27"/>
      <c r="J431" s="27"/>
      <c r="K431" s="27"/>
      <c r="L431" s="72" t="s">
        <v>896</v>
      </c>
    </row>
    <row r="432" spans="1:12" ht="249.6" x14ac:dyDescent="0.3">
      <c r="A432" s="29">
        <v>353</v>
      </c>
      <c r="B432" s="85">
        <v>353</v>
      </c>
      <c r="C432" s="72" t="s">
        <v>340</v>
      </c>
      <c r="D432" s="90" t="s">
        <v>554</v>
      </c>
      <c r="E432" s="74">
        <v>33.04</v>
      </c>
      <c r="F432" s="27"/>
      <c r="G432" s="27"/>
      <c r="H432" s="27"/>
      <c r="I432" s="27"/>
      <c r="J432" s="27"/>
      <c r="K432" s="27"/>
      <c r="L432" s="72" t="s">
        <v>897</v>
      </c>
    </row>
    <row r="433" spans="1:12" ht="390" x14ac:dyDescent="0.3">
      <c r="A433" s="29">
        <v>354</v>
      </c>
      <c r="B433" s="85">
        <v>354</v>
      </c>
      <c r="C433" s="72" t="s">
        <v>341</v>
      </c>
      <c r="D433" s="90" t="s">
        <v>554</v>
      </c>
      <c r="E433" s="74">
        <v>214.14</v>
      </c>
      <c r="F433" s="27"/>
      <c r="G433" s="27"/>
      <c r="H433" s="27"/>
      <c r="I433" s="27"/>
      <c r="J433" s="27"/>
      <c r="K433" s="27"/>
      <c r="L433" s="72" t="s">
        <v>898</v>
      </c>
    </row>
    <row r="434" spans="1:12" ht="16.2" x14ac:dyDescent="0.3">
      <c r="A434" s="29"/>
      <c r="B434" s="85"/>
      <c r="C434" s="105" t="s">
        <v>342</v>
      </c>
      <c r="D434" s="106"/>
      <c r="E434" s="107"/>
      <c r="F434" s="27"/>
      <c r="G434" s="27"/>
      <c r="H434" s="27"/>
      <c r="I434" s="27"/>
      <c r="J434" s="27"/>
      <c r="K434" s="27"/>
      <c r="L434" s="108"/>
    </row>
    <row r="435" spans="1:12" ht="109.2" x14ac:dyDescent="0.3">
      <c r="A435" s="29">
        <v>355</v>
      </c>
      <c r="B435" s="85">
        <v>355</v>
      </c>
      <c r="C435" s="78" t="s">
        <v>343</v>
      </c>
      <c r="D435" s="104" t="s">
        <v>554</v>
      </c>
      <c r="E435" s="70">
        <v>158.12</v>
      </c>
      <c r="F435" s="27"/>
      <c r="G435" s="27"/>
      <c r="H435" s="27"/>
      <c r="I435" s="27"/>
      <c r="J435" s="27"/>
      <c r="K435" s="27"/>
      <c r="L435" s="78" t="s">
        <v>899</v>
      </c>
    </row>
    <row r="436" spans="1:12" ht="93.6" x14ac:dyDescent="0.3">
      <c r="A436" s="29">
        <v>356</v>
      </c>
      <c r="B436" s="85">
        <v>356</v>
      </c>
      <c r="C436" s="78" t="s">
        <v>344</v>
      </c>
      <c r="D436" s="104" t="s">
        <v>554</v>
      </c>
      <c r="E436" s="64">
        <v>271.2</v>
      </c>
      <c r="F436" s="27"/>
      <c r="G436" s="27"/>
      <c r="H436" s="27"/>
      <c r="I436" s="27"/>
      <c r="J436" s="27"/>
      <c r="K436" s="27"/>
      <c r="L436" s="78" t="s">
        <v>900</v>
      </c>
    </row>
    <row r="437" spans="1:12" ht="124.8" x14ac:dyDescent="0.3">
      <c r="A437" s="29">
        <v>357</v>
      </c>
      <c r="B437" s="85">
        <v>357</v>
      </c>
      <c r="C437" s="78" t="s">
        <v>345</v>
      </c>
      <c r="D437" s="104" t="s">
        <v>555</v>
      </c>
      <c r="E437" s="109">
        <v>1.103</v>
      </c>
      <c r="F437" s="27"/>
      <c r="G437" s="27"/>
      <c r="H437" s="27"/>
      <c r="I437" s="27"/>
      <c r="J437" s="27"/>
      <c r="K437" s="27"/>
      <c r="L437" s="78" t="s">
        <v>901</v>
      </c>
    </row>
    <row r="438" spans="1:12" ht="124.8" x14ac:dyDescent="0.3">
      <c r="A438" s="29">
        <v>358</v>
      </c>
      <c r="B438" s="85">
        <v>358</v>
      </c>
      <c r="C438" s="78" t="s">
        <v>346</v>
      </c>
      <c r="D438" s="104" t="s">
        <v>555</v>
      </c>
      <c r="E438" s="109">
        <v>1.0349999999999999</v>
      </c>
      <c r="F438" s="27"/>
      <c r="G438" s="27"/>
      <c r="H438" s="27"/>
      <c r="I438" s="27"/>
      <c r="J438" s="27"/>
      <c r="K438" s="27"/>
      <c r="L438" s="78" t="s">
        <v>902</v>
      </c>
    </row>
    <row r="439" spans="1:12" ht="409.6" x14ac:dyDescent="0.3">
      <c r="A439" s="29">
        <v>359</v>
      </c>
      <c r="B439" s="85">
        <v>359</v>
      </c>
      <c r="C439" s="78" t="s">
        <v>347</v>
      </c>
      <c r="D439" s="104" t="s">
        <v>554</v>
      </c>
      <c r="E439" s="70">
        <v>267.86</v>
      </c>
      <c r="F439" s="27"/>
      <c r="G439" s="27"/>
      <c r="H439" s="27"/>
      <c r="I439" s="27"/>
      <c r="J439" s="27"/>
      <c r="K439" s="27"/>
      <c r="L439" s="72" t="s">
        <v>903</v>
      </c>
    </row>
    <row r="440" spans="1:12" ht="409.6" x14ac:dyDescent="0.3">
      <c r="A440" s="29">
        <v>360</v>
      </c>
      <c r="B440" s="85">
        <v>360</v>
      </c>
      <c r="C440" s="78" t="s">
        <v>348</v>
      </c>
      <c r="D440" s="104" t="s">
        <v>554</v>
      </c>
      <c r="E440" s="70">
        <v>706.53</v>
      </c>
      <c r="F440" s="27"/>
      <c r="G440" s="27"/>
      <c r="H440" s="27"/>
      <c r="I440" s="27"/>
      <c r="J440" s="27"/>
      <c r="K440" s="27"/>
      <c r="L440" s="72" t="s">
        <v>904</v>
      </c>
    </row>
    <row r="441" spans="1:12" ht="409.6" x14ac:dyDescent="0.3">
      <c r="A441" s="29">
        <v>361</v>
      </c>
      <c r="B441" s="85">
        <v>361</v>
      </c>
      <c r="C441" s="78" t="s">
        <v>349</v>
      </c>
      <c r="D441" s="104" t="s">
        <v>555</v>
      </c>
      <c r="E441" s="109">
        <v>1.3089999999999999</v>
      </c>
      <c r="F441" s="27"/>
      <c r="G441" s="27"/>
      <c r="H441" s="27"/>
      <c r="I441" s="27"/>
      <c r="J441" s="27"/>
      <c r="K441" s="27"/>
      <c r="L441" s="72" t="s">
        <v>905</v>
      </c>
    </row>
    <row r="442" spans="1:12" ht="234" x14ac:dyDescent="0.3">
      <c r="A442" s="29">
        <v>362</v>
      </c>
      <c r="B442" s="85">
        <v>362</v>
      </c>
      <c r="C442" s="78" t="s">
        <v>350</v>
      </c>
      <c r="D442" s="104" t="s">
        <v>562</v>
      </c>
      <c r="E442" s="109">
        <v>1.054</v>
      </c>
      <c r="F442" s="27"/>
      <c r="G442" s="27"/>
      <c r="H442" s="27"/>
      <c r="I442" s="27"/>
      <c r="J442" s="27"/>
      <c r="K442" s="27"/>
      <c r="L442" s="72" t="s">
        <v>906</v>
      </c>
    </row>
    <row r="443" spans="1:12" ht="16.2" x14ac:dyDescent="0.3">
      <c r="A443" s="29"/>
      <c r="B443" s="85"/>
      <c r="C443" s="105" t="s">
        <v>351</v>
      </c>
      <c r="D443" s="106"/>
      <c r="E443" s="107"/>
      <c r="F443" s="27"/>
      <c r="G443" s="27"/>
      <c r="H443" s="27"/>
      <c r="I443" s="27"/>
      <c r="J443" s="27"/>
      <c r="K443" s="27"/>
      <c r="L443" s="108"/>
    </row>
    <row r="444" spans="1:12" ht="124.8" x14ac:dyDescent="0.3">
      <c r="A444" s="29">
        <v>363</v>
      </c>
      <c r="B444" s="85">
        <v>363</v>
      </c>
      <c r="C444" s="66" t="s">
        <v>352</v>
      </c>
      <c r="D444" s="61" t="s">
        <v>554</v>
      </c>
      <c r="E444" s="44">
        <v>151.72999999999999</v>
      </c>
      <c r="F444" s="27"/>
      <c r="G444" s="27"/>
      <c r="H444" s="27"/>
      <c r="I444" s="27"/>
      <c r="J444" s="27"/>
      <c r="K444" s="27"/>
      <c r="L444" s="66" t="s">
        <v>907</v>
      </c>
    </row>
    <row r="445" spans="1:12" ht="124.8" x14ac:dyDescent="0.3">
      <c r="A445" s="29">
        <v>364</v>
      </c>
      <c r="B445" s="85">
        <v>364</v>
      </c>
      <c r="C445" s="66" t="s">
        <v>353</v>
      </c>
      <c r="D445" s="61" t="s">
        <v>554</v>
      </c>
      <c r="E445" s="44">
        <v>101.15</v>
      </c>
      <c r="F445" s="27"/>
      <c r="G445" s="27"/>
      <c r="H445" s="27"/>
      <c r="I445" s="27"/>
      <c r="J445" s="27"/>
      <c r="K445" s="27"/>
      <c r="L445" s="66" t="s">
        <v>908</v>
      </c>
    </row>
    <row r="446" spans="1:12" ht="93.6" x14ac:dyDescent="0.3">
      <c r="A446" s="29">
        <v>365</v>
      </c>
      <c r="B446" s="85">
        <v>365</v>
      </c>
      <c r="C446" s="66" t="s">
        <v>354</v>
      </c>
      <c r="D446" s="61" t="s">
        <v>554</v>
      </c>
      <c r="E446" s="44">
        <v>50.58</v>
      </c>
      <c r="F446" s="27"/>
      <c r="G446" s="27"/>
      <c r="H446" s="27"/>
      <c r="I446" s="27"/>
      <c r="J446" s="27"/>
      <c r="K446" s="27"/>
      <c r="L446" s="66" t="s">
        <v>909</v>
      </c>
    </row>
    <row r="447" spans="1:12" ht="296.39999999999998" x14ac:dyDescent="0.3">
      <c r="A447" s="29">
        <v>366</v>
      </c>
      <c r="B447" s="85">
        <v>366</v>
      </c>
      <c r="C447" s="66" t="s">
        <v>355</v>
      </c>
      <c r="D447" s="61" t="s">
        <v>554</v>
      </c>
      <c r="E447" s="44">
        <v>205.79</v>
      </c>
      <c r="F447" s="27"/>
      <c r="G447" s="27"/>
      <c r="H447" s="27"/>
      <c r="I447" s="27"/>
      <c r="J447" s="27"/>
      <c r="K447" s="27"/>
      <c r="L447" s="66" t="s">
        <v>910</v>
      </c>
    </row>
    <row r="448" spans="1:12" ht="156" x14ac:dyDescent="0.3">
      <c r="A448" s="29">
        <v>367</v>
      </c>
      <c r="B448" s="85">
        <v>367</v>
      </c>
      <c r="C448" s="72" t="s">
        <v>356</v>
      </c>
      <c r="D448" s="90" t="s">
        <v>554</v>
      </c>
      <c r="E448" s="74">
        <v>428.31</v>
      </c>
      <c r="F448" s="27"/>
      <c r="G448" s="27"/>
      <c r="H448" s="27"/>
      <c r="I448" s="27"/>
      <c r="J448" s="27"/>
      <c r="K448" s="27"/>
      <c r="L448" s="72" t="s">
        <v>911</v>
      </c>
    </row>
    <row r="449" spans="1:12" ht="374.4" x14ac:dyDescent="0.3">
      <c r="A449" s="29">
        <v>368</v>
      </c>
      <c r="B449" s="85">
        <v>368</v>
      </c>
      <c r="C449" s="72" t="s">
        <v>357</v>
      </c>
      <c r="D449" s="90" t="s">
        <v>554</v>
      </c>
      <c r="E449" s="74">
        <v>293.41000000000003</v>
      </c>
      <c r="F449" s="27"/>
      <c r="G449" s="27"/>
      <c r="H449" s="27"/>
      <c r="I449" s="27"/>
      <c r="J449" s="27"/>
      <c r="K449" s="27"/>
      <c r="L449" s="72" t="s">
        <v>912</v>
      </c>
    </row>
    <row r="450" spans="1:12" ht="249.6" x14ac:dyDescent="0.3">
      <c r="A450" s="29">
        <v>369</v>
      </c>
      <c r="B450" s="85">
        <v>369</v>
      </c>
      <c r="C450" s="72" t="s">
        <v>358</v>
      </c>
      <c r="D450" s="90" t="s">
        <v>554</v>
      </c>
      <c r="E450" s="74">
        <v>108.33</v>
      </c>
      <c r="F450" s="27"/>
      <c r="G450" s="27"/>
      <c r="H450" s="27"/>
      <c r="I450" s="27"/>
      <c r="J450" s="27"/>
      <c r="K450" s="27"/>
      <c r="L450" s="72" t="s">
        <v>913</v>
      </c>
    </row>
    <row r="451" spans="1:12" ht="187.2" x14ac:dyDescent="0.3">
      <c r="A451" s="29">
        <v>370</v>
      </c>
      <c r="B451" s="85">
        <v>370</v>
      </c>
      <c r="C451" s="72" t="s">
        <v>359</v>
      </c>
      <c r="D451" s="90" t="s">
        <v>554</v>
      </c>
      <c r="E451" s="74">
        <v>57.02</v>
      </c>
      <c r="F451" s="27"/>
      <c r="G451" s="27"/>
      <c r="H451" s="27"/>
      <c r="I451" s="27"/>
      <c r="J451" s="27"/>
      <c r="K451" s="27"/>
      <c r="L451" s="72" t="s">
        <v>914</v>
      </c>
    </row>
    <row r="452" spans="1:12" ht="409.6" x14ac:dyDescent="0.3">
      <c r="A452" s="29">
        <v>371</v>
      </c>
      <c r="B452" s="85">
        <v>371</v>
      </c>
      <c r="C452" s="72" t="s">
        <v>360</v>
      </c>
      <c r="D452" s="90" t="s">
        <v>554</v>
      </c>
      <c r="E452" s="74">
        <v>213.84</v>
      </c>
      <c r="F452" s="27"/>
      <c r="G452" s="27"/>
      <c r="H452" s="27"/>
      <c r="I452" s="27"/>
      <c r="J452" s="27"/>
      <c r="K452" s="27"/>
      <c r="L452" s="72" t="s">
        <v>915</v>
      </c>
    </row>
    <row r="453" spans="1:12" ht="312" x14ac:dyDescent="0.3">
      <c r="A453" s="29">
        <v>372</v>
      </c>
      <c r="B453" s="85">
        <v>372</v>
      </c>
      <c r="C453" s="72" t="s">
        <v>361</v>
      </c>
      <c r="D453" s="90" t="s">
        <v>554</v>
      </c>
      <c r="E453" s="74">
        <v>108.46</v>
      </c>
      <c r="F453" s="27"/>
      <c r="G453" s="27"/>
      <c r="H453" s="27"/>
      <c r="I453" s="27"/>
      <c r="J453" s="27"/>
      <c r="K453" s="27"/>
      <c r="L453" s="72" t="s">
        <v>916</v>
      </c>
    </row>
    <row r="454" spans="1:12" ht="46.8" x14ac:dyDescent="0.3">
      <c r="A454" s="29"/>
      <c r="B454" s="85"/>
      <c r="C454" s="105" t="s">
        <v>147</v>
      </c>
      <c r="D454" s="104"/>
      <c r="E454" s="64"/>
      <c r="F454" s="27"/>
      <c r="G454" s="27"/>
      <c r="H454" s="27"/>
      <c r="I454" s="27"/>
      <c r="J454" s="27"/>
      <c r="K454" s="27"/>
      <c r="L454" s="78"/>
    </row>
    <row r="455" spans="1:12" ht="31.2" x14ac:dyDescent="0.3">
      <c r="A455" s="29">
        <v>373</v>
      </c>
      <c r="B455" s="85">
        <v>373</v>
      </c>
      <c r="C455" s="110" t="s">
        <v>362</v>
      </c>
      <c r="D455" s="64" t="s">
        <v>551</v>
      </c>
      <c r="E455" s="64">
        <v>2597</v>
      </c>
      <c r="F455" s="27"/>
      <c r="G455" s="27"/>
      <c r="H455" s="27"/>
      <c r="I455" s="27"/>
      <c r="J455" s="27"/>
      <c r="K455" s="27"/>
      <c r="L455" s="78"/>
    </row>
    <row r="456" spans="1:12" ht="78" x14ac:dyDescent="0.3">
      <c r="A456" s="29">
        <v>374</v>
      </c>
      <c r="B456" s="85">
        <v>374</v>
      </c>
      <c r="C456" s="110" t="s">
        <v>363</v>
      </c>
      <c r="D456" s="64" t="s">
        <v>551</v>
      </c>
      <c r="E456" s="64">
        <v>2597</v>
      </c>
      <c r="F456" s="27"/>
      <c r="G456" s="27"/>
      <c r="H456" s="27"/>
      <c r="I456" s="27"/>
      <c r="J456" s="27"/>
      <c r="K456" s="27"/>
      <c r="L456" s="78" t="s">
        <v>917</v>
      </c>
    </row>
    <row r="457" spans="1:12" ht="46.8" x14ac:dyDescent="0.3">
      <c r="A457" s="29">
        <v>375</v>
      </c>
      <c r="B457" s="85">
        <v>375</v>
      </c>
      <c r="C457" s="110" t="s">
        <v>150</v>
      </c>
      <c r="D457" s="64" t="s">
        <v>551</v>
      </c>
      <c r="E457" s="64">
        <v>2597</v>
      </c>
      <c r="F457" s="27"/>
      <c r="G457" s="27"/>
      <c r="H457" s="27"/>
      <c r="I457" s="27"/>
      <c r="J457" s="27"/>
      <c r="K457" s="27"/>
      <c r="L457" s="78" t="s">
        <v>743</v>
      </c>
    </row>
    <row r="458" spans="1:12" ht="62.4" x14ac:dyDescent="0.3">
      <c r="A458" s="29">
        <v>376</v>
      </c>
      <c r="B458" s="85">
        <v>376</v>
      </c>
      <c r="C458" s="110" t="s">
        <v>151</v>
      </c>
      <c r="D458" s="64" t="s">
        <v>551</v>
      </c>
      <c r="E458" s="64">
        <v>2597</v>
      </c>
      <c r="F458" s="27"/>
      <c r="G458" s="27"/>
      <c r="H458" s="27"/>
      <c r="I458" s="27"/>
      <c r="J458" s="27"/>
      <c r="K458" s="27"/>
      <c r="L458" s="78" t="s">
        <v>918</v>
      </c>
    </row>
    <row r="459" spans="1:12" ht="46.8" x14ac:dyDescent="0.3">
      <c r="A459" s="29">
        <v>377</v>
      </c>
      <c r="B459" s="85">
        <v>377</v>
      </c>
      <c r="C459" s="110" t="s">
        <v>152</v>
      </c>
      <c r="D459" s="64" t="s">
        <v>551</v>
      </c>
      <c r="E459" s="64">
        <v>2597</v>
      </c>
      <c r="F459" s="27"/>
      <c r="G459" s="27"/>
      <c r="H459" s="27"/>
      <c r="I459" s="27"/>
      <c r="J459" s="27"/>
      <c r="K459" s="27"/>
      <c r="L459" s="78" t="s">
        <v>745</v>
      </c>
    </row>
    <row r="460" spans="1:12" ht="46.8" x14ac:dyDescent="0.3">
      <c r="A460" s="29">
        <v>378</v>
      </c>
      <c r="B460" s="85">
        <v>378</v>
      </c>
      <c r="C460" s="110" t="s">
        <v>153</v>
      </c>
      <c r="D460" s="64" t="s">
        <v>551</v>
      </c>
      <c r="E460" s="64">
        <v>579</v>
      </c>
      <c r="F460" s="27"/>
      <c r="G460" s="27"/>
      <c r="H460" s="27"/>
      <c r="I460" s="27"/>
      <c r="J460" s="27"/>
      <c r="K460" s="27"/>
      <c r="L460" s="78" t="s">
        <v>743</v>
      </c>
    </row>
    <row r="461" spans="1:12" ht="62.4" x14ac:dyDescent="0.3">
      <c r="A461" s="29">
        <v>379</v>
      </c>
      <c r="B461" s="85">
        <v>379</v>
      </c>
      <c r="C461" s="110" t="s">
        <v>154</v>
      </c>
      <c r="D461" s="64" t="s">
        <v>551</v>
      </c>
      <c r="E461" s="64">
        <v>579</v>
      </c>
      <c r="F461" s="27"/>
      <c r="G461" s="27"/>
      <c r="H461" s="27"/>
      <c r="I461" s="27"/>
      <c r="J461" s="27"/>
      <c r="K461" s="27"/>
      <c r="L461" s="78" t="s">
        <v>919</v>
      </c>
    </row>
    <row r="462" spans="1:12" ht="62.4" x14ac:dyDescent="0.3">
      <c r="A462" s="29">
        <v>380</v>
      </c>
      <c r="B462" s="85">
        <v>380</v>
      </c>
      <c r="C462" s="110" t="s">
        <v>155</v>
      </c>
      <c r="D462" s="64" t="s">
        <v>551</v>
      </c>
      <c r="E462" s="64">
        <v>579</v>
      </c>
      <c r="F462" s="27"/>
      <c r="G462" s="27"/>
      <c r="H462" s="27"/>
      <c r="I462" s="27"/>
      <c r="J462" s="27"/>
      <c r="K462" s="27"/>
      <c r="L462" s="78" t="s">
        <v>745</v>
      </c>
    </row>
    <row r="463" spans="1:12" ht="31.2" x14ac:dyDescent="0.3">
      <c r="A463" s="29">
        <v>381</v>
      </c>
      <c r="B463" s="85">
        <v>381</v>
      </c>
      <c r="C463" s="66" t="s">
        <v>159</v>
      </c>
      <c r="D463" s="61" t="s">
        <v>552</v>
      </c>
      <c r="E463" s="39">
        <v>200</v>
      </c>
      <c r="F463" s="27"/>
      <c r="G463" s="27"/>
      <c r="H463" s="27"/>
      <c r="I463" s="27"/>
      <c r="J463" s="27"/>
      <c r="K463" s="27"/>
      <c r="L463" s="66"/>
    </row>
    <row r="464" spans="1:12" ht="187.2" x14ac:dyDescent="0.3">
      <c r="A464" s="29">
        <v>382</v>
      </c>
      <c r="B464" s="85">
        <v>382</v>
      </c>
      <c r="C464" s="66" t="s">
        <v>160</v>
      </c>
      <c r="D464" s="61" t="s">
        <v>552</v>
      </c>
      <c r="E464" s="39">
        <v>3</v>
      </c>
      <c r="F464" s="27"/>
      <c r="G464" s="27"/>
      <c r="H464" s="27"/>
      <c r="I464" s="27"/>
      <c r="J464" s="27"/>
      <c r="K464" s="27"/>
      <c r="L464" s="66" t="s">
        <v>920</v>
      </c>
    </row>
    <row r="465" spans="1:12" ht="15.6" x14ac:dyDescent="0.3">
      <c r="A465" s="29"/>
      <c r="B465" s="85"/>
      <c r="C465" s="49" t="s">
        <v>170</v>
      </c>
      <c r="D465" s="39"/>
      <c r="E465" s="39"/>
      <c r="F465" s="27"/>
      <c r="G465" s="27"/>
      <c r="H465" s="27"/>
      <c r="I465" s="27"/>
      <c r="J465" s="27"/>
      <c r="K465" s="27"/>
      <c r="L465" s="66"/>
    </row>
    <row r="466" spans="1:12" ht="296.39999999999998" x14ac:dyDescent="0.3">
      <c r="A466" s="29">
        <v>383</v>
      </c>
      <c r="B466" s="85">
        <v>383</v>
      </c>
      <c r="C466" s="66" t="s">
        <v>364</v>
      </c>
      <c r="D466" s="39" t="s">
        <v>555</v>
      </c>
      <c r="E466" s="54">
        <v>1.589</v>
      </c>
      <c r="F466" s="27"/>
      <c r="G466" s="27"/>
      <c r="H466" s="27"/>
      <c r="I466" s="27"/>
      <c r="J466" s="27"/>
      <c r="K466" s="27"/>
      <c r="L466" s="66" t="s">
        <v>921</v>
      </c>
    </row>
    <row r="467" spans="1:12" ht="62.4" x14ac:dyDescent="0.3">
      <c r="A467" s="29">
        <v>384</v>
      </c>
      <c r="B467" s="85">
        <v>384</v>
      </c>
      <c r="C467" s="66" t="s">
        <v>365</v>
      </c>
      <c r="D467" s="39" t="s">
        <v>551</v>
      </c>
      <c r="E467" s="54">
        <v>217.36</v>
      </c>
      <c r="F467" s="27"/>
      <c r="G467" s="27"/>
      <c r="H467" s="27"/>
      <c r="I467" s="27"/>
      <c r="J467" s="27"/>
      <c r="K467" s="27"/>
      <c r="L467" s="66" t="s">
        <v>758</v>
      </c>
    </row>
    <row r="468" spans="1:12" ht="187.2" x14ac:dyDescent="0.3">
      <c r="A468" s="29">
        <v>385</v>
      </c>
      <c r="B468" s="85">
        <v>385</v>
      </c>
      <c r="C468" s="66" t="s">
        <v>173</v>
      </c>
      <c r="D468" s="39" t="s">
        <v>551</v>
      </c>
      <c r="E468" s="54">
        <v>60.365000000000002</v>
      </c>
      <c r="F468" s="27"/>
      <c r="G468" s="27"/>
      <c r="H468" s="27"/>
      <c r="I468" s="27"/>
      <c r="J468" s="27"/>
      <c r="K468" s="27"/>
      <c r="L468" s="66" t="s">
        <v>922</v>
      </c>
    </row>
    <row r="469" spans="1:12" ht="187.2" x14ac:dyDescent="0.3">
      <c r="A469" s="29">
        <v>386</v>
      </c>
      <c r="B469" s="85">
        <v>386</v>
      </c>
      <c r="C469" s="66" t="s">
        <v>174</v>
      </c>
      <c r="D469" s="39" t="s">
        <v>551</v>
      </c>
      <c r="E469" s="39">
        <v>4.8</v>
      </c>
      <c r="F469" s="27"/>
      <c r="G469" s="27"/>
      <c r="H469" s="27"/>
      <c r="I469" s="27"/>
      <c r="J469" s="27"/>
      <c r="K469" s="27"/>
      <c r="L469" s="66" t="s">
        <v>923</v>
      </c>
    </row>
    <row r="470" spans="1:12" ht="202.8" x14ac:dyDescent="0.3">
      <c r="A470" s="29">
        <v>387</v>
      </c>
      <c r="B470" s="85">
        <v>387</v>
      </c>
      <c r="C470" s="66" t="s">
        <v>366</v>
      </c>
      <c r="D470" s="39" t="s">
        <v>553</v>
      </c>
      <c r="E470" s="54">
        <v>53.19</v>
      </c>
      <c r="F470" s="27"/>
      <c r="G470" s="27"/>
      <c r="H470" s="27"/>
      <c r="I470" s="27"/>
      <c r="J470" s="27"/>
      <c r="K470" s="27"/>
      <c r="L470" s="66" t="s">
        <v>924</v>
      </c>
    </row>
    <row r="471" spans="1:12" ht="78" x14ac:dyDescent="0.3">
      <c r="A471" s="29">
        <v>388</v>
      </c>
      <c r="B471" s="85">
        <v>388</v>
      </c>
      <c r="C471" s="66" t="s">
        <v>367</v>
      </c>
      <c r="D471" s="39" t="s">
        <v>553</v>
      </c>
      <c r="E471" s="44">
        <v>18.87</v>
      </c>
      <c r="F471" s="27"/>
      <c r="G471" s="27"/>
      <c r="H471" s="27"/>
      <c r="I471" s="27"/>
      <c r="J471" s="27"/>
      <c r="K471" s="27"/>
      <c r="L471" s="66" t="s">
        <v>925</v>
      </c>
    </row>
    <row r="472" spans="1:12" ht="62.4" x14ac:dyDescent="0.3">
      <c r="A472" s="29"/>
      <c r="B472" s="85"/>
      <c r="C472" s="34" t="s">
        <v>177</v>
      </c>
      <c r="D472" s="111"/>
      <c r="E472" s="111"/>
      <c r="F472" s="27"/>
      <c r="G472" s="27"/>
      <c r="H472" s="27"/>
      <c r="I472" s="27"/>
      <c r="J472" s="27"/>
      <c r="K472" s="27"/>
      <c r="L472" s="78" t="s">
        <v>926</v>
      </c>
    </row>
    <row r="473" spans="1:12" ht="16.2" x14ac:dyDescent="0.3">
      <c r="A473" s="29"/>
      <c r="B473" s="85"/>
      <c r="C473" s="34" t="s">
        <v>368</v>
      </c>
      <c r="D473" s="111"/>
      <c r="E473" s="111"/>
      <c r="F473" s="27"/>
      <c r="G473" s="27"/>
      <c r="H473" s="27"/>
      <c r="I473" s="27"/>
      <c r="J473" s="27"/>
      <c r="K473" s="27"/>
      <c r="L473" s="78"/>
    </row>
    <row r="474" spans="1:12" ht="409.6" x14ac:dyDescent="0.3">
      <c r="A474" s="29">
        <v>389</v>
      </c>
      <c r="B474" s="85">
        <v>389</v>
      </c>
      <c r="C474" s="72" t="s">
        <v>178</v>
      </c>
      <c r="D474" s="73" t="s">
        <v>551</v>
      </c>
      <c r="E474" s="73">
        <v>2575.6</v>
      </c>
      <c r="F474" s="27"/>
      <c r="G474" s="27"/>
      <c r="H474" s="27"/>
      <c r="I474" s="27"/>
      <c r="J474" s="27"/>
      <c r="K474" s="27"/>
      <c r="L474" s="72" t="s">
        <v>927</v>
      </c>
    </row>
    <row r="475" spans="1:12" ht="62.4" x14ac:dyDescent="0.3">
      <c r="A475" s="29">
        <v>390</v>
      </c>
      <c r="B475" s="85">
        <v>390</v>
      </c>
      <c r="C475" s="72" t="s">
        <v>369</v>
      </c>
      <c r="D475" s="73" t="s">
        <v>551</v>
      </c>
      <c r="E475" s="73">
        <v>2571.6999999999998</v>
      </c>
      <c r="F475" s="27"/>
      <c r="G475" s="27"/>
      <c r="H475" s="27"/>
      <c r="I475" s="27"/>
      <c r="J475" s="27"/>
      <c r="K475" s="27"/>
      <c r="L475" s="112" t="s">
        <v>928</v>
      </c>
    </row>
    <row r="476" spans="1:12" ht="249.6" x14ac:dyDescent="0.3">
      <c r="A476" s="29">
        <v>391</v>
      </c>
      <c r="B476" s="85">
        <v>391</v>
      </c>
      <c r="C476" s="72" t="s">
        <v>370</v>
      </c>
      <c r="D476" s="73" t="s">
        <v>551</v>
      </c>
      <c r="E476" s="73">
        <v>2571.6999999999998</v>
      </c>
      <c r="F476" s="27"/>
      <c r="G476" s="27"/>
      <c r="H476" s="27"/>
      <c r="I476" s="27"/>
      <c r="J476" s="27"/>
      <c r="K476" s="27"/>
      <c r="L476" s="112" t="s">
        <v>929</v>
      </c>
    </row>
    <row r="477" spans="1:12" ht="124.8" x14ac:dyDescent="0.3">
      <c r="A477" s="29">
        <v>392</v>
      </c>
      <c r="B477" s="85">
        <v>392</v>
      </c>
      <c r="C477" s="78" t="s">
        <v>182</v>
      </c>
      <c r="D477" s="64" t="s">
        <v>551</v>
      </c>
      <c r="E477" s="70">
        <v>2571.6999999999998</v>
      </c>
      <c r="F477" s="27"/>
      <c r="G477" s="27"/>
      <c r="H477" s="27"/>
      <c r="I477" s="27"/>
      <c r="J477" s="27"/>
      <c r="K477" s="27"/>
      <c r="L477" s="113" t="s">
        <v>930</v>
      </c>
    </row>
    <row r="478" spans="1:12" ht="15.6" x14ac:dyDescent="0.3">
      <c r="A478" s="29">
        <v>393</v>
      </c>
      <c r="B478" s="85">
        <v>393</v>
      </c>
      <c r="C478" s="78" t="s">
        <v>183</v>
      </c>
      <c r="D478" s="64" t="s">
        <v>552</v>
      </c>
      <c r="E478" s="64">
        <v>1</v>
      </c>
      <c r="F478" s="27"/>
      <c r="G478" s="27"/>
      <c r="H478" s="27"/>
      <c r="I478" s="27"/>
      <c r="J478" s="27"/>
      <c r="K478" s="27"/>
      <c r="L478" s="113" t="s">
        <v>931</v>
      </c>
    </row>
    <row r="479" spans="1:12" ht="31.2" x14ac:dyDescent="0.3">
      <c r="A479" s="29">
        <v>394</v>
      </c>
      <c r="B479" s="85">
        <v>394</v>
      </c>
      <c r="C479" s="78" t="s">
        <v>184</v>
      </c>
      <c r="D479" s="64" t="s">
        <v>552</v>
      </c>
      <c r="E479" s="64">
        <v>1</v>
      </c>
      <c r="F479" s="27"/>
      <c r="G479" s="27"/>
      <c r="H479" s="27"/>
      <c r="I479" s="27"/>
      <c r="J479" s="27"/>
      <c r="K479" s="27"/>
      <c r="L479" s="113" t="s">
        <v>932</v>
      </c>
    </row>
    <row r="480" spans="1:12" ht="31.2" x14ac:dyDescent="0.3">
      <c r="A480" s="29">
        <v>395</v>
      </c>
      <c r="B480" s="85">
        <v>395</v>
      </c>
      <c r="C480" s="78" t="s">
        <v>185</v>
      </c>
      <c r="D480" s="64" t="s">
        <v>552</v>
      </c>
      <c r="E480" s="64">
        <v>1</v>
      </c>
      <c r="F480" s="27"/>
      <c r="G480" s="27"/>
      <c r="H480" s="27"/>
      <c r="I480" s="27"/>
      <c r="J480" s="27"/>
      <c r="K480" s="27"/>
      <c r="L480" s="113" t="s">
        <v>933</v>
      </c>
    </row>
    <row r="481" spans="1:12" ht="16.2" x14ac:dyDescent="0.3">
      <c r="A481" s="29"/>
      <c r="B481" s="85"/>
      <c r="C481" s="34" t="s">
        <v>236</v>
      </c>
      <c r="D481" s="42"/>
      <c r="E481" s="42"/>
      <c r="F481" s="27"/>
      <c r="G481" s="27"/>
      <c r="H481" s="27"/>
      <c r="I481" s="27"/>
      <c r="J481" s="27"/>
      <c r="K481" s="27"/>
      <c r="L481" s="94"/>
    </row>
    <row r="482" spans="1:12" ht="202.8" x14ac:dyDescent="0.3">
      <c r="A482" s="29">
        <v>396</v>
      </c>
      <c r="B482" s="85">
        <v>396</v>
      </c>
      <c r="C482" s="66" t="s">
        <v>366</v>
      </c>
      <c r="D482" s="39" t="s">
        <v>553</v>
      </c>
      <c r="E482" s="44">
        <v>62.43</v>
      </c>
      <c r="F482" s="27"/>
      <c r="G482" s="27"/>
      <c r="H482" s="27"/>
      <c r="I482" s="27"/>
      <c r="J482" s="27"/>
      <c r="K482" s="27"/>
      <c r="L482" s="66" t="s">
        <v>934</v>
      </c>
    </row>
    <row r="483" spans="1:12" ht="312" x14ac:dyDescent="0.3">
      <c r="A483" s="29">
        <v>397</v>
      </c>
      <c r="B483" s="85">
        <v>397</v>
      </c>
      <c r="C483" s="66" t="s">
        <v>371</v>
      </c>
      <c r="D483" s="39" t="s">
        <v>553</v>
      </c>
      <c r="E483" s="44">
        <v>296.64999999999998</v>
      </c>
      <c r="F483" s="27"/>
      <c r="G483" s="27"/>
      <c r="H483" s="27"/>
      <c r="I483" s="27"/>
      <c r="J483" s="27"/>
      <c r="K483" s="27"/>
      <c r="L483" s="66" t="s">
        <v>935</v>
      </c>
    </row>
    <row r="484" spans="1:12" ht="32.4" x14ac:dyDescent="0.3">
      <c r="A484" s="29"/>
      <c r="B484" s="85"/>
      <c r="C484" s="63" t="s">
        <v>191</v>
      </c>
      <c r="D484" s="42"/>
      <c r="E484" s="42"/>
      <c r="F484" s="27"/>
      <c r="G484" s="27"/>
      <c r="H484" s="27"/>
      <c r="I484" s="27"/>
      <c r="J484" s="27"/>
      <c r="K484" s="27"/>
      <c r="L484" s="114"/>
    </row>
    <row r="485" spans="1:12" ht="32.4" x14ac:dyDescent="0.3">
      <c r="A485" s="29"/>
      <c r="B485" s="85"/>
      <c r="C485" s="63" t="s">
        <v>372</v>
      </c>
      <c r="D485" s="42"/>
      <c r="E485" s="42"/>
      <c r="F485" s="27"/>
      <c r="G485" s="27"/>
      <c r="H485" s="27"/>
      <c r="I485" s="27"/>
      <c r="J485" s="27"/>
      <c r="K485" s="27"/>
      <c r="L485" s="78"/>
    </row>
    <row r="486" spans="1:12" ht="156" x14ac:dyDescent="0.3">
      <c r="A486" s="29">
        <v>398</v>
      </c>
      <c r="B486" s="85">
        <v>398</v>
      </c>
      <c r="C486" s="78" t="s">
        <v>373</v>
      </c>
      <c r="D486" s="39" t="s">
        <v>551</v>
      </c>
      <c r="E486" s="39">
        <v>30.3</v>
      </c>
      <c r="F486" s="27"/>
      <c r="G486" s="27"/>
      <c r="H486" s="27"/>
      <c r="I486" s="27"/>
      <c r="J486" s="27"/>
      <c r="K486" s="27"/>
      <c r="L486" s="115" t="s">
        <v>936</v>
      </c>
    </row>
    <row r="487" spans="1:12" ht="265.2" x14ac:dyDescent="0.3">
      <c r="A487" s="29">
        <v>399</v>
      </c>
      <c r="B487" s="85">
        <v>399</v>
      </c>
      <c r="C487" s="78" t="s">
        <v>374</v>
      </c>
      <c r="D487" s="39" t="s">
        <v>563</v>
      </c>
      <c r="E487" s="116">
        <v>101.1</v>
      </c>
      <c r="F487" s="27"/>
      <c r="G487" s="27"/>
      <c r="H487" s="27"/>
      <c r="I487" s="27"/>
      <c r="J487" s="27"/>
      <c r="K487" s="27"/>
      <c r="L487" s="78" t="s">
        <v>937</v>
      </c>
    </row>
    <row r="488" spans="1:12" ht="109.2" x14ac:dyDescent="0.3">
      <c r="A488" s="29">
        <v>400</v>
      </c>
      <c r="B488" s="85">
        <v>400</v>
      </c>
      <c r="C488" s="78" t="s">
        <v>375</v>
      </c>
      <c r="D488" s="39" t="s">
        <v>563</v>
      </c>
      <c r="E488" s="116">
        <v>101.1</v>
      </c>
      <c r="F488" s="27"/>
      <c r="G488" s="27"/>
      <c r="H488" s="27"/>
      <c r="I488" s="27"/>
      <c r="J488" s="27"/>
      <c r="K488" s="27"/>
      <c r="L488" s="78" t="s">
        <v>938</v>
      </c>
    </row>
    <row r="489" spans="1:12" ht="16.2" x14ac:dyDescent="0.3">
      <c r="A489" s="29"/>
      <c r="B489" s="85"/>
      <c r="C489" s="63" t="s">
        <v>376</v>
      </c>
      <c r="D489" s="116"/>
      <c r="E489" s="116"/>
      <c r="F489" s="27"/>
      <c r="G489" s="27"/>
      <c r="H489" s="27"/>
      <c r="I489" s="27"/>
      <c r="J489" s="27"/>
      <c r="K489" s="27"/>
      <c r="L489" s="78"/>
    </row>
    <row r="490" spans="1:12" ht="156" x14ac:dyDescent="0.3">
      <c r="A490" s="29">
        <v>401</v>
      </c>
      <c r="B490" s="85">
        <v>401</v>
      </c>
      <c r="C490" s="66" t="s">
        <v>377</v>
      </c>
      <c r="D490" s="117" t="s">
        <v>553</v>
      </c>
      <c r="E490" s="117">
        <v>118.9</v>
      </c>
      <c r="F490" s="27"/>
      <c r="G490" s="27"/>
      <c r="H490" s="27"/>
      <c r="I490" s="27"/>
      <c r="J490" s="27"/>
      <c r="K490" s="27"/>
      <c r="L490" s="66" t="s">
        <v>939</v>
      </c>
    </row>
    <row r="491" spans="1:12" ht="15.6" x14ac:dyDescent="0.3">
      <c r="A491" s="29"/>
      <c r="B491" s="85"/>
      <c r="C491" s="118" t="s">
        <v>378</v>
      </c>
      <c r="D491" s="117"/>
      <c r="E491" s="117"/>
      <c r="F491" s="27"/>
      <c r="G491" s="27"/>
      <c r="H491" s="27"/>
      <c r="I491" s="27"/>
      <c r="J491" s="27"/>
      <c r="K491" s="27"/>
      <c r="L491" s="66"/>
    </row>
    <row r="492" spans="1:12" ht="124.8" x14ac:dyDescent="0.3">
      <c r="A492" s="29">
        <v>402</v>
      </c>
      <c r="B492" s="85">
        <v>402</v>
      </c>
      <c r="C492" s="78" t="s">
        <v>373</v>
      </c>
      <c r="D492" s="39" t="s">
        <v>551</v>
      </c>
      <c r="E492" s="39">
        <v>156</v>
      </c>
      <c r="F492" s="27"/>
      <c r="G492" s="27"/>
      <c r="H492" s="27"/>
      <c r="I492" s="27"/>
      <c r="J492" s="27"/>
      <c r="K492" s="27"/>
      <c r="L492" s="66" t="s">
        <v>940</v>
      </c>
    </row>
    <row r="493" spans="1:12" ht="296.39999999999998" x14ac:dyDescent="0.3">
      <c r="A493" s="29">
        <v>403</v>
      </c>
      <c r="B493" s="85">
        <v>403</v>
      </c>
      <c r="C493" s="78" t="s">
        <v>379</v>
      </c>
      <c r="D493" s="39" t="s">
        <v>563</v>
      </c>
      <c r="E493" s="116">
        <v>278.5</v>
      </c>
      <c r="F493" s="27"/>
      <c r="G493" s="27"/>
      <c r="H493" s="27"/>
      <c r="I493" s="27"/>
      <c r="J493" s="27"/>
      <c r="K493" s="27"/>
      <c r="L493" s="66" t="s">
        <v>941</v>
      </c>
    </row>
    <row r="494" spans="1:12" ht="156" x14ac:dyDescent="0.3">
      <c r="A494" s="29">
        <v>404</v>
      </c>
      <c r="B494" s="85">
        <v>404</v>
      </c>
      <c r="C494" s="78" t="s">
        <v>380</v>
      </c>
      <c r="D494" s="39" t="s">
        <v>563</v>
      </c>
      <c r="E494" s="116">
        <v>278.5</v>
      </c>
      <c r="F494" s="27"/>
      <c r="G494" s="27"/>
      <c r="H494" s="27"/>
      <c r="I494" s="27"/>
      <c r="J494" s="27"/>
      <c r="K494" s="27"/>
      <c r="L494" s="66" t="s">
        <v>942</v>
      </c>
    </row>
    <row r="495" spans="1:12" ht="16.2" x14ac:dyDescent="0.3">
      <c r="A495" s="29"/>
      <c r="B495" s="85"/>
      <c r="C495" s="119" t="s">
        <v>381</v>
      </c>
      <c r="D495" s="64"/>
      <c r="E495" s="64"/>
      <c r="F495" s="27"/>
      <c r="G495" s="27"/>
      <c r="H495" s="27"/>
      <c r="I495" s="27"/>
      <c r="J495" s="27"/>
      <c r="K495" s="27"/>
      <c r="L495" s="78"/>
    </row>
    <row r="496" spans="1:12" ht="78" x14ac:dyDescent="0.3">
      <c r="A496" s="29">
        <v>405</v>
      </c>
      <c r="B496" s="85">
        <v>405</v>
      </c>
      <c r="C496" s="78" t="s">
        <v>382</v>
      </c>
      <c r="D496" s="64" t="s">
        <v>554</v>
      </c>
      <c r="E496" s="70">
        <v>385.31</v>
      </c>
      <c r="F496" s="27"/>
      <c r="G496" s="27"/>
      <c r="H496" s="27"/>
      <c r="I496" s="27"/>
      <c r="J496" s="27"/>
      <c r="K496" s="27"/>
      <c r="L496" s="78" t="s">
        <v>943</v>
      </c>
    </row>
    <row r="497" spans="1:12" ht="249.6" x14ac:dyDescent="0.3">
      <c r="A497" s="29">
        <v>406</v>
      </c>
      <c r="B497" s="85">
        <v>406</v>
      </c>
      <c r="C497" s="78" t="s">
        <v>373</v>
      </c>
      <c r="D497" s="39" t="s">
        <v>551</v>
      </c>
      <c r="E497" s="54">
        <v>38.527999999999999</v>
      </c>
      <c r="F497" s="27"/>
      <c r="G497" s="27"/>
      <c r="H497" s="27"/>
      <c r="I497" s="27"/>
      <c r="J497" s="27"/>
      <c r="K497" s="27"/>
      <c r="L497" s="78" t="s">
        <v>944</v>
      </c>
    </row>
    <row r="498" spans="1:12" ht="234" x14ac:dyDescent="0.3">
      <c r="A498" s="29">
        <v>407</v>
      </c>
      <c r="B498" s="85">
        <v>407</v>
      </c>
      <c r="C498" s="78" t="s">
        <v>383</v>
      </c>
      <c r="D498" s="39" t="s">
        <v>551</v>
      </c>
      <c r="E498" s="44">
        <v>44.03</v>
      </c>
      <c r="F498" s="27"/>
      <c r="G498" s="27"/>
      <c r="H498" s="27"/>
      <c r="I498" s="27"/>
      <c r="J498" s="27"/>
      <c r="K498" s="27"/>
      <c r="L498" s="78" t="s">
        <v>945</v>
      </c>
    </row>
    <row r="499" spans="1:12" ht="202.8" x14ac:dyDescent="0.3">
      <c r="A499" s="29">
        <v>408</v>
      </c>
      <c r="B499" s="85">
        <v>408</v>
      </c>
      <c r="C499" s="78" t="s">
        <v>384</v>
      </c>
      <c r="D499" s="64" t="s">
        <v>553</v>
      </c>
      <c r="E499" s="64">
        <v>68.8</v>
      </c>
      <c r="F499" s="27"/>
      <c r="G499" s="27"/>
      <c r="H499" s="27"/>
      <c r="I499" s="27"/>
      <c r="J499" s="27"/>
      <c r="K499" s="27"/>
      <c r="L499" s="78" t="s">
        <v>946</v>
      </c>
    </row>
    <row r="500" spans="1:12" ht="409.6" x14ac:dyDescent="0.3">
      <c r="A500" s="29">
        <v>409</v>
      </c>
      <c r="B500" s="85">
        <v>409</v>
      </c>
      <c r="C500" s="78" t="s">
        <v>203</v>
      </c>
      <c r="D500" s="64" t="s">
        <v>553</v>
      </c>
      <c r="E500" s="64">
        <v>270.89999999999998</v>
      </c>
      <c r="F500" s="27"/>
      <c r="G500" s="27"/>
      <c r="H500" s="27"/>
      <c r="I500" s="27"/>
      <c r="J500" s="27"/>
      <c r="K500" s="27"/>
      <c r="L500" s="78" t="s">
        <v>947</v>
      </c>
    </row>
    <row r="501" spans="1:12" ht="249.6" x14ac:dyDescent="0.3">
      <c r="A501" s="29">
        <v>410</v>
      </c>
      <c r="B501" s="85">
        <v>410</v>
      </c>
      <c r="C501" s="78" t="s">
        <v>213</v>
      </c>
      <c r="D501" s="64" t="s">
        <v>564</v>
      </c>
      <c r="E501" s="64" t="s">
        <v>577</v>
      </c>
      <c r="F501" s="27"/>
      <c r="G501" s="27"/>
      <c r="H501" s="27"/>
      <c r="I501" s="27"/>
      <c r="J501" s="27"/>
      <c r="K501" s="27"/>
      <c r="L501" s="78" t="s">
        <v>948</v>
      </c>
    </row>
    <row r="502" spans="1:12" ht="249.6" x14ac:dyDescent="0.3">
      <c r="A502" s="29">
        <v>411</v>
      </c>
      <c r="B502" s="85">
        <v>411</v>
      </c>
      <c r="C502" s="78" t="s">
        <v>385</v>
      </c>
      <c r="D502" s="64" t="s">
        <v>552</v>
      </c>
      <c r="E502" s="64">
        <v>8</v>
      </c>
      <c r="F502" s="27"/>
      <c r="G502" s="27"/>
      <c r="H502" s="27"/>
      <c r="I502" s="27"/>
      <c r="J502" s="27"/>
      <c r="K502" s="27"/>
      <c r="L502" s="78" t="s">
        <v>949</v>
      </c>
    </row>
    <row r="503" spans="1:12" ht="46.8" x14ac:dyDescent="0.3">
      <c r="A503" s="29">
        <v>412</v>
      </c>
      <c r="B503" s="85">
        <v>412</v>
      </c>
      <c r="C503" s="66" t="s">
        <v>386</v>
      </c>
      <c r="D503" s="117" t="s">
        <v>552</v>
      </c>
      <c r="E503" s="117">
        <v>16</v>
      </c>
      <c r="F503" s="27"/>
      <c r="G503" s="27"/>
      <c r="H503" s="27"/>
      <c r="I503" s="27"/>
      <c r="J503" s="27"/>
      <c r="K503" s="27"/>
      <c r="L503" s="66" t="s">
        <v>950</v>
      </c>
    </row>
    <row r="504" spans="1:12" ht="15.6" x14ac:dyDescent="0.3">
      <c r="A504" s="29"/>
      <c r="B504" s="85"/>
      <c r="C504" s="49" t="s">
        <v>230</v>
      </c>
      <c r="D504" s="42"/>
      <c r="E504" s="53"/>
      <c r="F504" s="27"/>
      <c r="G504" s="27"/>
      <c r="H504" s="27"/>
      <c r="I504" s="27"/>
      <c r="J504" s="27"/>
      <c r="K504" s="27"/>
      <c r="L504" s="114"/>
    </row>
    <row r="505" spans="1:12" ht="409.6" x14ac:dyDescent="0.3">
      <c r="A505" s="29">
        <v>413</v>
      </c>
      <c r="B505" s="85">
        <v>413</v>
      </c>
      <c r="C505" s="66" t="s">
        <v>230</v>
      </c>
      <c r="D505" s="117" t="s">
        <v>565</v>
      </c>
      <c r="E505" s="120" t="s">
        <v>578</v>
      </c>
      <c r="F505" s="27"/>
      <c r="G505" s="27"/>
      <c r="H505" s="27"/>
      <c r="I505" s="27"/>
      <c r="J505" s="27"/>
      <c r="K505" s="27"/>
      <c r="L505" s="66" t="s">
        <v>951</v>
      </c>
    </row>
    <row r="506" spans="1:12" ht="78" x14ac:dyDescent="0.3">
      <c r="A506" s="29">
        <v>414</v>
      </c>
      <c r="B506" s="85">
        <v>414</v>
      </c>
      <c r="C506" s="66" t="s">
        <v>231</v>
      </c>
      <c r="D506" s="117" t="s">
        <v>554</v>
      </c>
      <c r="E506" s="121">
        <v>17.440000000000001</v>
      </c>
      <c r="F506" s="27"/>
      <c r="G506" s="27"/>
      <c r="H506" s="27"/>
      <c r="I506" s="27"/>
      <c r="J506" s="27"/>
      <c r="K506" s="27"/>
      <c r="L506" s="66" t="s">
        <v>952</v>
      </c>
    </row>
    <row r="507" spans="1:12" ht="46.8" x14ac:dyDescent="0.3">
      <c r="A507" s="29">
        <v>415</v>
      </c>
      <c r="B507" s="85">
        <v>415</v>
      </c>
      <c r="C507" s="78" t="s">
        <v>387</v>
      </c>
      <c r="D507" s="64" t="s">
        <v>551</v>
      </c>
      <c r="E507" s="64">
        <v>8</v>
      </c>
      <c r="F507" s="27"/>
      <c r="G507" s="27"/>
      <c r="H507" s="27"/>
      <c r="I507" s="27"/>
      <c r="J507" s="27"/>
      <c r="K507" s="27"/>
      <c r="L507" s="78" t="s">
        <v>953</v>
      </c>
    </row>
    <row r="508" spans="1:12" ht="109.2" x14ac:dyDescent="0.3">
      <c r="A508" s="29">
        <v>416</v>
      </c>
      <c r="B508" s="85">
        <v>416</v>
      </c>
      <c r="C508" s="78" t="s">
        <v>388</v>
      </c>
      <c r="D508" s="64" t="s">
        <v>551</v>
      </c>
      <c r="E508" s="64">
        <v>8</v>
      </c>
      <c r="F508" s="27"/>
      <c r="G508" s="27"/>
      <c r="H508" s="27"/>
      <c r="I508" s="27"/>
      <c r="J508" s="27"/>
      <c r="K508" s="27"/>
      <c r="L508" s="78" t="s">
        <v>954</v>
      </c>
    </row>
    <row r="509" spans="1:12" ht="265.2" x14ac:dyDescent="0.3">
      <c r="A509" s="29">
        <v>417</v>
      </c>
      <c r="B509" s="85">
        <v>417</v>
      </c>
      <c r="C509" s="78" t="s">
        <v>389</v>
      </c>
      <c r="D509" s="64" t="s">
        <v>551</v>
      </c>
      <c r="E509" s="74">
        <v>8.56</v>
      </c>
      <c r="F509" s="27"/>
      <c r="G509" s="27"/>
      <c r="H509" s="27"/>
      <c r="I509" s="27"/>
      <c r="J509" s="27"/>
      <c r="K509" s="27"/>
      <c r="L509" s="78" t="s">
        <v>955</v>
      </c>
    </row>
    <row r="510" spans="1:12" ht="15.6" x14ac:dyDescent="0.3">
      <c r="A510" s="29"/>
      <c r="B510" s="85"/>
      <c r="C510" s="49" t="s">
        <v>240</v>
      </c>
      <c r="D510" s="42"/>
      <c r="E510" s="53"/>
      <c r="F510" s="27"/>
      <c r="G510" s="27"/>
      <c r="H510" s="27"/>
      <c r="I510" s="27"/>
      <c r="J510" s="27"/>
      <c r="K510" s="27"/>
      <c r="L510" s="114"/>
    </row>
    <row r="511" spans="1:12" ht="409.6" x14ac:dyDescent="0.3">
      <c r="A511" s="29">
        <v>418</v>
      </c>
      <c r="B511" s="85">
        <v>418</v>
      </c>
      <c r="C511" s="66" t="s">
        <v>240</v>
      </c>
      <c r="D511" s="117" t="s">
        <v>554</v>
      </c>
      <c r="E511" s="122">
        <v>482.45</v>
      </c>
      <c r="F511" s="27"/>
      <c r="G511" s="27"/>
      <c r="H511" s="27"/>
      <c r="I511" s="27"/>
      <c r="J511" s="27"/>
      <c r="K511" s="27"/>
      <c r="L511" s="66" t="s">
        <v>956</v>
      </c>
    </row>
    <row r="512" spans="1:12" ht="78" x14ac:dyDescent="0.3">
      <c r="A512" s="29">
        <v>419</v>
      </c>
      <c r="B512" s="85">
        <v>419</v>
      </c>
      <c r="C512" s="66" t="s">
        <v>231</v>
      </c>
      <c r="D512" s="39" t="s">
        <v>554</v>
      </c>
      <c r="E512" s="39">
        <v>10.9</v>
      </c>
      <c r="F512" s="27"/>
      <c r="G512" s="27"/>
      <c r="H512" s="27"/>
      <c r="I512" s="27"/>
      <c r="J512" s="27"/>
      <c r="K512" s="27"/>
      <c r="L512" s="66" t="s">
        <v>957</v>
      </c>
    </row>
    <row r="513" spans="1:12" ht="62.4" x14ac:dyDescent="0.3">
      <c r="A513" s="29">
        <v>420</v>
      </c>
      <c r="B513" s="85">
        <v>420</v>
      </c>
      <c r="C513" s="78" t="s">
        <v>390</v>
      </c>
      <c r="D513" s="64" t="s">
        <v>551</v>
      </c>
      <c r="E513" s="70">
        <v>21.47</v>
      </c>
      <c r="F513" s="27"/>
      <c r="G513" s="27"/>
      <c r="H513" s="27"/>
      <c r="I513" s="27"/>
      <c r="J513" s="27"/>
      <c r="K513" s="27"/>
      <c r="L513" s="78" t="s">
        <v>958</v>
      </c>
    </row>
    <row r="514" spans="1:12" ht="124.8" x14ac:dyDescent="0.3">
      <c r="A514" s="29">
        <v>421</v>
      </c>
      <c r="B514" s="85">
        <v>421</v>
      </c>
      <c r="C514" s="78" t="s">
        <v>391</v>
      </c>
      <c r="D514" s="64" t="s">
        <v>551</v>
      </c>
      <c r="E514" s="70">
        <v>21.47</v>
      </c>
      <c r="F514" s="27"/>
      <c r="G514" s="27"/>
      <c r="H514" s="27"/>
      <c r="I514" s="27"/>
      <c r="J514" s="27"/>
      <c r="K514" s="27"/>
      <c r="L514" s="78" t="s">
        <v>959</v>
      </c>
    </row>
    <row r="515" spans="1:12" ht="265.2" x14ac:dyDescent="0.3">
      <c r="A515" s="29">
        <v>422</v>
      </c>
      <c r="B515" s="85">
        <v>422</v>
      </c>
      <c r="C515" s="78" t="s">
        <v>392</v>
      </c>
      <c r="D515" s="64" t="s">
        <v>551</v>
      </c>
      <c r="E515" s="74">
        <v>20.05</v>
      </c>
      <c r="F515" s="27"/>
      <c r="G515" s="27"/>
      <c r="H515" s="27"/>
      <c r="I515" s="27"/>
      <c r="J515" s="27"/>
      <c r="K515" s="27"/>
      <c r="L515" s="78" t="s">
        <v>960</v>
      </c>
    </row>
    <row r="516" spans="1:12" ht="16.2" x14ac:dyDescent="0.3">
      <c r="A516" s="29"/>
      <c r="B516" s="85"/>
      <c r="C516" s="34" t="s">
        <v>236</v>
      </c>
      <c r="D516" s="42"/>
      <c r="E516" s="123"/>
      <c r="F516" s="27"/>
      <c r="G516" s="27"/>
      <c r="H516" s="27"/>
      <c r="I516" s="27"/>
      <c r="J516" s="27"/>
      <c r="K516" s="27"/>
      <c r="L516" s="94"/>
    </row>
    <row r="517" spans="1:12" ht="109.2" x14ac:dyDescent="0.3">
      <c r="A517" s="29">
        <v>423</v>
      </c>
      <c r="B517" s="85">
        <v>423</v>
      </c>
      <c r="C517" s="66" t="s">
        <v>366</v>
      </c>
      <c r="D517" s="117" t="s">
        <v>553</v>
      </c>
      <c r="E517" s="122">
        <v>52.73</v>
      </c>
      <c r="F517" s="27"/>
      <c r="G517" s="27"/>
      <c r="H517" s="27"/>
      <c r="I517" s="27"/>
      <c r="J517" s="27"/>
      <c r="K517" s="27"/>
      <c r="L517" s="66" t="s">
        <v>961</v>
      </c>
    </row>
    <row r="518" spans="1:12" ht="46.8" x14ac:dyDescent="0.3">
      <c r="A518" s="29">
        <v>424</v>
      </c>
      <c r="B518" s="85">
        <v>424</v>
      </c>
      <c r="C518" s="66" t="s">
        <v>393</v>
      </c>
      <c r="D518" s="117" t="s">
        <v>553</v>
      </c>
      <c r="E518" s="122">
        <v>53.73</v>
      </c>
      <c r="F518" s="27"/>
      <c r="G518" s="27"/>
      <c r="H518" s="27"/>
      <c r="I518" s="27"/>
      <c r="J518" s="27"/>
      <c r="K518" s="27"/>
      <c r="L518" s="66" t="s">
        <v>962</v>
      </c>
    </row>
    <row r="519" spans="1:12" ht="16.2" x14ac:dyDescent="0.3">
      <c r="A519" s="29"/>
      <c r="B519" s="85"/>
      <c r="C519" s="34" t="s">
        <v>243</v>
      </c>
      <c r="D519" s="42"/>
      <c r="E519" s="42"/>
      <c r="F519" s="27"/>
      <c r="G519" s="27"/>
      <c r="H519" s="27"/>
      <c r="I519" s="27"/>
      <c r="J519" s="27"/>
      <c r="K519" s="27"/>
      <c r="L519" s="124"/>
    </row>
    <row r="520" spans="1:12" ht="409.6" x14ac:dyDescent="0.3">
      <c r="A520" s="29">
        <v>425</v>
      </c>
      <c r="B520" s="85">
        <v>425</v>
      </c>
      <c r="C520" s="66" t="s">
        <v>394</v>
      </c>
      <c r="D520" s="39" t="s">
        <v>554</v>
      </c>
      <c r="E520" s="54">
        <v>632.65</v>
      </c>
      <c r="F520" s="27"/>
      <c r="G520" s="27"/>
      <c r="H520" s="27"/>
      <c r="I520" s="27"/>
      <c r="J520" s="27"/>
      <c r="K520" s="27"/>
      <c r="L520" s="66" t="s">
        <v>963</v>
      </c>
    </row>
    <row r="521" spans="1:12" ht="46.8" x14ac:dyDescent="0.3">
      <c r="A521" s="29">
        <v>426</v>
      </c>
      <c r="B521" s="85">
        <v>426</v>
      </c>
      <c r="C521" s="78" t="s">
        <v>395</v>
      </c>
      <c r="D521" s="64" t="s">
        <v>551</v>
      </c>
      <c r="E521" s="64">
        <v>55.5</v>
      </c>
      <c r="F521" s="27"/>
      <c r="G521" s="27"/>
      <c r="H521" s="27"/>
      <c r="I521" s="27"/>
      <c r="J521" s="27"/>
      <c r="K521" s="27"/>
      <c r="L521" s="78" t="s">
        <v>953</v>
      </c>
    </row>
    <row r="522" spans="1:12" ht="78" x14ac:dyDescent="0.3">
      <c r="A522" s="29">
        <v>427</v>
      </c>
      <c r="B522" s="85">
        <v>427</v>
      </c>
      <c r="C522" s="78" t="s">
        <v>396</v>
      </c>
      <c r="D522" s="64" t="s">
        <v>551</v>
      </c>
      <c r="E522" s="64">
        <v>55.5</v>
      </c>
      <c r="F522" s="27"/>
      <c r="G522" s="27"/>
      <c r="H522" s="27"/>
      <c r="I522" s="27"/>
      <c r="J522" s="27"/>
      <c r="K522" s="27"/>
      <c r="L522" s="78" t="s">
        <v>964</v>
      </c>
    </row>
    <row r="523" spans="1:12" ht="46.8" x14ac:dyDescent="0.3">
      <c r="A523" s="29">
        <v>428</v>
      </c>
      <c r="B523" s="85">
        <v>428</v>
      </c>
      <c r="C523" s="78" t="s">
        <v>397</v>
      </c>
      <c r="D523" s="64" t="s">
        <v>551</v>
      </c>
      <c r="E523" s="64">
        <v>5.8</v>
      </c>
      <c r="F523" s="27"/>
      <c r="G523" s="27"/>
      <c r="H523" s="27"/>
      <c r="I523" s="27"/>
      <c r="J523" s="27"/>
      <c r="K523" s="27"/>
      <c r="L523" s="78" t="s">
        <v>953</v>
      </c>
    </row>
    <row r="524" spans="1:12" ht="78" x14ac:dyDescent="0.3">
      <c r="A524" s="29">
        <v>429</v>
      </c>
      <c r="B524" s="85">
        <v>429</v>
      </c>
      <c r="C524" s="78" t="s">
        <v>398</v>
      </c>
      <c r="D524" s="64" t="s">
        <v>551</v>
      </c>
      <c r="E524" s="64">
        <v>5.8</v>
      </c>
      <c r="F524" s="27"/>
      <c r="G524" s="27"/>
      <c r="H524" s="27"/>
      <c r="I524" s="27"/>
      <c r="J524" s="27"/>
      <c r="K524" s="27"/>
      <c r="L524" s="78" t="s">
        <v>964</v>
      </c>
    </row>
    <row r="525" spans="1:12" ht="15.6" x14ac:dyDescent="0.3">
      <c r="A525" s="29"/>
      <c r="B525" s="85"/>
      <c r="C525" s="125" t="s">
        <v>399</v>
      </c>
      <c r="D525" s="64"/>
      <c r="E525" s="64"/>
      <c r="F525" s="27"/>
      <c r="G525" s="27"/>
      <c r="H525" s="27"/>
      <c r="I525" s="27"/>
      <c r="J525" s="27"/>
      <c r="K525" s="27"/>
      <c r="L525" s="78"/>
    </row>
    <row r="526" spans="1:12" ht="15.6" x14ac:dyDescent="0.3">
      <c r="A526" s="29">
        <v>430</v>
      </c>
      <c r="B526" s="85">
        <v>430</v>
      </c>
      <c r="C526" s="78" t="s">
        <v>247</v>
      </c>
      <c r="D526" s="64" t="s">
        <v>555</v>
      </c>
      <c r="E526" s="109">
        <v>12.023999999999999</v>
      </c>
      <c r="F526" s="27"/>
      <c r="G526" s="27"/>
      <c r="H526" s="27"/>
      <c r="I526" s="27"/>
      <c r="J526" s="27"/>
      <c r="K526" s="27"/>
      <c r="L526" s="78"/>
    </row>
    <row r="527" spans="1:12" ht="31.2" x14ac:dyDescent="0.3">
      <c r="A527" s="29">
        <v>431</v>
      </c>
      <c r="B527" s="85">
        <v>431</v>
      </c>
      <c r="C527" s="78" t="s">
        <v>248</v>
      </c>
      <c r="D527" s="64" t="s">
        <v>555</v>
      </c>
      <c r="E527" s="109">
        <v>12.023999999999999</v>
      </c>
      <c r="F527" s="27"/>
      <c r="G527" s="27"/>
      <c r="H527" s="27"/>
      <c r="I527" s="27"/>
      <c r="J527" s="27"/>
      <c r="K527" s="27"/>
      <c r="L527" s="78"/>
    </row>
    <row r="528" spans="1:12" ht="15.6" x14ac:dyDescent="0.3">
      <c r="A528" s="29">
        <v>432</v>
      </c>
      <c r="B528" s="85">
        <v>432</v>
      </c>
      <c r="C528" s="78" t="s">
        <v>249</v>
      </c>
      <c r="D528" s="64" t="s">
        <v>555</v>
      </c>
      <c r="E528" s="109">
        <v>12.023999999999999</v>
      </c>
      <c r="F528" s="27"/>
      <c r="G528" s="27"/>
      <c r="H528" s="27"/>
      <c r="I528" s="27"/>
      <c r="J528" s="27"/>
      <c r="K528" s="27"/>
      <c r="L528" s="78"/>
    </row>
    <row r="529" spans="1:12" ht="31.2" x14ac:dyDescent="0.3">
      <c r="A529" s="29">
        <v>433</v>
      </c>
      <c r="B529" s="85">
        <v>433</v>
      </c>
      <c r="C529" s="78" t="s">
        <v>250</v>
      </c>
      <c r="D529" s="64" t="s">
        <v>555</v>
      </c>
      <c r="E529" s="70">
        <v>140.27000000000001</v>
      </c>
      <c r="F529" s="27"/>
      <c r="G529" s="27"/>
      <c r="H529" s="27"/>
      <c r="I529" s="27"/>
      <c r="J529" s="27"/>
      <c r="K529" s="27"/>
      <c r="L529" s="78"/>
    </row>
    <row r="530" spans="1:12" ht="46.8" x14ac:dyDescent="0.3">
      <c r="A530" s="29">
        <v>434</v>
      </c>
      <c r="B530" s="85">
        <v>434</v>
      </c>
      <c r="C530" s="78" t="s">
        <v>251</v>
      </c>
      <c r="D530" s="64" t="s">
        <v>555</v>
      </c>
      <c r="E530" s="70">
        <v>140.27000000000001</v>
      </c>
      <c r="F530" s="27"/>
      <c r="G530" s="27"/>
      <c r="H530" s="27"/>
      <c r="I530" s="27"/>
      <c r="J530" s="27"/>
      <c r="K530" s="27"/>
      <c r="L530" s="78"/>
    </row>
    <row r="531" spans="1:12" s="131" customFormat="1" x14ac:dyDescent="0.3">
      <c r="A531" s="126"/>
      <c r="B531" s="127"/>
      <c r="C531" s="128" t="s">
        <v>400</v>
      </c>
      <c r="D531" s="111"/>
      <c r="E531" s="129"/>
      <c r="F531" s="130"/>
      <c r="G531" s="130"/>
      <c r="H531" s="130"/>
      <c r="I531" s="130"/>
      <c r="J531" s="130"/>
      <c r="K531" s="130"/>
      <c r="L531" s="129"/>
    </row>
    <row r="532" spans="1:12" s="131" customFormat="1" ht="15.6" x14ac:dyDescent="0.3">
      <c r="A532" s="126"/>
      <c r="B532" s="127"/>
      <c r="C532" s="132" t="s">
        <v>401</v>
      </c>
      <c r="D532" s="133"/>
      <c r="E532" s="134"/>
      <c r="F532" s="130"/>
      <c r="G532" s="130"/>
      <c r="H532" s="130"/>
      <c r="I532" s="130"/>
      <c r="J532" s="130"/>
      <c r="K532" s="130"/>
      <c r="L532" s="135"/>
    </row>
    <row r="533" spans="1:12" s="131" customFormat="1" ht="15.6" x14ac:dyDescent="0.3">
      <c r="A533" s="126">
        <v>435</v>
      </c>
      <c r="B533" s="127">
        <v>435</v>
      </c>
      <c r="C533" s="136" t="s">
        <v>402</v>
      </c>
      <c r="D533" s="133" t="s">
        <v>552</v>
      </c>
      <c r="E533" s="134">
        <v>51</v>
      </c>
      <c r="F533" s="130"/>
      <c r="G533" s="130"/>
      <c r="H533" s="130"/>
      <c r="I533" s="130"/>
      <c r="J533" s="130"/>
      <c r="K533" s="130"/>
      <c r="L533" s="135"/>
    </row>
    <row r="534" spans="1:12" s="131" customFormat="1" ht="15.6" x14ac:dyDescent="0.3">
      <c r="A534" s="126"/>
      <c r="B534" s="127"/>
      <c r="C534" s="132" t="s">
        <v>403</v>
      </c>
      <c r="D534" s="133"/>
      <c r="E534" s="134"/>
      <c r="F534" s="130"/>
      <c r="G534" s="130"/>
      <c r="H534" s="130"/>
      <c r="I534" s="130"/>
      <c r="J534" s="130"/>
      <c r="K534" s="130"/>
      <c r="L534" s="135"/>
    </row>
    <row r="535" spans="1:12" s="131" customFormat="1" ht="140.4" x14ac:dyDescent="0.3">
      <c r="A535" s="126">
        <v>436</v>
      </c>
      <c r="B535" s="127">
        <v>436</v>
      </c>
      <c r="C535" s="136" t="s">
        <v>404</v>
      </c>
      <c r="D535" s="133" t="s">
        <v>552</v>
      </c>
      <c r="E535" s="134">
        <v>51</v>
      </c>
      <c r="F535" s="130"/>
      <c r="G535" s="130"/>
      <c r="H535" s="130"/>
      <c r="I535" s="130"/>
      <c r="J535" s="130"/>
      <c r="K535" s="130"/>
      <c r="L535" s="135" t="s">
        <v>965</v>
      </c>
    </row>
    <row r="536" spans="1:12" x14ac:dyDescent="0.3">
      <c r="A536" s="29"/>
      <c r="B536" s="85"/>
      <c r="C536" s="137" t="s">
        <v>405</v>
      </c>
      <c r="D536" s="27"/>
      <c r="E536" s="27"/>
      <c r="F536" s="27"/>
      <c r="G536" s="27"/>
      <c r="H536" s="27"/>
      <c r="I536" s="27"/>
      <c r="J536" s="27"/>
      <c r="K536" s="27"/>
      <c r="L536" s="27"/>
    </row>
    <row r="537" spans="1:12" ht="409.6" x14ac:dyDescent="0.3">
      <c r="A537" s="29">
        <v>437</v>
      </c>
      <c r="B537" s="85">
        <v>437</v>
      </c>
      <c r="C537" s="138" t="s">
        <v>406</v>
      </c>
      <c r="D537" s="139" t="s">
        <v>552</v>
      </c>
      <c r="E537" s="122">
        <v>2</v>
      </c>
      <c r="F537" s="27"/>
      <c r="G537" s="27"/>
      <c r="H537" s="27"/>
      <c r="I537" s="27"/>
      <c r="J537" s="27"/>
      <c r="K537" s="27"/>
      <c r="L537" s="88" t="s">
        <v>966</v>
      </c>
    </row>
    <row r="538" spans="1:12" ht="15.6" x14ac:dyDescent="0.3">
      <c r="A538" s="29"/>
      <c r="B538" s="85"/>
      <c r="C538" s="140" t="s">
        <v>407</v>
      </c>
      <c r="D538" s="139"/>
      <c r="E538" s="122"/>
      <c r="F538" s="27"/>
      <c r="G538" s="27"/>
      <c r="H538" s="27"/>
      <c r="I538" s="27"/>
      <c r="J538" s="27"/>
      <c r="K538" s="27"/>
      <c r="L538" s="88"/>
    </row>
    <row r="539" spans="1:12" ht="234" x14ac:dyDescent="0.3">
      <c r="A539" s="29">
        <v>438</v>
      </c>
      <c r="B539" s="85">
        <v>438</v>
      </c>
      <c r="C539" s="138" t="s">
        <v>408</v>
      </c>
      <c r="D539" s="139" t="s">
        <v>560</v>
      </c>
      <c r="E539" s="122">
        <v>24</v>
      </c>
      <c r="F539" s="27"/>
      <c r="G539" s="27"/>
      <c r="H539" s="27"/>
      <c r="I539" s="27"/>
      <c r="J539" s="27"/>
      <c r="K539" s="27"/>
      <c r="L539" s="88" t="s">
        <v>967</v>
      </c>
    </row>
    <row r="540" spans="1:12" ht="234" x14ac:dyDescent="0.3">
      <c r="A540" s="29">
        <v>439</v>
      </c>
      <c r="B540" s="85">
        <v>439</v>
      </c>
      <c r="C540" s="138" t="s">
        <v>408</v>
      </c>
      <c r="D540" s="139" t="s">
        <v>560</v>
      </c>
      <c r="E540" s="122">
        <v>18</v>
      </c>
      <c r="F540" s="27"/>
      <c r="G540" s="27"/>
      <c r="H540" s="27"/>
      <c r="I540" s="27"/>
      <c r="J540" s="27"/>
      <c r="K540" s="27"/>
      <c r="L540" s="88" t="s">
        <v>968</v>
      </c>
    </row>
    <row r="541" spans="1:12" ht="249.6" x14ac:dyDescent="0.3">
      <c r="A541" s="29">
        <v>440</v>
      </c>
      <c r="B541" s="85">
        <v>440</v>
      </c>
      <c r="C541" s="138" t="s">
        <v>409</v>
      </c>
      <c r="D541" s="139" t="s">
        <v>560</v>
      </c>
      <c r="E541" s="122">
        <v>100</v>
      </c>
      <c r="F541" s="27"/>
      <c r="G541" s="27"/>
      <c r="H541" s="27"/>
      <c r="I541" s="27"/>
      <c r="J541" s="27"/>
      <c r="K541" s="27"/>
      <c r="L541" s="88" t="s">
        <v>969</v>
      </c>
    </row>
    <row r="542" spans="1:12" ht="405.6" x14ac:dyDescent="0.3">
      <c r="A542" s="29">
        <v>441</v>
      </c>
      <c r="B542" s="85">
        <v>441</v>
      </c>
      <c r="C542" s="138" t="s">
        <v>410</v>
      </c>
      <c r="D542" s="139" t="s">
        <v>560</v>
      </c>
      <c r="E542" s="122">
        <v>1197</v>
      </c>
      <c r="F542" s="27"/>
      <c r="G542" s="27"/>
      <c r="H542" s="27"/>
      <c r="I542" s="27"/>
      <c r="J542" s="27"/>
      <c r="K542" s="27"/>
      <c r="L542" s="88" t="s">
        <v>970</v>
      </c>
    </row>
    <row r="543" spans="1:12" ht="78" x14ac:dyDescent="0.3">
      <c r="A543" s="29">
        <v>442</v>
      </c>
      <c r="B543" s="85">
        <v>442</v>
      </c>
      <c r="C543" s="138" t="s">
        <v>411</v>
      </c>
      <c r="D543" s="139" t="s">
        <v>560</v>
      </c>
      <c r="E543" s="122">
        <v>146</v>
      </c>
      <c r="F543" s="27"/>
      <c r="G543" s="27"/>
      <c r="H543" s="27"/>
      <c r="I543" s="27"/>
      <c r="J543" s="27"/>
      <c r="K543" s="27"/>
      <c r="L543" s="88" t="s">
        <v>971</v>
      </c>
    </row>
    <row r="544" spans="1:12" ht="218.4" x14ac:dyDescent="0.3">
      <c r="A544" s="29">
        <v>443</v>
      </c>
      <c r="B544" s="85">
        <v>443</v>
      </c>
      <c r="C544" s="138" t="s">
        <v>412</v>
      </c>
      <c r="D544" s="139" t="s">
        <v>560</v>
      </c>
      <c r="E544" s="122">
        <v>146</v>
      </c>
      <c r="F544" s="27"/>
      <c r="G544" s="27"/>
      <c r="H544" s="27"/>
      <c r="I544" s="27"/>
      <c r="J544" s="27"/>
      <c r="K544" s="27"/>
      <c r="L544" s="88" t="s">
        <v>972</v>
      </c>
    </row>
    <row r="545" spans="1:12" ht="409.6" x14ac:dyDescent="0.3">
      <c r="A545" s="29">
        <v>444</v>
      </c>
      <c r="B545" s="85">
        <v>444</v>
      </c>
      <c r="C545" s="138" t="s">
        <v>413</v>
      </c>
      <c r="D545" s="139" t="s">
        <v>560</v>
      </c>
      <c r="E545" s="122">
        <f>1599+32</f>
        <v>1631</v>
      </c>
      <c r="F545" s="27"/>
      <c r="G545" s="27"/>
      <c r="H545" s="27"/>
      <c r="I545" s="27"/>
      <c r="J545" s="27"/>
      <c r="K545" s="27"/>
      <c r="L545" s="88" t="s">
        <v>973</v>
      </c>
    </row>
    <row r="546" spans="1:12" ht="31.2" x14ac:dyDescent="0.3">
      <c r="A546" s="29">
        <v>445</v>
      </c>
      <c r="B546" s="85">
        <v>445</v>
      </c>
      <c r="C546" s="138" t="s">
        <v>414</v>
      </c>
      <c r="D546" s="139" t="s">
        <v>560</v>
      </c>
      <c r="E546" s="122">
        <v>6</v>
      </c>
      <c r="F546" s="27"/>
      <c r="G546" s="27"/>
      <c r="H546" s="27"/>
      <c r="I546" s="27"/>
      <c r="J546" s="27"/>
      <c r="K546" s="27"/>
      <c r="L546" s="88" t="s">
        <v>974</v>
      </c>
    </row>
    <row r="547" spans="1:12" ht="15.6" x14ac:dyDescent="0.3">
      <c r="A547" s="29"/>
      <c r="B547" s="85"/>
      <c r="C547" s="140" t="s">
        <v>415</v>
      </c>
      <c r="D547" s="139"/>
      <c r="E547" s="122"/>
      <c r="F547" s="27"/>
      <c r="G547" s="27"/>
      <c r="H547" s="27"/>
      <c r="I547" s="27"/>
      <c r="J547" s="27"/>
      <c r="K547" s="27"/>
      <c r="L547" s="88"/>
    </row>
    <row r="548" spans="1:12" ht="343.2" x14ac:dyDescent="0.3">
      <c r="A548" s="29">
        <v>446</v>
      </c>
      <c r="B548" s="85">
        <v>446</v>
      </c>
      <c r="C548" s="138" t="s">
        <v>416</v>
      </c>
      <c r="D548" s="139" t="s">
        <v>560</v>
      </c>
      <c r="E548" s="122">
        <v>875</v>
      </c>
      <c r="F548" s="27"/>
      <c r="G548" s="27"/>
      <c r="H548" s="27"/>
      <c r="I548" s="27"/>
      <c r="J548" s="27"/>
      <c r="K548" s="27"/>
      <c r="L548" s="88" t="s">
        <v>975</v>
      </c>
    </row>
    <row r="549" spans="1:12" ht="140.4" x14ac:dyDescent="0.3">
      <c r="A549" s="29">
        <v>447</v>
      </c>
      <c r="B549" s="85">
        <v>447</v>
      </c>
      <c r="C549" s="138" t="s">
        <v>417</v>
      </c>
      <c r="D549" s="139" t="s">
        <v>560</v>
      </c>
      <c r="E549" s="122">
        <v>330</v>
      </c>
      <c r="F549" s="27"/>
      <c r="G549" s="27"/>
      <c r="H549" s="27"/>
      <c r="I549" s="27"/>
      <c r="J549" s="27"/>
      <c r="K549" s="27"/>
      <c r="L549" s="88" t="s">
        <v>976</v>
      </c>
    </row>
    <row r="550" spans="1:12" ht="62.4" x14ac:dyDescent="0.3">
      <c r="A550" s="29">
        <v>448</v>
      </c>
      <c r="B550" s="85">
        <v>448</v>
      </c>
      <c r="C550" s="138" t="s">
        <v>418</v>
      </c>
      <c r="D550" s="139" t="s">
        <v>560</v>
      </c>
      <c r="E550" s="122">
        <v>429</v>
      </c>
      <c r="F550" s="27"/>
      <c r="G550" s="27"/>
      <c r="H550" s="27"/>
      <c r="I550" s="27"/>
      <c r="J550" s="27"/>
      <c r="K550" s="27"/>
      <c r="L550" s="88" t="s">
        <v>977</v>
      </c>
    </row>
    <row r="551" spans="1:12" ht="187.2" x14ac:dyDescent="0.3">
      <c r="A551" s="29">
        <v>449</v>
      </c>
      <c r="B551" s="85">
        <v>449</v>
      </c>
      <c r="C551" s="138" t="s">
        <v>419</v>
      </c>
      <c r="D551" s="139" t="s">
        <v>552</v>
      </c>
      <c r="E551" s="122">
        <v>48</v>
      </c>
      <c r="F551" s="27"/>
      <c r="G551" s="27"/>
      <c r="H551" s="27"/>
      <c r="I551" s="27"/>
      <c r="J551" s="27"/>
      <c r="K551" s="27"/>
      <c r="L551" s="88" t="s">
        <v>978</v>
      </c>
    </row>
    <row r="552" spans="1:12" ht="15.6" x14ac:dyDescent="0.3">
      <c r="A552" s="29"/>
      <c r="B552" s="29"/>
      <c r="C552" s="140" t="s">
        <v>420</v>
      </c>
      <c r="D552" s="139"/>
      <c r="E552" s="122"/>
      <c r="F552" s="27"/>
      <c r="G552" s="27"/>
      <c r="H552" s="27"/>
      <c r="I552" s="27"/>
      <c r="J552" s="27"/>
      <c r="K552" s="27"/>
      <c r="L552" s="88"/>
    </row>
    <row r="553" spans="1:12" ht="15.6" x14ac:dyDescent="0.3">
      <c r="A553" s="29">
        <v>450</v>
      </c>
      <c r="B553" s="29">
        <v>450</v>
      </c>
      <c r="C553" s="138" t="s">
        <v>421</v>
      </c>
      <c r="D553" s="139" t="s">
        <v>566</v>
      </c>
      <c r="E553" s="122" t="s">
        <v>579</v>
      </c>
      <c r="F553" s="27"/>
      <c r="G553" s="27"/>
      <c r="H553" s="27"/>
      <c r="I553" s="27"/>
      <c r="J553" s="27"/>
      <c r="K553" s="27"/>
      <c r="L553" s="88"/>
    </row>
    <row r="554" spans="1:12" ht="15.6" x14ac:dyDescent="0.3">
      <c r="A554" s="29">
        <v>451</v>
      </c>
      <c r="B554" s="29">
        <v>451</v>
      </c>
      <c r="C554" s="138" t="s">
        <v>422</v>
      </c>
      <c r="D554" s="139" t="s">
        <v>566</v>
      </c>
      <c r="E554" s="122" t="s">
        <v>579</v>
      </c>
      <c r="F554" s="27"/>
      <c r="G554" s="27"/>
      <c r="H554" s="27"/>
      <c r="I554" s="27"/>
      <c r="J554" s="27"/>
      <c r="K554" s="27"/>
      <c r="L554" s="88"/>
    </row>
    <row r="555" spans="1:12" ht="15.6" x14ac:dyDescent="0.3">
      <c r="A555" s="29"/>
      <c r="B555" s="29"/>
      <c r="C555" s="140" t="s">
        <v>423</v>
      </c>
      <c r="D555" s="139"/>
      <c r="E555" s="122"/>
      <c r="F555" s="27"/>
      <c r="G555" s="27"/>
      <c r="H555" s="27"/>
      <c r="I555" s="27"/>
      <c r="J555" s="27"/>
      <c r="K555" s="27"/>
      <c r="L555" s="88"/>
    </row>
    <row r="556" spans="1:12" ht="27.6" x14ac:dyDescent="0.3">
      <c r="A556" s="29">
        <v>452</v>
      </c>
      <c r="B556" s="29">
        <v>452</v>
      </c>
      <c r="C556" s="138" t="s">
        <v>424</v>
      </c>
      <c r="D556" s="139" t="s">
        <v>567</v>
      </c>
      <c r="E556" s="122">
        <v>1</v>
      </c>
      <c r="F556" s="27"/>
      <c r="G556" s="27"/>
      <c r="H556" s="27"/>
      <c r="I556" s="27"/>
      <c r="J556" s="27"/>
      <c r="K556" s="27"/>
      <c r="L556" s="88"/>
    </row>
    <row r="557" spans="1:12" ht="27.6" x14ac:dyDescent="0.3">
      <c r="A557" s="29">
        <v>453</v>
      </c>
      <c r="B557" s="29">
        <v>453</v>
      </c>
      <c r="C557" s="138" t="s">
        <v>425</v>
      </c>
      <c r="D557" s="139" t="s">
        <v>567</v>
      </c>
      <c r="E557" s="122">
        <v>48</v>
      </c>
      <c r="F557" s="27"/>
      <c r="G557" s="27"/>
      <c r="H557" s="27"/>
      <c r="I557" s="27"/>
      <c r="J557" s="27"/>
      <c r="K557" s="27"/>
      <c r="L557" s="88"/>
    </row>
    <row r="558" spans="1:12" ht="20.25" customHeight="1" x14ac:dyDescent="0.3">
      <c r="A558" s="29"/>
      <c r="B558" s="29"/>
      <c r="C558" s="141" t="s">
        <v>426</v>
      </c>
      <c r="D558" s="42"/>
      <c r="E558" s="142"/>
      <c r="F558" s="27"/>
      <c r="G558" s="27"/>
      <c r="H558" s="27"/>
      <c r="I558" s="27"/>
      <c r="J558" s="27"/>
      <c r="K558" s="27"/>
      <c r="L558" s="142"/>
    </row>
    <row r="559" spans="1:12" ht="22.5" customHeight="1" x14ac:dyDescent="0.3">
      <c r="A559" s="29"/>
      <c r="B559" s="29"/>
      <c r="C559" s="143" t="s">
        <v>401</v>
      </c>
      <c r="D559" s="139"/>
      <c r="E559" s="122"/>
      <c r="F559" s="27"/>
      <c r="G559" s="27"/>
      <c r="H559" s="27"/>
      <c r="I559" s="27"/>
      <c r="J559" s="27"/>
      <c r="K559" s="27"/>
      <c r="L559" s="88"/>
    </row>
    <row r="560" spans="1:12" ht="15.6" x14ac:dyDescent="0.3">
      <c r="A560" s="29">
        <v>454</v>
      </c>
      <c r="B560" s="29">
        <v>1</v>
      </c>
      <c r="C560" s="138" t="s">
        <v>427</v>
      </c>
      <c r="D560" s="139" t="s">
        <v>560</v>
      </c>
      <c r="E560" s="122">
        <v>519</v>
      </c>
      <c r="F560" s="27"/>
      <c r="G560" s="27"/>
      <c r="H560" s="27"/>
      <c r="I560" s="27"/>
      <c r="J560" s="27"/>
      <c r="K560" s="27"/>
      <c r="L560" s="88"/>
    </row>
    <row r="561" spans="1:12" ht="15.6" x14ac:dyDescent="0.3">
      <c r="A561" s="29">
        <v>455</v>
      </c>
      <c r="B561" s="29">
        <v>2</v>
      </c>
      <c r="C561" s="138" t="s">
        <v>428</v>
      </c>
      <c r="D561" s="139" t="s">
        <v>560</v>
      </c>
      <c r="E561" s="122">
        <v>445</v>
      </c>
      <c r="F561" s="27"/>
      <c r="G561" s="27"/>
      <c r="H561" s="27"/>
      <c r="I561" s="27"/>
      <c r="J561" s="27"/>
      <c r="K561" s="27"/>
      <c r="L561" s="88"/>
    </row>
    <row r="562" spans="1:12" ht="28.8" x14ac:dyDescent="0.3">
      <c r="A562" s="29">
        <v>456</v>
      </c>
      <c r="B562" s="29"/>
      <c r="C562" s="143" t="s">
        <v>429</v>
      </c>
      <c r="D562" s="139"/>
      <c r="E562" s="122"/>
      <c r="F562" s="27"/>
      <c r="G562" s="27"/>
      <c r="H562" s="27"/>
      <c r="I562" s="27"/>
      <c r="J562" s="27"/>
      <c r="K562" s="27"/>
      <c r="L562" s="88"/>
    </row>
    <row r="563" spans="1:12" ht="202.8" x14ac:dyDescent="0.3">
      <c r="A563" s="29">
        <v>457</v>
      </c>
      <c r="B563" s="29">
        <v>3</v>
      </c>
      <c r="C563" s="138" t="s">
        <v>430</v>
      </c>
      <c r="D563" s="139" t="s">
        <v>560</v>
      </c>
      <c r="E563" s="122">
        <v>245</v>
      </c>
      <c r="F563" s="27"/>
      <c r="G563" s="27"/>
      <c r="H563" s="27"/>
      <c r="I563" s="27"/>
      <c r="J563" s="27"/>
      <c r="K563" s="27"/>
      <c r="L563" s="88" t="s">
        <v>979</v>
      </c>
    </row>
    <row r="564" spans="1:12" ht="296.39999999999998" x14ac:dyDescent="0.3">
      <c r="A564" s="29">
        <v>458</v>
      </c>
      <c r="B564" s="29">
        <v>4</v>
      </c>
      <c r="C564" s="138" t="s">
        <v>431</v>
      </c>
      <c r="D564" s="139" t="s">
        <v>560</v>
      </c>
      <c r="E564" s="122">
        <v>373</v>
      </c>
      <c r="F564" s="27"/>
      <c r="G564" s="27"/>
      <c r="H564" s="27"/>
      <c r="I564" s="27"/>
      <c r="J564" s="27"/>
      <c r="K564" s="27"/>
      <c r="L564" s="88" t="s">
        <v>980</v>
      </c>
    </row>
    <row r="565" spans="1:12" ht="327.60000000000002" x14ac:dyDescent="0.3">
      <c r="A565" s="29">
        <v>459</v>
      </c>
      <c r="B565" s="29">
        <v>5</v>
      </c>
      <c r="C565" s="138" t="s">
        <v>432</v>
      </c>
      <c r="D565" s="139" t="s">
        <v>560</v>
      </c>
      <c r="E565" s="122">
        <v>200</v>
      </c>
      <c r="F565" s="27"/>
      <c r="G565" s="27"/>
      <c r="H565" s="27"/>
      <c r="I565" s="27"/>
      <c r="J565" s="27"/>
      <c r="K565" s="27"/>
      <c r="L565" s="88" t="s">
        <v>981</v>
      </c>
    </row>
    <row r="566" spans="1:12" ht="409.6" x14ac:dyDescent="0.3">
      <c r="A566" s="29">
        <v>460</v>
      </c>
      <c r="B566" s="29">
        <v>6</v>
      </c>
      <c r="C566" s="138" t="s">
        <v>433</v>
      </c>
      <c r="D566" s="139" t="s">
        <v>560</v>
      </c>
      <c r="E566" s="122">
        <v>130</v>
      </c>
      <c r="F566" s="27"/>
      <c r="G566" s="27"/>
      <c r="H566" s="27"/>
      <c r="I566" s="27"/>
      <c r="J566" s="27"/>
      <c r="K566" s="27"/>
      <c r="L566" s="88" t="s">
        <v>982</v>
      </c>
    </row>
    <row r="567" spans="1:12" ht="374.4" x14ac:dyDescent="0.3">
      <c r="A567" s="29">
        <v>461</v>
      </c>
      <c r="B567" s="29">
        <v>7</v>
      </c>
      <c r="C567" s="138" t="s">
        <v>434</v>
      </c>
      <c r="D567" s="139" t="s">
        <v>560</v>
      </c>
      <c r="E567" s="122">
        <v>28</v>
      </c>
      <c r="F567" s="27"/>
      <c r="G567" s="27"/>
      <c r="H567" s="27"/>
      <c r="I567" s="27"/>
      <c r="J567" s="27"/>
      <c r="K567" s="27"/>
      <c r="L567" s="88" t="s">
        <v>983</v>
      </c>
    </row>
    <row r="568" spans="1:12" ht="46.8" x14ac:dyDescent="0.3">
      <c r="A568" s="29"/>
      <c r="B568" s="29"/>
      <c r="C568" s="144" t="s">
        <v>435</v>
      </c>
      <c r="D568" s="27"/>
      <c r="E568" s="27"/>
      <c r="F568" s="27"/>
      <c r="G568" s="27"/>
      <c r="H568" s="27"/>
      <c r="I568" s="27"/>
      <c r="J568" s="27"/>
      <c r="K568" s="27"/>
      <c r="L568" s="27"/>
    </row>
    <row r="569" spans="1:12" ht="28.8" x14ac:dyDescent="0.3">
      <c r="A569" s="29"/>
      <c r="B569" s="29"/>
      <c r="C569" s="143" t="s">
        <v>436</v>
      </c>
      <c r="D569" s="139"/>
      <c r="E569" s="122"/>
      <c r="F569" s="27"/>
      <c r="G569" s="27"/>
      <c r="H569" s="27"/>
      <c r="I569" s="27"/>
      <c r="J569" s="27"/>
      <c r="K569" s="27"/>
      <c r="L569" s="88"/>
    </row>
    <row r="570" spans="1:12" ht="46.8" x14ac:dyDescent="0.3">
      <c r="A570" s="126">
        <v>462</v>
      </c>
      <c r="B570" s="29">
        <v>8</v>
      </c>
      <c r="C570" s="138" t="s">
        <v>437</v>
      </c>
      <c r="D570" s="139" t="s">
        <v>552</v>
      </c>
      <c r="E570" s="122">
        <v>1</v>
      </c>
      <c r="F570" s="27"/>
      <c r="G570" s="27"/>
      <c r="H570" s="27"/>
      <c r="I570" s="27"/>
      <c r="J570" s="27"/>
      <c r="K570" s="27"/>
      <c r="L570" s="88" t="s">
        <v>984</v>
      </c>
    </row>
    <row r="571" spans="1:12" ht="46.8" x14ac:dyDescent="0.3">
      <c r="A571" s="126">
        <v>463</v>
      </c>
      <c r="B571" s="29">
        <v>9</v>
      </c>
      <c r="C571" s="138" t="s">
        <v>438</v>
      </c>
      <c r="D571" s="139" t="s">
        <v>552</v>
      </c>
      <c r="E571" s="122">
        <v>2</v>
      </c>
      <c r="F571" s="27"/>
      <c r="G571" s="27"/>
      <c r="H571" s="27"/>
      <c r="I571" s="27"/>
      <c r="J571" s="27"/>
      <c r="K571" s="27"/>
      <c r="L571" s="88" t="s">
        <v>985</v>
      </c>
    </row>
    <row r="572" spans="1:12" ht="46.8" x14ac:dyDescent="0.3">
      <c r="A572" s="126">
        <v>464</v>
      </c>
      <c r="B572" s="29">
        <v>10</v>
      </c>
      <c r="C572" s="138" t="s">
        <v>439</v>
      </c>
      <c r="D572" s="139" t="s">
        <v>552</v>
      </c>
      <c r="E572" s="122">
        <v>1</v>
      </c>
      <c r="F572" s="27"/>
      <c r="G572" s="27"/>
      <c r="H572" s="27"/>
      <c r="I572" s="27"/>
      <c r="J572" s="27"/>
      <c r="K572" s="27"/>
      <c r="L572" s="88" t="s">
        <v>986</v>
      </c>
    </row>
    <row r="573" spans="1:12" ht="46.8" x14ac:dyDescent="0.3">
      <c r="A573" s="126">
        <v>465</v>
      </c>
      <c r="B573" s="29">
        <v>11</v>
      </c>
      <c r="C573" s="138" t="s">
        <v>440</v>
      </c>
      <c r="D573" s="139" t="s">
        <v>552</v>
      </c>
      <c r="E573" s="122">
        <v>2</v>
      </c>
      <c r="F573" s="27"/>
      <c r="G573" s="27"/>
      <c r="H573" s="27"/>
      <c r="I573" s="27"/>
      <c r="J573" s="27"/>
      <c r="K573" s="27"/>
      <c r="L573" s="88" t="s">
        <v>985</v>
      </c>
    </row>
    <row r="574" spans="1:12" ht="46.8" x14ac:dyDescent="0.3">
      <c r="A574" s="29">
        <v>466</v>
      </c>
      <c r="B574" s="29">
        <v>12</v>
      </c>
      <c r="C574" s="138" t="s">
        <v>441</v>
      </c>
      <c r="D574" s="139" t="s">
        <v>552</v>
      </c>
      <c r="E574" s="122">
        <v>1</v>
      </c>
      <c r="F574" s="27"/>
      <c r="G574" s="27"/>
      <c r="H574" s="27"/>
      <c r="I574" s="27"/>
      <c r="J574" s="27"/>
      <c r="K574" s="27"/>
      <c r="L574" s="88" t="s">
        <v>987</v>
      </c>
    </row>
    <row r="575" spans="1:12" ht="46.8" x14ac:dyDescent="0.3">
      <c r="A575" s="29">
        <v>467</v>
      </c>
      <c r="B575" s="29">
        <v>13</v>
      </c>
      <c r="C575" s="138" t="s">
        <v>442</v>
      </c>
      <c r="D575" s="139" t="s">
        <v>552</v>
      </c>
      <c r="E575" s="122">
        <v>17</v>
      </c>
      <c r="F575" s="27"/>
      <c r="G575" s="27"/>
      <c r="H575" s="27"/>
      <c r="I575" s="27"/>
      <c r="J575" s="27"/>
      <c r="K575" s="27"/>
      <c r="L575" s="88" t="s">
        <v>988</v>
      </c>
    </row>
    <row r="576" spans="1:12" ht="78" x14ac:dyDescent="0.3">
      <c r="A576" s="29">
        <v>468</v>
      </c>
      <c r="B576" s="29">
        <v>14</v>
      </c>
      <c r="C576" s="138" t="s">
        <v>443</v>
      </c>
      <c r="D576" s="139" t="s">
        <v>552</v>
      </c>
      <c r="E576" s="122">
        <v>42</v>
      </c>
      <c r="F576" s="27"/>
      <c r="G576" s="27"/>
      <c r="H576" s="27"/>
      <c r="I576" s="27"/>
      <c r="J576" s="27"/>
      <c r="K576" s="27"/>
      <c r="L576" s="88" t="s">
        <v>989</v>
      </c>
    </row>
    <row r="577" spans="1:12" ht="62.4" x14ac:dyDescent="0.3">
      <c r="A577" s="29">
        <v>469</v>
      </c>
      <c r="B577" s="29">
        <v>15</v>
      </c>
      <c r="C577" s="138" t="s">
        <v>444</v>
      </c>
      <c r="D577" s="139" t="s">
        <v>552</v>
      </c>
      <c r="E577" s="122">
        <v>6</v>
      </c>
      <c r="F577" s="27"/>
      <c r="G577" s="27"/>
      <c r="H577" s="27"/>
      <c r="I577" s="27"/>
      <c r="J577" s="27"/>
      <c r="K577" s="27"/>
      <c r="L577" s="88" t="s">
        <v>990</v>
      </c>
    </row>
    <row r="578" spans="1:12" ht="62.4" x14ac:dyDescent="0.3">
      <c r="A578" s="29">
        <v>470</v>
      </c>
      <c r="B578" s="29">
        <v>16</v>
      </c>
      <c r="C578" s="138" t="s">
        <v>445</v>
      </c>
      <c r="D578" s="139" t="s">
        <v>552</v>
      </c>
      <c r="E578" s="122">
        <v>54</v>
      </c>
      <c r="F578" s="27"/>
      <c r="G578" s="27"/>
      <c r="H578" s="27"/>
      <c r="I578" s="27"/>
      <c r="J578" s="27"/>
      <c r="K578" s="27"/>
      <c r="L578" s="88" t="s">
        <v>991</v>
      </c>
    </row>
    <row r="579" spans="1:12" ht="31.2" x14ac:dyDescent="0.3">
      <c r="A579" s="29">
        <v>471</v>
      </c>
      <c r="B579" s="29">
        <v>17</v>
      </c>
      <c r="C579" s="138" t="s">
        <v>446</v>
      </c>
      <c r="D579" s="139" t="s">
        <v>552</v>
      </c>
      <c r="E579" s="122">
        <v>1</v>
      </c>
      <c r="F579" s="27"/>
      <c r="G579" s="27"/>
      <c r="H579" s="27"/>
      <c r="I579" s="27"/>
      <c r="J579" s="27"/>
      <c r="K579" s="27"/>
      <c r="L579" s="88" t="s">
        <v>992</v>
      </c>
    </row>
    <row r="580" spans="1:12" ht="46.8" x14ac:dyDescent="0.3">
      <c r="A580" s="29">
        <v>472</v>
      </c>
      <c r="B580" s="29">
        <v>18</v>
      </c>
      <c r="C580" s="138" t="s">
        <v>447</v>
      </c>
      <c r="D580" s="139" t="s">
        <v>552</v>
      </c>
      <c r="E580" s="122">
        <v>4</v>
      </c>
      <c r="F580" s="27"/>
      <c r="G580" s="27"/>
      <c r="H580" s="27"/>
      <c r="I580" s="27"/>
      <c r="J580" s="27"/>
      <c r="K580" s="27"/>
      <c r="L580" s="88" t="s">
        <v>993</v>
      </c>
    </row>
    <row r="581" spans="1:12" ht="28.8" x14ac:dyDescent="0.3">
      <c r="A581" s="29"/>
      <c r="B581" s="29"/>
      <c r="C581" s="143" t="s">
        <v>448</v>
      </c>
      <c r="D581" s="139"/>
      <c r="E581" s="122"/>
      <c r="F581" s="27"/>
      <c r="G581" s="27"/>
      <c r="H581" s="27"/>
      <c r="I581" s="27"/>
      <c r="J581" s="27"/>
      <c r="K581" s="27"/>
      <c r="L581" s="88"/>
    </row>
    <row r="582" spans="1:12" ht="31.2" x14ac:dyDescent="0.3">
      <c r="A582" s="126">
        <v>473</v>
      </c>
      <c r="B582" s="126">
        <v>19</v>
      </c>
      <c r="C582" s="138" t="s">
        <v>449</v>
      </c>
      <c r="D582" s="139" t="s">
        <v>552</v>
      </c>
      <c r="E582" s="122">
        <v>8</v>
      </c>
      <c r="F582" s="27"/>
      <c r="G582" s="27"/>
      <c r="H582" s="27"/>
      <c r="I582" s="27"/>
      <c r="J582" s="27"/>
      <c r="K582" s="27"/>
      <c r="L582" s="88" t="s">
        <v>994</v>
      </c>
    </row>
    <row r="583" spans="1:12" ht="46.8" x14ac:dyDescent="0.3">
      <c r="A583" s="29">
        <v>474</v>
      </c>
      <c r="B583" s="29">
        <v>20</v>
      </c>
      <c r="C583" s="138" t="s">
        <v>450</v>
      </c>
      <c r="D583" s="139" t="s">
        <v>552</v>
      </c>
      <c r="E583" s="122">
        <v>16</v>
      </c>
      <c r="F583" s="27"/>
      <c r="G583" s="27"/>
      <c r="H583" s="27"/>
      <c r="I583" s="27"/>
      <c r="J583" s="27"/>
      <c r="K583" s="27"/>
      <c r="L583" s="88" t="s">
        <v>985</v>
      </c>
    </row>
    <row r="584" spans="1:12" ht="46.8" x14ac:dyDescent="0.3">
      <c r="A584" s="29">
        <v>475</v>
      </c>
      <c r="B584" s="29">
        <v>21</v>
      </c>
      <c r="C584" s="138" t="s">
        <v>451</v>
      </c>
      <c r="D584" s="139" t="s">
        <v>552</v>
      </c>
      <c r="E584" s="122">
        <v>12</v>
      </c>
      <c r="F584" s="27"/>
      <c r="G584" s="27"/>
      <c r="H584" s="27"/>
      <c r="I584" s="27"/>
      <c r="J584" s="27"/>
      <c r="K584" s="27"/>
      <c r="L584" s="88" t="s">
        <v>995</v>
      </c>
    </row>
    <row r="585" spans="1:12" ht="46.8" x14ac:dyDescent="0.3">
      <c r="A585" s="29">
        <v>476</v>
      </c>
      <c r="B585" s="29">
        <v>22</v>
      </c>
      <c r="C585" s="138" t="s">
        <v>452</v>
      </c>
      <c r="D585" s="139" t="s">
        <v>552</v>
      </c>
      <c r="E585" s="122">
        <v>44</v>
      </c>
      <c r="F585" s="27"/>
      <c r="G585" s="27"/>
      <c r="H585" s="27"/>
      <c r="I585" s="27"/>
      <c r="J585" s="27"/>
      <c r="K585" s="27"/>
      <c r="L585" s="88" t="s">
        <v>996</v>
      </c>
    </row>
    <row r="586" spans="1:12" ht="62.4" x14ac:dyDescent="0.3">
      <c r="A586" s="29">
        <v>477</v>
      </c>
      <c r="B586" s="29">
        <v>23</v>
      </c>
      <c r="C586" s="138" t="s">
        <v>453</v>
      </c>
      <c r="D586" s="139" t="s">
        <v>552</v>
      </c>
      <c r="E586" s="122">
        <v>9</v>
      </c>
      <c r="F586" s="27"/>
      <c r="G586" s="27"/>
      <c r="H586" s="27"/>
      <c r="I586" s="27"/>
      <c r="J586" s="27"/>
      <c r="K586" s="27"/>
      <c r="L586" s="88" t="s">
        <v>997</v>
      </c>
    </row>
    <row r="587" spans="1:12" ht="28.8" x14ac:dyDescent="0.3">
      <c r="A587" s="29"/>
      <c r="B587" s="29"/>
      <c r="C587" s="143" t="s">
        <v>454</v>
      </c>
      <c r="D587" s="139"/>
      <c r="E587" s="122"/>
      <c r="F587" s="27"/>
      <c r="G587" s="27"/>
      <c r="H587" s="27"/>
      <c r="I587" s="27"/>
      <c r="J587" s="27"/>
      <c r="K587" s="27"/>
      <c r="L587" s="88"/>
    </row>
    <row r="588" spans="1:12" ht="218.4" x14ac:dyDescent="0.3">
      <c r="A588" s="126">
        <v>478</v>
      </c>
      <c r="B588" s="126">
        <v>24</v>
      </c>
      <c r="C588" s="138" t="s">
        <v>455</v>
      </c>
      <c r="D588" s="139" t="s">
        <v>560</v>
      </c>
      <c r="E588" s="122">
        <v>1722</v>
      </c>
      <c r="F588" s="27"/>
      <c r="G588" s="27"/>
      <c r="H588" s="27"/>
      <c r="I588" s="27"/>
      <c r="J588" s="27"/>
      <c r="K588" s="27"/>
      <c r="L588" s="88" t="s">
        <v>998</v>
      </c>
    </row>
    <row r="589" spans="1:12" ht="62.4" x14ac:dyDescent="0.3">
      <c r="A589" s="29">
        <v>479</v>
      </c>
      <c r="B589" s="29">
        <v>25</v>
      </c>
      <c r="C589" s="138" t="s">
        <v>456</v>
      </c>
      <c r="D589" s="139" t="s">
        <v>560</v>
      </c>
      <c r="E589" s="122">
        <v>1722</v>
      </c>
      <c r="F589" s="27"/>
      <c r="G589" s="27"/>
      <c r="H589" s="27"/>
      <c r="I589" s="27"/>
      <c r="J589" s="27"/>
      <c r="K589" s="27"/>
      <c r="L589" s="88" t="s">
        <v>999</v>
      </c>
    </row>
    <row r="590" spans="1:12" ht="218.4" x14ac:dyDescent="0.3">
      <c r="A590" s="29">
        <v>480</v>
      </c>
      <c r="B590" s="29">
        <v>26</v>
      </c>
      <c r="C590" s="138" t="s">
        <v>455</v>
      </c>
      <c r="D590" s="139" t="s">
        <v>560</v>
      </c>
      <c r="E590" s="122">
        <v>1746</v>
      </c>
      <c r="F590" s="27"/>
      <c r="G590" s="27"/>
      <c r="H590" s="27"/>
      <c r="I590" s="27"/>
      <c r="J590" s="27"/>
      <c r="K590" s="27"/>
      <c r="L590" s="88" t="s">
        <v>1000</v>
      </c>
    </row>
    <row r="591" spans="1:12" ht="46.8" x14ac:dyDescent="0.3">
      <c r="A591" s="29">
        <v>481</v>
      </c>
      <c r="B591" s="29">
        <v>27</v>
      </c>
      <c r="C591" s="138" t="s">
        <v>457</v>
      </c>
      <c r="D591" s="139" t="s">
        <v>560</v>
      </c>
      <c r="E591" s="122">
        <v>1746</v>
      </c>
      <c r="F591" s="27"/>
      <c r="G591" s="27"/>
      <c r="H591" s="27"/>
      <c r="I591" s="27"/>
      <c r="J591" s="27"/>
      <c r="K591" s="27"/>
      <c r="L591" s="88" t="s">
        <v>1001</v>
      </c>
    </row>
    <row r="592" spans="1:12" ht="218.4" x14ac:dyDescent="0.3">
      <c r="A592" s="29">
        <v>482</v>
      </c>
      <c r="B592" s="29">
        <v>28</v>
      </c>
      <c r="C592" s="138" t="s">
        <v>455</v>
      </c>
      <c r="D592" s="139" t="s">
        <v>560</v>
      </c>
      <c r="E592" s="122">
        <v>1200</v>
      </c>
      <c r="F592" s="27"/>
      <c r="G592" s="27"/>
      <c r="H592" s="27"/>
      <c r="I592" s="27"/>
      <c r="J592" s="27"/>
      <c r="K592" s="27"/>
      <c r="L592" s="88" t="s">
        <v>1002</v>
      </c>
    </row>
    <row r="593" spans="1:12" ht="46.8" x14ac:dyDescent="0.3">
      <c r="A593" s="29">
        <v>483</v>
      </c>
      <c r="B593" s="29">
        <v>29</v>
      </c>
      <c r="C593" s="138" t="s">
        <v>458</v>
      </c>
      <c r="D593" s="139" t="s">
        <v>560</v>
      </c>
      <c r="E593" s="122">
        <v>1200</v>
      </c>
      <c r="F593" s="27"/>
      <c r="G593" s="27"/>
      <c r="H593" s="27"/>
      <c r="I593" s="27"/>
      <c r="J593" s="27"/>
      <c r="K593" s="27"/>
      <c r="L593" s="88" t="s">
        <v>1003</v>
      </c>
    </row>
    <row r="594" spans="1:12" ht="62.4" x14ac:dyDescent="0.3">
      <c r="A594" s="29">
        <v>484</v>
      </c>
      <c r="B594" s="29">
        <v>30</v>
      </c>
      <c r="C594" s="138" t="s">
        <v>459</v>
      </c>
      <c r="D594" s="139" t="s">
        <v>560</v>
      </c>
      <c r="E594" s="122">
        <v>30</v>
      </c>
      <c r="F594" s="27"/>
      <c r="G594" s="27"/>
      <c r="H594" s="27"/>
      <c r="I594" s="27"/>
      <c r="J594" s="27"/>
      <c r="K594" s="27"/>
      <c r="L594" s="88" t="s">
        <v>1004</v>
      </c>
    </row>
    <row r="595" spans="1:12" ht="46.8" x14ac:dyDescent="0.3">
      <c r="A595" s="29">
        <v>485</v>
      </c>
      <c r="B595" s="29">
        <v>31</v>
      </c>
      <c r="C595" s="138" t="s">
        <v>460</v>
      </c>
      <c r="D595" s="139" t="s">
        <v>560</v>
      </c>
      <c r="E595" s="122">
        <v>30</v>
      </c>
      <c r="F595" s="27"/>
      <c r="G595" s="27"/>
      <c r="H595" s="27"/>
      <c r="I595" s="27"/>
      <c r="J595" s="27"/>
      <c r="K595" s="27"/>
      <c r="L595" s="88" t="s">
        <v>1005</v>
      </c>
    </row>
    <row r="596" spans="1:12" ht="218.4" x14ac:dyDescent="0.3">
      <c r="A596" s="29">
        <v>486</v>
      </c>
      <c r="B596" s="29">
        <v>32</v>
      </c>
      <c r="C596" s="138" t="s">
        <v>455</v>
      </c>
      <c r="D596" s="139" t="s">
        <v>560</v>
      </c>
      <c r="E596" s="122">
        <v>100</v>
      </c>
      <c r="F596" s="27"/>
      <c r="G596" s="27"/>
      <c r="H596" s="27"/>
      <c r="I596" s="27"/>
      <c r="J596" s="27"/>
      <c r="K596" s="27"/>
      <c r="L596" s="88" t="s">
        <v>1006</v>
      </c>
    </row>
    <row r="597" spans="1:12" ht="46.8" x14ac:dyDescent="0.3">
      <c r="A597" s="29">
        <v>487</v>
      </c>
      <c r="B597" s="29">
        <v>33</v>
      </c>
      <c r="C597" s="138" t="s">
        <v>461</v>
      </c>
      <c r="D597" s="139" t="s">
        <v>560</v>
      </c>
      <c r="E597" s="122">
        <v>100</v>
      </c>
      <c r="F597" s="27"/>
      <c r="G597" s="27"/>
      <c r="H597" s="27"/>
      <c r="I597" s="27"/>
      <c r="J597" s="27"/>
      <c r="K597" s="27"/>
      <c r="L597" s="88" t="s">
        <v>1007</v>
      </c>
    </row>
    <row r="598" spans="1:12" ht="46.8" x14ac:dyDescent="0.35">
      <c r="A598" s="29">
        <v>488</v>
      </c>
      <c r="B598" s="29">
        <v>34</v>
      </c>
      <c r="C598" s="138" t="s">
        <v>462</v>
      </c>
      <c r="D598" s="139" t="s">
        <v>552</v>
      </c>
      <c r="E598" s="122">
        <v>2</v>
      </c>
      <c r="F598" s="27"/>
      <c r="G598" s="27"/>
      <c r="H598" s="27"/>
      <c r="I598" s="27"/>
      <c r="J598" s="27"/>
      <c r="K598" s="27"/>
      <c r="L598" s="145" t="s">
        <v>1008</v>
      </c>
    </row>
    <row r="599" spans="1:12" ht="46.8" x14ac:dyDescent="0.3">
      <c r="A599" s="29">
        <v>489</v>
      </c>
      <c r="B599" s="29">
        <v>35</v>
      </c>
      <c r="C599" s="138" t="s">
        <v>463</v>
      </c>
      <c r="D599" s="139" t="s">
        <v>552</v>
      </c>
      <c r="E599" s="122">
        <v>4</v>
      </c>
      <c r="F599" s="27"/>
      <c r="G599" s="27"/>
      <c r="H599" s="27"/>
      <c r="I599" s="27"/>
      <c r="J599" s="27"/>
      <c r="K599" s="27"/>
      <c r="L599" s="88" t="s">
        <v>1009</v>
      </c>
    </row>
    <row r="600" spans="1:12" ht="27.6" x14ac:dyDescent="0.3">
      <c r="A600" s="29">
        <v>490</v>
      </c>
      <c r="B600" s="29">
        <v>36</v>
      </c>
      <c r="C600" s="138" t="s">
        <v>464</v>
      </c>
      <c r="D600" s="139" t="s">
        <v>568</v>
      </c>
      <c r="E600" s="122" t="s">
        <v>580</v>
      </c>
      <c r="F600" s="27"/>
      <c r="G600" s="27"/>
      <c r="H600" s="27"/>
      <c r="I600" s="27"/>
      <c r="J600" s="27"/>
      <c r="K600" s="27"/>
      <c r="L600" s="88"/>
    </row>
    <row r="601" spans="1:12" ht="31.2" x14ac:dyDescent="0.3">
      <c r="A601" s="29">
        <v>491</v>
      </c>
      <c r="B601" s="29">
        <v>37</v>
      </c>
      <c r="C601" s="138" t="s">
        <v>465</v>
      </c>
      <c r="D601" s="139" t="s">
        <v>568</v>
      </c>
      <c r="E601" s="146" t="s">
        <v>581</v>
      </c>
      <c r="F601" s="27"/>
      <c r="G601" s="27"/>
      <c r="H601" s="27"/>
      <c r="I601" s="27"/>
      <c r="J601" s="27"/>
      <c r="K601" s="27"/>
      <c r="L601" s="88" t="s">
        <v>1010</v>
      </c>
    </row>
    <row r="602" spans="1:12" ht="46.8" x14ac:dyDescent="0.3">
      <c r="A602" s="126">
        <v>492</v>
      </c>
      <c r="B602" s="126">
        <v>38</v>
      </c>
      <c r="C602" s="138" t="s">
        <v>466</v>
      </c>
      <c r="D602" s="139" t="s">
        <v>552</v>
      </c>
      <c r="E602" s="122">
        <v>20</v>
      </c>
      <c r="F602" s="27"/>
      <c r="G602" s="27"/>
      <c r="H602" s="27"/>
      <c r="I602" s="27"/>
      <c r="J602" s="27"/>
      <c r="K602" s="27"/>
      <c r="L602" s="88" t="s">
        <v>1011</v>
      </c>
    </row>
    <row r="603" spans="1:12" ht="15.6" x14ac:dyDescent="0.3">
      <c r="A603" s="29"/>
      <c r="B603" s="29"/>
      <c r="C603" s="143" t="s">
        <v>467</v>
      </c>
      <c r="D603" s="139"/>
      <c r="E603" s="122"/>
      <c r="F603" s="27"/>
      <c r="G603" s="27"/>
      <c r="H603" s="27"/>
      <c r="I603" s="27"/>
      <c r="J603" s="27"/>
      <c r="K603" s="27"/>
      <c r="L603" s="88"/>
    </row>
    <row r="604" spans="1:12" ht="41.4" x14ac:dyDescent="0.3">
      <c r="A604" s="126">
        <v>493</v>
      </c>
      <c r="B604" s="126">
        <v>39</v>
      </c>
      <c r="C604" s="138" t="s">
        <v>468</v>
      </c>
      <c r="D604" s="139" t="s">
        <v>569</v>
      </c>
      <c r="E604" s="122">
        <v>1</v>
      </c>
      <c r="F604" s="27"/>
      <c r="G604" s="27"/>
      <c r="H604" s="27"/>
      <c r="I604" s="27"/>
      <c r="J604" s="27"/>
      <c r="K604" s="27"/>
      <c r="L604" s="88"/>
    </row>
    <row r="605" spans="1:12" ht="15.6" x14ac:dyDescent="0.3">
      <c r="A605" s="29"/>
      <c r="B605" s="29"/>
      <c r="C605" s="147" t="s">
        <v>469</v>
      </c>
      <c r="D605" s="27"/>
      <c r="E605" s="27"/>
      <c r="F605" s="27"/>
      <c r="G605" s="27"/>
      <c r="H605" s="27"/>
      <c r="I605" s="27"/>
      <c r="J605" s="27"/>
      <c r="K605" s="27"/>
      <c r="L605" s="27"/>
    </row>
    <row r="606" spans="1:12" ht="46.8" x14ac:dyDescent="0.3">
      <c r="A606" s="29">
        <v>494</v>
      </c>
      <c r="B606" s="29">
        <v>40</v>
      </c>
      <c r="C606" s="148" t="s">
        <v>470</v>
      </c>
      <c r="D606" s="149" t="s">
        <v>570</v>
      </c>
      <c r="E606" s="150">
        <v>2</v>
      </c>
      <c r="F606" s="27"/>
      <c r="G606" s="27"/>
      <c r="H606" s="27"/>
      <c r="I606" s="27"/>
      <c r="J606" s="27"/>
      <c r="K606" s="27"/>
      <c r="L606" s="151" t="s">
        <v>1012</v>
      </c>
    </row>
    <row r="607" spans="1:12" ht="46.8" x14ac:dyDescent="0.3">
      <c r="A607" s="29">
        <v>495</v>
      </c>
      <c r="B607" s="29">
        <v>41</v>
      </c>
      <c r="C607" s="148" t="s">
        <v>471</v>
      </c>
      <c r="D607" s="149" t="s">
        <v>570</v>
      </c>
      <c r="E607" s="150">
        <v>4</v>
      </c>
      <c r="F607" s="27"/>
      <c r="G607" s="27"/>
      <c r="H607" s="27"/>
      <c r="I607" s="27"/>
      <c r="J607" s="27"/>
      <c r="K607" s="27"/>
      <c r="L607" s="151" t="s">
        <v>1013</v>
      </c>
    </row>
    <row r="608" spans="1:12" ht="46.8" x14ac:dyDescent="0.3">
      <c r="A608" s="29">
        <v>496</v>
      </c>
      <c r="B608" s="29">
        <v>42</v>
      </c>
      <c r="C608" s="148" t="s">
        <v>472</v>
      </c>
      <c r="D608" s="149" t="s">
        <v>570</v>
      </c>
      <c r="E608" s="150">
        <v>2</v>
      </c>
      <c r="F608" s="27"/>
      <c r="G608" s="27"/>
      <c r="H608" s="27"/>
      <c r="I608" s="27"/>
      <c r="J608" s="27"/>
      <c r="K608" s="27"/>
      <c r="L608" s="151" t="s">
        <v>1014</v>
      </c>
    </row>
    <row r="609" spans="1:12" ht="41.4" x14ac:dyDescent="0.3">
      <c r="A609" s="29">
        <v>497</v>
      </c>
      <c r="B609" s="29">
        <v>43</v>
      </c>
      <c r="C609" s="148" t="s">
        <v>473</v>
      </c>
      <c r="D609" s="149" t="s">
        <v>570</v>
      </c>
      <c r="E609" s="150">
        <v>6</v>
      </c>
      <c r="F609" s="27"/>
      <c r="G609" s="27"/>
      <c r="H609" s="27"/>
      <c r="I609" s="27"/>
      <c r="J609" s="27"/>
      <c r="K609" s="27"/>
      <c r="L609" s="151"/>
    </row>
    <row r="610" spans="1:12" ht="41.4" x14ac:dyDescent="0.3">
      <c r="A610" s="29">
        <v>498</v>
      </c>
      <c r="B610" s="29">
        <v>44</v>
      </c>
      <c r="C610" s="148" t="s">
        <v>474</v>
      </c>
      <c r="D610" s="149" t="s">
        <v>570</v>
      </c>
      <c r="E610" s="150">
        <v>2</v>
      </c>
      <c r="F610" s="27"/>
      <c r="G610" s="27"/>
      <c r="H610" s="27"/>
      <c r="I610" s="27"/>
      <c r="J610" s="27"/>
      <c r="K610" s="27"/>
      <c r="L610" s="151"/>
    </row>
    <row r="611" spans="1:12" ht="109.2" x14ac:dyDescent="0.3">
      <c r="A611" s="29">
        <v>499</v>
      </c>
      <c r="B611" s="29">
        <v>45</v>
      </c>
      <c r="C611" s="148" t="s">
        <v>475</v>
      </c>
      <c r="D611" s="149" t="s">
        <v>551</v>
      </c>
      <c r="E611" s="152">
        <v>29.869999999999997</v>
      </c>
      <c r="F611" s="27"/>
      <c r="G611" s="27"/>
      <c r="H611" s="27"/>
      <c r="I611" s="27"/>
      <c r="J611" s="27"/>
      <c r="K611" s="27"/>
      <c r="L611" s="151" t="s">
        <v>1015</v>
      </c>
    </row>
    <row r="612" spans="1:12" ht="15.6" x14ac:dyDescent="0.3">
      <c r="A612" s="29"/>
      <c r="B612" s="29"/>
      <c r="C612" s="153" t="s">
        <v>476</v>
      </c>
      <c r="D612" s="149"/>
      <c r="E612" s="152"/>
      <c r="F612" s="27"/>
      <c r="G612" s="27"/>
      <c r="H612" s="27"/>
      <c r="I612" s="27"/>
      <c r="J612" s="27"/>
      <c r="K612" s="27"/>
      <c r="L612" s="151"/>
    </row>
    <row r="613" spans="1:12" ht="27.6" x14ac:dyDescent="0.3">
      <c r="A613" s="29">
        <v>500</v>
      </c>
      <c r="B613" s="29">
        <v>46</v>
      </c>
      <c r="C613" s="148" t="s">
        <v>477</v>
      </c>
      <c r="D613" s="149" t="s">
        <v>570</v>
      </c>
      <c r="E613" s="150">
        <v>32</v>
      </c>
      <c r="F613" s="27"/>
      <c r="G613" s="27"/>
      <c r="H613" s="27"/>
      <c r="I613" s="27"/>
      <c r="J613" s="27"/>
      <c r="K613" s="27"/>
      <c r="L613" s="151"/>
    </row>
    <row r="614" spans="1:12" ht="27.6" x14ac:dyDescent="0.3">
      <c r="A614" s="29">
        <v>501</v>
      </c>
      <c r="B614" s="29">
        <v>47</v>
      </c>
      <c r="C614" s="148" t="s">
        <v>478</v>
      </c>
      <c r="D614" s="149" t="s">
        <v>570</v>
      </c>
      <c r="E614" s="150">
        <v>2</v>
      </c>
      <c r="F614" s="27"/>
      <c r="G614" s="27"/>
      <c r="H614" s="27"/>
      <c r="I614" s="27"/>
      <c r="J614" s="27"/>
      <c r="K614" s="27"/>
      <c r="L614" s="151"/>
    </row>
    <row r="615" spans="1:12" ht="27.6" x14ac:dyDescent="0.3">
      <c r="A615" s="29">
        <v>502</v>
      </c>
      <c r="B615" s="29">
        <v>48</v>
      </c>
      <c r="C615" s="148" t="s">
        <v>479</v>
      </c>
      <c r="D615" s="149" t="s">
        <v>570</v>
      </c>
      <c r="E615" s="150">
        <v>6</v>
      </c>
      <c r="F615" s="27"/>
      <c r="G615" s="27"/>
      <c r="H615" s="27"/>
      <c r="I615" s="27"/>
      <c r="J615" s="27"/>
      <c r="K615" s="27"/>
      <c r="L615" s="151"/>
    </row>
    <row r="616" spans="1:12" ht="27.6" x14ac:dyDescent="0.3">
      <c r="A616" s="29">
        <v>503</v>
      </c>
      <c r="B616" s="29">
        <v>49</v>
      </c>
      <c r="C616" s="148" t="s">
        <v>480</v>
      </c>
      <c r="D616" s="149" t="s">
        <v>570</v>
      </c>
      <c r="E616" s="150">
        <v>12</v>
      </c>
      <c r="F616" s="27"/>
      <c r="G616" s="27"/>
      <c r="H616" s="27"/>
      <c r="I616" s="27"/>
      <c r="J616" s="27"/>
      <c r="K616" s="27"/>
      <c r="L616" s="151"/>
    </row>
    <row r="617" spans="1:12" ht="27.6" x14ac:dyDescent="0.3">
      <c r="A617" s="29">
        <v>504</v>
      </c>
      <c r="B617" s="29">
        <v>50</v>
      </c>
      <c r="C617" s="148" t="s">
        <v>481</v>
      </c>
      <c r="D617" s="149" t="s">
        <v>570</v>
      </c>
      <c r="E617" s="150">
        <v>12</v>
      </c>
      <c r="F617" s="27"/>
      <c r="G617" s="27"/>
      <c r="H617" s="27"/>
      <c r="I617" s="27"/>
      <c r="J617" s="27"/>
      <c r="K617" s="27"/>
      <c r="L617" s="151"/>
    </row>
    <row r="618" spans="1:12" ht="15.6" x14ac:dyDescent="0.3">
      <c r="A618" s="29"/>
      <c r="B618" s="29"/>
      <c r="C618" s="147" t="s">
        <v>482</v>
      </c>
      <c r="D618" s="27"/>
      <c r="E618" s="27"/>
      <c r="F618" s="27"/>
      <c r="G618" s="27"/>
      <c r="H618" s="27"/>
      <c r="I618" s="27"/>
      <c r="J618" s="27"/>
      <c r="K618" s="27"/>
      <c r="L618" s="27"/>
    </row>
    <row r="619" spans="1:12" ht="15.6" x14ac:dyDescent="0.3">
      <c r="A619" s="29"/>
      <c r="B619" s="29"/>
      <c r="C619" s="143" t="s">
        <v>483</v>
      </c>
      <c r="D619" s="139"/>
      <c r="E619" s="122"/>
      <c r="F619" s="27"/>
      <c r="G619" s="27"/>
      <c r="H619" s="27"/>
      <c r="I619" s="27"/>
      <c r="J619" s="27"/>
      <c r="K619" s="27"/>
      <c r="L619" s="88"/>
    </row>
    <row r="620" spans="1:12" ht="109.2" x14ac:dyDescent="0.3">
      <c r="A620" s="29">
        <v>505</v>
      </c>
      <c r="B620" s="29">
        <v>51</v>
      </c>
      <c r="C620" s="138" t="s">
        <v>484</v>
      </c>
      <c r="D620" s="139" t="s">
        <v>552</v>
      </c>
      <c r="E620" s="122">
        <v>27</v>
      </c>
      <c r="F620" s="27"/>
      <c r="G620" s="27"/>
      <c r="H620" s="27"/>
      <c r="I620" s="27"/>
      <c r="J620" s="27"/>
      <c r="K620" s="27"/>
      <c r="L620" s="88" t="s">
        <v>1016</v>
      </c>
    </row>
    <row r="621" spans="1:12" ht="62.4" x14ac:dyDescent="0.3">
      <c r="A621" s="29">
        <v>506</v>
      </c>
      <c r="B621" s="29">
        <v>52</v>
      </c>
      <c r="C621" s="138" t="s">
        <v>485</v>
      </c>
      <c r="D621" s="139" t="s">
        <v>552</v>
      </c>
      <c r="E621" s="122">
        <v>135</v>
      </c>
      <c r="F621" s="27"/>
      <c r="G621" s="27"/>
      <c r="H621" s="27"/>
      <c r="I621" s="27"/>
      <c r="J621" s="27"/>
      <c r="K621" s="27"/>
      <c r="L621" s="88" t="s">
        <v>1017</v>
      </c>
    </row>
    <row r="622" spans="1:12" ht="62.4" x14ac:dyDescent="0.3">
      <c r="A622" s="29">
        <v>507</v>
      </c>
      <c r="B622" s="29">
        <v>53</v>
      </c>
      <c r="C622" s="138" t="s">
        <v>486</v>
      </c>
      <c r="D622" s="139" t="s">
        <v>552</v>
      </c>
      <c r="E622" s="122">
        <v>14</v>
      </c>
      <c r="F622" s="27"/>
      <c r="G622" s="27"/>
      <c r="H622" s="27"/>
      <c r="I622" s="27"/>
      <c r="J622" s="27"/>
      <c r="K622" s="27"/>
      <c r="L622" s="88" t="s">
        <v>1018</v>
      </c>
    </row>
    <row r="623" spans="1:12" ht="156" x14ac:dyDescent="0.3">
      <c r="A623" s="29">
        <v>508</v>
      </c>
      <c r="B623" s="29">
        <v>54</v>
      </c>
      <c r="C623" s="138" t="s">
        <v>487</v>
      </c>
      <c r="D623" s="139" t="s">
        <v>560</v>
      </c>
      <c r="E623" s="122">
        <v>216</v>
      </c>
      <c r="F623" s="27"/>
      <c r="G623" s="27"/>
      <c r="H623" s="27"/>
      <c r="I623" s="27"/>
      <c r="J623" s="27"/>
      <c r="K623" s="27"/>
      <c r="L623" s="88" t="s">
        <v>1019</v>
      </c>
    </row>
    <row r="624" spans="1:12" ht="15.6" x14ac:dyDescent="0.3">
      <c r="A624" s="29"/>
      <c r="B624" s="29"/>
      <c r="C624" s="143" t="s">
        <v>488</v>
      </c>
      <c r="D624" s="139"/>
      <c r="E624" s="122"/>
      <c r="F624" s="27"/>
      <c r="G624" s="27"/>
      <c r="H624" s="27"/>
      <c r="I624" s="27"/>
      <c r="J624" s="27"/>
      <c r="K624" s="27"/>
      <c r="L624" s="88"/>
    </row>
    <row r="625" spans="1:12" ht="109.2" x14ac:dyDescent="0.3">
      <c r="A625" s="29">
        <v>509</v>
      </c>
      <c r="B625" s="29">
        <v>55</v>
      </c>
      <c r="C625" s="138" t="s">
        <v>484</v>
      </c>
      <c r="D625" s="139" t="s">
        <v>552</v>
      </c>
      <c r="E625" s="122">
        <v>36</v>
      </c>
      <c r="F625" s="27"/>
      <c r="G625" s="27"/>
      <c r="H625" s="27"/>
      <c r="I625" s="27"/>
      <c r="J625" s="27"/>
      <c r="K625" s="27"/>
      <c r="L625" s="88" t="s">
        <v>1020</v>
      </c>
    </row>
    <row r="626" spans="1:12" ht="62.4" x14ac:dyDescent="0.3">
      <c r="A626" s="29">
        <v>510</v>
      </c>
      <c r="B626" s="29">
        <v>56</v>
      </c>
      <c r="C626" s="138" t="s">
        <v>485</v>
      </c>
      <c r="D626" s="139" t="s">
        <v>552</v>
      </c>
      <c r="E626" s="122">
        <v>180</v>
      </c>
      <c r="F626" s="27"/>
      <c r="G626" s="27"/>
      <c r="H626" s="27"/>
      <c r="I626" s="27"/>
      <c r="J626" s="27"/>
      <c r="K626" s="27"/>
      <c r="L626" s="88" t="s">
        <v>1021</v>
      </c>
    </row>
    <row r="627" spans="1:12" ht="62.4" x14ac:dyDescent="0.3">
      <c r="A627" s="29">
        <v>511</v>
      </c>
      <c r="B627" s="29">
        <v>57</v>
      </c>
      <c r="C627" s="138" t="s">
        <v>486</v>
      </c>
      <c r="D627" s="139" t="s">
        <v>552</v>
      </c>
      <c r="E627" s="122">
        <v>18</v>
      </c>
      <c r="F627" s="27"/>
      <c r="G627" s="27"/>
      <c r="H627" s="27"/>
      <c r="I627" s="27"/>
      <c r="J627" s="27"/>
      <c r="K627" s="27"/>
      <c r="L627" s="88" t="s">
        <v>1022</v>
      </c>
    </row>
    <row r="628" spans="1:12" ht="156" x14ac:dyDescent="0.3">
      <c r="A628" s="29">
        <v>512</v>
      </c>
      <c r="B628" s="29">
        <v>58</v>
      </c>
      <c r="C628" s="138" t="s">
        <v>487</v>
      </c>
      <c r="D628" s="139" t="s">
        <v>560</v>
      </c>
      <c r="E628" s="122">
        <v>288</v>
      </c>
      <c r="F628" s="27"/>
      <c r="G628" s="27"/>
      <c r="H628" s="27"/>
      <c r="I628" s="27"/>
      <c r="J628" s="27"/>
      <c r="K628" s="27"/>
      <c r="L628" s="88" t="s">
        <v>1023</v>
      </c>
    </row>
    <row r="629" spans="1:12" ht="28.8" x14ac:dyDescent="0.3">
      <c r="A629" s="29"/>
      <c r="B629" s="29"/>
      <c r="C629" s="143" t="s">
        <v>489</v>
      </c>
      <c r="D629" s="139"/>
      <c r="E629" s="122"/>
      <c r="F629" s="27"/>
      <c r="G629" s="27"/>
      <c r="H629" s="27"/>
      <c r="I629" s="27"/>
      <c r="J629" s="27"/>
      <c r="K629" s="27"/>
      <c r="L629" s="88"/>
    </row>
    <row r="630" spans="1:12" ht="46.8" x14ac:dyDescent="0.3">
      <c r="A630" s="29">
        <v>513</v>
      </c>
      <c r="B630" s="29">
        <v>59</v>
      </c>
      <c r="C630" s="138" t="s">
        <v>490</v>
      </c>
      <c r="D630" s="139" t="s">
        <v>552</v>
      </c>
      <c r="E630" s="122">
        <v>2</v>
      </c>
      <c r="F630" s="27"/>
      <c r="G630" s="27"/>
      <c r="H630" s="27"/>
      <c r="I630" s="27"/>
      <c r="J630" s="27"/>
      <c r="K630" s="27"/>
      <c r="L630" s="88" t="s">
        <v>1024</v>
      </c>
    </row>
    <row r="631" spans="1:12" ht="46.8" x14ac:dyDescent="0.3">
      <c r="A631" s="29">
        <v>514</v>
      </c>
      <c r="B631" s="29">
        <v>60</v>
      </c>
      <c r="C631" s="138" t="s">
        <v>491</v>
      </c>
      <c r="D631" s="139" t="s">
        <v>552</v>
      </c>
      <c r="E631" s="122">
        <v>4</v>
      </c>
      <c r="F631" s="27"/>
      <c r="G631" s="27"/>
      <c r="H631" s="27"/>
      <c r="I631" s="27"/>
      <c r="J631" s="27"/>
      <c r="K631" s="27"/>
      <c r="L631" s="88" t="s">
        <v>1025</v>
      </c>
    </row>
    <row r="632" spans="1:12" ht="62.4" x14ac:dyDescent="0.3">
      <c r="A632" s="29">
        <v>515</v>
      </c>
      <c r="B632" s="29">
        <v>61</v>
      </c>
      <c r="C632" s="138" t="s">
        <v>492</v>
      </c>
      <c r="D632" s="139" t="s">
        <v>552</v>
      </c>
      <c r="E632" s="122">
        <f>2+2</f>
        <v>4</v>
      </c>
      <c r="F632" s="27"/>
      <c r="G632" s="27"/>
      <c r="H632" s="27"/>
      <c r="I632" s="27"/>
      <c r="J632" s="27"/>
      <c r="K632" s="27"/>
      <c r="L632" s="88" t="s">
        <v>1026</v>
      </c>
    </row>
    <row r="633" spans="1:12" ht="62.4" x14ac:dyDescent="0.3">
      <c r="A633" s="29">
        <v>516</v>
      </c>
      <c r="B633" s="29">
        <v>62</v>
      </c>
      <c r="C633" s="138" t="s">
        <v>493</v>
      </c>
      <c r="D633" s="139"/>
      <c r="E633" s="122"/>
      <c r="F633" s="27"/>
      <c r="G633" s="27"/>
      <c r="H633" s="27"/>
      <c r="I633" s="27"/>
      <c r="J633" s="27"/>
      <c r="K633" s="27"/>
      <c r="L633" s="88" t="s">
        <v>1027</v>
      </c>
    </row>
    <row r="634" spans="1:12" ht="171.6" x14ac:dyDescent="0.3">
      <c r="A634" s="29">
        <v>517</v>
      </c>
      <c r="B634" s="29">
        <v>63</v>
      </c>
      <c r="C634" s="138" t="s">
        <v>494</v>
      </c>
      <c r="D634" s="139" t="s">
        <v>560</v>
      </c>
      <c r="E634" s="122">
        <v>2</v>
      </c>
      <c r="F634" s="27"/>
      <c r="G634" s="27"/>
      <c r="H634" s="27"/>
      <c r="I634" s="27"/>
      <c r="J634" s="27"/>
      <c r="K634" s="27"/>
      <c r="L634" s="88" t="s">
        <v>1028</v>
      </c>
    </row>
    <row r="635" spans="1:12" ht="109.2" x14ac:dyDescent="0.3">
      <c r="A635" s="29">
        <v>518</v>
      </c>
      <c r="B635" s="29">
        <v>64</v>
      </c>
      <c r="C635" s="138" t="s">
        <v>495</v>
      </c>
      <c r="D635" s="139" t="s">
        <v>571</v>
      </c>
      <c r="E635" s="122">
        <v>64</v>
      </c>
      <c r="F635" s="27"/>
      <c r="G635" s="27"/>
      <c r="H635" s="27"/>
      <c r="I635" s="27"/>
      <c r="J635" s="27"/>
      <c r="K635" s="27"/>
      <c r="L635" s="88" t="s">
        <v>1029</v>
      </c>
    </row>
    <row r="636" spans="1:12" ht="15.6" x14ac:dyDescent="0.3">
      <c r="A636" s="29"/>
      <c r="B636" s="29"/>
      <c r="C636" s="143" t="s">
        <v>496</v>
      </c>
      <c r="D636" s="139"/>
      <c r="E636" s="122"/>
      <c r="F636" s="27"/>
      <c r="G636" s="27"/>
      <c r="H636" s="27"/>
      <c r="I636" s="27"/>
      <c r="J636" s="27"/>
      <c r="K636" s="27"/>
      <c r="L636" s="88"/>
    </row>
    <row r="637" spans="1:12" ht="409.6" x14ac:dyDescent="0.3">
      <c r="A637" s="29">
        <v>519</v>
      </c>
      <c r="B637" s="29">
        <v>65</v>
      </c>
      <c r="C637" s="138" t="s">
        <v>497</v>
      </c>
      <c r="D637" s="139" t="s">
        <v>560</v>
      </c>
      <c r="E637" s="122">
        <f>3*63</f>
        <v>189</v>
      </c>
      <c r="F637" s="27"/>
      <c r="G637" s="27"/>
      <c r="H637" s="27"/>
      <c r="I637" s="27"/>
      <c r="J637" s="27"/>
      <c r="K637" s="27"/>
      <c r="L637" s="88" t="s">
        <v>1030</v>
      </c>
    </row>
    <row r="638" spans="1:12" ht="17.25" customHeight="1" x14ac:dyDescent="0.3">
      <c r="A638" s="29"/>
      <c r="B638" s="29"/>
      <c r="C638" s="144" t="s">
        <v>498</v>
      </c>
      <c r="D638" s="27"/>
      <c r="E638" s="27"/>
      <c r="F638" s="27"/>
      <c r="G638" s="27"/>
      <c r="H638" s="27"/>
      <c r="I638" s="27"/>
      <c r="J638" s="27"/>
      <c r="K638" s="27"/>
      <c r="L638" s="27"/>
    </row>
    <row r="639" spans="1:12" ht="15.6" x14ac:dyDescent="0.3">
      <c r="A639" s="29"/>
      <c r="B639" s="154"/>
      <c r="C639" s="140" t="s">
        <v>401</v>
      </c>
      <c r="D639" s="139"/>
      <c r="E639" s="122"/>
      <c r="F639" s="27"/>
      <c r="G639" s="27"/>
      <c r="H639" s="27"/>
      <c r="I639" s="27"/>
      <c r="J639" s="27"/>
      <c r="K639" s="27"/>
      <c r="L639" s="88"/>
    </row>
    <row r="640" spans="1:12" ht="15.6" x14ac:dyDescent="0.3">
      <c r="A640" s="29">
        <v>520</v>
      </c>
      <c r="B640" s="154">
        <v>66</v>
      </c>
      <c r="C640" s="138" t="s">
        <v>499</v>
      </c>
      <c r="D640" s="139" t="s">
        <v>560</v>
      </c>
      <c r="E640" s="122">
        <v>752</v>
      </c>
      <c r="F640" s="27"/>
      <c r="G640" s="27"/>
      <c r="H640" s="27"/>
      <c r="I640" s="27"/>
      <c r="J640" s="27"/>
      <c r="K640" s="27"/>
      <c r="L640" s="88"/>
    </row>
    <row r="641" spans="1:12" ht="15.6" x14ac:dyDescent="0.3">
      <c r="A641" s="29"/>
      <c r="B641" s="154"/>
      <c r="C641" s="140" t="s">
        <v>500</v>
      </c>
      <c r="D641" s="139"/>
      <c r="E641" s="122"/>
      <c r="F641" s="27"/>
      <c r="G641" s="27"/>
      <c r="H641" s="27"/>
      <c r="I641" s="27"/>
      <c r="J641" s="27"/>
      <c r="K641" s="27"/>
      <c r="L641" s="88"/>
    </row>
    <row r="642" spans="1:12" ht="409.6" x14ac:dyDescent="0.3">
      <c r="A642" s="29">
        <v>521</v>
      </c>
      <c r="B642" s="155">
        <v>67</v>
      </c>
      <c r="C642" s="156" t="s">
        <v>501</v>
      </c>
      <c r="D642" s="157" t="s">
        <v>560</v>
      </c>
      <c r="E642" s="158">
        <f>312+54+1.39+0.94+1+1+1.04+5.5+1.9+2.84+5.85+5.2+1.71+1.29+1.85+1.78+1.36</f>
        <v>400.65</v>
      </c>
      <c r="F642" s="27"/>
      <c r="G642" s="27"/>
      <c r="H642" s="27"/>
      <c r="I642" s="27"/>
      <c r="J642" s="27"/>
      <c r="K642" s="27"/>
      <c r="L642" s="159" t="s">
        <v>1031</v>
      </c>
    </row>
    <row r="643" spans="1:12" ht="187.2" x14ac:dyDescent="0.3">
      <c r="A643" s="29">
        <v>522</v>
      </c>
      <c r="B643" s="154">
        <v>68</v>
      </c>
      <c r="C643" s="160" t="s">
        <v>502</v>
      </c>
      <c r="D643" s="139" t="s">
        <v>552</v>
      </c>
      <c r="E643" s="122">
        <f>2+27+2</f>
        <v>31</v>
      </c>
      <c r="F643" s="27"/>
      <c r="G643" s="27"/>
      <c r="H643" s="27"/>
      <c r="I643" s="27"/>
      <c r="J643" s="27"/>
      <c r="K643" s="27"/>
      <c r="L643" s="88" t="s">
        <v>1032</v>
      </c>
    </row>
    <row r="644" spans="1:12" ht="409.6" x14ac:dyDescent="0.3">
      <c r="A644" s="29">
        <v>523</v>
      </c>
      <c r="B644" s="154">
        <v>69</v>
      </c>
      <c r="C644" s="138" t="s">
        <v>503</v>
      </c>
      <c r="D644" s="139" t="s">
        <v>560</v>
      </c>
      <c r="E644" s="122">
        <f>432+87+1+0.47+1.04+2.1+1.08+0.78+1.67+3.4+1.2+2.3+1.85+1.77+1.41+1.84+1.86+0.4+1.4+2</f>
        <v>546.56999999999994</v>
      </c>
      <c r="F644" s="27"/>
      <c r="G644" s="27"/>
      <c r="H644" s="27"/>
      <c r="I644" s="27"/>
      <c r="J644" s="27"/>
      <c r="K644" s="27"/>
      <c r="L644" s="161" t="s">
        <v>1033</v>
      </c>
    </row>
    <row r="645" spans="1:12" ht="124.8" x14ac:dyDescent="0.3">
      <c r="A645" s="29">
        <v>524</v>
      </c>
      <c r="B645" s="154">
        <v>70</v>
      </c>
      <c r="C645" s="160" t="s">
        <v>502</v>
      </c>
      <c r="D645" s="139" t="s">
        <v>552</v>
      </c>
      <c r="E645" s="122">
        <f>36+2</f>
        <v>38</v>
      </c>
      <c r="F645" s="27"/>
      <c r="G645" s="27"/>
      <c r="H645" s="27"/>
      <c r="I645" s="27"/>
      <c r="J645" s="27"/>
      <c r="K645" s="27"/>
      <c r="L645" s="88" t="s">
        <v>1034</v>
      </c>
    </row>
    <row r="646" spans="1:12" ht="15.6" x14ac:dyDescent="0.3">
      <c r="A646" s="29"/>
      <c r="B646" s="154"/>
      <c r="C646" s="143" t="s">
        <v>504</v>
      </c>
      <c r="D646" s="139"/>
      <c r="E646" s="122"/>
      <c r="F646" s="27"/>
      <c r="G646" s="27"/>
      <c r="H646" s="27"/>
      <c r="I646" s="27"/>
      <c r="J646" s="27"/>
      <c r="K646" s="27"/>
      <c r="L646" s="88"/>
    </row>
    <row r="647" spans="1:12" ht="124.8" x14ac:dyDescent="0.3">
      <c r="A647" s="29">
        <v>525</v>
      </c>
      <c r="B647" s="154">
        <v>71</v>
      </c>
      <c r="C647" s="160" t="s">
        <v>505</v>
      </c>
      <c r="D647" s="139" t="s">
        <v>552</v>
      </c>
      <c r="E647" s="122">
        <v>242</v>
      </c>
      <c r="F647" s="27"/>
      <c r="G647" s="27"/>
      <c r="H647" s="27"/>
      <c r="I647" s="27"/>
      <c r="J647" s="27"/>
      <c r="K647" s="27"/>
      <c r="L647" s="88" t="s">
        <v>1035</v>
      </c>
    </row>
    <row r="648" spans="1:12" ht="409.6" x14ac:dyDescent="0.3">
      <c r="A648" s="29">
        <v>526</v>
      </c>
      <c r="B648" s="154">
        <v>72</v>
      </c>
      <c r="C648" s="160" t="s">
        <v>506</v>
      </c>
      <c r="D648" s="139" t="s">
        <v>552</v>
      </c>
      <c r="E648" s="122">
        <f>177+123</f>
        <v>300</v>
      </c>
      <c r="F648" s="27"/>
      <c r="G648" s="27"/>
      <c r="H648" s="27"/>
      <c r="I648" s="27"/>
      <c r="J648" s="27"/>
      <c r="K648" s="27"/>
      <c r="L648" s="88" t="s">
        <v>1036</v>
      </c>
    </row>
    <row r="649" spans="1:12" ht="296.39999999999998" x14ac:dyDescent="0.3">
      <c r="A649" s="29">
        <v>527</v>
      </c>
      <c r="B649" s="154">
        <v>73</v>
      </c>
      <c r="C649" s="160" t="s">
        <v>507</v>
      </c>
      <c r="D649" s="139" t="s">
        <v>552</v>
      </c>
      <c r="E649" s="122">
        <v>4</v>
      </c>
      <c r="F649" s="27"/>
      <c r="G649" s="27"/>
      <c r="H649" s="27"/>
      <c r="I649" s="27"/>
      <c r="J649" s="27"/>
      <c r="K649" s="27"/>
      <c r="L649" s="88" t="s">
        <v>1037</v>
      </c>
    </row>
    <row r="650" spans="1:12" ht="124.8" x14ac:dyDescent="0.3">
      <c r="A650" s="29">
        <v>528</v>
      </c>
      <c r="B650" s="154">
        <v>74</v>
      </c>
      <c r="C650" s="160" t="s">
        <v>508</v>
      </c>
      <c r="D650" s="139" t="s">
        <v>552</v>
      </c>
      <c r="E650" s="122">
        <v>8</v>
      </c>
      <c r="F650" s="27"/>
      <c r="G650" s="27"/>
      <c r="H650" s="27"/>
      <c r="I650" s="27"/>
      <c r="J650" s="27"/>
      <c r="K650" s="27"/>
      <c r="L650" s="88" t="s">
        <v>1084</v>
      </c>
    </row>
    <row r="651" spans="1:12" ht="15.6" x14ac:dyDescent="0.3">
      <c r="A651" s="29"/>
      <c r="B651" s="154"/>
      <c r="C651" s="143" t="s">
        <v>509</v>
      </c>
      <c r="D651" s="139"/>
      <c r="E651" s="122"/>
      <c r="F651" s="27"/>
      <c r="G651" s="27"/>
      <c r="H651" s="27"/>
      <c r="I651" s="27"/>
      <c r="J651" s="27"/>
      <c r="K651" s="27"/>
      <c r="L651" s="88"/>
    </row>
    <row r="652" spans="1:12" ht="62.4" x14ac:dyDescent="0.3">
      <c r="A652" s="29">
        <v>529</v>
      </c>
      <c r="B652" s="154">
        <v>75</v>
      </c>
      <c r="C652" s="138" t="s">
        <v>510</v>
      </c>
      <c r="D652" s="139" t="s">
        <v>560</v>
      </c>
      <c r="E652" s="122">
        <f>80+80+80+80</f>
        <v>320</v>
      </c>
      <c r="F652" s="27"/>
      <c r="G652" s="27"/>
      <c r="H652" s="27"/>
      <c r="I652" s="27"/>
      <c r="J652" s="27"/>
      <c r="K652" s="27"/>
      <c r="L652" s="88" t="s">
        <v>1039</v>
      </c>
    </row>
    <row r="653" spans="1:12" ht="31.2" x14ac:dyDescent="0.3">
      <c r="A653" s="29">
        <v>530</v>
      </c>
      <c r="B653" s="154">
        <v>76</v>
      </c>
      <c r="C653" s="138" t="s">
        <v>511</v>
      </c>
      <c r="D653" s="139" t="s">
        <v>552</v>
      </c>
      <c r="E653" s="122">
        <f>32+32+32+32</f>
        <v>128</v>
      </c>
      <c r="F653" s="27"/>
      <c r="G653" s="27"/>
      <c r="H653" s="27"/>
      <c r="I653" s="27"/>
      <c r="J653" s="27"/>
      <c r="K653" s="27"/>
      <c r="L653" s="88" t="s">
        <v>1040</v>
      </c>
    </row>
    <row r="654" spans="1:12" ht="15.6" x14ac:dyDescent="0.3">
      <c r="A654" s="29"/>
      <c r="B654" s="154"/>
      <c r="C654" s="143" t="s">
        <v>423</v>
      </c>
      <c r="D654" s="139"/>
      <c r="E654" s="122"/>
      <c r="F654" s="27"/>
      <c r="G654" s="27"/>
      <c r="H654" s="27"/>
      <c r="I654" s="27"/>
      <c r="J654" s="27"/>
      <c r="K654" s="27"/>
      <c r="L654" s="88"/>
    </row>
    <row r="655" spans="1:12" ht="27.6" x14ac:dyDescent="0.3">
      <c r="A655" s="29">
        <v>531</v>
      </c>
      <c r="B655" s="154">
        <v>77</v>
      </c>
      <c r="C655" s="138" t="s">
        <v>512</v>
      </c>
      <c r="D655" s="139" t="s">
        <v>572</v>
      </c>
      <c r="E655" s="122">
        <v>1</v>
      </c>
      <c r="F655" s="27"/>
      <c r="G655" s="27"/>
      <c r="H655" s="27"/>
      <c r="I655" s="27"/>
      <c r="J655" s="27"/>
      <c r="K655" s="27"/>
      <c r="L655" s="88"/>
    </row>
    <row r="656" spans="1:12" ht="19.5" customHeight="1" x14ac:dyDescent="0.3">
      <c r="A656" s="29"/>
      <c r="B656" s="27"/>
      <c r="C656" s="162" t="s">
        <v>513</v>
      </c>
      <c r="D656" s="27"/>
      <c r="E656" s="163"/>
      <c r="F656" s="27"/>
      <c r="G656" s="27"/>
      <c r="H656" s="27"/>
      <c r="I656" s="27"/>
      <c r="J656" s="27"/>
      <c r="K656" s="27"/>
      <c r="L656" s="27"/>
    </row>
    <row r="657" spans="1:12" ht="15.6" x14ac:dyDescent="0.3">
      <c r="A657" s="29"/>
      <c r="B657" s="154"/>
      <c r="C657" s="143" t="s">
        <v>420</v>
      </c>
      <c r="D657" s="139"/>
      <c r="E657" s="122"/>
      <c r="F657" s="27"/>
      <c r="G657" s="27"/>
      <c r="H657" s="27"/>
      <c r="I657" s="27"/>
      <c r="J657" s="27"/>
      <c r="K657" s="27"/>
      <c r="L657" s="27"/>
    </row>
    <row r="658" spans="1:12" ht="41.4" x14ac:dyDescent="0.3">
      <c r="A658" s="29">
        <v>532</v>
      </c>
      <c r="B658" s="154">
        <v>78</v>
      </c>
      <c r="C658" s="138" t="s">
        <v>514</v>
      </c>
      <c r="D658" s="139" t="s">
        <v>556</v>
      </c>
      <c r="E658" s="122">
        <f>44.3+464.6</f>
        <v>508.90000000000003</v>
      </c>
      <c r="F658" s="27"/>
      <c r="G658" s="27"/>
      <c r="H658" s="27"/>
      <c r="I658" s="27"/>
      <c r="J658" s="27"/>
      <c r="K658" s="27"/>
      <c r="L658" s="88" t="s">
        <v>1041</v>
      </c>
    </row>
    <row r="659" spans="1:12" ht="27.6" x14ac:dyDescent="0.3">
      <c r="A659" s="29">
        <v>533</v>
      </c>
      <c r="B659" s="154">
        <v>79</v>
      </c>
      <c r="C659" s="138" t="s">
        <v>515</v>
      </c>
      <c r="D659" s="139" t="s">
        <v>556</v>
      </c>
      <c r="E659" s="122">
        <v>464.6</v>
      </c>
      <c r="F659" s="27"/>
      <c r="G659" s="27"/>
      <c r="H659" s="27"/>
      <c r="I659" s="27"/>
      <c r="J659" s="27"/>
      <c r="K659" s="27"/>
      <c r="L659" s="88" t="s">
        <v>1042</v>
      </c>
    </row>
    <row r="660" spans="1:12" ht="27.6" x14ac:dyDescent="0.3">
      <c r="A660" s="29">
        <v>534</v>
      </c>
      <c r="B660" s="154">
        <v>80</v>
      </c>
      <c r="C660" s="138" t="s">
        <v>516</v>
      </c>
      <c r="D660" s="139" t="s">
        <v>556</v>
      </c>
      <c r="E660" s="122">
        <v>13.3</v>
      </c>
      <c r="F660" s="27"/>
      <c r="G660" s="27"/>
      <c r="H660" s="27"/>
      <c r="I660" s="27"/>
      <c r="J660" s="27"/>
      <c r="K660" s="27"/>
      <c r="L660" s="88"/>
    </row>
    <row r="661" spans="1:12" ht="27.6" x14ac:dyDescent="0.3">
      <c r="A661" s="29">
        <v>535</v>
      </c>
      <c r="B661" s="154">
        <v>81</v>
      </c>
      <c r="C661" s="138" t="s">
        <v>517</v>
      </c>
      <c r="D661" s="139" t="s">
        <v>556</v>
      </c>
      <c r="E661" s="122">
        <v>947.4</v>
      </c>
      <c r="F661" s="27"/>
      <c r="G661" s="27"/>
      <c r="H661" s="27"/>
      <c r="I661" s="27"/>
      <c r="J661" s="27"/>
      <c r="K661" s="27"/>
      <c r="L661" s="88"/>
    </row>
    <row r="662" spans="1:12" ht="46.8" x14ac:dyDescent="0.3">
      <c r="A662" s="29">
        <v>536</v>
      </c>
      <c r="B662" s="154">
        <v>82</v>
      </c>
      <c r="C662" s="138" t="s">
        <v>518</v>
      </c>
      <c r="D662" s="139" t="s">
        <v>555</v>
      </c>
      <c r="E662" s="122">
        <v>45.674999999999997</v>
      </c>
      <c r="F662" s="27"/>
      <c r="G662" s="27"/>
      <c r="H662" s="27"/>
      <c r="I662" s="27"/>
      <c r="J662" s="27"/>
      <c r="K662" s="27"/>
      <c r="L662" s="88" t="s">
        <v>1043</v>
      </c>
    </row>
    <row r="663" spans="1:12" ht="15.6" x14ac:dyDescent="0.3">
      <c r="A663" s="29"/>
      <c r="B663" s="154"/>
      <c r="C663" s="143" t="s">
        <v>401</v>
      </c>
      <c r="D663" s="139"/>
      <c r="E663" s="122"/>
      <c r="F663" s="27"/>
      <c r="G663" s="27"/>
      <c r="H663" s="27"/>
      <c r="I663" s="27"/>
      <c r="J663" s="27"/>
      <c r="K663" s="27"/>
      <c r="L663" s="88"/>
    </row>
    <row r="664" spans="1:12" ht="15.6" x14ac:dyDescent="0.3">
      <c r="A664" s="29">
        <v>537</v>
      </c>
      <c r="B664" s="154">
        <v>83</v>
      </c>
      <c r="C664" s="138" t="s">
        <v>519</v>
      </c>
      <c r="D664" s="139" t="s">
        <v>573</v>
      </c>
      <c r="E664" s="122" t="s">
        <v>582</v>
      </c>
      <c r="F664" s="27"/>
      <c r="G664" s="27"/>
      <c r="H664" s="27"/>
      <c r="I664" s="27"/>
      <c r="J664" s="27"/>
      <c r="K664" s="27"/>
      <c r="L664" s="88"/>
    </row>
    <row r="665" spans="1:12" ht="27.6" x14ac:dyDescent="0.3">
      <c r="A665" s="29">
        <v>538</v>
      </c>
      <c r="B665" s="154">
        <v>84</v>
      </c>
      <c r="C665" s="138" t="s">
        <v>520</v>
      </c>
      <c r="D665" s="139" t="s">
        <v>560</v>
      </c>
      <c r="E665" s="122">
        <v>88.6</v>
      </c>
      <c r="F665" s="27"/>
      <c r="G665" s="27"/>
      <c r="H665" s="27"/>
      <c r="I665" s="27"/>
      <c r="J665" s="27"/>
      <c r="K665" s="27"/>
      <c r="L665" s="88"/>
    </row>
    <row r="666" spans="1:12" ht="27.6" x14ac:dyDescent="0.3">
      <c r="A666" s="29">
        <v>539</v>
      </c>
      <c r="B666" s="154">
        <v>85</v>
      </c>
      <c r="C666" s="138" t="s">
        <v>521</v>
      </c>
      <c r="D666" s="139" t="s">
        <v>560</v>
      </c>
      <c r="E666" s="122">
        <v>27.8</v>
      </c>
      <c r="F666" s="27"/>
      <c r="G666" s="27"/>
      <c r="H666" s="27"/>
      <c r="I666" s="27"/>
      <c r="J666" s="27"/>
      <c r="K666" s="27"/>
      <c r="L666" s="88"/>
    </row>
    <row r="667" spans="1:12" ht="27.6" x14ac:dyDescent="0.3">
      <c r="A667" s="29">
        <v>540</v>
      </c>
      <c r="B667" s="154">
        <v>86</v>
      </c>
      <c r="C667" s="138" t="s">
        <v>522</v>
      </c>
      <c r="D667" s="139" t="s">
        <v>555</v>
      </c>
      <c r="E667" s="122">
        <f>4.94*2.5+3.7212+1.6008</f>
        <v>17.672000000000001</v>
      </c>
      <c r="F667" s="27"/>
      <c r="G667" s="27"/>
      <c r="H667" s="27"/>
      <c r="I667" s="27"/>
      <c r="J667" s="27"/>
      <c r="K667" s="27"/>
      <c r="L667" s="88"/>
    </row>
    <row r="668" spans="1:12" ht="62.4" x14ac:dyDescent="0.3">
      <c r="A668" s="29">
        <v>541</v>
      </c>
      <c r="B668" s="154">
        <v>87</v>
      </c>
      <c r="C668" s="138" t="s">
        <v>523</v>
      </c>
      <c r="D668" s="139" t="s">
        <v>555</v>
      </c>
      <c r="E668" s="122">
        <f>E667</f>
        <v>17.672000000000001</v>
      </c>
      <c r="F668" s="27"/>
      <c r="G668" s="27"/>
      <c r="H668" s="27"/>
      <c r="I668" s="27"/>
      <c r="J668" s="27"/>
      <c r="K668" s="27"/>
      <c r="L668" s="88" t="s">
        <v>1044</v>
      </c>
    </row>
    <row r="669" spans="1:12" ht="15.6" x14ac:dyDescent="0.3">
      <c r="A669" s="29"/>
      <c r="B669" s="154"/>
      <c r="C669" s="143" t="s">
        <v>403</v>
      </c>
      <c r="D669" s="139"/>
      <c r="E669" s="122"/>
      <c r="F669" s="27"/>
      <c r="G669" s="27"/>
      <c r="H669" s="27"/>
      <c r="I669" s="27"/>
      <c r="J669" s="27"/>
      <c r="K669" s="27"/>
      <c r="L669" s="88"/>
    </row>
    <row r="670" spans="1:12" ht="31.2" x14ac:dyDescent="0.3">
      <c r="A670" s="29">
        <v>542</v>
      </c>
      <c r="B670" s="154">
        <v>88</v>
      </c>
      <c r="C670" s="138" t="s">
        <v>524</v>
      </c>
      <c r="D670" s="139" t="s">
        <v>560</v>
      </c>
      <c r="E670" s="122">
        <v>12</v>
      </c>
      <c r="F670" s="27"/>
      <c r="G670" s="27"/>
      <c r="H670" s="27"/>
      <c r="I670" s="27"/>
      <c r="J670" s="27"/>
      <c r="K670" s="27"/>
      <c r="L670" s="88" t="s">
        <v>1045</v>
      </c>
    </row>
    <row r="671" spans="1:12" ht="31.2" x14ac:dyDescent="0.3">
      <c r="A671" s="29">
        <v>543</v>
      </c>
      <c r="B671" s="154">
        <v>89</v>
      </c>
      <c r="C671" s="138" t="s">
        <v>525</v>
      </c>
      <c r="D671" s="139" t="s">
        <v>560</v>
      </c>
      <c r="E671" s="122">
        <v>6</v>
      </c>
      <c r="F671" s="27"/>
      <c r="G671" s="27"/>
      <c r="H671" s="27"/>
      <c r="I671" s="27"/>
      <c r="J671" s="27"/>
      <c r="K671" s="27"/>
      <c r="L671" s="88" t="s">
        <v>1046</v>
      </c>
    </row>
    <row r="672" spans="1:12" ht="78" x14ac:dyDescent="0.3">
      <c r="A672" s="29">
        <v>544</v>
      </c>
      <c r="B672" s="154">
        <v>90</v>
      </c>
      <c r="C672" s="138" t="s">
        <v>526</v>
      </c>
      <c r="D672" s="139" t="s">
        <v>560</v>
      </c>
      <c r="E672" s="122">
        <v>122</v>
      </c>
      <c r="F672" s="27"/>
      <c r="G672" s="27"/>
      <c r="H672" s="27"/>
      <c r="I672" s="27"/>
      <c r="J672" s="27"/>
      <c r="K672" s="27"/>
      <c r="L672" s="88" t="s">
        <v>1047</v>
      </c>
    </row>
    <row r="673" spans="1:12" ht="265.2" x14ac:dyDescent="0.3">
      <c r="A673" s="29">
        <v>545</v>
      </c>
      <c r="B673" s="154">
        <v>91</v>
      </c>
      <c r="C673" s="138" t="s">
        <v>527</v>
      </c>
      <c r="D673" s="139" t="s">
        <v>573</v>
      </c>
      <c r="E673" s="121" t="s">
        <v>583</v>
      </c>
      <c r="F673" s="27"/>
      <c r="G673" s="27"/>
      <c r="H673" s="27"/>
      <c r="I673" s="27"/>
      <c r="J673" s="27"/>
      <c r="K673" s="27"/>
      <c r="L673" s="88" t="s">
        <v>1048</v>
      </c>
    </row>
    <row r="674" spans="1:12" ht="15.6" x14ac:dyDescent="0.3">
      <c r="A674" s="29">
        <v>546</v>
      </c>
      <c r="B674" s="154">
        <v>92</v>
      </c>
      <c r="C674" s="138" t="s">
        <v>528</v>
      </c>
      <c r="D674" s="139" t="s">
        <v>551</v>
      </c>
      <c r="E674" s="122">
        <v>116.4</v>
      </c>
      <c r="F674" s="27"/>
      <c r="G674" s="27"/>
      <c r="H674" s="27"/>
      <c r="I674" s="27"/>
      <c r="J674" s="27"/>
      <c r="K674" s="27"/>
      <c r="L674" s="88" t="s">
        <v>1049</v>
      </c>
    </row>
    <row r="675" spans="1:12" ht="93.6" x14ac:dyDescent="0.3">
      <c r="A675" s="29">
        <v>547</v>
      </c>
      <c r="B675" s="154">
        <v>93</v>
      </c>
      <c r="C675" s="138" t="s">
        <v>529</v>
      </c>
      <c r="D675" s="139" t="s">
        <v>552</v>
      </c>
      <c r="E675" s="122">
        <v>18</v>
      </c>
      <c r="F675" s="27"/>
      <c r="G675" s="27"/>
      <c r="H675" s="27"/>
      <c r="I675" s="27"/>
      <c r="J675" s="27"/>
      <c r="K675" s="27"/>
      <c r="L675" s="88" t="s">
        <v>1050</v>
      </c>
    </row>
    <row r="676" spans="1:12" ht="140.4" x14ac:dyDescent="0.3">
      <c r="A676" s="29">
        <v>548</v>
      </c>
      <c r="B676" s="154">
        <v>94</v>
      </c>
      <c r="C676" s="138" t="s">
        <v>530</v>
      </c>
      <c r="D676" s="139" t="s">
        <v>562</v>
      </c>
      <c r="E676" s="122" t="s">
        <v>584</v>
      </c>
      <c r="F676" s="27"/>
      <c r="G676" s="27"/>
      <c r="H676" s="27"/>
      <c r="I676" s="27"/>
      <c r="J676" s="27"/>
      <c r="K676" s="27"/>
      <c r="L676" s="88" t="s">
        <v>1051</v>
      </c>
    </row>
    <row r="677" spans="1:12" ht="31.2" x14ac:dyDescent="0.3">
      <c r="A677" s="29"/>
      <c r="B677" s="154"/>
      <c r="C677" s="164" t="s">
        <v>531</v>
      </c>
      <c r="D677" s="139"/>
      <c r="E677" s="122"/>
      <c r="F677" s="27"/>
      <c r="G677" s="27"/>
      <c r="H677" s="27"/>
      <c r="I677" s="27"/>
      <c r="J677" s="27"/>
      <c r="K677" s="27"/>
      <c r="L677" s="88"/>
    </row>
    <row r="678" spans="1:12" ht="28.8" x14ac:dyDescent="0.3">
      <c r="A678" s="29"/>
      <c r="B678" s="154"/>
      <c r="C678" s="143" t="s">
        <v>532</v>
      </c>
      <c r="D678" s="139"/>
      <c r="E678" s="122"/>
      <c r="F678" s="61"/>
      <c r="G678" s="88"/>
      <c r="H678" s="27"/>
      <c r="I678" s="27"/>
      <c r="J678" s="27"/>
      <c r="K678" s="27"/>
      <c r="L678" s="27"/>
    </row>
    <row r="679" spans="1:12" ht="15.6" x14ac:dyDescent="0.3">
      <c r="A679" s="29"/>
      <c r="B679" s="154"/>
      <c r="C679" s="143" t="s">
        <v>533</v>
      </c>
      <c r="D679" s="139"/>
      <c r="E679" s="122"/>
      <c r="F679" s="61"/>
      <c r="G679" s="88"/>
      <c r="H679" s="27"/>
      <c r="I679" s="27"/>
      <c r="J679" s="27"/>
      <c r="K679" s="27"/>
      <c r="L679" s="27"/>
    </row>
    <row r="680" spans="1:12" ht="124.8" x14ac:dyDescent="0.3">
      <c r="A680" s="29">
        <v>549</v>
      </c>
      <c r="B680" s="165">
        <v>95</v>
      </c>
      <c r="C680" s="138" t="s">
        <v>534</v>
      </c>
      <c r="D680" s="139" t="s">
        <v>552</v>
      </c>
      <c r="E680" s="122">
        <f>6+2</f>
        <v>8</v>
      </c>
      <c r="F680" s="61"/>
      <c r="G680" s="27"/>
      <c r="H680" s="27"/>
      <c r="I680" s="27"/>
      <c r="J680" s="27"/>
      <c r="K680" s="27"/>
      <c r="L680" s="88" t="s">
        <v>1052</v>
      </c>
    </row>
    <row r="681" spans="1:12" ht="78" x14ac:dyDescent="0.3">
      <c r="A681" s="29">
        <v>550</v>
      </c>
      <c r="B681" s="165">
        <v>96</v>
      </c>
      <c r="C681" s="138" t="s">
        <v>535</v>
      </c>
      <c r="D681" s="139" t="s">
        <v>552</v>
      </c>
      <c r="E681" s="122">
        <v>116</v>
      </c>
      <c r="F681" s="161"/>
      <c r="G681" s="27"/>
      <c r="H681" s="27"/>
      <c r="I681" s="27"/>
      <c r="J681" s="27"/>
      <c r="K681" s="27"/>
      <c r="L681" s="161" t="s">
        <v>1053</v>
      </c>
    </row>
    <row r="682" spans="1:12" ht="31.2" x14ac:dyDescent="0.3">
      <c r="A682" s="29">
        <v>551</v>
      </c>
      <c r="B682" s="165">
        <v>97</v>
      </c>
      <c r="C682" s="138" t="s">
        <v>536</v>
      </c>
      <c r="D682" s="139" t="s">
        <v>552</v>
      </c>
      <c r="E682" s="122">
        <v>16</v>
      </c>
      <c r="F682" s="161"/>
      <c r="G682" s="27"/>
      <c r="H682" s="27"/>
      <c r="I682" s="27"/>
      <c r="J682" s="27"/>
      <c r="K682" s="27"/>
      <c r="L682" s="161" t="s">
        <v>1054</v>
      </c>
    </row>
    <row r="683" spans="1:12" ht="15.6" x14ac:dyDescent="0.3">
      <c r="A683" s="29"/>
      <c r="B683" s="165"/>
      <c r="C683" s="166" t="s">
        <v>509</v>
      </c>
      <c r="D683" s="139"/>
      <c r="E683" s="122"/>
      <c r="F683" s="161"/>
      <c r="G683" s="27"/>
      <c r="H683" s="27"/>
      <c r="I683" s="27"/>
      <c r="J683" s="27"/>
      <c r="K683" s="27"/>
      <c r="L683" s="161"/>
    </row>
    <row r="684" spans="1:12" ht="62.4" x14ac:dyDescent="0.3">
      <c r="A684" s="29">
        <v>552</v>
      </c>
      <c r="B684" s="165">
        <v>98</v>
      </c>
      <c r="C684" s="138" t="s">
        <v>537</v>
      </c>
      <c r="D684" s="139" t="s">
        <v>552</v>
      </c>
      <c r="E684" s="122">
        <v>16</v>
      </c>
      <c r="F684" s="161"/>
      <c r="G684" s="27"/>
      <c r="H684" s="27"/>
      <c r="I684" s="27"/>
      <c r="J684" s="27"/>
      <c r="K684" s="27"/>
      <c r="L684" s="161" t="s">
        <v>1055</v>
      </c>
    </row>
    <row r="685" spans="1:12" ht="280.8" x14ac:dyDescent="0.3">
      <c r="A685" s="29">
        <v>553</v>
      </c>
      <c r="B685" s="165">
        <v>99</v>
      </c>
      <c r="C685" s="160" t="s">
        <v>538</v>
      </c>
      <c r="D685" s="139" t="s">
        <v>560</v>
      </c>
      <c r="E685" s="122">
        <f>1701+324</f>
        <v>2025</v>
      </c>
      <c r="F685" s="61"/>
      <c r="G685" s="27"/>
      <c r="H685" s="27"/>
      <c r="I685" s="27"/>
      <c r="J685" s="27"/>
      <c r="K685" s="27"/>
      <c r="L685" s="88" t="s">
        <v>1056</v>
      </c>
    </row>
    <row r="686" spans="1:12" ht="409.6" x14ac:dyDescent="0.3">
      <c r="A686" s="29">
        <v>554</v>
      </c>
      <c r="B686" s="154">
        <v>100</v>
      </c>
      <c r="C686" s="138" t="s">
        <v>539</v>
      </c>
      <c r="D686" s="139" t="s">
        <v>560</v>
      </c>
      <c r="E686" s="122">
        <f>E685</f>
        <v>2025</v>
      </c>
      <c r="F686" s="161"/>
      <c r="G686" s="27"/>
      <c r="H686" s="27"/>
      <c r="I686" s="27"/>
      <c r="J686" s="27"/>
      <c r="K686" s="27"/>
      <c r="L686" s="161" t="s">
        <v>1057</v>
      </c>
    </row>
    <row r="687" spans="1:12" ht="31.2" x14ac:dyDescent="0.3">
      <c r="A687" s="29">
        <v>555</v>
      </c>
      <c r="B687" s="154">
        <v>101</v>
      </c>
      <c r="C687" s="138" t="s">
        <v>540</v>
      </c>
      <c r="D687" s="139" t="s">
        <v>560</v>
      </c>
      <c r="E687" s="122">
        <v>5</v>
      </c>
      <c r="F687" s="161"/>
      <c r="G687" s="27"/>
      <c r="H687" s="27"/>
      <c r="I687" s="27"/>
      <c r="J687" s="27"/>
      <c r="K687" s="27"/>
      <c r="L687" s="161" t="s">
        <v>1058</v>
      </c>
    </row>
    <row r="688" spans="1:12" ht="46.8" x14ac:dyDescent="0.3">
      <c r="A688" s="29">
        <v>556</v>
      </c>
      <c r="B688" s="154">
        <v>102</v>
      </c>
      <c r="C688" s="138" t="s">
        <v>541</v>
      </c>
      <c r="D688" s="139" t="s">
        <v>574</v>
      </c>
      <c r="E688" s="122">
        <v>10</v>
      </c>
      <c r="F688" s="161"/>
      <c r="G688" s="27"/>
      <c r="H688" s="27"/>
      <c r="I688" s="27"/>
      <c r="J688" s="27"/>
      <c r="K688" s="27"/>
      <c r="L688" s="161" t="s">
        <v>1059</v>
      </c>
    </row>
    <row r="689" spans="1:12" ht="28.8" x14ac:dyDescent="0.3">
      <c r="A689" s="29"/>
      <c r="B689" s="154"/>
      <c r="C689" s="143" t="s">
        <v>542</v>
      </c>
      <c r="D689" s="139"/>
      <c r="E689" s="122"/>
      <c r="F689" s="61"/>
      <c r="G689" s="27"/>
      <c r="H689" s="27"/>
      <c r="I689" s="27"/>
      <c r="J689" s="27"/>
      <c r="K689" s="27"/>
      <c r="L689" s="88"/>
    </row>
    <row r="690" spans="1:12" ht="15.6" x14ac:dyDescent="0.3">
      <c r="A690" s="29"/>
      <c r="B690" s="154"/>
      <c r="C690" s="166" t="s">
        <v>533</v>
      </c>
      <c r="D690" s="139"/>
      <c r="E690" s="122"/>
      <c r="F690" s="61"/>
      <c r="G690" s="27"/>
      <c r="H690" s="27"/>
      <c r="I690" s="27"/>
      <c r="J690" s="27"/>
      <c r="K690" s="27"/>
      <c r="L690" s="88"/>
    </row>
    <row r="691" spans="1:12" ht="93.6" x14ac:dyDescent="0.3">
      <c r="A691" s="29">
        <v>557</v>
      </c>
      <c r="B691" s="154">
        <v>103</v>
      </c>
      <c r="C691" s="160" t="s">
        <v>543</v>
      </c>
      <c r="D691" s="139" t="s">
        <v>552</v>
      </c>
      <c r="E691" s="122">
        <f>3+1</f>
        <v>4</v>
      </c>
      <c r="F691" s="61"/>
      <c r="G691" s="27"/>
      <c r="H691" s="27"/>
      <c r="I691" s="27"/>
      <c r="J691" s="27"/>
      <c r="K691" s="27"/>
      <c r="L691" s="88" t="s">
        <v>1060</v>
      </c>
    </row>
    <row r="692" spans="1:12" ht="78" x14ac:dyDescent="0.3">
      <c r="A692" s="29">
        <v>558</v>
      </c>
      <c r="B692" s="154">
        <v>104</v>
      </c>
      <c r="C692" s="138" t="s">
        <v>535</v>
      </c>
      <c r="D692" s="139" t="s">
        <v>552</v>
      </c>
      <c r="E692" s="122">
        <v>63</v>
      </c>
      <c r="F692" s="161"/>
      <c r="G692" s="27"/>
      <c r="H692" s="27"/>
      <c r="I692" s="27"/>
      <c r="J692" s="27"/>
      <c r="K692" s="27"/>
      <c r="L692" s="161" t="s">
        <v>1061</v>
      </c>
    </row>
    <row r="693" spans="1:12" ht="15.6" x14ac:dyDescent="0.3">
      <c r="A693" s="29"/>
      <c r="B693" s="154"/>
      <c r="C693" s="166" t="s">
        <v>509</v>
      </c>
      <c r="D693" s="139"/>
      <c r="E693" s="122"/>
      <c r="F693" s="61"/>
      <c r="G693" s="27"/>
      <c r="H693" s="27"/>
      <c r="I693" s="27"/>
      <c r="J693" s="27"/>
      <c r="K693" s="27"/>
      <c r="L693" s="88"/>
    </row>
    <row r="694" spans="1:12" ht="62.4" x14ac:dyDescent="0.3">
      <c r="A694" s="29">
        <v>559</v>
      </c>
      <c r="B694" s="154">
        <v>105</v>
      </c>
      <c r="C694" s="138" t="s">
        <v>537</v>
      </c>
      <c r="D694" s="139" t="s">
        <v>552</v>
      </c>
      <c r="E694" s="122">
        <v>2</v>
      </c>
      <c r="F694" s="161"/>
      <c r="G694" s="27"/>
      <c r="H694" s="27"/>
      <c r="I694" s="27"/>
      <c r="J694" s="27"/>
      <c r="K694" s="27"/>
      <c r="L694" s="161" t="s">
        <v>1062</v>
      </c>
    </row>
    <row r="695" spans="1:12" ht="409.6" x14ac:dyDescent="0.3">
      <c r="A695" s="29">
        <v>560</v>
      </c>
      <c r="B695" s="154">
        <v>106</v>
      </c>
      <c r="C695" s="160" t="s">
        <v>538</v>
      </c>
      <c r="D695" s="139" t="s">
        <v>560</v>
      </c>
      <c r="E695" s="122">
        <f>1671+60+76+310</f>
        <v>2117</v>
      </c>
      <c r="F695" s="61"/>
      <c r="G695" s="27"/>
      <c r="H695" s="27"/>
      <c r="I695" s="27"/>
      <c r="J695" s="27"/>
      <c r="K695" s="27"/>
      <c r="L695" s="88" t="s">
        <v>1063</v>
      </c>
    </row>
    <row r="696" spans="1:12" ht="409.6" x14ac:dyDescent="0.3">
      <c r="A696" s="29">
        <v>561</v>
      </c>
      <c r="B696" s="154">
        <v>107</v>
      </c>
      <c r="C696" s="138" t="s">
        <v>539</v>
      </c>
      <c r="D696" s="139" t="s">
        <v>560</v>
      </c>
      <c r="E696" s="122">
        <f>E695</f>
        <v>2117</v>
      </c>
      <c r="F696" s="61"/>
      <c r="G696" s="27"/>
      <c r="H696" s="27"/>
      <c r="I696" s="27"/>
      <c r="J696" s="27"/>
      <c r="K696" s="27"/>
      <c r="L696" s="88" t="s">
        <v>1064</v>
      </c>
    </row>
    <row r="697" spans="1:12" ht="31.2" x14ac:dyDescent="0.3">
      <c r="A697" s="29">
        <v>562</v>
      </c>
      <c r="B697" s="154">
        <v>108</v>
      </c>
      <c r="C697" s="138" t="s">
        <v>540</v>
      </c>
      <c r="D697" s="139" t="s">
        <v>560</v>
      </c>
      <c r="E697" s="122">
        <v>5</v>
      </c>
      <c r="F697" s="161"/>
      <c r="G697" s="27"/>
      <c r="H697" s="27"/>
      <c r="I697" s="27"/>
      <c r="J697" s="27"/>
      <c r="K697" s="27"/>
      <c r="L697" s="161" t="s">
        <v>1058</v>
      </c>
    </row>
    <row r="698" spans="1:12" ht="46.8" x14ac:dyDescent="0.3">
      <c r="A698" s="126">
        <v>563</v>
      </c>
      <c r="B698" s="165">
        <v>109</v>
      </c>
      <c r="C698" s="167" t="s">
        <v>541</v>
      </c>
      <c r="D698" s="168" t="s">
        <v>574</v>
      </c>
      <c r="E698" s="121">
        <v>10</v>
      </c>
      <c r="F698" s="169"/>
      <c r="G698" s="130"/>
      <c r="H698" s="170">
        <f>H697+H688+H664</f>
        <v>0</v>
      </c>
      <c r="I698" s="171"/>
      <c r="J698" s="172"/>
      <c r="K698" s="172"/>
      <c r="L698" s="161" t="s">
        <v>1059</v>
      </c>
    </row>
    <row r="699" spans="1:12" ht="46.8" x14ac:dyDescent="0.3">
      <c r="A699" s="29">
        <v>564</v>
      </c>
      <c r="B699" s="154">
        <v>110</v>
      </c>
      <c r="C699" s="138" t="s">
        <v>544</v>
      </c>
      <c r="D699" s="139" t="s">
        <v>552</v>
      </c>
      <c r="E699" s="122">
        <v>10</v>
      </c>
      <c r="F699" s="161"/>
      <c r="G699" s="27"/>
      <c r="H699" s="173">
        <f>H698*20%</f>
        <v>0</v>
      </c>
      <c r="I699" s="173"/>
      <c r="J699" s="174"/>
      <c r="K699" s="171"/>
      <c r="L699" s="175" t="s">
        <v>1065</v>
      </c>
    </row>
    <row r="700" spans="1:12" ht="39.75" customHeight="1" x14ac:dyDescent="0.3">
      <c r="A700" s="29">
        <v>565</v>
      </c>
      <c r="B700" s="176" t="s">
        <v>4</v>
      </c>
      <c r="C700" s="177" t="s">
        <v>545</v>
      </c>
      <c r="D700" s="146" t="s">
        <v>552</v>
      </c>
      <c r="E700" s="146" t="s">
        <v>585</v>
      </c>
      <c r="F700" s="175"/>
      <c r="G700" s="27"/>
      <c r="H700" s="178">
        <f>H699+H698</f>
        <v>0</v>
      </c>
      <c r="I700" s="173"/>
      <c r="J700" s="179"/>
      <c r="K700" s="171"/>
      <c r="L700" s="175" t="s">
        <v>1066</v>
      </c>
    </row>
    <row r="701" spans="1:12" ht="31.2" x14ac:dyDescent="0.3">
      <c r="A701" s="29">
        <v>566</v>
      </c>
      <c r="B701" s="176" t="s">
        <v>5</v>
      </c>
      <c r="C701" s="180" t="s">
        <v>546</v>
      </c>
      <c r="D701" s="146" t="s">
        <v>552</v>
      </c>
      <c r="E701" s="146" t="s">
        <v>586</v>
      </c>
      <c r="F701" s="175"/>
      <c r="G701" s="27"/>
      <c r="H701" s="27"/>
      <c r="I701" s="27"/>
      <c r="J701" s="27"/>
      <c r="K701" s="27"/>
      <c r="L701" s="175" t="s">
        <v>1067</v>
      </c>
    </row>
    <row r="702" spans="1:12" ht="15.6" x14ac:dyDescent="0.3">
      <c r="A702" s="181"/>
      <c r="B702" s="182"/>
      <c r="C702" s="183" t="s">
        <v>547</v>
      </c>
      <c r="D702" s="181"/>
      <c r="E702" s="184"/>
      <c r="F702" s="184"/>
      <c r="G702" s="184"/>
      <c r="H702" s="185">
        <f>H701+H692+H668</f>
        <v>0</v>
      </c>
      <c r="I702" s="186"/>
      <c r="J702" s="187"/>
      <c r="K702" s="187"/>
      <c r="L702" s="188"/>
    </row>
    <row r="703" spans="1:12" x14ac:dyDescent="0.3">
      <c r="A703" s="27"/>
      <c r="B703" s="27"/>
      <c r="C703" s="189" t="s">
        <v>548</v>
      </c>
      <c r="D703" s="27"/>
      <c r="E703" s="27"/>
      <c r="F703" s="27"/>
      <c r="G703" s="173"/>
      <c r="H703" s="173">
        <f>H702*20%</f>
        <v>0</v>
      </c>
      <c r="I703" s="173"/>
      <c r="J703" s="190"/>
      <c r="K703" s="171"/>
      <c r="L703" s="27"/>
    </row>
    <row r="704" spans="1:12" x14ac:dyDescent="0.3">
      <c r="A704" s="27"/>
      <c r="B704" s="27"/>
      <c r="C704" s="27" t="s">
        <v>549</v>
      </c>
      <c r="D704" s="27"/>
      <c r="E704" s="27"/>
      <c r="F704" s="27"/>
      <c r="G704" s="173"/>
      <c r="H704" s="178">
        <f>H703+H702</f>
        <v>0</v>
      </c>
      <c r="I704" s="173"/>
      <c r="J704" s="191"/>
      <c r="K704" s="171"/>
      <c r="L704" s="27"/>
    </row>
  </sheetData>
  <mergeCells count="10">
    <mergeCell ref="H6:H7"/>
    <mergeCell ref="I6:J6"/>
    <mergeCell ref="K6:K7"/>
    <mergeCell ref="L6:L7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2A7FE-FA5F-4ED9-85AB-FE126EB428CC}">
  <sheetPr>
    <tabColor rgb="FF92D050"/>
  </sheetPr>
  <dimension ref="A1:J98"/>
  <sheetViews>
    <sheetView workbookViewId="0">
      <pane ySplit="1" topLeftCell="A80" activePane="bottomLeft" state="frozen"/>
      <selection pane="bottomLeft" activeCell="N5" sqref="N5"/>
    </sheetView>
  </sheetViews>
  <sheetFormatPr defaultColWidth="9.109375" defaultRowHeight="15" x14ac:dyDescent="0.3"/>
  <cols>
    <col min="1" max="1" width="8" style="304" customWidth="1"/>
    <col min="2" max="2" width="70.21875" style="304" customWidth="1"/>
    <col min="3" max="3" width="33.88671875" style="304" customWidth="1"/>
    <col min="4" max="4" width="20" style="304" hidden="1" customWidth="1"/>
    <col min="5" max="5" width="25" style="304" hidden="1" customWidth="1"/>
    <col min="6" max="6" width="10.88671875" style="304" customWidth="1"/>
    <col min="7" max="7" width="12" style="304" customWidth="1"/>
    <col min="8" max="8" width="13" style="418" bestFit="1" customWidth="1"/>
    <col min="9" max="9" width="19.88671875" style="418" bestFit="1" customWidth="1"/>
    <col min="10" max="16384" width="9.109375" style="304"/>
  </cols>
  <sheetData>
    <row r="1" spans="1:10" s="299" customFormat="1" ht="60" x14ac:dyDescent="0.3">
      <c r="A1" s="333" t="s">
        <v>1369</v>
      </c>
      <c r="B1" s="333" t="s">
        <v>1253</v>
      </c>
      <c r="C1" s="334" t="s">
        <v>1487</v>
      </c>
      <c r="D1" s="334" t="s">
        <v>1488</v>
      </c>
      <c r="E1" s="333" t="s">
        <v>1157</v>
      </c>
      <c r="F1" s="334" t="s">
        <v>1489</v>
      </c>
      <c r="G1" s="390" t="s">
        <v>1490</v>
      </c>
      <c r="H1" s="295" t="s">
        <v>1727</v>
      </c>
      <c r="I1" s="417" t="s">
        <v>1093</v>
      </c>
    </row>
    <row r="2" spans="1:10" x14ac:dyDescent="0.3">
      <c r="A2" s="350"/>
      <c r="B2" s="349" t="s">
        <v>1485</v>
      </c>
      <c r="C2" s="350"/>
      <c r="D2" s="350"/>
      <c r="E2" s="350"/>
      <c r="F2" s="350"/>
      <c r="G2" s="416"/>
      <c r="H2" s="433"/>
      <c r="I2" s="433"/>
    </row>
    <row r="3" spans="1:10" x14ac:dyDescent="0.3">
      <c r="A3" s="378">
        <v>1</v>
      </c>
      <c r="B3" s="349" t="s">
        <v>1403</v>
      </c>
      <c r="C3" s="350"/>
      <c r="D3" s="350"/>
      <c r="E3" s="350"/>
      <c r="F3" s="333" t="s">
        <v>552</v>
      </c>
      <c r="G3" s="413">
        <v>54</v>
      </c>
      <c r="H3" s="423"/>
      <c r="I3" s="423">
        <f>H3*G3</f>
        <v>0</v>
      </c>
    </row>
    <row r="4" spans="1:10" x14ac:dyDescent="0.3">
      <c r="A4" s="378">
        <v>2</v>
      </c>
      <c r="B4" s="349" t="s">
        <v>1404</v>
      </c>
      <c r="C4" s="350"/>
      <c r="D4" s="350"/>
      <c r="E4" s="350"/>
      <c r="F4" s="333" t="s">
        <v>560</v>
      </c>
      <c r="G4" s="413">
        <v>519</v>
      </c>
      <c r="H4" s="423"/>
      <c r="I4" s="423">
        <f t="shared" ref="I4:I67" si="0">H4*G4</f>
        <v>0</v>
      </c>
    </row>
    <row r="5" spans="1:10" x14ac:dyDescent="0.3">
      <c r="A5" s="378">
        <v>3</v>
      </c>
      <c r="B5" s="349" t="s">
        <v>1405</v>
      </c>
      <c r="C5" s="350"/>
      <c r="D5" s="350"/>
      <c r="E5" s="350"/>
      <c r="F5" s="333" t="s">
        <v>560</v>
      </c>
      <c r="G5" s="413">
        <v>455</v>
      </c>
      <c r="H5" s="423"/>
      <c r="I5" s="423">
        <f t="shared" si="0"/>
        <v>0</v>
      </c>
    </row>
    <row r="6" spans="1:10" x14ac:dyDescent="0.3">
      <c r="A6" s="378">
        <v>4</v>
      </c>
      <c r="B6" s="349" t="s">
        <v>1406</v>
      </c>
      <c r="C6" s="350"/>
      <c r="D6" s="350"/>
      <c r="E6" s="350"/>
      <c r="F6" s="333" t="s">
        <v>560</v>
      </c>
      <c r="G6" s="413">
        <v>20</v>
      </c>
      <c r="H6" s="423"/>
      <c r="I6" s="423">
        <f t="shared" si="0"/>
        <v>0</v>
      </c>
    </row>
    <row r="7" spans="1:10" x14ac:dyDescent="0.3">
      <c r="A7" s="350"/>
      <c r="B7" s="432" t="s">
        <v>1760</v>
      </c>
      <c r="C7" s="350"/>
      <c r="D7" s="350"/>
      <c r="E7" s="350"/>
      <c r="F7" s="350"/>
      <c r="G7" s="416"/>
      <c r="H7" s="423"/>
      <c r="I7" s="423">
        <f t="shared" si="0"/>
        <v>0</v>
      </c>
    </row>
    <row r="8" spans="1:10" x14ac:dyDescent="0.3">
      <c r="A8" s="378">
        <v>5</v>
      </c>
      <c r="B8" s="349" t="s">
        <v>1407</v>
      </c>
      <c r="C8" s="333" t="s">
        <v>1408</v>
      </c>
      <c r="D8" s="350"/>
      <c r="E8" s="350"/>
      <c r="F8" s="333" t="s">
        <v>560</v>
      </c>
      <c r="G8" s="438">
        <v>249</v>
      </c>
      <c r="H8" s="437">
        <v>230</v>
      </c>
      <c r="I8" s="437">
        <f t="shared" si="0"/>
        <v>57270</v>
      </c>
      <c r="J8" s="332" t="s">
        <v>1827</v>
      </c>
    </row>
    <row r="9" spans="1:10" x14ac:dyDescent="0.3">
      <c r="A9" s="378">
        <v>6</v>
      </c>
      <c r="B9" s="349" t="s">
        <v>1409</v>
      </c>
      <c r="C9" s="333" t="s">
        <v>1408</v>
      </c>
      <c r="D9" s="350"/>
      <c r="E9" s="350"/>
      <c r="F9" s="333" t="s">
        <v>560</v>
      </c>
      <c r="G9" s="438">
        <v>376</v>
      </c>
      <c r="H9" s="437">
        <v>490</v>
      </c>
      <c r="I9" s="437">
        <f t="shared" si="0"/>
        <v>184240</v>
      </c>
    </row>
    <row r="10" spans="1:10" x14ac:dyDescent="0.3">
      <c r="A10" s="378">
        <v>7</v>
      </c>
      <c r="B10" s="349" t="s">
        <v>1410</v>
      </c>
      <c r="C10" s="333" t="s">
        <v>1408</v>
      </c>
      <c r="D10" s="350"/>
      <c r="E10" s="350"/>
      <c r="F10" s="333" t="s">
        <v>560</v>
      </c>
      <c r="G10" s="438">
        <v>204</v>
      </c>
      <c r="H10" s="437">
        <v>740</v>
      </c>
      <c r="I10" s="437">
        <f t="shared" si="0"/>
        <v>150960</v>
      </c>
    </row>
    <row r="11" spans="1:10" x14ac:dyDescent="0.3">
      <c r="A11" s="378">
        <v>8</v>
      </c>
      <c r="B11" s="349" t="s">
        <v>1411</v>
      </c>
      <c r="C11" s="333" t="s">
        <v>1408</v>
      </c>
      <c r="D11" s="350"/>
      <c r="E11" s="350"/>
      <c r="F11" s="333" t="s">
        <v>560</v>
      </c>
      <c r="G11" s="438">
        <v>130</v>
      </c>
      <c r="H11" s="437">
        <v>1147</v>
      </c>
      <c r="I11" s="437">
        <f t="shared" si="0"/>
        <v>149110</v>
      </c>
    </row>
    <row r="12" spans="1:10" x14ac:dyDescent="0.3">
      <c r="A12" s="378">
        <v>9</v>
      </c>
      <c r="B12" s="349" t="s">
        <v>1412</v>
      </c>
      <c r="C12" s="333" t="s">
        <v>1408</v>
      </c>
      <c r="D12" s="350"/>
      <c r="E12" s="350"/>
      <c r="F12" s="333" t="s">
        <v>560</v>
      </c>
      <c r="G12" s="438">
        <v>28</v>
      </c>
      <c r="H12" s="437">
        <v>1825</v>
      </c>
      <c r="I12" s="437">
        <f t="shared" si="0"/>
        <v>51100</v>
      </c>
    </row>
    <row r="13" spans="1:10" x14ac:dyDescent="0.3">
      <c r="A13" s="378">
        <v>10</v>
      </c>
      <c r="B13" s="349" t="s">
        <v>1413</v>
      </c>
      <c r="C13" s="350"/>
      <c r="D13" s="350"/>
      <c r="E13" s="350"/>
      <c r="F13" s="333" t="s">
        <v>552</v>
      </c>
      <c r="G13" s="438">
        <v>50</v>
      </c>
      <c r="H13" s="437"/>
      <c r="I13" s="437">
        <f t="shared" si="0"/>
        <v>0</v>
      </c>
    </row>
    <row r="14" spans="1:10" x14ac:dyDescent="0.3">
      <c r="A14" s="378">
        <v>11</v>
      </c>
      <c r="B14" s="349" t="s">
        <v>1414</v>
      </c>
      <c r="C14" s="333" t="s">
        <v>1408</v>
      </c>
      <c r="D14" s="350"/>
      <c r="E14" s="350"/>
      <c r="F14" s="333" t="s">
        <v>552</v>
      </c>
      <c r="G14" s="438">
        <v>70</v>
      </c>
      <c r="H14" s="437">
        <v>266</v>
      </c>
      <c r="I14" s="437">
        <f t="shared" si="0"/>
        <v>18620</v>
      </c>
    </row>
    <row r="15" spans="1:10" x14ac:dyDescent="0.3">
      <c r="A15" s="378">
        <v>12</v>
      </c>
      <c r="B15" s="349" t="s">
        <v>1415</v>
      </c>
      <c r="C15" s="333" t="s">
        <v>1408</v>
      </c>
      <c r="D15" s="350"/>
      <c r="E15" s="350"/>
      <c r="F15" s="333" t="s">
        <v>552</v>
      </c>
      <c r="G15" s="438">
        <v>38</v>
      </c>
      <c r="H15" s="437">
        <v>639.9</v>
      </c>
      <c r="I15" s="437">
        <f t="shared" si="0"/>
        <v>24316.2</v>
      </c>
    </row>
    <row r="16" spans="1:10" x14ac:dyDescent="0.3">
      <c r="A16" s="378">
        <v>13</v>
      </c>
      <c r="B16" s="349" t="s">
        <v>1416</v>
      </c>
      <c r="C16" s="333" t="s">
        <v>1408</v>
      </c>
      <c r="D16" s="350"/>
      <c r="E16" s="350"/>
      <c r="F16" s="333" t="s">
        <v>552</v>
      </c>
      <c r="G16" s="438">
        <v>15</v>
      </c>
      <c r="H16" s="437">
        <v>1084.0439999999999</v>
      </c>
      <c r="I16" s="437">
        <f t="shared" si="0"/>
        <v>16260.659999999998</v>
      </c>
    </row>
    <row r="17" spans="1:9" x14ac:dyDescent="0.3">
      <c r="A17" s="378">
        <v>14</v>
      </c>
      <c r="B17" s="349" t="s">
        <v>1417</v>
      </c>
      <c r="C17" s="333" t="s">
        <v>1408</v>
      </c>
      <c r="D17" s="350"/>
      <c r="E17" s="350"/>
      <c r="F17" s="333" t="s">
        <v>552</v>
      </c>
      <c r="G17" s="438">
        <v>5</v>
      </c>
      <c r="H17" s="437">
        <v>1680</v>
      </c>
      <c r="I17" s="437">
        <f t="shared" si="0"/>
        <v>8400</v>
      </c>
    </row>
    <row r="18" spans="1:9" x14ac:dyDescent="0.3">
      <c r="A18" s="378">
        <v>15</v>
      </c>
      <c r="B18" s="349" t="s">
        <v>1418</v>
      </c>
      <c r="C18" s="333" t="s">
        <v>1408</v>
      </c>
      <c r="D18" s="350"/>
      <c r="E18" s="350"/>
      <c r="F18" s="333" t="s">
        <v>552</v>
      </c>
      <c r="G18" s="438">
        <v>2</v>
      </c>
      <c r="H18" s="437">
        <v>2232</v>
      </c>
      <c r="I18" s="437">
        <f t="shared" si="0"/>
        <v>4464</v>
      </c>
    </row>
    <row r="19" spans="1:9" x14ac:dyDescent="0.3">
      <c r="A19" s="378">
        <v>16</v>
      </c>
      <c r="B19" s="349" t="s">
        <v>1419</v>
      </c>
      <c r="C19" s="333" t="s">
        <v>1408</v>
      </c>
      <c r="D19" s="350"/>
      <c r="E19" s="350"/>
      <c r="F19" s="333" t="s">
        <v>552</v>
      </c>
      <c r="G19" s="438">
        <v>28</v>
      </c>
      <c r="H19" s="437">
        <v>982.8</v>
      </c>
      <c r="I19" s="437">
        <f t="shared" si="0"/>
        <v>27518.399999999998</v>
      </c>
    </row>
    <row r="20" spans="1:9" x14ac:dyDescent="0.3">
      <c r="A20" s="378">
        <v>17</v>
      </c>
      <c r="B20" s="349" t="s">
        <v>1420</v>
      </c>
      <c r="C20" s="333" t="s">
        <v>1408</v>
      </c>
      <c r="D20" s="350"/>
      <c r="E20" s="350"/>
      <c r="F20" s="333" t="s">
        <v>552</v>
      </c>
      <c r="G20" s="438">
        <v>30</v>
      </c>
      <c r="H20" s="437">
        <v>1876.8</v>
      </c>
      <c r="I20" s="437">
        <f t="shared" si="0"/>
        <v>56304</v>
      </c>
    </row>
    <row r="21" spans="1:9" x14ac:dyDescent="0.3">
      <c r="A21" s="378">
        <v>18</v>
      </c>
      <c r="B21" s="349" t="s">
        <v>1421</v>
      </c>
      <c r="C21" s="333" t="s">
        <v>1408</v>
      </c>
      <c r="D21" s="350"/>
      <c r="E21" s="350"/>
      <c r="F21" s="333" t="s">
        <v>552</v>
      </c>
      <c r="G21" s="438">
        <v>12</v>
      </c>
      <c r="H21" s="437">
        <v>3786</v>
      </c>
      <c r="I21" s="437">
        <f t="shared" si="0"/>
        <v>45432</v>
      </c>
    </row>
    <row r="22" spans="1:9" x14ac:dyDescent="0.3">
      <c r="A22" s="378">
        <v>19</v>
      </c>
      <c r="B22" s="349" t="s">
        <v>1422</v>
      </c>
      <c r="C22" s="333" t="s">
        <v>1408</v>
      </c>
      <c r="D22" s="350"/>
      <c r="E22" s="350"/>
      <c r="F22" s="333" t="s">
        <v>552</v>
      </c>
      <c r="G22" s="438">
        <v>4</v>
      </c>
      <c r="H22" s="437">
        <v>6710.4</v>
      </c>
      <c r="I22" s="437">
        <f t="shared" si="0"/>
        <v>26841.599999999999</v>
      </c>
    </row>
    <row r="23" spans="1:9" x14ac:dyDescent="0.3">
      <c r="A23" s="378">
        <v>20</v>
      </c>
      <c r="B23" s="349" t="s">
        <v>1423</v>
      </c>
      <c r="C23" s="333" t="s">
        <v>1408</v>
      </c>
      <c r="D23" s="350"/>
      <c r="E23" s="350"/>
      <c r="F23" s="333" t="s">
        <v>552</v>
      </c>
      <c r="G23" s="438">
        <v>2</v>
      </c>
      <c r="H23" s="437">
        <v>10677.6</v>
      </c>
      <c r="I23" s="437">
        <f t="shared" si="0"/>
        <v>21355.200000000001</v>
      </c>
    </row>
    <row r="24" spans="1:9" ht="30" x14ac:dyDescent="0.3">
      <c r="A24" s="378">
        <v>21</v>
      </c>
      <c r="B24" s="349" t="s">
        <v>1424</v>
      </c>
      <c r="C24" s="333" t="s">
        <v>1408</v>
      </c>
      <c r="D24" s="350"/>
      <c r="E24" s="350"/>
      <c r="F24" s="333" t="s">
        <v>552</v>
      </c>
      <c r="G24" s="438">
        <v>18</v>
      </c>
      <c r="H24" s="437">
        <v>3240</v>
      </c>
      <c r="I24" s="437">
        <f t="shared" si="0"/>
        <v>58320</v>
      </c>
    </row>
    <row r="25" spans="1:9" ht="30" x14ac:dyDescent="0.3">
      <c r="A25" s="378">
        <v>22</v>
      </c>
      <c r="B25" s="349" t="s">
        <v>1425</v>
      </c>
      <c r="C25" s="333" t="s">
        <v>1408</v>
      </c>
      <c r="D25" s="350"/>
      <c r="E25" s="350"/>
      <c r="F25" s="333" t="s">
        <v>552</v>
      </c>
      <c r="G25" s="438">
        <v>4</v>
      </c>
      <c r="H25" s="437">
        <v>6412.8</v>
      </c>
      <c r="I25" s="437">
        <f t="shared" si="0"/>
        <v>25651.200000000001</v>
      </c>
    </row>
    <row r="26" spans="1:9" ht="30" x14ac:dyDescent="0.3">
      <c r="A26" s="378">
        <v>23</v>
      </c>
      <c r="B26" s="349" t="s">
        <v>1426</v>
      </c>
      <c r="C26" s="333" t="s">
        <v>1408</v>
      </c>
      <c r="D26" s="350"/>
      <c r="E26" s="350"/>
      <c r="F26" s="333" t="s">
        <v>552</v>
      </c>
      <c r="G26" s="438">
        <v>6</v>
      </c>
      <c r="H26" s="437">
        <v>6007.2</v>
      </c>
      <c r="I26" s="437">
        <f t="shared" si="0"/>
        <v>36043.199999999997</v>
      </c>
    </row>
    <row r="27" spans="1:9" ht="30" x14ac:dyDescent="0.3">
      <c r="A27" s="378">
        <v>24</v>
      </c>
      <c r="B27" s="349" t="s">
        <v>1427</v>
      </c>
      <c r="C27" s="333" t="s">
        <v>1408</v>
      </c>
      <c r="D27" s="350"/>
      <c r="E27" s="350"/>
      <c r="F27" s="333" t="s">
        <v>552</v>
      </c>
      <c r="G27" s="438">
        <v>3</v>
      </c>
      <c r="H27" s="437">
        <v>11280</v>
      </c>
      <c r="I27" s="437">
        <f t="shared" si="0"/>
        <v>33840</v>
      </c>
    </row>
    <row r="28" spans="1:9" ht="30" x14ac:dyDescent="0.3">
      <c r="A28" s="378">
        <v>25</v>
      </c>
      <c r="B28" s="349" t="s">
        <v>1428</v>
      </c>
      <c r="C28" s="333" t="s">
        <v>1408</v>
      </c>
      <c r="D28" s="350"/>
      <c r="E28" s="350"/>
      <c r="F28" s="333" t="s">
        <v>552</v>
      </c>
      <c r="G28" s="438">
        <v>1</v>
      </c>
      <c r="H28" s="437">
        <v>11376</v>
      </c>
      <c r="I28" s="437">
        <f t="shared" si="0"/>
        <v>11376</v>
      </c>
    </row>
    <row r="29" spans="1:9" ht="30" x14ac:dyDescent="0.3">
      <c r="A29" s="378">
        <v>26</v>
      </c>
      <c r="B29" s="349" t="s">
        <v>1429</v>
      </c>
      <c r="C29" s="333" t="s">
        <v>1408</v>
      </c>
      <c r="D29" s="350"/>
      <c r="E29" s="350"/>
      <c r="F29" s="333" t="s">
        <v>552</v>
      </c>
      <c r="G29" s="438">
        <v>4</v>
      </c>
      <c r="H29" s="437">
        <v>10963.199999999999</v>
      </c>
      <c r="I29" s="437">
        <f t="shared" si="0"/>
        <v>43852.799999999996</v>
      </c>
    </row>
    <row r="30" spans="1:9" ht="30" x14ac:dyDescent="0.3">
      <c r="A30" s="378">
        <v>27</v>
      </c>
      <c r="B30" s="349" t="s">
        <v>1430</v>
      </c>
      <c r="C30" s="333" t="s">
        <v>1408</v>
      </c>
      <c r="D30" s="350"/>
      <c r="E30" s="350"/>
      <c r="F30" s="333" t="s">
        <v>552</v>
      </c>
      <c r="G30" s="438">
        <v>1</v>
      </c>
      <c r="H30" s="437">
        <v>15120</v>
      </c>
      <c r="I30" s="437">
        <f t="shared" si="0"/>
        <v>15120</v>
      </c>
    </row>
    <row r="31" spans="1:9" ht="30" x14ac:dyDescent="0.3">
      <c r="A31" s="378">
        <v>28</v>
      </c>
      <c r="B31" s="349" t="s">
        <v>1431</v>
      </c>
      <c r="C31" s="333" t="s">
        <v>1408</v>
      </c>
      <c r="D31" s="350"/>
      <c r="E31" s="350"/>
      <c r="F31" s="333" t="s">
        <v>552</v>
      </c>
      <c r="G31" s="438">
        <v>1</v>
      </c>
      <c r="H31" s="437">
        <v>16200</v>
      </c>
      <c r="I31" s="437">
        <f t="shared" si="0"/>
        <v>16200</v>
      </c>
    </row>
    <row r="32" spans="1:9" x14ac:dyDescent="0.3">
      <c r="A32" s="378">
        <v>29</v>
      </c>
      <c r="B32" s="349" t="s">
        <v>1432</v>
      </c>
      <c r="C32" s="333" t="s">
        <v>1408</v>
      </c>
      <c r="D32" s="350"/>
      <c r="E32" s="350"/>
      <c r="F32" s="333" t="s">
        <v>552</v>
      </c>
      <c r="G32" s="438">
        <v>2</v>
      </c>
      <c r="H32" s="437">
        <v>3300</v>
      </c>
      <c r="I32" s="437">
        <f t="shared" si="0"/>
        <v>6600</v>
      </c>
    </row>
    <row r="33" spans="1:9" x14ac:dyDescent="0.3">
      <c r="A33" s="378">
        <v>30</v>
      </c>
      <c r="B33" s="349" t="s">
        <v>1433</v>
      </c>
      <c r="C33" s="333" t="s">
        <v>1408</v>
      </c>
      <c r="D33" s="350"/>
      <c r="E33" s="350"/>
      <c r="F33" s="333" t="s">
        <v>552</v>
      </c>
      <c r="G33" s="438">
        <v>1</v>
      </c>
      <c r="H33" s="437">
        <v>5040</v>
      </c>
      <c r="I33" s="437">
        <f t="shared" si="0"/>
        <v>5040</v>
      </c>
    </row>
    <row r="34" spans="1:9" ht="30" x14ac:dyDescent="0.3">
      <c r="A34" s="378">
        <v>31</v>
      </c>
      <c r="B34" s="349" t="s">
        <v>1434</v>
      </c>
      <c r="C34" s="333" t="s">
        <v>1408</v>
      </c>
      <c r="D34" s="350"/>
      <c r="E34" s="350"/>
      <c r="F34" s="333" t="s">
        <v>552</v>
      </c>
      <c r="G34" s="438">
        <v>5</v>
      </c>
      <c r="H34" s="437">
        <v>6044.4</v>
      </c>
      <c r="I34" s="437">
        <f t="shared" si="0"/>
        <v>30222</v>
      </c>
    </row>
    <row r="35" spans="1:9" x14ac:dyDescent="0.3">
      <c r="A35" s="378">
        <v>32</v>
      </c>
      <c r="B35" s="349" t="s">
        <v>1435</v>
      </c>
      <c r="C35" s="333" t="s">
        <v>1408</v>
      </c>
      <c r="D35" s="350"/>
      <c r="E35" s="350"/>
      <c r="F35" s="333" t="s">
        <v>552</v>
      </c>
      <c r="G35" s="438">
        <v>3</v>
      </c>
      <c r="H35" s="437">
        <v>6318</v>
      </c>
      <c r="I35" s="437">
        <f t="shared" si="0"/>
        <v>18954</v>
      </c>
    </row>
    <row r="36" spans="1:9" x14ac:dyDescent="0.3">
      <c r="A36" s="378">
        <v>33</v>
      </c>
      <c r="B36" s="349" t="s">
        <v>1436</v>
      </c>
      <c r="C36" s="333" t="s">
        <v>1408</v>
      </c>
      <c r="D36" s="350"/>
      <c r="E36" s="350"/>
      <c r="F36" s="333" t="s">
        <v>552</v>
      </c>
      <c r="G36" s="438">
        <v>6</v>
      </c>
      <c r="H36" s="437">
        <v>3482.4</v>
      </c>
      <c r="I36" s="437">
        <f t="shared" si="0"/>
        <v>20894.400000000001</v>
      </c>
    </row>
    <row r="37" spans="1:9" x14ac:dyDescent="0.3">
      <c r="A37" s="378">
        <v>34</v>
      </c>
      <c r="B37" s="349" t="s">
        <v>1437</v>
      </c>
      <c r="C37" s="333" t="s">
        <v>1408</v>
      </c>
      <c r="D37" s="350"/>
      <c r="E37" s="350"/>
      <c r="F37" s="333" t="s">
        <v>552</v>
      </c>
      <c r="G37" s="438">
        <v>10</v>
      </c>
      <c r="H37" s="437">
        <v>1214.3999999999999</v>
      </c>
      <c r="I37" s="437">
        <f t="shared" si="0"/>
        <v>12143.999999999998</v>
      </c>
    </row>
    <row r="38" spans="1:9" x14ac:dyDescent="0.3">
      <c r="A38" s="378">
        <v>35</v>
      </c>
      <c r="B38" s="349" t="s">
        <v>1438</v>
      </c>
      <c r="C38" s="333" t="s">
        <v>1408</v>
      </c>
      <c r="D38" s="350"/>
      <c r="E38" s="350"/>
      <c r="F38" s="333" t="s">
        <v>552</v>
      </c>
      <c r="G38" s="438">
        <v>30</v>
      </c>
      <c r="H38" s="437">
        <v>1100.3999999999999</v>
      </c>
      <c r="I38" s="437">
        <f t="shared" si="0"/>
        <v>33011.999999999993</v>
      </c>
    </row>
    <row r="39" spans="1:9" x14ac:dyDescent="0.3">
      <c r="A39" s="378">
        <v>36</v>
      </c>
      <c r="B39" s="349" t="s">
        <v>1439</v>
      </c>
      <c r="C39" s="333" t="s">
        <v>1408</v>
      </c>
      <c r="D39" s="350"/>
      <c r="E39" s="350"/>
      <c r="F39" s="333" t="s">
        <v>552</v>
      </c>
      <c r="G39" s="438">
        <v>23</v>
      </c>
      <c r="H39" s="437">
        <v>324</v>
      </c>
      <c r="I39" s="437">
        <f t="shared" si="0"/>
        <v>7452</v>
      </c>
    </row>
    <row r="40" spans="1:9" x14ac:dyDescent="0.3">
      <c r="A40" s="378">
        <v>37</v>
      </c>
      <c r="B40" s="349" t="s">
        <v>1440</v>
      </c>
      <c r="C40" s="333" t="s">
        <v>1408</v>
      </c>
      <c r="D40" s="350"/>
      <c r="E40" s="350"/>
      <c r="F40" s="333" t="s">
        <v>552</v>
      </c>
      <c r="G40" s="438">
        <v>1</v>
      </c>
      <c r="H40" s="437">
        <v>4456.8</v>
      </c>
      <c r="I40" s="437">
        <f t="shared" si="0"/>
        <v>4456.8</v>
      </c>
    </row>
    <row r="41" spans="1:9" x14ac:dyDescent="0.3">
      <c r="A41" s="378">
        <v>38</v>
      </c>
      <c r="B41" s="349" t="s">
        <v>1441</v>
      </c>
      <c r="C41" s="333" t="s">
        <v>1408</v>
      </c>
      <c r="D41" s="350"/>
      <c r="E41" s="350"/>
      <c r="F41" s="333" t="s">
        <v>552</v>
      </c>
      <c r="G41" s="438">
        <v>1</v>
      </c>
      <c r="H41" s="437">
        <v>4200</v>
      </c>
      <c r="I41" s="437">
        <f t="shared" si="0"/>
        <v>4200</v>
      </c>
    </row>
    <row r="42" spans="1:9" x14ac:dyDescent="0.3">
      <c r="A42" s="378">
        <v>39</v>
      </c>
      <c r="B42" s="349" t="s">
        <v>1442</v>
      </c>
      <c r="C42" s="333" t="s">
        <v>1408</v>
      </c>
      <c r="D42" s="350"/>
      <c r="E42" s="350"/>
      <c r="F42" s="333" t="s">
        <v>552</v>
      </c>
      <c r="G42" s="438">
        <v>3</v>
      </c>
      <c r="H42" s="437">
        <v>4560</v>
      </c>
      <c r="I42" s="437">
        <f t="shared" si="0"/>
        <v>13680</v>
      </c>
    </row>
    <row r="43" spans="1:9" x14ac:dyDescent="0.3">
      <c r="A43" s="378">
        <v>40</v>
      </c>
      <c r="B43" s="349" t="s">
        <v>1443</v>
      </c>
      <c r="C43" s="333" t="s">
        <v>1408</v>
      </c>
      <c r="D43" s="350"/>
      <c r="E43" s="350"/>
      <c r="F43" s="333" t="s">
        <v>552</v>
      </c>
      <c r="G43" s="438">
        <v>12</v>
      </c>
      <c r="H43" s="437">
        <v>2028</v>
      </c>
      <c r="I43" s="437">
        <f t="shared" si="0"/>
        <v>24336</v>
      </c>
    </row>
    <row r="44" spans="1:9" x14ac:dyDescent="0.3">
      <c r="A44" s="378">
        <v>41</v>
      </c>
      <c r="B44" s="349" t="s">
        <v>1444</v>
      </c>
      <c r="C44" s="333" t="s">
        <v>1408</v>
      </c>
      <c r="D44" s="350"/>
      <c r="E44" s="350"/>
      <c r="F44" s="333" t="s">
        <v>552</v>
      </c>
      <c r="G44" s="438">
        <v>6</v>
      </c>
      <c r="H44" s="437">
        <v>2124</v>
      </c>
      <c r="I44" s="437">
        <f t="shared" si="0"/>
        <v>12744</v>
      </c>
    </row>
    <row r="45" spans="1:9" x14ac:dyDescent="0.3">
      <c r="A45" s="378">
        <v>42</v>
      </c>
      <c r="B45" s="349" t="s">
        <v>1445</v>
      </c>
      <c r="C45" s="333" t="s">
        <v>1408</v>
      </c>
      <c r="D45" s="350"/>
      <c r="E45" s="350"/>
      <c r="F45" s="333" t="s">
        <v>552</v>
      </c>
      <c r="G45" s="438">
        <v>1</v>
      </c>
      <c r="H45" s="437">
        <v>2595.6</v>
      </c>
      <c r="I45" s="437">
        <f t="shared" si="0"/>
        <v>2595.6</v>
      </c>
    </row>
    <row r="46" spans="1:9" x14ac:dyDescent="0.3">
      <c r="A46" s="378">
        <v>43</v>
      </c>
      <c r="B46" s="349" t="s">
        <v>1446</v>
      </c>
      <c r="C46" s="333" t="s">
        <v>1408</v>
      </c>
      <c r="D46" s="350"/>
      <c r="E46" s="350"/>
      <c r="F46" s="333" t="s">
        <v>552</v>
      </c>
      <c r="G46" s="438">
        <v>1</v>
      </c>
      <c r="H46" s="437">
        <v>6600</v>
      </c>
      <c r="I46" s="437">
        <f t="shared" si="0"/>
        <v>6600</v>
      </c>
    </row>
    <row r="47" spans="1:9" x14ac:dyDescent="0.3">
      <c r="A47" s="378">
        <v>44</v>
      </c>
      <c r="B47" s="349" t="s">
        <v>1447</v>
      </c>
      <c r="C47" s="333" t="s">
        <v>1408</v>
      </c>
      <c r="D47" s="350"/>
      <c r="E47" s="350"/>
      <c r="F47" s="333" t="s">
        <v>552</v>
      </c>
      <c r="G47" s="438">
        <v>2</v>
      </c>
      <c r="H47" s="437">
        <v>4400</v>
      </c>
      <c r="I47" s="437">
        <f t="shared" si="0"/>
        <v>8800</v>
      </c>
    </row>
    <row r="48" spans="1:9" x14ac:dyDescent="0.3">
      <c r="A48" s="350"/>
      <c r="B48" s="349" t="s">
        <v>1486</v>
      </c>
      <c r="C48" s="350"/>
      <c r="D48" s="350"/>
      <c r="E48" s="350"/>
      <c r="F48" s="350"/>
      <c r="G48" s="469"/>
      <c r="H48" s="437"/>
      <c r="I48" s="437">
        <f t="shared" si="0"/>
        <v>0</v>
      </c>
    </row>
    <row r="49" spans="1:9" x14ac:dyDescent="0.3">
      <c r="A49" s="378">
        <v>45</v>
      </c>
      <c r="B49" s="349" t="s">
        <v>1448</v>
      </c>
      <c r="C49" s="350"/>
      <c r="D49" s="350"/>
      <c r="E49" s="350"/>
      <c r="F49" s="333" t="s">
        <v>552</v>
      </c>
      <c r="G49" s="438">
        <v>72</v>
      </c>
      <c r="H49" s="437">
        <f>H50+H51</f>
        <v>11900</v>
      </c>
      <c r="I49" s="437">
        <f t="shared" si="0"/>
        <v>856800</v>
      </c>
    </row>
    <row r="50" spans="1:9" x14ac:dyDescent="0.3">
      <c r="A50" s="350"/>
      <c r="B50" s="349" t="s">
        <v>1449</v>
      </c>
      <c r="C50" s="350"/>
      <c r="D50" s="350"/>
      <c r="E50" s="350"/>
      <c r="F50" s="350"/>
      <c r="G50" s="469"/>
      <c r="H50" s="437">
        <v>4700</v>
      </c>
      <c r="I50" s="437"/>
    </row>
    <row r="51" spans="1:9" x14ac:dyDescent="0.3">
      <c r="A51" s="350"/>
      <c r="B51" s="349" t="s">
        <v>1450</v>
      </c>
      <c r="C51" s="350"/>
      <c r="D51" s="350"/>
      <c r="E51" s="350"/>
      <c r="F51" s="350"/>
      <c r="G51" s="469"/>
      <c r="H51" s="437">
        <f>4700+2500</f>
        <v>7200</v>
      </c>
      <c r="I51" s="437"/>
    </row>
    <row r="52" spans="1:9" x14ac:dyDescent="0.3">
      <c r="A52" s="378">
        <v>46</v>
      </c>
      <c r="B52" s="349" t="s">
        <v>1451</v>
      </c>
      <c r="C52" s="350"/>
      <c r="D52" s="350"/>
      <c r="E52" s="350"/>
      <c r="F52" s="333" t="s">
        <v>552</v>
      </c>
      <c r="G52" s="438">
        <v>313</v>
      </c>
      <c r="H52" s="437">
        <v>250</v>
      </c>
      <c r="I52" s="437">
        <f t="shared" si="0"/>
        <v>78250</v>
      </c>
    </row>
    <row r="53" spans="1:9" x14ac:dyDescent="0.3">
      <c r="A53" s="378">
        <v>47</v>
      </c>
      <c r="B53" s="349" t="s">
        <v>1452</v>
      </c>
      <c r="C53" s="350"/>
      <c r="D53" s="350"/>
      <c r="E53" s="350"/>
      <c r="F53" s="333" t="s">
        <v>552</v>
      </c>
      <c r="G53" s="438">
        <v>106</v>
      </c>
      <c r="H53" s="437">
        <v>200</v>
      </c>
      <c r="I53" s="437">
        <f t="shared" si="0"/>
        <v>21200</v>
      </c>
    </row>
    <row r="54" spans="1:9" x14ac:dyDescent="0.3">
      <c r="A54" s="378">
        <v>48</v>
      </c>
      <c r="B54" s="349" t="s">
        <v>1453</v>
      </c>
      <c r="C54" s="350"/>
      <c r="D54" s="350"/>
      <c r="E54" s="350"/>
      <c r="F54" s="333" t="s">
        <v>552</v>
      </c>
      <c r="G54" s="438">
        <v>216</v>
      </c>
      <c r="H54" s="437">
        <v>220</v>
      </c>
      <c r="I54" s="437">
        <f t="shared" si="0"/>
        <v>47520</v>
      </c>
    </row>
    <row r="55" spans="1:9" x14ac:dyDescent="0.3">
      <c r="A55" s="378">
        <v>49</v>
      </c>
      <c r="B55" s="349" t="s">
        <v>1454</v>
      </c>
      <c r="C55" s="350"/>
      <c r="D55" s="350"/>
      <c r="E55" s="350"/>
      <c r="F55" s="333" t="s">
        <v>552</v>
      </c>
      <c r="G55" s="438">
        <v>101</v>
      </c>
      <c r="H55" s="437">
        <v>210</v>
      </c>
      <c r="I55" s="437">
        <f t="shared" si="0"/>
        <v>21210</v>
      </c>
    </row>
    <row r="56" spans="1:9" x14ac:dyDescent="0.3">
      <c r="A56" s="378">
        <v>50</v>
      </c>
      <c r="B56" s="349" t="s">
        <v>1455</v>
      </c>
      <c r="C56" s="350"/>
      <c r="D56" s="350"/>
      <c r="E56" s="350"/>
      <c r="F56" s="333" t="s">
        <v>552</v>
      </c>
      <c r="G56" s="438">
        <v>24</v>
      </c>
      <c r="H56" s="437">
        <v>360</v>
      </c>
      <c r="I56" s="437">
        <f t="shared" si="0"/>
        <v>8640</v>
      </c>
    </row>
    <row r="57" spans="1:9" x14ac:dyDescent="0.3">
      <c r="A57" s="378">
        <v>51</v>
      </c>
      <c r="B57" s="349" t="s">
        <v>1456</v>
      </c>
      <c r="C57" s="350"/>
      <c r="D57" s="350"/>
      <c r="E57" s="350"/>
      <c r="F57" s="333" t="s">
        <v>552</v>
      </c>
      <c r="G57" s="438">
        <v>447</v>
      </c>
      <c r="H57" s="437">
        <v>1.5</v>
      </c>
      <c r="I57" s="437">
        <f t="shared" si="0"/>
        <v>670.5</v>
      </c>
    </row>
    <row r="58" spans="1:9" x14ac:dyDescent="0.3">
      <c r="A58" s="378">
        <v>52</v>
      </c>
      <c r="B58" s="349" t="s">
        <v>1457</v>
      </c>
      <c r="C58" s="350"/>
      <c r="D58" s="350"/>
      <c r="E58" s="350"/>
      <c r="F58" s="333" t="s">
        <v>552</v>
      </c>
      <c r="G58" s="438">
        <v>447</v>
      </c>
      <c r="H58" s="437">
        <v>1.2</v>
      </c>
      <c r="I58" s="437">
        <f t="shared" si="0"/>
        <v>536.4</v>
      </c>
    </row>
    <row r="59" spans="1:9" x14ac:dyDescent="0.3">
      <c r="A59" s="378">
        <v>53</v>
      </c>
      <c r="B59" s="349" t="s">
        <v>1458</v>
      </c>
      <c r="C59" s="350"/>
      <c r="D59" s="350"/>
      <c r="E59" s="350"/>
      <c r="F59" s="333" t="s">
        <v>1459</v>
      </c>
      <c r="G59" s="438">
        <v>13</v>
      </c>
      <c r="H59" s="437">
        <f>H60+H61+H62</f>
        <v>670</v>
      </c>
      <c r="I59" s="437">
        <f t="shared" si="0"/>
        <v>8710</v>
      </c>
    </row>
    <row r="60" spans="1:9" x14ac:dyDescent="0.3">
      <c r="A60" s="350"/>
      <c r="B60" s="349" t="s">
        <v>1460</v>
      </c>
      <c r="C60" s="350"/>
      <c r="D60" s="350"/>
      <c r="E60" s="350"/>
      <c r="F60" s="350"/>
      <c r="G60" s="469"/>
      <c r="H60" s="437">
        <v>250</v>
      </c>
      <c r="I60" s="437">
        <f t="shared" si="0"/>
        <v>0</v>
      </c>
    </row>
    <row r="61" spans="1:9" x14ac:dyDescent="0.3">
      <c r="A61" s="350"/>
      <c r="B61" s="349" t="s">
        <v>1461</v>
      </c>
      <c r="C61" s="350"/>
      <c r="D61" s="350"/>
      <c r="E61" s="350"/>
      <c r="F61" s="350"/>
      <c r="G61" s="469"/>
      <c r="H61" s="437">
        <v>300</v>
      </c>
      <c r="I61" s="437">
        <f t="shared" si="0"/>
        <v>0</v>
      </c>
    </row>
    <row r="62" spans="1:9" x14ac:dyDescent="0.3">
      <c r="A62" s="350"/>
      <c r="B62" s="349" t="s">
        <v>1462</v>
      </c>
      <c r="C62" s="350"/>
      <c r="D62" s="350"/>
      <c r="E62" s="350"/>
      <c r="F62" s="350"/>
      <c r="G62" s="469"/>
      <c r="H62" s="437">
        <v>120</v>
      </c>
      <c r="I62" s="437">
        <f t="shared" si="0"/>
        <v>0</v>
      </c>
    </row>
    <row r="63" spans="1:9" x14ac:dyDescent="0.3">
      <c r="A63" s="378">
        <v>54</v>
      </c>
      <c r="B63" s="349" t="s">
        <v>1463</v>
      </c>
      <c r="C63" s="350"/>
      <c r="D63" s="350"/>
      <c r="E63" s="350"/>
      <c r="F63" s="333" t="s">
        <v>1459</v>
      </c>
      <c r="G63" s="438">
        <v>6</v>
      </c>
      <c r="H63" s="437">
        <f>H64+H65+H66</f>
        <v>1520</v>
      </c>
      <c r="I63" s="437">
        <f t="shared" si="0"/>
        <v>9120</v>
      </c>
    </row>
    <row r="64" spans="1:9" x14ac:dyDescent="0.3">
      <c r="A64" s="350"/>
      <c r="B64" s="349" t="s">
        <v>1464</v>
      </c>
      <c r="C64" s="350"/>
      <c r="D64" s="350"/>
      <c r="E64" s="350"/>
      <c r="F64" s="350"/>
      <c r="G64" s="469"/>
      <c r="H64" s="437">
        <v>1100</v>
      </c>
      <c r="I64" s="437">
        <f t="shared" si="0"/>
        <v>0</v>
      </c>
    </row>
    <row r="65" spans="1:10" x14ac:dyDescent="0.3">
      <c r="A65" s="350"/>
      <c r="B65" s="349" t="s">
        <v>1461</v>
      </c>
      <c r="C65" s="350"/>
      <c r="D65" s="350"/>
      <c r="E65" s="350"/>
      <c r="F65" s="350"/>
      <c r="G65" s="469"/>
      <c r="H65" s="437">
        <v>300</v>
      </c>
      <c r="I65" s="437">
        <f t="shared" si="0"/>
        <v>0</v>
      </c>
    </row>
    <row r="66" spans="1:10" x14ac:dyDescent="0.3">
      <c r="A66" s="350"/>
      <c r="B66" s="349" t="s">
        <v>1462</v>
      </c>
      <c r="C66" s="350"/>
      <c r="D66" s="350"/>
      <c r="E66" s="350"/>
      <c r="F66" s="350"/>
      <c r="G66" s="469"/>
      <c r="H66" s="437">
        <v>120</v>
      </c>
      <c r="I66" s="437">
        <f t="shared" si="0"/>
        <v>0</v>
      </c>
    </row>
    <row r="67" spans="1:10" x14ac:dyDescent="0.3">
      <c r="A67" s="378">
        <v>55</v>
      </c>
      <c r="B67" s="349" t="s">
        <v>1465</v>
      </c>
      <c r="C67" s="350"/>
      <c r="D67" s="350"/>
      <c r="E67" s="350"/>
      <c r="F67" s="333" t="s">
        <v>1459</v>
      </c>
      <c r="G67" s="438">
        <v>49</v>
      </c>
      <c r="H67" s="437">
        <f>SUM(H68:H72)</f>
        <v>2300</v>
      </c>
      <c r="I67" s="437">
        <f t="shared" si="0"/>
        <v>112700</v>
      </c>
    </row>
    <row r="68" spans="1:10" x14ac:dyDescent="0.3">
      <c r="A68" s="350"/>
      <c r="B68" s="349" t="s">
        <v>1466</v>
      </c>
      <c r="C68" s="350"/>
      <c r="D68" s="350"/>
      <c r="E68" s="350"/>
      <c r="F68" s="350"/>
      <c r="G68" s="469"/>
      <c r="H68" s="437">
        <v>500</v>
      </c>
      <c r="I68" s="437">
        <f t="shared" ref="I68:I97" si="1">H68*G68</f>
        <v>0</v>
      </c>
      <c r="J68" s="332" t="s">
        <v>1761</v>
      </c>
    </row>
    <row r="69" spans="1:10" x14ac:dyDescent="0.3">
      <c r="A69" s="350"/>
      <c r="B69" s="349" t="s">
        <v>1467</v>
      </c>
      <c r="C69" s="350"/>
      <c r="D69" s="350"/>
      <c r="E69" s="350"/>
      <c r="F69" s="350"/>
      <c r="G69" s="469"/>
      <c r="H69" s="437">
        <v>300</v>
      </c>
      <c r="I69" s="437">
        <f t="shared" si="1"/>
        <v>0</v>
      </c>
    </row>
    <row r="70" spans="1:10" x14ac:dyDescent="0.3">
      <c r="A70" s="350"/>
      <c r="B70" s="349" t="s">
        <v>1468</v>
      </c>
      <c r="C70" s="350"/>
      <c r="D70" s="350"/>
      <c r="E70" s="350"/>
      <c r="F70" s="350"/>
      <c r="G70" s="469"/>
      <c r="H70" s="437">
        <v>1200</v>
      </c>
      <c r="I70" s="437">
        <f t="shared" si="1"/>
        <v>0</v>
      </c>
    </row>
    <row r="71" spans="1:10" x14ac:dyDescent="0.3">
      <c r="A71" s="350"/>
      <c r="B71" s="349" t="s">
        <v>1469</v>
      </c>
      <c r="C71" s="350"/>
      <c r="D71" s="350"/>
      <c r="E71" s="350"/>
      <c r="F71" s="350"/>
      <c r="G71" s="469"/>
      <c r="H71" s="437">
        <v>200</v>
      </c>
      <c r="I71" s="437">
        <f t="shared" si="1"/>
        <v>0</v>
      </c>
    </row>
    <row r="72" spans="1:10" x14ac:dyDescent="0.3">
      <c r="A72" s="350"/>
      <c r="B72" s="349" t="s">
        <v>1470</v>
      </c>
      <c r="C72" s="350"/>
      <c r="D72" s="350"/>
      <c r="E72" s="350"/>
      <c r="F72" s="350"/>
      <c r="G72" s="469"/>
      <c r="H72" s="437">
        <v>100</v>
      </c>
      <c r="I72" s="437">
        <f t="shared" si="1"/>
        <v>0</v>
      </c>
    </row>
    <row r="73" spans="1:10" x14ac:dyDescent="0.3">
      <c r="A73" s="378">
        <v>56</v>
      </c>
      <c r="B73" s="349" t="s">
        <v>1471</v>
      </c>
      <c r="C73" s="350"/>
      <c r="D73" s="350"/>
      <c r="E73" s="350"/>
      <c r="F73" s="333" t="s">
        <v>1459</v>
      </c>
      <c r="G73" s="438">
        <v>20</v>
      </c>
      <c r="H73" s="437">
        <f>SUM(H74:H78)</f>
        <v>2350</v>
      </c>
      <c r="I73" s="437">
        <f t="shared" si="1"/>
        <v>47000</v>
      </c>
    </row>
    <row r="74" spans="1:10" x14ac:dyDescent="0.3">
      <c r="A74" s="350"/>
      <c r="B74" s="349" t="s">
        <v>1472</v>
      </c>
      <c r="C74" s="350"/>
      <c r="D74" s="350"/>
      <c r="E74" s="350"/>
      <c r="F74" s="350"/>
      <c r="G74" s="469"/>
      <c r="H74" s="437">
        <v>550</v>
      </c>
      <c r="I74" s="437">
        <f t="shared" si="1"/>
        <v>0</v>
      </c>
    </row>
    <row r="75" spans="1:10" x14ac:dyDescent="0.3">
      <c r="A75" s="350"/>
      <c r="B75" s="349" t="s">
        <v>1473</v>
      </c>
      <c r="C75" s="350"/>
      <c r="D75" s="350"/>
      <c r="E75" s="350"/>
      <c r="F75" s="350"/>
      <c r="G75" s="469"/>
      <c r="H75" s="437">
        <v>300</v>
      </c>
      <c r="I75" s="437">
        <f t="shared" si="1"/>
        <v>0</v>
      </c>
    </row>
    <row r="76" spans="1:10" x14ac:dyDescent="0.3">
      <c r="A76" s="350"/>
      <c r="B76" s="349" t="s">
        <v>1468</v>
      </c>
      <c r="C76" s="350"/>
      <c r="D76" s="350"/>
      <c r="E76" s="350"/>
      <c r="F76" s="350"/>
      <c r="G76" s="469"/>
      <c r="H76" s="437">
        <v>1200</v>
      </c>
      <c r="I76" s="437">
        <f t="shared" si="1"/>
        <v>0</v>
      </c>
    </row>
    <row r="77" spans="1:10" x14ac:dyDescent="0.3">
      <c r="A77" s="350"/>
      <c r="B77" s="349" t="s">
        <v>1469</v>
      </c>
      <c r="C77" s="350"/>
      <c r="D77" s="350"/>
      <c r="E77" s="350"/>
      <c r="F77" s="350"/>
      <c r="G77" s="469"/>
      <c r="H77" s="437">
        <v>200</v>
      </c>
      <c r="I77" s="437">
        <f t="shared" si="1"/>
        <v>0</v>
      </c>
    </row>
    <row r="78" spans="1:10" x14ac:dyDescent="0.3">
      <c r="A78" s="350"/>
      <c r="B78" s="349" t="s">
        <v>1470</v>
      </c>
      <c r="C78" s="350"/>
      <c r="D78" s="350"/>
      <c r="E78" s="350"/>
      <c r="F78" s="350"/>
      <c r="G78" s="469"/>
      <c r="H78" s="437">
        <v>100</v>
      </c>
      <c r="I78" s="437">
        <f t="shared" si="1"/>
        <v>0</v>
      </c>
    </row>
    <row r="79" spans="1:10" x14ac:dyDescent="0.3">
      <c r="A79" s="378">
        <v>57</v>
      </c>
      <c r="B79" s="349" t="s">
        <v>1474</v>
      </c>
      <c r="C79" s="350"/>
      <c r="D79" s="350"/>
      <c r="E79" s="350"/>
      <c r="F79" s="333" t="s">
        <v>1459</v>
      </c>
      <c r="G79" s="438">
        <v>32</v>
      </c>
      <c r="H79" s="437">
        <f>SUM(H80:H84)</f>
        <v>2400</v>
      </c>
      <c r="I79" s="437">
        <f t="shared" si="1"/>
        <v>76800</v>
      </c>
    </row>
    <row r="80" spans="1:10" x14ac:dyDescent="0.3">
      <c r="A80" s="350"/>
      <c r="B80" s="349" t="s">
        <v>1475</v>
      </c>
      <c r="C80" s="350"/>
      <c r="D80" s="350"/>
      <c r="E80" s="350"/>
      <c r="F80" s="350"/>
      <c r="G80" s="469"/>
      <c r="H80" s="437">
        <v>600</v>
      </c>
      <c r="I80" s="437">
        <f t="shared" si="1"/>
        <v>0</v>
      </c>
    </row>
    <row r="81" spans="1:9" x14ac:dyDescent="0.3">
      <c r="A81" s="350"/>
      <c r="B81" s="349" t="s">
        <v>1476</v>
      </c>
      <c r="C81" s="350"/>
      <c r="D81" s="350"/>
      <c r="E81" s="350"/>
      <c r="F81" s="350"/>
      <c r="G81" s="469"/>
      <c r="H81" s="437">
        <v>300</v>
      </c>
      <c r="I81" s="437">
        <f t="shared" si="1"/>
        <v>0</v>
      </c>
    </row>
    <row r="82" spans="1:9" x14ac:dyDescent="0.3">
      <c r="A82" s="350"/>
      <c r="B82" s="349" t="s">
        <v>1468</v>
      </c>
      <c r="C82" s="350"/>
      <c r="D82" s="350"/>
      <c r="E82" s="350"/>
      <c r="F82" s="350"/>
      <c r="G82" s="469"/>
      <c r="H82" s="437">
        <v>1200</v>
      </c>
      <c r="I82" s="437">
        <f t="shared" si="1"/>
        <v>0</v>
      </c>
    </row>
    <row r="83" spans="1:9" x14ac:dyDescent="0.3">
      <c r="A83" s="350"/>
      <c r="B83" s="349" t="s">
        <v>1469</v>
      </c>
      <c r="C83" s="350"/>
      <c r="D83" s="350"/>
      <c r="E83" s="350"/>
      <c r="F83" s="350"/>
      <c r="G83" s="469"/>
      <c r="H83" s="437">
        <v>200</v>
      </c>
      <c r="I83" s="437">
        <f t="shared" si="1"/>
        <v>0</v>
      </c>
    </row>
    <row r="84" spans="1:9" x14ac:dyDescent="0.3">
      <c r="A84" s="350"/>
      <c r="B84" s="349" t="s">
        <v>1477</v>
      </c>
      <c r="C84" s="350"/>
      <c r="D84" s="350"/>
      <c r="E84" s="350"/>
      <c r="F84" s="350"/>
      <c r="G84" s="469"/>
      <c r="H84" s="437">
        <f>50*2</f>
        <v>100</v>
      </c>
      <c r="I84" s="437">
        <f t="shared" si="1"/>
        <v>0</v>
      </c>
    </row>
    <row r="85" spans="1:9" x14ac:dyDescent="0.3">
      <c r="A85" s="378">
        <v>58</v>
      </c>
      <c r="B85" s="349" t="s">
        <v>1478</v>
      </c>
      <c r="C85" s="350"/>
      <c r="D85" s="350"/>
      <c r="E85" s="350"/>
      <c r="F85" s="333" t="s">
        <v>1459</v>
      </c>
      <c r="G85" s="438">
        <v>50</v>
      </c>
      <c r="H85" s="437">
        <f>SUM(H86:H90)</f>
        <v>2350</v>
      </c>
      <c r="I85" s="437">
        <f t="shared" si="1"/>
        <v>117500</v>
      </c>
    </row>
    <row r="86" spans="1:9" x14ac:dyDescent="0.3">
      <c r="A86" s="350"/>
      <c r="B86" s="349" t="s">
        <v>1479</v>
      </c>
      <c r="C86" s="350"/>
      <c r="D86" s="350"/>
      <c r="E86" s="350"/>
      <c r="F86" s="350"/>
      <c r="G86" s="469"/>
      <c r="H86" s="437">
        <v>350</v>
      </c>
      <c r="I86" s="437">
        <f t="shared" si="1"/>
        <v>0</v>
      </c>
    </row>
    <row r="87" spans="1:9" x14ac:dyDescent="0.3">
      <c r="A87" s="350"/>
      <c r="B87" s="349" t="s">
        <v>1480</v>
      </c>
      <c r="C87" s="350"/>
      <c r="D87" s="350"/>
      <c r="E87" s="350"/>
      <c r="F87" s="350"/>
      <c r="G87" s="469"/>
      <c r="H87" s="437">
        <v>500</v>
      </c>
      <c r="I87" s="437">
        <f t="shared" si="1"/>
        <v>0</v>
      </c>
    </row>
    <row r="88" spans="1:9" x14ac:dyDescent="0.3">
      <c r="A88" s="350"/>
      <c r="B88" s="349" t="s">
        <v>1468</v>
      </c>
      <c r="C88" s="350"/>
      <c r="D88" s="350"/>
      <c r="E88" s="350"/>
      <c r="F88" s="350"/>
      <c r="G88" s="469"/>
      <c r="H88" s="437">
        <v>1200</v>
      </c>
      <c r="I88" s="437">
        <f t="shared" si="1"/>
        <v>0</v>
      </c>
    </row>
    <row r="89" spans="1:9" x14ac:dyDescent="0.3">
      <c r="A89" s="350"/>
      <c r="B89" s="349" t="s">
        <v>1469</v>
      </c>
      <c r="C89" s="350"/>
      <c r="D89" s="350"/>
      <c r="E89" s="350"/>
      <c r="F89" s="350"/>
      <c r="G89" s="469"/>
      <c r="H89" s="437">
        <v>200</v>
      </c>
      <c r="I89" s="437">
        <f t="shared" si="1"/>
        <v>0</v>
      </c>
    </row>
    <row r="90" spans="1:9" x14ac:dyDescent="0.3">
      <c r="A90" s="350"/>
      <c r="B90" s="349" t="s">
        <v>1477</v>
      </c>
      <c r="C90" s="350"/>
      <c r="D90" s="350"/>
      <c r="E90" s="350"/>
      <c r="F90" s="350"/>
      <c r="G90" s="469"/>
      <c r="H90" s="437">
        <f>50*2</f>
        <v>100</v>
      </c>
      <c r="I90" s="437">
        <f t="shared" si="1"/>
        <v>0</v>
      </c>
    </row>
    <row r="91" spans="1:9" x14ac:dyDescent="0.3">
      <c r="A91" s="378">
        <v>59</v>
      </c>
      <c r="B91" s="349" t="s">
        <v>1481</v>
      </c>
      <c r="C91" s="350"/>
      <c r="D91" s="350"/>
      <c r="E91" s="350"/>
      <c r="F91" s="333" t="s">
        <v>1459</v>
      </c>
      <c r="G91" s="438">
        <v>11</v>
      </c>
      <c r="H91" s="437">
        <f>SUM(H92:H96)</f>
        <v>3100</v>
      </c>
      <c r="I91" s="437">
        <f t="shared" si="1"/>
        <v>34100</v>
      </c>
    </row>
    <row r="92" spans="1:9" x14ac:dyDescent="0.3">
      <c r="A92" s="350"/>
      <c r="B92" s="349" t="s">
        <v>1482</v>
      </c>
      <c r="C92" s="350"/>
      <c r="D92" s="350"/>
      <c r="E92" s="350"/>
      <c r="F92" s="350"/>
      <c r="G92" s="469"/>
      <c r="H92" s="437">
        <v>1100</v>
      </c>
      <c r="I92" s="437">
        <f t="shared" si="1"/>
        <v>0</v>
      </c>
    </row>
    <row r="93" spans="1:9" x14ac:dyDescent="0.3">
      <c r="A93" s="350"/>
      <c r="B93" s="349" t="s">
        <v>1480</v>
      </c>
      <c r="C93" s="350"/>
      <c r="D93" s="350"/>
      <c r="E93" s="350"/>
      <c r="F93" s="350"/>
      <c r="G93" s="469"/>
      <c r="H93" s="437">
        <v>500</v>
      </c>
      <c r="I93" s="437">
        <f t="shared" si="1"/>
        <v>0</v>
      </c>
    </row>
    <row r="94" spans="1:9" x14ac:dyDescent="0.3">
      <c r="A94" s="350"/>
      <c r="B94" s="349" t="s">
        <v>1468</v>
      </c>
      <c r="C94" s="350"/>
      <c r="D94" s="350"/>
      <c r="E94" s="350"/>
      <c r="F94" s="350"/>
      <c r="G94" s="469"/>
      <c r="H94" s="437">
        <v>1200</v>
      </c>
      <c r="I94" s="437">
        <f t="shared" si="1"/>
        <v>0</v>
      </c>
    </row>
    <row r="95" spans="1:9" x14ac:dyDescent="0.3">
      <c r="A95" s="350"/>
      <c r="B95" s="349" t="s">
        <v>1469</v>
      </c>
      <c r="C95" s="350"/>
      <c r="D95" s="350"/>
      <c r="E95" s="350"/>
      <c r="F95" s="350"/>
      <c r="G95" s="469"/>
      <c r="H95" s="437">
        <v>200</v>
      </c>
      <c r="I95" s="437">
        <f t="shared" si="1"/>
        <v>0</v>
      </c>
    </row>
    <row r="96" spans="1:9" x14ac:dyDescent="0.3">
      <c r="A96" s="350"/>
      <c r="B96" s="349" t="s">
        <v>1477</v>
      </c>
      <c r="C96" s="350"/>
      <c r="D96" s="350"/>
      <c r="E96" s="350"/>
      <c r="F96" s="350"/>
      <c r="G96" s="469"/>
      <c r="H96" s="437">
        <f>50*2</f>
        <v>100</v>
      </c>
      <c r="I96" s="437">
        <f t="shared" si="1"/>
        <v>0</v>
      </c>
    </row>
    <row r="97" spans="1:9" x14ac:dyDescent="0.3">
      <c r="A97" s="378">
        <v>60</v>
      </c>
      <c r="B97" s="349" t="s">
        <v>1483</v>
      </c>
      <c r="C97" s="333" t="s">
        <v>1484</v>
      </c>
      <c r="D97" s="350"/>
      <c r="E97" s="350"/>
      <c r="F97" s="333" t="s">
        <v>560</v>
      </c>
      <c r="G97" s="438">
        <v>76</v>
      </c>
      <c r="H97" s="437">
        <f>1200/3</f>
        <v>400</v>
      </c>
      <c r="I97" s="437">
        <f t="shared" si="1"/>
        <v>30400</v>
      </c>
    </row>
    <row r="98" spans="1:9" x14ac:dyDescent="0.3">
      <c r="G98" s="467"/>
      <c r="H98" s="451"/>
      <c r="I98" s="437">
        <f>SUM(I3:I97)</f>
        <v>2765482.9599999995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25168-0344-486C-B72E-C8A16B3ABCF4}">
  <sheetPr>
    <tabColor theme="8" tint="-0.499984740745262"/>
  </sheetPr>
  <dimension ref="A1:K88"/>
  <sheetViews>
    <sheetView topLeftCell="B1" workbookViewId="0">
      <pane ySplit="1" topLeftCell="A2" activePane="bottomLeft" state="frozen"/>
      <selection pane="bottomLeft" activeCell="K39" sqref="K39"/>
    </sheetView>
  </sheetViews>
  <sheetFormatPr defaultColWidth="9.109375" defaultRowHeight="15" x14ac:dyDescent="0.3"/>
  <cols>
    <col min="1" max="1" width="13" style="304" customWidth="1"/>
    <col min="2" max="2" width="76" style="304" customWidth="1"/>
    <col min="3" max="3" width="32" style="304" customWidth="1"/>
    <col min="4" max="4" width="21" style="304" customWidth="1"/>
    <col min="5" max="5" width="22.88671875" style="304" customWidth="1"/>
    <col min="6" max="6" width="10.88671875" style="304" customWidth="1"/>
    <col min="7" max="7" width="9.88671875" style="304" customWidth="1"/>
    <col min="8" max="8" width="13" style="304" customWidth="1"/>
    <col min="9" max="9" width="24" style="304" customWidth="1"/>
    <col min="10" max="11" width="21.5546875" style="418" customWidth="1"/>
    <col min="12" max="16384" width="9.109375" style="304"/>
  </cols>
  <sheetData>
    <row r="1" spans="1:11" ht="30" x14ac:dyDescent="0.3">
      <c r="A1" s="402" t="s">
        <v>1085</v>
      </c>
      <c r="B1" s="402" t="s">
        <v>1253</v>
      </c>
      <c r="C1" s="293" t="s">
        <v>1349</v>
      </c>
      <c r="D1" s="402" t="s">
        <v>1350</v>
      </c>
      <c r="E1" s="402" t="s">
        <v>1254</v>
      </c>
      <c r="F1" s="366" t="s">
        <v>1491</v>
      </c>
      <c r="G1" s="453" t="s">
        <v>1158</v>
      </c>
      <c r="H1" s="453" t="s">
        <v>1257</v>
      </c>
      <c r="I1" s="476" t="s">
        <v>1160</v>
      </c>
      <c r="J1" s="295" t="s">
        <v>1727</v>
      </c>
      <c r="K1" s="435" t="s">
        <v>1093</v>
      </c>
    </row>
    <row r="2" spans="1:11" x14ac:dyDescent="0.3">
      <c r="A2" s="366"/>
      <c r="B2" s="402" t="s">
        <v>1492</v>
      </c>
      <c r="C2" s="298" t="s">
        <v>1493</v>
      </c>
      <c r="D2" s="298" t="s">
        <v>1493</v>
      </c>
      <c r="E2" s="298" t="s">
        <v>1493</v>
      </c>
      <c r="F2" s="301" t="s">
        <v>1493</v>
      </c>
      <c r="G2" s="465"/>
      <c r="H2" s="465"/>
      <c r="I2" s="477" t="s">
        <v>1493</v>
      </c>
      <c r="J2" s="449"/>
      <c r="K2" s="450"/>
    </row>
    <row r="3" spans="1:11" x14ac:dyDescent="0.3">
      <c r="A3" s="298" t="s">
        <v>1494</v>
      </c>
      <c r="B3" s="298" t="s">
        <v>1495</v>
      </c>
      <c r="C3" s="298" t="s">
        <v>1496</v>
      </c>
      <c r="D3" s="366"/>
      <c r="E3" s="366"/>
      <c r="F3" s="301" t="s">
        <v>570</v>
      </c>
      <c r="G3" s="455">
        <v>2</v>
      </c>
      <c r="H3" s="471">
        <v>21.318000000000001</v>
      </c>
      <c r="I3" s="465"/>
      <c r="J3" s="443">
        <v>120000</v>
      </c>
      <c r="K3" s="449">
        <f>J3*G3</f>
        <v>240000</v>
      </c>
    </row>
    <row r="4" spans="1:11" x14ac:dyDescent="0.3">
      <c r="A4" s="298" t="s">
        <v>1497</v>
      </c>
      <c r="B4" s="298" t="s">
        <v>1498</v>
      </c>
      <c r="C4" s="298" t="s">
        <v>1496</v>
      </c>
      <c r="D4" s="366"/>
      <c r="E4" s="366"/>
      <c r="F4" s="301" t="s">
        <v>570</v>
      </c>
      <c r="G4" s="455">
        <v>53</v>
      </c>
      <c r="H4" s="471">
        <v>0.14399999999999999</v>
      </c>
      <c r="I4" s="477" t="s">
        <v>1499</v>
      </c>
      <c r="J4" s="443">
        <v>1500</v>
      </c>
      <c r="K4" s="449">
        <f t="shared" ref="K4:K67" si="0">J4*G4</f>
        <v>79500</v>
      </c>
    </row>
    <row r="5" spans="1:11" x14ac:dyDescent="0.3">
      <c r="A5" s="298" t="s">
        <v>1497</v>
      </c>
      <c r="B5" s="298" t="s">
        <v>1500</v>
      </c>
      <c r="C5" s="298" t="s">
        <v>1496</v>
      </c>
      <c r="D5" s="366"/>
      <c r="E5" s="366"/>
      <c r="F5" s="301" t="s">
        <v>570</v>
      </c>
      <c r="G5" s="455">
        <v>4</v>
      </c>
      <c r="H5" s="471">
        <v>0.13600000000000001</v>
      </c>
      <c r="I5" s="477" t="s">
        <v>1501</v>
      </c>
      <c r="J5" s="443">
        <v>1200</v>
      </c>
      <c r="K5" s="449">
        <f t="shared" si="0"/>
        <v>4800</v>
      </c>
    </row>
    <row r="6" spans="1:11" x14ac:dyDescent="0.3">
      <c r="A6" s="366"/>
      <c r="B6" s="402" t="s">
        <v>1502</v>
      </c>
      <c r="C6" s="298" t="s">
        <v>1493</v>
      </c>
      <c r="D6" s="298" t="s">
        <v>1493</v>
      </c>
      <c r="E6" s="298" t="s">
        <v>1493</v>
      </c>
      <c r="F6" s="301" t="s">
        <v>1493</v>
      </c>
      <c r="G6" s="465"/>
      <c r="H6" s="465"/>
      <c r="I6" s="477" t="s">
        <v>1493</v>
      </c>
      <c r="J6" s="449"/>
      <c r="K6" s="449">
        <f t="shared" si="0"/>
        <v>0</v>
      </c>
    </row>
    <row r="7" spans="1:11" ht="45" x14ac:dyDescent="0.3">
      <c r="A7" s="366"/>
      <c r="B7" s="298" t="s">
        <v>1503</v>
      </c>
      <c r="C7" s="366"/>
      <c r="D7" s="366"/>
      <c r="E7" s="366"/>
      <c r="F7" s="366"/>
      <c r="G7" s="465"/>
      <c r="H7" s="465"/>
      <c r="I7" s="465"/>
      <c r="J7" s="449"/>
      <c r="K7" s="449">
        <f t="shared" si="0"/>
        <v>0</v>
      </c>
    </row>
    <row r="8" spans="1:11" x14ac:dyDescent="0.3">
      <c r="A8" s="366"/>
      <c r="B8" s="366"/>
      <c r="C8" s="298" t="s">
        <v>1504</v>
      </c>
      <c r="D8" s="298" t="s">
        <v>1505</v>
      </c>
      <c r="E8" s="366"/>
      <c r="F8" s="301" t="s">
        <v>560</v>
      </c>
      <c r="G8" s="456" t="s">
        <v>1506</v>
      </c>
      <c r="H8" s="471">
        <v>0.216</v>
      </c>
      <c r="I8" s="477" t="s">
        <v>1507</v>
      </c>
      <c r="J8" s="443">
        <v>80</v>
      </c>
      <c r="K8" s="449">
        <f t="shared" si="0"/>
        <v>138960</v>
      </c>
    </row>
    <row r="9" spans="1:11" ht="45" x14ac:dyDescent="0.3">
      <c r="A9" s="366"/>
      <c r="B9" s="366" t="s">
        <v>1508</v>
      </c>
      <c r="C9" s="366"/>
      <c r="D9" s="366"/>
      <c r="E9" s="366"/>
      <c r="F9" s="366"/>
      <c r="G9" s="465"/>
      <c r="H9" s="465"/>
      <c r="I9" s="465"/>
      <c r="J9" s="449"/>
      <c r="K9" s="449">
        <f t="shared" si="0"/>
        <v>0</v>
      </c>
    </row>
    <row r="10" spans="1:11" x14ac:dyDescent="0.3">
      <c r="A10" s="366"/>
      <c r="B10" s="366"/>
      <c r="C10" s="298" t="s">
        <v>1509</v>
      </c>
      <c r="D10" s="298" t="s">
        <v>1510</v>
      </c>
      <c r="E10" s="366"/>
      <c r="F10" s="301" t="s">
        <v>560</v>
      </c>
      <c r="G10" s="455">
        <v>40</v>
      </c>
      <c r="H10" s="471">
        <v>7.0000000000000007E-2</v>
      </c>
      <c r="I10" s="298" t="s">
        <v>1511</v>
      </c>
      <c r="J10" s="443">
        <v>120</v>
      </c>
      <c r="K10" s="449">
        <f t="shared" si="0"/>
        <v>4800</v>
      </c>
    </row>
    <row r="11" spans="1:11" x14ac:dyDescent="0.3">
      <c r="A11" s="366"/>
      <c r="B11" s="298" t="s">
        <v>1512</v>
      </c>
      <c r="C11" s="298" t="s">
        <v>1513</v>
      </c>
      <c r="D11" s="298" t="s">
        <v>1514</v>
      </c>
      <c r="E11" s="366"/>
      <c r="F11" s="301" t="s">
        <v>560</v>
      </c>
      <c r="G11" s="455">
        <v>6</v>
      </c>
      <c r="H11" s="471">
        <v>0.35</v>
      </c>
      <c r="I11" s="298" t="s">
        <v>1515</v>
      </c>
      <c r="J11" s="443">
        <v>550</v>
      </c>
      <c r="K11" s="449">
        <f t="shared" si="0"/>
        <v>3300</v>
      </c>
    </row>
    <row r="12" spans="1:11" x14ac:dyDescent="0.3">
      <c r="A12" s="366"/>
      <c r="B12" s="298" t="s">
        <v>1516</v>
      </c>
      <c r="C12" s="366"/>
      <c r="D12" s="298" t="s">
        <v>1517</v>
      </c>
      <c r="E12" s="366"/>
      <c r="F12" s="301" t="s">
        <v>570</v>
      </c>
      <c r="G12" s="455">
        <v>100</v>
      </c>
      <c r="H12" s="471">
        <v>1E-3</v>
      </c>
      <c r="I12" s="298" t="s">
        <v>1518</v>
      </c>
      <c r="J12" s="443">
        <v>250</v>
      </c>
      <c r="K12" s="449">
        <f t="shared" si="0"/>
        <v>25000</v>
      </c>
    </row>
    <row r="13" spans="1:11" x14ac:dyDescent="0.3">
      <c r="A13" s="366"/>
      <c r="B13" s="298" t="s">
        <v>1519</v>
      </c>
      <c r="C13" s="366"/>
      <c r="D13" s="298" t="s">
        <v>1520</v>
      </c>
      <c r="E13" s="366"/>
      <c r="F13" s="301" t="s">
        <v>570</v>
      </c>
      <c r="G13" s="455">
        <v>10</v>
      </c>
      <c r="H13" s="471">
        <v>1E-3</v>
      </c>
      <c r="I13" s="298" t="s">
        <v>1521</v>
      </c>
      <c r="J13" s="443">
        <v>250</v>
      </c>
      <c r="K13" s="449">
        <f t="shared" si="0"/>
        <v>2500</v>
      </c>
    </row>
    <row r="14" spans="1:11" x14ac:dyDescent="0.3">
      <c r="A14" s="366"/>
      <c r="B14" s="402" t="s">
        <v>1522</v>
      </c>
      <c r="C14" s="298" t="s">
        <v>1493</v>
      </c>
      <c r="D14" s="298" t="s">
        <v>1493</v>
      </c>
      <c r="E14" s="298" t="s">
        <v>1493</v>
      </c>
      <c r="F14" s="301" t="s">
        <v>1493</v>
      </c>
      <c r="G14" s="465"/>
      <c r="H14" s="465"/>
      <c r="I14" s="298" t="s">
        <v>1493</v>
      </c>
      <c r="J14" s="449"/>
      <c r="K14" s="449">
        <f t="shared" si="0"/>
        <v>0</v>
      </c>
    </row>
    <row r="15" spans="1:11" ht="30" x14ac:dyDescent="0.3">
      <c r="A15" s="366"/>
      <c r="B15" s="298" t="s">
        <v>1728</v>
      </c>
      <c r="C15" s="298" t="s">
        <v>1523</v>
      </c>
      <c r="D15" s="366"/>
      <c r="E15" s="298" t="s">
        <v>1524</v>
      </c>
      <c r="F15" s="301" t="s">
        <v>560</v>
      </c>
      <c r="G15" s="455">
        <v>146</v>
      </c>
      <c r="H15" s="471">
        <v>0.23</v>
      </c>
      <c r="I15" s="298" t="s">
        <v>1525</v>
      </c>
      <c r="J15" s="443">
        <v>230</v>
      </c>
      <c r="K15" s="449">
        <f t="shared" si="0"/>
        <v>33580</v>
      </c>
    </row>
    <row r="16" spans="1:11" x14ac:dyDescent="0.3">
      <c r="A16" s="366"/>
      <c r="B16" s="402" t="s">
        <v>1526</v>
      </c>
      <c r="C16" s="298" t="s">
        <v>1493</v>
      </c>
      <c r="D16" s="298" t="s">
        <v>1493</v>
      </c>
      <c r="E16" s="298" t="s">
        <v>1493</v>
      </c>
      <c r="F16" s="301" t="s">
        <v>1493</v>
      </c>
      <c r="G16" s="465"/>
      <c r="H16" s="465"/>
      <c r="I16" s="298" t="s">
        <v>1493</v>
      </c>
      <c r="J16" s="449"/>
      <c r="K16" s="449">
        <f t="shared" si="0"/>
        <v>0</v>
      </c>
    </row>
    <row r="17" spans="1:11" x14ac:dyDescent="0.3">
      <c r="A17" s="366"/>
      <c r="B17" s="298" t="s">
        <v>1527</v>
      </c>
      <c r="C17" s="366"/>
      <c r="D17" s="298" t="s">
        <v>1528</v>
      </c>
      <c r="E17" s="298" t="s">
        <v>1306</v>
      </c>
      <c r="F17" s="301" t="s">
        <v>560</v>
      </c>
      <c r="G17" s="455">
        <v>8</v>
      </c>
      <c r="H17" s="471">
        <v>0.1</v>
      </c>
      <c r="I17" s="298" t="s">
        <v>1529</v>
      </c>
      <c r="J17" s="443">
        <v>550</v>
      </c>
      <c r="K17" s="449">
        <f t="shared" si="0"/>
        <v>4400</v>
      </c>
    </row>
    <row r="18" spans="1:11" x14ac:dyDescent="0.3">
      <c r="A18" s="366"/>
      <c r="B18" s="402" t="s">
        <v>1530</v>
      </c>
      <c r="C18" s="298" t="s">
        <v>1493</v>
      </c>
      <c r="D18" s="298" t="s">
        <v>1493</v>
      </c>
      <c r="E18" s="298" t="s">
        <v>1493</v>
      </c>
      <c r="F18" s="301" t="s">
        <v>1493</v>
      </c>
      <c r="G18" s="465"/>
      <c r="H18" s="465"/>
      <c r="I18" s="298" t="s">
        <v>1493</v>
      </c>
      <c r="J18" s="449"/>
      <c r="K18" s="449">
        <f t="shared" si="0"/>
        <v>0</v>
      </c>
    </row>
    <row r="19" spans="1:11" x14ac:dyDescent="0.3">
      <c r="A19" s="366"/>
      <c r="B19" s="298" t="s">
        <v>1531</v>
      </c>
      <c r="C19" s="366"/>
      <c r="D19" s="298" t="s">
        <v>1532</v>
      </c>
      <c r="E19" s="298" t="s">
        <v>1533</v>
      </c>
      <c r="F19" s="301" t="s">
        <v>560</v>
      </c>
      <c r="G19" s="455">
        <v>9</v>
      </c>
      <c r="H19" s="471">
        <v>0.01</v>
      </c>
      <c r="I19" s="298" t="s">
        <v>1534</v>
      </c>
      <c r="J19" s="443">
        <v>50</v>
      </c>
      <c r="K19" s="449">
        <f t="shared" si="0"/>
        <v>450</v>
      </c>
    </row>
    <row r="20" spans="1:11" x14ac:dyDescent="0.3">
      <c r="A20" s="366"/>
      <c r="B20" s="402" t="s">
        <v>1535</v>
      </c>
      <c r="C20" s="298" t="s">
        <v>1493</v>
      </c>
      <c r="D20" s="298" t="s">
        <v>1493</v>
      </c>
      <c r="E20" s="298" t="s">
        <v>1493</v>
      </c>
      <c r="F20" s="301" t="s">
        <v>1493</v>
      </c>
      <c r="G20" s="465"/>
      <c r="H20" s="465"/>
      <c r="I20" s="298" t="s">
        <v>1493</v>
      </c>
      <c r="J20" s="449"/>
      <c r="K20" s="449">
        <f t="shared" si="0"/>
        <v>0</v>
      </c>
    </row>
    <row r="21" spans="1:11" x14ac:dyDescent="0.3">
      <c r="A21" s="366"/>
      <c r="B21" s="298" t="s">
        <v>1536</v>
      </c>
      <c r="C21" s="298" t="s">
        <v>1537</v>
      </c>
      <c r="D21" s="298" t="s">
        <v>1538</v>
      </c>
      <c r="E21" s="298" t="s">
        <v>1539</v>
      </c>
      <c r="F21" s="301" t="s">
        <v>570</v>
      </c>
      <c r="G21" s="456" t="s">
        <v>1540</v>
      </c>
      <c r="H21" s="471">
        <v>0.01</v>
      </c>
      <c r="I21" s="366"/>
      <c r="J21" s="443">
        <v>7.5</v>
      </c>
      <c r="K21" s="449">
        <f t="shared" si="0"/>
        <v>19125</v>
      </c>
    </row>
    <row r="22" spans="1:11" x14ac:dyDescent="0.3">
      <c r="A22" s="366"/>
      <c r="B22" s="298" t="s">
        <v>1536</v>
      </c>
      <c r="C22" s="298" t="s">
        <v>1541</v>
      </c>
      <c r="D22" s="298" t="s">
        <v>1542</v>
      </c>
      <c r="E22" s="298" t="s">
        <v>1539</v>
      </c>
      <c r="F22" s="301" t="s">
        <v>570</v>
      </c>
      <c r="G22" s="455">
        <v>50</v>
      </c>
      <c r="H22" s="471">
        <v>0.01</v>
      </c>
      <c r="I22" s="366"/>
      <c r="J22" s="443">
        <v>23</v>
      </c>
      <c r="K22" s="449">
        <f t="shared" si="0"/>
        <v>1150</v>
      </c>
    </row>
    <row r="23" spans="1:11" x14ac:dyDescent="0.3">
      <c r="A23" s="366"/>
      <c r="B23" s="402" t="s">
        <v>1543</v>
      </c>
      <c r="C23" s="298" t="s">
        <v>1493</v>
      </c>
      <c r="D23" s="298" t="s">
        <v>1493</v>
      </c>
      <c r="E23" s="298" t="s">
        <v>1493</v>
      </c>
      <c r="F23" s="301" t="s">
        <v>1493</v>
      </c>
      <c r="G23" s="465"/>
      <c r="H23" s="465"/>
      <c r="I23" s="298" t="s">
        <v>1493</v>
      </c>
      <c r="J23" s="449"/>
      <c r="K23" s="449">
        <f t="shared" si="0"/>
        <v>0</v>
      </c>
    </row>
    <row r="24" spans="1:11" x14ac:dyDescent="0.3">
      <c r="A24" s="403">
        <v>1</v>
      </c>
      <c r="B24" s="298" t="s">
        <v>1544</v>
      </c>
      <c r="C24" s="298" t="s">
        <v>1545</v>
      </c>
      <c r="D24" s="298" t="s">
        <v>1546</v>
      </c>
      <c r="E24" s="298" t="s">
        <v>1263</v>
      </c>
      <c r="F24" s="301" t="s">
        <v>560</v>
      </c>
      <c r="G24" s="455">
        <v>24</v>
      </c>
      <c r="H24" s="472">
        <v>0.73</v>
      </c>
      <c r="I24" s="298" t="s">
        <v>1547</v>
      </c>
      <c r="J24" s="443">
        <v>385</v>
      </c>
      <c r="K24" s="449">
        <f t="shared" si="0"/>
        <v>9240</v>
      </c>
    </row>
    <row r="25" spans="1:11" x14ac:dyDescent="0.3">
      <c r="A25" s="403">
        <v>2</v>
      </c>
      <c r="B25" s="298" t="s">
        <v>1548</v>
      </c>
      <c r="C25" s="298" t="s">
        <v>1549</v>
      </c>
      <c r="D25" s="298" t="s">
        <v>1550</v>
      </c>
      <c r="E25" s="298" t="s">
        <v>1263</v>
      </c>
      <c r="F25" s="301" t="s">
        <v>560</v>
      </c>
      <c r="G25" s="455">
        <v>18</v>
      </c>
      <c r="H25" s="472">
        <v>1.1299999999999999</v>
      </c>
      <c r="I25" s="298" t="s">
        <v>1551</v>
      </c>
      <c r="J25" s="443">
        <v>483</v>
      </c>
      <c r="K25" s="449">
        <f t="shared" si="0"/>
        <v>8694</v>
      </c>
    </row>
    <row r="26" spans="1:11" x14ac:dyDescent="0.3">
      <c r="A26" s="403">
        <v>3</v>
      </c>
      <c r="B26" s="298" t="s">
        <v>1552</v>
      </c>
      <c r="C26" s="298" t="s">
        <v>1553</v>
      </c>
      <c r="D26" s="298" t="s">
        <v>1554</v>
      </c>
      <c r="E26" s="298" t="s">
        <v>1263</v>
      </c>
      <c r="F26" s="301" t="s">
        <v>570</v>
      </c>
      <c r="G26" s="455">
        <v>32</v>
      </c>
      <c r="H26" s="472">
        <v>0.03</v>
      </c>
      <c r="I26" s="366"/>
      <c r="J26" s="443">
        <v>102</v>
      </c>
      <c r="K26" s="449">
        <f t="shared" si="0"/>
        <v>3264</v>
      </c>
    </row>
    <row r="27" spans="1:11" x14ac:dyDescent="0.3">
      <c r="A27" s="366"/>
      <c r="B27" s="298" t="s">
        <v>1555</v>
      </c>
      <c r="C27" s="298" t="s">
        <v>1556</v>
      </c>
      <c r="D27" s="298" t="s">
        <v>1557</v>
      </c>
      <c r="E27" s="298" t="s">
        <v>1263</v>
      </c>
      <c r="F27" s="301" t="s">
        <v>570</v>
      </c>
      <c r="G27" s="455">
        <v>380</v>
      </c>
      <c r="H27" s="472">
        <v>0.01</v>
      </c>
      <c r="I27" s="366"/>
      <c r="J27" s="443">
        <v>5</v>
      </c>
      <c r="K27" s="449">
        <f t="shared" si="0"/>
        <v>1900</v>
      </c>
    </row>
    <row r="28" spans="1:11" x14ac:dyDescent="0.3">
      <c r="A28" s="366"/>
      <c r="B28" s="298" t="s">
        <v>1558</v>
      </c>
      <c r="C28" s="298" t="s">
        <v>1559</v>
      </c>
      <c r="D28" s="298" t="s">
        <v>1560</v>
      </c>
      <c r="E28" s="298" t="s">
        <v>1263</v>
      </c>
      <c r="F28" s="301" t="s">
        <v>570</v>
      </c>
      <c r="G28" s="455">
        <v>380</v>
      </c>
      <c r="H28" s="472">
        <v>4.0000000000000001E-3</v>
      </c>
      <c r="I28" s="366"/>
      <c r="J28" s="443">
        <v>3</v>
      </c>
      <c r="K28" s="449">
        <f t="shared" si="0"/>
        <v>1140</v>
      </c>
    </row>
    <row r="29" spans="1:11" x14ac:dyDescent="0.3">
      <c r="A29" s="403">
        <v>4</v>
      </c>
      <c r="B29" s="298" t="s">
        <v>1561</v>
      </c>
      <c r="C29" s="298" t="s">
        <v>1562</v>
      </c>
      <c r="D29" s="298" t="s">
        <v>1563</v>
      </c>
      <c r="E29" s="298" t="s">
        <v>1263</v>
      </c>
      <c r="F29" s="301" t="s">
        <v>560</v>
      </c>
      <c r="G29" s="455">
        <v>24</v>
      </c>
      <c r="H29" s="472">
        <v>0.36</v>
      </c>
      <c r="I29" s="366"/>
      <c r="J29" s="443">
        <v>614</v>
      </c>
      <c r="K29" s="449">
        <f t="shared" si="0"/>
        <v>14736</v>
      </c>
    </row>
    <row r="30" spans="1:11" x14ac:dyDescent="0.3">
      <c r="A30" s="403">
        <v>5</v>
      </c>
      <c r="B30" s="298" t="s">
        <v>1564</v>
      </c>
      <c r="C30" s="298" t="s">
        <v>1565</v>
      </c>
      <c r="D30" s="298" t="s">
        <v>1566</v>
      </c>
      <c r="E30" s="298" t="s">
        <v>1263</v>
      </c>
      <c r="F30" s="301" t="s">
        <v>560</v>
      </c>
      <c r="G30" s="455">
        <v>18</v>
      </c>
      <c r="H30" s="472">
        <v>0.57999999999999996</v>
      </c>
      <c r="I30" s="366"/>
      <c r="J30" s="443">
        <v>150</v>
      </c>
      <c r="K30" s="449">
        <f t="shared" si="0"/>
        <v>2700</v>
      </c>
    </row>
    <row r="31" spans="1:11" x14ac:dyDescent="0.3">
      <c r="A31" s="403">
        <v>6</v>
      </c>
      <c r="B31" s="298" t="s">
        <v>1567</v>
      </c>
      <c r="C31" s="298" t="s">
        <v>1568</v>
      </c>
      <c r="D31" s="298" t="s">
        <v>1569</v>
      </c>
      <c r="E31" s="298" t="s">
        <v>1263</v>
      </c>
      <c r="F31" s="301" t="s">
        <v>560</v>
      </c>
      <c r="G31" s="455">
        <v>100</v>
      </c>
      <c r="H31" s="472">
        <v>0.48</v>
      </c>
      <c r="I31" s="298" t="s">
        <v>1570</v>
      </c>
      <c r="J31" s="443">
        <v>195</v>
      </c>
      <c r="K31" s="449">
        <f t="shared" si="0"/>
        <v>19500</v>
      </c>
    </row>
    <row r="32" spans="1:11" x14ac:dyDescent="0.3">
      <c r="A32" s="403">
        <v>7</v>
      </c>
      <c r="B32" s="298" t="s">
        <v>1571</v>
      </c>
      <c r="C32" s="298" t="s">
        <v>1572</v>
      </c>
      <c r="D32" s="298" t="s">
        <v>1573</v>
      </c>
      <c r="E32" s="298" t="s">
        <v>1263</v>
      </c>
      <c r="F32" s="301" t="s">
        <v>570</v>
      </c>
      <c r="G32" s="455">
        <v>74</v>
      </c>
      <c r="H32" s="472">
        <v>8.3000000000000004E-2</v>
      </c>
      <c r="I32" s="366"/>
      <c r="J32" s="443">
        <v>80</v>
      </c>
      <c r="K32" s="449">
        <f t="shared" si="0"/>
        <v>5920</v>
      </c>
    </row>
    <row r="33" spans="1:11" x14ac:dyDescent="0.3">
      <c r="A33" s="366"/>
      <c r="B33" s="298" t="s">
        <v>1574</v>
      </c>
      <c r="C33" s="298" t="s">
        <v>1575</v>
      </c>
      <c r="D33" s="298" t="s">
        <v>1576</v>
      </c>
      <c r="E33" s="298" t="s">
        <v>1263</v>
      </c>
      <c r="F33" s="301" t="s">
        <v>1459</v>
      </c>
      <c r="G33" s="455">
        <v>1</v>
      </c>
      <c r="H33" s="472">
        <v>2.7E-2</v>
      </c>
      <c r="I33" s="366"/>
      <c r="J33" s="443">
        <v>500</v>
      </c>
      <c r="K33" s="449">
        <f t="shared" si="0"/>
        <v>500</v>
      </c>
    </row>
    <row r="34" spans="1:11" x14ac:dyDescent="0.3">
      <c r="A34" s="403">
        <v>8</v>
      </c>
      <c r="B34" s="298" t="s">
        <v>1577</v>
      </c>
      <c r="C34" s="298" t="s">
        <v>1578</v>
      </c>
      <c r="D34" s="298" t="s">
        <v>1579</v>
      </c>
      <c r="E34" s="298" t="s">
        <v>1263</v>
      </c>
      <c r="F34" s="301" t="s">
        <v>570</v>
      </c>
      <c r="G34" s="455">
        <v>50</v>
      </c>
      <c r="H34" s="472">
        <v>0.28999999999999998</v>
      </c>
      <c r="I34" s="298" t="s">
        <v>1580</v>
      </c>
      <c r="J34" s="443">
        <v>300</v>
      </c>
      <c r="K34" s="449">
        <f t="shared" si="0"/>
        <v>15000</v>
      </c>
    </row>
    <row r="35" spans="1:11" x14ac:dyDescent="0.3">
      <c r="A35" s="403">
        <v>9</v>
      </c>
      <c r="B35" s="298" t="s">
        <v>1581</v>
      </c>
      <c r="C35" s="298" t="s">
        <v>1582</v>
      </c>
      <c r="D35" s="298" t="s">
        <v>1583</v>
      </c>
      <c r="E35" s="298" t="s">
        <v>1263</v>
      </c>
      <c r="F35" s="301" t="s">
        <v>560</v>
      </c>
      <c r="G35" s="455">
        <v>36</v>
      </c>
      <c r="H35" s="472">
        <v>1.296</v>
      </c>
      <c r="I35" s="298" t="s">
        <v>1580</v>
      </c>
      <c r="J35" s="443">
        <v>500</v>
      </c>
      <c r="K35" s="449">
        <f t="shared" si="0"/>
        <v>18000</v>
      </c>
    </row>
    <row r="36" spans="1:11" x14ac:dyDescent="0.3">
      <c r="A36" s="403">
        <v>10</v>
      </c>
      <c r="B36" s="298" t="s">
        <v>1584</v>
      </c>
      <c r="C36" s="298" t="s">
        <v>1585</v>
      </c>
      <c r="D36" s="298" t="s">
        <v>1586</v>
      </c>
      <c r="E36" s="298" t="s">
        <v>1263</v>
      </c>
      <c r="F36" s="301" t="s">
        <v>560</v>
      </c>
      <c r="G36" s="456" t="s">
        <v>1587</v>
      </c>
      <c r="H36" s="472">
        <v>0.44400000000000001</v>
      </c>
      <c r="I36" s="298" t="s">
        <v>1588</v>
      </c>
      <c r="J36" s="443">
        <v>305</v>
      </c>
      <c r="K36" s="449">
        <f>J36*G36</f>
        <v>365085</v>
      </c>
    </row>
    <row r="37" spans="1:11" x14ac:dyDescent="0.3">
      <c r="A37" s="403">
        <v>11</v>
      </c>
      <c r="B37" s="298" t="s">
        <v>1571</v>
      </c>
      <c r="C37" s="298" t="s">
        <v>1572</v>
      </c>
      <c r="D37" s="298" t="s">
        <v>1573</v>
      </c>
      <c r="E37" s="298" t="s">
        <v>1263</v>
      </c>
      <c r="F37" s="301" t="s">
        <v>570</v>
      </c>
      <c r="G37" s="455">
        <v>800</v>
      </c>
      <c r="H37" s="472">
        <v>8.3000000000000004E-2</v>
      </c>
      <c r="I37" s="366"/>
      <c r="J37" s="443">
        <v>90</v>
      </c>
      <c r="K37" s="449">
        <f t="shared" si="0"/>
        <v>72000</v>
      </c>
    </row>
    <row r="38" spans="1:11" x14ac:dyDescent="0.3">
      <c r="A38" s="366"/>
      <c r="B38" s="298" t="s">
        <v>1574</v>
      </c>
      <c r="C38" s="298" t="s">
        <v>1575</v>
      </c>
      <c r="D38" s="298" t="s">
        <v>1576</v>
      </c>
      <c r="E38" s="298" t="s">
        <v>1263</v>
      </c>
      <c r="F38" s="301" t="s">
        <v>1459</v>
      </c>
      <c r="G38" s="455">
        <v>1</v>
      </c>
      <c r="H38" s="472">
        <v>2.7E-2</v>
      </c>
      <c r="I38" s="366"/>
      <c r="J38" s="443">
        <v>400</v>
      </c>
      <c r="K38" s="449">
        <f t="shared" si="0"/>
        <v>400</v>
      </c>
    </row>
    <row r="39" spans="1:11" x14ac:dyDescent="0.3">
      <c r="A39" s="403">
        <v>12</v>
      </c>
      <c r="B39" s="298" t="s">
        <v>1589</v>
      </c>
      <c r="C39" s="298" t="s">
        <v>1590</v>
      </c>
      <c r="D39" s="298" t="s">
        <v>1591</v>
      </c>
      <c r="E39" s="298" t="s">
        <v>1263</v>
      </c>
      <c r="F39" s="301" t="s">
        <v>570</v>
      </c>
      <c r="G39" s="455">
        <v>57</v>
      </c>
      <c r="H39" s="472">
        <v>3.9E-2</v>
      </c>
      <c r="I39" s="298" t="s">
        <v>1592</v>
      </c>
      <c r="J39" s="443">
        <v>220</v>
      </c>
      <c r="K39" s="449">
        <f t="shared" si="0"/>
        <v>12540</v>
      </c>
    </row>
    <row r="40" spans="1:11" x14ac:dyDescent="0.3">
      <c r="A40" s="403">
        <v>13</v>
      </c>
      <c r="B40" s="298" t="s">
        <v>1593</v>
      </c>
      <c r="C40" s="298" t="s">
        <v>1594</v>
      </c>
      <c r="D40" s="298" t="s">
        <v>1595</v>
      </c>
      <c r="E40" s="298" t="s">
        <v>1263</v>
      </c>
      <c r="F40" s="301" t="s">
        <v>570</v>
      </c>
      <c r="G40" s="455">
        <v>60</v>
      </c>
      <c r="H40" s="472">
        <v>0.6</v>
      </c>
      <c r="I40" s="366"/>
      <c r="J40" s="443">
        <v>190</v>
      </c>
      <c r="K40" s="449">
        <f t="shared" si="0"/>
        <v>11400</v>
      </c>
    </row>
    <row r="41" spans="1:11" x14ac:dyDescent="0.3">
      <c r="A41" s="403">
        <v>14</v>
      </c>
      <c r="B41" s="298" t="s">
        <v>1596</v>
      </c>
      <c r="C41" s="298" t="s">
        <v>1597</v>
      </c>
      <c r="D41" s="298" t="s">
        <v>1598</v>
      </c>
      <c r="E41" s="298" t="s">
        <v>1263</v>
      </c>
      <c r="F41" s="301" t="s">
        <v>570</v>
      </c>
      <c r="G41" s="455">
        <v>16</v>
      </c>
      <c r="H41" s="472">
        <v>0.3</v>
      </c>
      <c r="I41" s="366"/>
      <c r="J41" s="443">
        <v>130</v>
      </c>
      <c r="K41" s="449">
        <f t="shared" si="0"/>
        <v>2080</v>
      </c>
    </row>
    <row r="42" spans="1:11" x14ac:dyDescent="0.3">
      <c r="A42" s="403">
        <v>15</v>
      </c>
      <c r="B42" s="298" t="s">
        <v>1599</v>
      </c>
      <c r="C42" s="298" t="s">
        <v>1600</v>
      </c>
      <c r="D42" s="298" t="s">
        <v>1601</v>
      </c>
      <c r="E42" s="298" t="s">
        <v>1263</v>
      </c>
      <c r="F42" s="301" t="s">
        <v>1459</v>
      </c>
      <c r="G42" s="455">
        <v>300</v>
      </c>
      <c r="H42" s="472">
        <v>0.3</v>
      </c>
      <c r="I42" s="366"/>
      <c r="J42" s="443">
        <v>5</v>
      </c>
      <c r="K42" s="449">
        <f t="shared" si="0"/>
        <v>1500</v>
      </c>
    </row>
    <row r="43" spans="1:11" x14ac:dyDescent="0.3">
      <c r="A43" s="403">
        <v>16</v>
      </c>
      <c r="B43" s="298" t="s">
        <v>1602</v>
      </c>
      <c r="C43" s="298" t="s">
        <v>1603</v>
      </c>
      <c r="D43" s="298" t="s">
        <v>1604</v>
      </c>
      <c r="E43" s="298" t="s">
        <v>1263</v>
      </c>
      <c r="F43" s="301" t="s">
        <v>570</v>
      </c>
      <c r="G43" s="455">
        <v>60</v>
      </c>
      <c r="H43" s="472">
        <v>3.9E-2</v>
      </c>
      <c r="I43" s="298" t="s">
        <v>1605</v>
      </c>
      <c r="J43" s="443">
        <v>120</v>
      </c>
      <c r="K43" s="449">
        <f t="shared" si="0"/>
        <v>7200</v>
      </c>
    </row>
    <row r="44" spans="1:11" x14ac:dyDescent="0.3">
      <c r="A44" s="403">
        <v>19</v>
      </c>
      <c r="B44" s="298" t="s">
        <v>1606</v>
      </c>
      <c r="C44" s="298" t="s">
        <v>1607</v>
      </c>
      <c r="D44" s="298" t="s">
        <v>1608</v>
      </c>
      <c r="E44" s="298" t="s">
        <v>1263</v>
      </c>
      <c r="F44" s="301" t="s">
        <v>560</v>
      </c>
      <c r="G44" s="455">
        <v>2</v>
      </c>
      <c r="H44" s="472">
        <v>0.13900000000000001</v>
      </c>
      <c r="I44" s="298" t="s">
        <v>1609</v>
      </c>
      <c r="J44" s="443">
        <v>100</v>
      </c>
      <c r="K44" s="449">
        <f t="shared" si="0"/>
        <v>200</v>
      </c>
    </row>
    <row r="45" spans="1:11" x14ac:dyDescent="0.3">
      <c r="A45" s="366"/>
      <c r="B45" s="298" t="s">
        <v>1610</v>
      </c>
      <c r="C45" s="298" t="s">
        <v>1611</v>
      </c>
      <c r="D45" s="298" t="s">
        <v>1612</v>
      </c>
      <c r="E45" s="298" t="s">
        <v>1263</v>
      </c>
      <c r="F45" s="301" t="s">
        <v>570</v>
      </c>
      <c r="G45" s="455">
        <v>1</v>
      </c>
      <c r="H45" s="472">
        <v>0.6</v>
      </c>
      <c r="I45" s="366"/>
      <c r="J45" s="443">
        <v>1600</v>
      </c>
      <c r="K45" s="449">
        <f t="shared" si="0"/>
        <v>1600</v>
      </c>
    </row>
    <row r="46" spans="1:11" x14ac:dyDescent="0.3">
      <c r="A46" s="366"/>
      <c r="B46" s="402" t="s">
        <v>1613</v>
      </c>
      <c r="C46" s="298" t="s">
        <v>1493</v>
      </c>
      <c r="D46" s="298" t="s">
        <v>1493</v>
      </c>
      <c r="E46" s="298" t="s">
        <v>1493</v>
      </c>
      <c r="F46" s="301" t="s">
        <v>1493</v>
      </c>
      <c r="G46" s="465"/>
      <c r="H46" s="465"/>
      <c r="I46" s="298" t="s">
        <v>1493</v>
      </c>
      <c r="J46" s="449"/>
      <c r="K46" s="449">
        <f t="shared" si="0"/>
        <v>0</v>
      </c>
    </row>
    <row r="47" spans="1:11" x14ac:dyDescent="0.3">
      <c r="A47" s="403">
        <v>1</v>
      </c>
      <c r="B47" s="298" t="s">
        <v>1614</v>
      </c>
      <c r="C47" s="298" t="s">
        <v>1615</v>
      </c>
      <c r="D47" s="298" t="s">
        <v>1616</v>
      </c>
      <c r="E47" s="298" t="s">
        <v>1263</v>
      </c>
      <c r="F47" s="301" t="s">
        <v>570</v>
      </c>
      <c r="G47" s="455">
        <v>480</v>
      </c>
      <c r="H47" s="472">
        <v>0.09</v>
      </c>
      <c r="I47" s="298" t="s">
        <v>1617</v>
      </c>
      <c r="J47" s="443">
        <v>200</v>
      </c>
      <c r="K47" s="449">
        <f t="shared" si="0"/>
        <v>96000</v>
      </c>
    </row>
    <row r="48" spans="1:11" x14ac:dyDescent="0.3">
      <c r="A48" s="403">
        <v>2</v>
      </c>
      <c r="B48" s="298" t="s">
        <v>1618</v>
      </c>
      <c r="C48" s="298" t="s">
        <v>1619</v>
      </c>
      <c r="D48" s="298" t="s">
        <v>1620</v>
      </c>
      <c r="E48" s="298" t="s">
        <v>1263</v>
      </c>
      <c r="F48" s="301" t="s">
        <v>570</v>
      </c>
      <c r="G48" s="455">
        <v>315</v>
      </c>
      <c r="H48" s="472">
        <v>0.09</v>
      </c>
      <c r="I48" s="298" t="s">
        <v>1621</v>
      </c>
      <c r="J48" s="443">
        <v>245</v>
      </c>
      <c r="K48" s="449">
        <f t="shared" si="0"/>
        <v>77175</v>
      </c>
    </row>
    <row r="49" spans="1:11" x14ac:dyDescent="0.3">
      <c r="A49" s="403">
        <v>3</v>
      </c>
      <c r="B49" s="298" t="s">
        <v>1622</v>
      </c>
      <c r="C49" s="298" t="s">
        <v>1623</v>
      </c>
      <c r="D49" s="298" t="s">
        <v>1624</v>
      </c>
      <c r="E49" s="298" t="s">
        <v>1263</v>
      </c>
      <c r="F49" s="301" t="s">
        <v>560</v>
      </c>
      <c r="G49" s="455">
        <v>875</v>
      </c>
      <c r="H49" s="472">
        <v>0.41</v>
      </c>
      <c r="I49" s="366"/>
      <c r="J49" s="443">
        <v>150</v>
      </c>
      <c r="K49" s="449">
        <f t="shared" si="0"/>
        <v>131250</v>
      </c>
    </row>
    <row r="50" spans="1:11" x14ac:dyDescent="0.3">
      <c r="A50" s="403">
        <v>4</v>
      </c>
      <c r="B50" s="298" t="s">
        <v>1625</v>
      </c>
      <c r="C50" s="298" t="s">
        <v>1626</v>
      </c>
      <c r="D50" s="298" t="s">
        <v>1627</v>
      </c>
      <c r="E50" s="298" t="s">
        <v>1263</v>
      </c>
      <c r="F50" s="301" t="s">
        <v>570</v>
      </c>
      <c r="G50" s="455">
        <v>50</v>
      </c>
      <c r="H50" s="472">
        <v>0.11</v>
      </c>
      <c r="I50" s="366"/>
      <c r="J50" s="443">
        <v>120</v>
      </c>
      <c r="K50" s="449">
        <f t="shared" si="0"/>
        <v>6000</v>
      </c>
    </row>
    <row r="51" spans="1:11" x14ac:dyDescent="0.3">
      <c r="A51" s="403">
        <v>5</v>
      </c>
      <c r="B51" s="298" t="s">
        <v>1628</v>
      </c>
      <c r="C51" s="298" t="s">
        <v>1629</v>
      </c>
      <c r="D51" s="298" t="s">
        <v>1630</v>
      </c>
      <c r="E51" s="298" t="s">
        <v>1263</v>
      </c>
      <c r="F51" s="301" t="s">
        <v>570</v>
      </c>
      <c r="G51" s="455">
        <v>255</v>
      </c>
      <c r="H51" s="472">
        <v>0.08</v>
      </c>
      <c r="I51" s="298" t="s">
        <v>1631</v>
      </c>
      <c r="J51" s="443">
        <v>250</v>
      </c>
      <c r="K51" s="449">
        <f t="shared" si="0"/>
        <v>63750</v>
      </c>
    </row>
    <row r="52" spans="1:11" x14ac:dyDescent="0.3">
      <c r="A52" s="403">
        <v>6</v>
      </c>
      <c r="B52" s="298" t="s">
        <v>1632</v>
      </c>
      <c r="C52" s="298" t="s">
        <v>1633</v>
      </c>
      <c r="D52" s="298" t="s">
        <v>1634</v>
      </c>
      <c r="E52" s="298" t="s">
        <v>1263</v>
      </c>
      <c r="F52" s="301" t="s">
        <v>570</v>
      </c>
      <c r="G52" s="455">
        <v>25</v>
      </c>
      <c r="H52" s="472">
        <v>0.25</v>
      </c>
      <c r="I52" s="366"/>
      <c r="J52" s="443">
        <v>300</v>
      </c>
      <c r="K52" s="449">
        <f t="shared" si="0"/>
        <v>7500</v>
      </c>
    </row>
    <row r="53" spans="1:11" x14ac:dyDescent="0.3">
      <c r="A53" s="403">
        <v>7</v>
      </c>
      <c r="B53" s="298" t="s">
        <v>1635</v>
      </c>
      <c r="C53" s="298" t="s">
        <v>1636</v>
      </c>
      <c r="D53" s="298" t="s">
        <v>1637</v>
      </c>
      <c r="E53" s="298" t="s">
        <v>1263</v>
      </c>
      <c r="F53" s="301" t="s">
        <v>560</v>
      </c>
      <c r="G53" s="455">
        <v>330</v>
      </c>
      <c r="H53" s="472">
        <v>1.3</v>
      </c>
      <c r="I53" s="298" t="s">
        <v>1638</v>
      </c>
      <c r="J53" s="443">
        <v>485</v>
      </c>
      <c r="K53" s="449">
        <f t="shared" si="0"/>
        <v>160050</v>
      </c>
    </row>
    <row r="54" spans="1:11" x14ac:dyDescent="0.3">
      <c r="A54" s="403">
        <v>8</v>
      </c>
      <c r="B54" s="298" t="s">
        <v>1639</v>
      </c>
      <c r="C54" s="298" t="s">
        <v>1640</v>
      </c>
      <c r="D54" s="298" t="s">
        <v>1641</v>
      </c>
      <c r="E54" s="298" t="s">
        <v>1263</v>
      </c>
      <c r="F54" s="301" t="s">
        <v>570</v>
      </c>
      <c r="G54" s="455">
        <v>840</v>
      </c>
      <c r="H54" s="472">
        <v>0.03</v>
      </c>
      <c r="I54" s="298" t="s">
        <v>1642</v>
      </c>
      <c r="J54" s="443">
        <v>120</v>
      </c>
      <c r="K54" s="449">
        <f t="shared" si="0"/>
        <v>100800</v>
      </c>
    </row>
    <row r="55" spans="1:11" x14ac:dyDescent="0.3">
      <c r="A55" s="403">
        <v>9</v>
      </c>
      <c r="B55" s="298" t="s">
        <v>1643</v>
      </c>
      <c r="C55" s="298" t="s">
        <v>1644</v>
      </c>
      <c r="D55" s="298" t="s">
        <v>1645</v>
      </c>
      <c r="E55" s="298" t="s">
        <v>1263</v>
      </c>
      <c r="F55" s="301" t="s">
        <v>570</v>
      </c>
      <c r="G55" s="455">
        <v>25</v>
      </c>
      <c r="H55" s="472">
        <v>0.22</v>
      </c>
      <c r="I55" s="366"/>
      <c r="J55" s="443">
        <v>450</v>
      </c>
      <c r="K55" s="449">
        <f t="shared" si="0"/>
        <v>11250</v>
      </c>
    </row>
    <row r="56" spans="1:11" x14ac:dyDescent="0.3">
      <c r="A56" s="403">
        <v>10</v>
      </c>
      <c r="B56" s="298" t="s">
        <v>1635</v>
      </c>
      <c r="C56" s="298" t="s">
        <v>1636</v>
      </c>
      <c r="D56" s="298" t="s">
        <v>1637</v>
      </c>
      <c r="E56" s="298" t="s">
        <v>1263</v>
      </c>
      <c r="F56" s="301" t="s">
        <v>560</v>
      </c>
      <c r="G56" s="455">
        <v>429</v>
      </c>
      <c r="H56" s="472">
        <v>1.3</v>
      </c>
      <c r="I56" s="298" t="s">
        <v>1646</v>
      </c>
      <c r="J56" s="443">
        <v>485</v>
      </c>
      <c r="K56" s="449">
        <f t="shared" si="0"/>
        <v>208065</v>
      </c>
    </row>
    <row r="57" spans="1:11" x14ac:dyDescent="0.3">
      <c r="A57" s="403">
        <v>11</v>
      </c>
      <c r="B57" s="298" t="s">
        <v>1647</v>
      </c>
      <c r="C57" s="298" t="s">
        <v>1648</v>
      </c>
      <c r="D57" s="298" t="s">
        <v>1649</v>
      </c>
      <c r="E57" s="298" t="s">
        <v>1263</v>
      </c>
      <c r="F57" s="301" t="s">
        <v>570</v>
      </c>
      <c r="G57" s="455">
        <v>25</v>
      </c>
      <c r="H57" s="472">
        <v>0.4</v>
      </c>
      <c r="I57" s="366"/>
      <c r="J57" s="443">
        <v>410</v>
      </c>
      <c r="K57" s="449">
        <f t="shared" si="0"/>
        <v>10250</v>
      </c>
    </row>
    <row r="58" spans="1:11" x14ac:dyDescent="0.3">
      <c r="A58" s="403">
        <v>12</v>
      </c>
      <c r="B58" s="298" t="s">
        <v>1650</v>
      </c>
      <c r="C58" s="298" t="s">
        <v>1651</v>
      </c>
      <c r="D58" s="298" t="s">
        <v>1652</v>
      </c>
      <c r="E58" s="298" t="s">
        <v>1263</v>
      </c>
      <c r="F58" s="301" t="s">
        <v>570</v>
      </c>
      <c r="G58" s="455">
        <v>24</v>
      </c>
      <c r="H58" s="472">
        <v>2</v>
      </c>
      <c r="I58" s="298" t="s">
        <v>1653</v>
      </c>
      <c r="J58" s="443">
        <v>2000</v>
      </c>
      <c r="K58" s="449">
        <f t="shared" si="0"/>
        <v>48000</v>
      </c>
    </row>
    <row r="59" spans="1:11" x14ac:dyDescent="0.3">
      <c r="A59" s="366"/>
      <c r="B59" s="298" t="s">
        <v>1654</v>
      </c>
      <c r="C59" s="298" t="s">
        <v>1655</v>
      </c>
      <c r="D59" s="298" t="s">
        <v>1656</v>
      </c>
      <c r="E59" s="298" t="s">
        <v>1263</v>
      </c>
      <c r="F59" s="301" t="s">
        <v>1459</v>
      </c>
      <c r="G59" s="455">
        <v>1</v>
      </c>
      <c r="H59" s="472">
        <v>2E-3</v>
      </c>
      <c r="I59" s="298" t="s">
        <v>1657</v>
      </c>
      <c r="J59" s="443">
        <v>950</v>
      </c>
      <c r="K59" s="449">
        <f t="shared" si="0"/>
        <v>950</v>
      </c>
    </row>
    <row r="60" spans="1:11" x14ac:dyDescent="0.3">
      <c r="A60" s="366"/>
      <c r="B60" s="402" t="s">
        <v>1658</v>
      </c>
      <c r="C60" s="298" t="s">
        <v>1659</v>
      </c>
      <c r="D60" s="298" t="s">
        <v>1493</v>
      </c>
      <c r="E60" s="298" t="s">
        <v>1493</v>
      </c>
      <c r="F60" s="301" t="s">
        <v>1493</v>
      </c>
      <c r="G60" s="456" t="s">
        <v>1660</v>
      </c>
      <c r="H60" s="473">
        <v>21.318000000000001</v>
      </c>
      <c r="I60" s="298" t="s">
        <v>1493</v>
      </c>
      <c r="J60" s="470"/>
      <c r="K60" s="449"/>
    </row>
    <row r="61" spans="1:11" x14ac:dyDescent="0.3">
      <c r="A61" s="366"/>
      <c r="B61" s="298" t="s">
        <v>1661</v>
      </c>
      <c r="C61" s="366"/>
      <c r="D61" s="298" t="s">
        <v>1662</v>
      </c>
      <c r="E61" s="298" t="s">
        <v>1663</v>
      </c>
      <c r="F61" s="301" t="s">
        <v>1459</v>
      </c>
      <c r="G61" s="455">
        <v>1</v>
      </c>
      <c r="H61" s="471">
        <v>13.1</v>
      </c>
      <c r="I61" s="366"/>
      <c r="J61" s="443">
        <v>9100</v>
      </c>
      <c r="K61" s="449">
        <f t="shared" si="0"/>
        <v>9100</v>
      </c>
    </row>
    <row r="62" spans="1:11" x14ac:dyDescent="0.3">
      <c r="A62" s="366"/>
      <c r="B62" s="298" t="s">
        <v>1664</v>
      </c>
      <c r="C62" s="366"/>
      <c r="D62" s="298" t="s">
        <v>1665</v>
      </c>
      <c r="E62" s="298" t="s">
        <v>1663</v>
      </c>
      <c r="F62" s="301" t="s">
        <v>1459</v>
      </c>
      <c r="G62" s="455">
        <v>1</v>
      </c>
      <c r="H62" s="471">
        <v>4.5</v>
      </c>
      <c r="I62" s="366"/>
      <c r="J62" s="443">
        <v>7900</v>
      </c>
      <c r="K62" s="449">
        <f t="shared" si="0"/>
        <v>7900</v>
      </c>
    </row>
    <row r="63" spans="1:11" x14ac:dyDescent="0.3">
      <c r="A63" s="366"/>
      <c r="B63" s="298" t="s">
        <v>1666</v>
      </c>
      <c r="C63" s="298" t="s">
        <v>1667</v>
      </c>
      <c r="D63" s="403">
        <v>143107</v>
      </c>
      <c r="E63" s="298" t="s">
        <v>1668</v>
      </c>
      <c r="F63" s="301" t="s">
        <v>570</v>
      </c>
      <c r="G63" s="455">
        <v>8</v>
      </c>
      <c r="H63" s="471">
        <v>0.01</v>
      </c>
      <c r="I63" s="366"/>
      <c r="J63" s="443">
        <v>20</v>
      </c>
      <c r="K63" s="449">
        <f t="shared" si="0"/>
        <v>160</v>
      </c>
    </row>
    <row r="64" spans="1:11" x14ac:dyDescent="0.3">
      <c r="A64" s="298" t="s">
        <v>1669</v>
      </c>
      <c r="B64" s="366" t="s">
        <v>1670</v>
      </c>
      <c r="C64" s="298" t="s">
        <v>1671</v>
      </c>
      <c r="D64" s="403">
        <v>103522</v>
      </c>
      <c r="E64" s="298" t="s">
        <v>1668</v>
      </c>
      <c r="F64" s="301" t="s">
        <v>570</v>
      </c>
      <c r="G64" s="455">
        <v>1</v>
      </c>
      <c r="H64" s="471">
        <v>0.21199999999999999</v>
      </c>
      <c r="I64" s="298" t="s">
        <v>1672</v>
      </c>
      <c r="J64" s="443">
        <v>13000</v>
      </c>
      <c r="K64" s="449">
        <f t="shared" si="0"/>
        <v>13000</v>
      </c>
    </row>
    <row r="65" spans="1:11" x14ac:dyDescent="0.3">
      <c r="A65" s="298" t="s">
        <v>1673</v>
      </c>
      <c r="B65" s="298" t="s">
        <v>1674</v>
      </c>
      <c r="C65" s="366"/>
      <c r="D65" s="298" t="s">
        <v>1675</v>
      </c>
      <c r="E65" s="298" t="s">
        <v>1676</v>
      </c>
      <c r="F65" s="301" t="s">
        <v>570</v>
      </c>
      <c r="G65" s="455">
        <v>1</v>
      </c>
      <c r="H65" s="471">
        <v>6.2E-2</v>
      </c>
      <c r="I65" s="298" t="s">
        <v>1677</v>
      </c>
      <c r="J65" s="443">
        <v>3800</v>
      </c>
      <c r="K65" s="449">
        <f t="shared" si="0"/>
        <v>3800</v>
      </c>
    </row>
    <row r="66" spans="1:11" x14ac:dyDescent="0.3">
      <c r="A66" s="298" t="s">
        <v>1678</v>
      </c>
      <c r="B66" s="366" t="s">
        <v>1679</v>
      </c>
      <c r="C66" s="298" t="s">
        <v>1680</v>
      </c>
      <c r="D66" s="403">
        <v>260685</v>
      </c>
      <c r="E66" s="298" t="s">
        <v>1668</v>
      </c>
      <c r="F66" s="301" t="s">
        <v>570</v>
      </c>
      <c r="G66" s="455">
        <v>6</v>
      </c>
      <c r="H66" s="471">
        <v>0.23799999999999999</v>
      </c>
      <c r="I66" s="298" t="s">
        <v>1681</v>
      </c>
      <c r="J66" s="443">
        <v>6800</v>
      </c>
      <c r="K66" s="449">
        <f t="shared" si="0"/>
        <v>40800</v>
      </c>
    </row>
    <row r="67" spans="1:11" ht="30" x14ac:dyDescent="0.3">
      <c r="A67" s="298" t="s">
        <v>1682</v>
      </c>
      <c r="B67" s="366" t="s">
        <v>1683</v>
      </c>
      <c r="C67" s="298" t="s">
        <v>1729</v>
      </c>
      <c r="D67" s="403">
        <v>343888</v>
      </c>
      <c r="E67" s="298" t="s">
        <v>1668</v>
      </c>
      <c r="F67" s="301" t="s">
        <v>570</v>
      </c>
      <c r="G67" s="455">
        <v>6</v>
      </c>
      <c r="H67" s="471">
        <v>0.22800000000000001</v>
      </c>
      <c r="I67" s="298" t="s">
        <v>1684</v>
      </c>
      <c r="J67" s="443">
        <v>1800</v>
      </c>
      <c r="K67" s="449">
        <f t="shared" si="0"/>
        <v>10800</v>
      </c>
    </row>
    <row r="68" spans="1:11" x14ac:dyDescent="0.3">
      <c r="A68" s="366"/>
      <c r="B68" s="298" t="s">
        <v>1685</v>
      </c>
      <c r="C68" s="298" t="s">
        <v>1686</v>
      </c>
      <c r="D68" s="403">
        <v>278008</v>
      </c>
      <c r="E68" s="298" t="s">
        <v>1668</v>
      </c>
      <c r="F68" s="301" t="s">
        <v>570</v>
      </c>
      <c r="G68" s="455">
        <v>1</v>
      </c>
      <c r="H68" s="471">
        <v>4.4999999999999998E-2</v>
      </c>
      <c r="I68" s="298" t="s">
        <v>1687</v>
      </c>
      <c r="J68" s="443">
        <v>2900</v>
      </c>
      <c r="K68" s="449">
        <f t="shared" ref="K68:K87" si="1">J68*G68</f>
        <v>2900</v>
      </c>
    </row>
    <row r="69" spans="1:11" ht="30" x14ac:dyDescent="0.3">
      <c r="A69" s="298" t="s">
        <v>1688</v>
      </c>
      <c r="B69" s="298" t="s">
        <v>1689</v>
      </c>
      <c r="C69" s="298" t="s">
        <v>1690</v>
      </c>
      <c r="D69" s="403">
        <v>289768</v>
      </c>
      <c r="E69" s="298" t="s">
        <v>1668</v>
      </c>
      <c r="F69" s="301" t="s">
        <v>570</v>
      </c>
      <c r="G69" s="455">
        <v>2</v>
      </c>
      <c r="H69" s="471">
        <v>1.6E-2</v>
      </c>
      <c r="I69" s="298" t="s">
        <v>1691</v>
      </c>
      <c r="J69" s="443">
        <v>600</v>
      </c>
      <c r="K69" s="449">
        <f t="shared" si="1"/>
        <v>1200</v>
      </c>
    </row>
    <row r="70" spans="1:11" x14ac:dyDescent="0.3">
      <c r="A70" s="366"/>
      <c r="B70" s="298" t="s">
        <v>1692</v>
      </c>
      <c r="C70" s="298" t="s">
        <v>1693</v>
      </c>
      <c r="D70" s="403">
        <v>249896</v>
      </c>
      <c r="E70" s="298" t="s">
        <v>1668</v>
      </c>
      <c r="F70" s="301" t="s">
        <v>570</v>
      </c>
      <c r="G70" s="455">
        <v>1</v>
      </c>
      <c r="H70" s="471">
        <v>1E-3</v>
      </c>
      <c r="I70" s="366"/>
      <c r="J70" s="443">
        <v>50</v>
      </c>
      <c r="K70" s="449">
        <f t="shared" si="1"/>
        <v>50</v>
      </c>
    </row>
    <row r="71" spans="1:11" x14ac:dyDescent="0.3">
      <c r="A71" s="366"/>
      <c r="B71" s="298" t="s">
        <v>1694</v>
      </c>
      <c r="C71" s="366"/>
      <c r="D71" s="298" t="s">
        <v>1695</v>
      </c>
      <c r="E71" s="298" t="s">
        <v>1533</v>
      </c>
      <c r="F71" s="301" t="s">
        <v>570</v>
      </c>
      <c r="G71" s="455">
        <v>2</v>
      </c>
      <c r="H71" s="471">
        <v>5.0000000000000001E-3</v>
      </c>
      <c r="I71" s="366"/>
      <c r="J71" s="443">
        <v>100</v>
      </c>
      <c r="K71" s="449">
        <f t="shared" si="1"/>
        <v>200</v>
      </c>
    </row>
    <row r="72" spans="1:11" x14ac:dyDescent="0.3">
      <c r="A72" s="366"/>
      <c r="B72" s="298" t="s">
        <v>1696</v>
      </c>
      <c r="C72" s="298" t="s">
        <v>1697</v>
      </c>
      <c r="D72" s="403">
        <v>289722</v>
      </c>
      <c r="E72" s="298" t="s">
        <v>1668</v>
      </c>
      <c r="F72" s="301" t="s">
        <v>570</v>
      </c>
      <c r="G72" s="455">
        <v>8</v>
      </c>
      <c r="H72" s="471">
        <v>3.0000000000000001E-3</v>
      </c>
      <c r="I72" s="366"/>
      <c r="J72" s="443">
        <v>50</v>
      </c>
      <c r="K72" s="449">
        <f t="shared" si="1"/>
        <v>400</v>
      </c>
    </row>
    <row r="73" spans="1:11" x14ac:dyDescent="0.3">
      <c r="A73" s="298" t="s">
        <v>1698</v>
      </c>
      <c r="B73" s="298" t="s">
        <v>1699</v>
      </c>
      <c r="C73" s="298" t="s">
        <v>1700</v>
      </c>
      <c r="D73" s="403">
        <v>357823</v>
      </c>
      <c r="E73" s="298" t="s">
        <v>1668</v>
      </c>
      <c r="F73" s="301" t="s">
        <v>570</v>
      </c>
      <c r="G73" s="455">
        <v>1</v>
      </c>
      <c r="H73" s="471">
        <v>1.0999999999999999E-2</v>
      </c>
      <c r="I73" s="298" t="s">
        <v>1701</v>
      </c>
      <c r="J73" s="443">
        <v>2500</v>
      </c>
      <c r="K73" s="449">
        <f t="shared" si="1"/>
        <v>2500</v>
      </c>
    </row>
    <row r="74" spans="1:11" x14ac:dyDescent="0.3">
      <c r="A74" s="298" t="s">
        <v>1702</v>
      </c>
      <c r="B74" s="298" t="s">
        <v>1703</v>
      </c>
      <c r="C74" s="298" t="s">
        <v>1700</v>
      </c>
      <c r="D74" s="403">
        <v>357820</v>
      </c>
      <c r="E74" s="298" t="s">
        <v>1668</v>
      </c>
      <c r="F74" s="301" t="s">
        <v>570</v>
      </c>
      <c r="G74" s="455">
        <v>1</v>
      </c>
      <c r="H74" s="471">
        <v>1.0999999999999999E-2</v>
      </c>
      <c r="I74" s="298" t="s">
        <v>1701</v>
      </c>
      <c r="J74" s="443">
        <v>2500</v>
      </c>
      <c r="K74" s="449">
        <f t="shared" si="1"/>
        <v>2500</v>
      </c>
    </row>
    <row r="75" spans="1:11" x14ac:dyDescent="0.3">
      <c r="A75" s="298" t="s">
        <v>1704</v>
      </c>
      <c r="B75" s="298" t="s">
        <v>1705</v>
      </c>
      <c r="C75" s="298" t="s">
        <v>1706</v>
      </c>
      <c r="D75" s="403">
        <v>351066</v>
      </c>
      <c r="E75" s="298" t="s">
        <v>1668</v>
      </c>
      <c r="F75" s="301" t="s">
        <v>570</v>
      </c>
      <c r="G75" s="455">
        <v>1</v>
      </c>
      <c r="H75" s="471">
        <v>8.0000000000000002E-3</v>
      </c>
      <c r="I75" s="298" t="s">
        <v>1707</v>
      </c>
      <c r="J75" s="443">
        <v>650</v>
      </c>
      <c r="K75" s="449">
        <f t="shared" si="1"/>
        <v>650</v>
      </c>
    </row>
    <row r="76" spans="1:11" x14ac:dyDescent="0.3">
      <c r="A76" s="366"/>
      <c r="B76" s="298" t="s">
        <v>1708</v>
      </c>
      <c r="C76" s="366"/>
      <c r="D76" s="298" t="s">
        <v>1709</v>
      </c>
      <c r="E76" s="298" t="s">
        <v>1533</v>
      </c>
      <c r="F76" s="301" t="s">
        <v>560</v>
      </c>
      <c r="G76" s="455">
        <v>5</v>
      </c>
      <c r="H76" s="471">
        <v>1.4E-2</v>
      </c>
      <c r="I76" s="366"/>
      <c r="J76" s="443">
        <v>20</v>
      </c>
      <c r="K76" s="449">
        <f t="shared" si="1"/>
        <v>100</v>
      </c>
    </row>
    <row r="77" spans="1:11" x14ac:dyDescent="0.3">
      <c r="A77" s="366"/>
      <c r="B77" s="298" t="s">
        <v>1710</v>
      </c>
      <c r="C77" s="366"/>
      <c r="D77" s="298" t="s">
        <v>1711</v>
      </c>
      <c r="E77" s="298" t="s">
        <v>1533</v>
      </c>
      <c r="F77" s="301" t="s">
        <v>560</v>
      </c>
      <c r="G77" s="474">
        <v>2</v>
      </c>
      <c r="H77" s="471">
        <v>0.17799999999999999</v>
      </c>
      <c r="I77" s="366"/>
      <c r="J77" s="443">
        <v>150</v>
      </c>
      <c r="K77" s="449">
        <f t="shared" si="1"/>
        <v>300</v>
      </c>
    </row>
    <row r="78" spans="1:11" x14ac:dyDescent="0.3">
      <c r="A78" s="366"/>
      <c r="B78" s="402" t="s">
        <v>1712</v>
      </c>
      <c r="C78" s="298" t="s">
        <v>1659</v>
      </c>
      <c r="D78" s="298" t="s">
        <v>1493</v>
      </c>
      <c r="E78" s="298" t="s">
        <v>1493</v>
      </c>
      <c r="F78" s="301" t="s">
        <v>1493</v>
      </c>
      <c r="G78" s="456" t="s">
        <v>1713</v>
      </c>
      <c r="H78" s="475">
        <v>0.14399999999999999</v>
      </c>
      <c r="I78" s="298" t="s">
        <v>1493</v>
      </c>
      <c r="J78" s="470"/>
      <c r="K78" s="449"/>
    </row>
    <row r="79" spans="1:11" x14ac:dyDescent="0.3">
      <c r="A79" s="366"/>
      <c r="B79" s="298" t="s">
        <v>1714</v>
      </c>
      <c r="C79" s="366"/>
      <c r="D79" s="298" t="s">
        <v>1715</v>
      </c>
      <c r="E79" s="298" t="s">
        <v>1524</v>
      </c>
      <c r="F79" s="301" t="s">
        <v>570</v>
      </c>
      <c r="G79" s="455">
        <v>1</v>
      </c>
      <c r="H79" s="472">
        <v>0.08</v>
      </c>
      <c r="I79" s="298" t="s">
        <v>1716</v>
      </c>
      <c r="J79" s="443">
        <v>90</v>
      </c>
      <c r="K79" s="449">
        <f t="shared" si="1"/>
        <v>90</v>
      </c>
    </row>
    <row r="80" spans="1:11" x14ac:dyDescent="0.3">
      <c r="A80" s="366"/>
      <c r="B80" s="298" t="s">
        <v>1717</v>
      </c>
      <c r="C80" s="366"/>
      <c r="D80" s="298" t="s">
        <v>1718</v>
      </c>
      <c r="E80" s="298" t="s">
        <v>1524</v>
      </c>
      <c r="F80" s="301" t="s">
        <v>570</v>
      </c>
      <c r="G80" s="455">
        <v>1</v>
      </c>
      <c r="H80" s="472">
        <v>1.6E-2</v>
      </c>
      <c r="I80" s="366"/>
      <c r="J80" s="443">
        <v>160</v>
      </c>
      <c r="K80" s="449">
        <f t="shared" si="1"/>
        <v>160</v>
      </c>
    </row>
    <row r="81" spans="1:11" x14ac:dyDescent="0.3">
      <c r="A81" s="366"/>
      <c r="B81" s="298" t="s">
        <v>1719</v>
      </c>
      <c r="C81" s="366"/>
      <c r="D81" s="298" t="s">
        <v>1720</v>
      </c>
      <c r="E81" s="298" t="s">
        <v>1524</v>
      </c>
      <c r="F81" s="301" t="s">
        <v>570</v>
      </c>
      <c r="G81" s="455">
        <v>4</v>
      </c>
      <c r="H81" s="472">
        <v>2E-3</v>
      </c>
      <c r="I81" s="366"/>
      <c r="J81" s="443">
        <v>2</v>
      </c>
      <c r="K81" s="449">
        <f t="shared" si="1"/>
        <v>8</v>
      </c>
    </row>
    <row r="82" spans="1:11" x14ac:dyDescent="0.3">
      <c r="A82" s="366"/>
      <c r="B82" s="298" t="s">
        <v>1721</v>
      </c>
      <c r="C82" s="366"/>
      <c r="D82" s="298" t="s">
        <v>1722</v>
      </c>
      <c r="E82" s="298" t="s">
        <v>1524</v>
      </c>
      <c r="F82" s="301" t="s">
        <v>570</v>
      </c>
      <c r="G82" s="455">
        <v>4</v>
      </c>
      <c r="H82" s="472">
        <v>0.01</v>
      </c>
      <c r="I82" s="366"/>
      <c r="J82" s="443">
        <v>2</v>
      </c>
      <c r="K82" s="449">
        <f t="shared" si="1"/>
        <v>8</v>
      </c>
    </row>
    <row r="83" spans="1:11" x14ac:dyDescent="0.3">
      <c r="A83" s="366"/>
      <c r="B83" s="402" t="s">
        <v>1723</v>
      </c>
      <c r="C83" s="298" t="s">
        <v>1659</v>
      </c>
      <c r="D83" s="298" t="s">
        <v>1493</v>
      </c>
      <c r="E83" s="298" t="s">
        <v>1493</v>
      </c>
      <c r="F83" s="301" t="s">
        <v>1493</v>
      </c>
      <c r="G83" s="456" t="s">
        <v>1724</v>
      </c>
      <c r="H83" s="475">
        <v>0.13600000000000001</v>
      </c>
      <c r="I83" s="298" t="s">
        <v>1493</v>
      </c>
      <c r="J83" s="470"/>
      <c r="K83" s="449"/>
    </row>
    <row r="84" spans="1:11" x14ac:dyDescent="0.3">
      <c r="A84" s="366"/>
      <c r="B84" s="298" t="s">
        <v>1714</v>
      </c>
      <c r="C84" s="366"/>
      <c r="D84" s="298" t="s">
        <v>1715</v>
      </c>
      <c r="E84" s="298" t="s">
        <v>1524</v>
      </c>
      <c r="F84" s="301" t="s">
        <v>570</v>
      </c>
      <c r="G84" s="455">
        <v>1</v>
      </c>
      <c r="H84" s="472">
        <v>0.08</v>
      </c>
      <c r="I84" s="298" t="s">
        <v>1716</v>
      </c>
      <c r="J84" s="443">
        <v>75</v>
      </c>
      <c r="K84" s="449">
        <f t="shared" si="1"/>
        <v>75</v>
      </c>
    </row>
    <row r="85" spans="1:11" x14ac:dyDescent="0.3">
      <c r="A85" s="366"/>
      <c r="B85" s="298" t="s">
        <v>1725</v>
      </c>
      <c r="C85" s="366"/>
      <c r="D85" s="298" t="s">
        <v>1726</v>
      </c>
      <c r="E85" s="298" t="s">
        <v>1524</v>
      </c>
      <c r="F85" s="301" t="s">
        <v>570</v>
      </c>
      <c r="G85" s="455">
        <v>1</v>
      </c>
      <c r="H85" s="472">
        <v>8.0000000000000002E-3</v>
      </c>
      <c r="I85" s="366"/>
      <c r="J85" s="443">
        <v>61</v>
      </c>
      <c r="K85" s="449">
        <f t="shared" si="1"/>
        <v>61</v>
      </c>
    </row>
    <row r="86" spans="1:11" x14ac:dyDescent="0.3">
      <c r="A86" s="366"/>
      <c r="B86" s="298" t="s">
        <v>1719</v>
      </c>
      <c r="C86" s="366"/>
      <c r="D86" s="298" t="s">
        <v>1720</v>
      </c>
      <c r="E86" s="298" t="s">
        <v>1524</v>
      </c>
      <c r="F86" s="301" t="s">
        <v>570</v>
      </c>
      <c r="G86" s="455">
        <v>4</v>
      </c>
      <c r="H86" s="472">
        <v>2E-3</v>
      </c>
      <c r="I86" s="366"/>
      <c r="J86" s="443">
        <v>2</v>
      </c>
      <c r="K86" s="449">
        <f t="shared" si="1"/>
        <v>8</v>
      </c>
    </row>
    <row r="87" spans="1:11" x14ac:dyDescent="0.3">
      <c r="A87" s="366"/>
      <c r="B87" s="298" t="s">
        <v>1721</v>
      </c>
      <c r="C87" s="366"/>
      <c r="D87" s="298" t="s">
        <v>1722</v>
      </c>
      <c r="E87" s="298" t="s">
        <v>1524</v>
      </c>
      <c r="F87" s="301" t="s">
        <v>570</v>
      </c>
      <c r="G87" s="455">
        <v>4</v>
      </c>
      <c r="H87" s="472">
        <v>0.01</v>
      </c>
      <c r="I87" s="366"/>
      <c r="J87" s="443">
        <v>2</v>
      </c>
      <c r="K87" s="449">
        <f t="shared" si="1"/>
        <v>8</v>
      </c>
    </row>
    <row r="88" spans="1:11" x14ac:dyDescent="0.3">
      <c r="J88" s="451"/>
      <c r="K88" s="449">
        <f>SUM(K3:K87)</f>
        <v>2149982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9D585-1E31-4D61-A737-800B504861A1}">
  <dimension ref="A3:H19"/>
  <sheetViews>
    <sheetView workbookViewId="0">
      <selection activeCell="C3" sqref="C3:H3"/>
    </sheetView>
  </sheetViews>
  <sheetFormatPr defaultRowHeight="14.4" x14ac:dyDescent="0.3"/>
  <cols>
    <col min="3" max="5" width="18.33203125" customWidth="1"/>
  </cols>
  <sheetData>
    <row r="3" spans="1:8" ht="18" x14ac:dyDescent="0.35">
      <c r="A3" s="539" t="s">
        <v>1762</v>
      </c>
      <c r="B3" s="540"/>
      <c r="C3" s="541" t="s">
        <v>1779</v>
      </c>
      <c r="D3" s="542"/>
      <c r="E3" s="542"/>
      <c r="F3" s="542"/>
      <c r="G3" s="542"/>
      <c r="H3" s="542"/>
    </row>
    <row r="4" spans="1:8" ht="20.399999999999999" x14ac:dyDescent="0.3">
      <c r="A4" s="478" t="s">
        <v>1763</v>
      </c>
      <c r="B4" s="479" t="s">
        <v>1773</v>
      </c>
      <c r="C4" s="543" t="s">
        <v>1780</v>
      </c>
      <c r="D4" s="544"/>
      <c r="E4" s="545"/>
      <c r="F4" s="479" t="s">
        <v>1792</v>
      </c>
      <c r="G4" s="480" t="s">
        <v>1799</v>
      </c>
      <c r="H4" s="480" t="s">
        <v>1811</v>
      </c>
    </row>
    <row r="5" spans="1:8" x14ac:dyDescent="0.3">
      <c r="A5" s="481"/>
      <c r="B5" s="482"/>
      <c r="C5" s="536" t="s">
        <v>1781</v>
      </c>
      <c r="D5" s="537"/>
      <c r="E5" s="538"/>
      <c r="F5" s="483" t="s">
        <v>1793</v>
      </c>
      <c r="G5" s="484" t="s">
        <v>1800</v>
      </c>
      <c r="H5" s="483" t="s">
        <v>1812</v>
      </c>
    </row>
    <row r="6" spans="1:8" x14ac:dyDescent="0.3">
      <c r="A6" s="485" t="s">
        <v>1764</v>
      </c>
      <c r="B6" s="486" t="s">
        <v>1774</v>
      </c>
      <c r="C6" s="521" t="s">
        <v>1782</v>
      </c>
      <c r="D6" s="522"/>
      <c r="E6" s="523"/>
      <c r="F6" s="479" t="s">
        <v>1765</v>
      </c>
      <c r="G6" s="479" t="s">
        <v>1801</v>
      </c>
      <c r="H6" s="487" t="s">
        <v>1813</v>
      </c>
    </row>
    <row r="7" spans="1:8" x14ac:dyDescent="0.3">
      <c r="A7" s="488" t="s">
        <v>585</v>
      </c>
      <c r="B7" s="483" t="s">
        <v>1484</v>
      </c>
      <c r="C7" s="489" t="s">
        <v>1822</v>
      </c>
      <c r="D7" s="490" t="s">
        <v>1788</v>
      </c>
      <c r="E7" s="490" t="s">
        <v>1789</v>
      </c>
      <c r="F7" s="483" t="s">
        <v>585</v>
      </c>
      <c r="G7" s="483" t="s">
        <v>1802</v>
      </c>
      <c r="H7" s="483" t="s">
        <v>1814</v>
      </c>
    </row>
    <row r="8" spans="1:8" x14ac:dyDescent="0.3">
      <c r="A8" s="488" t="s">
        <v>1765</v>
      </c>
      <c r="B8" s="483" t="s">
        <v>1484</v>
      </c>
      <c r="C8" s="489" t="s">
        <v>1822</v>
      </c>
      <c r="D8" s="490" t="s">
        <v>1788</v>
      </c>
      <c r="E8" s="490" t="s">
        <v>1790</v>
      </c>
      <c r="F8" s="483" t="s">
        <v>585</v>
      </c>
      <c r="G8" s="483" t="s">
        <v>1803</v>
      </c>
      <c r="H8" s="483" t="s">
        <v>1815</v>
      </c>
    </row>
    <row r="9" spans="1:8" ht="51" x14ac:dyDescent="0.3">
      <c r="A9" s="491" t="s">
        <v>1766</v>
      </c>
      <c r="B9" s="492" t="s">
        <v>1775</v>
      </c>
      <c r="C9" s="521" t="s">
        <v>1823</v>
      </c>
      <c r="D9" s="522"/>
      <c r="E9" s="523"/>
      <c r="F9" s="479" t="s">
        <v>585</v>
      </c>
      <c r="G9" s="479" t="s">
        <v>1804</v>
      </c>
      <c r="H9" s="479" t="s">
        <v>1816</v>
      </c>
    </row>
    <row r="10" spans="1:8" ht="51" x14ac:dyDescent="0.3">
      <c r="A10" s="491" t="s">
        <v>1767</v>
      </c>
      <c r="B10" s="492" t="s">
        <v>1775</v>
      </c>
      <c r="C10" s="521" t="s">
        <v>1824</v>
      </c>
      <c r="D10" s="522"/>
      <c r="E10" s="523"/>
      <c r="F10" s="479" t="s">
        <v>585</v>
      </c>
      <c r="G10" s="479" t="s">
        <v>1805</v>
      </c>
      <c r="H10" s="479" t="s">
        <v>1817</v>
      </c>
    </row>
    <row r="11" spans="1:8" ht="71.400000000000006" x14ac:dyDescent="0.3">
      <c r="A11" s="485" t="s">
        <v>1768</v>
      </c>
      <c r="B11" s="480" t="s">
        <v>1776</v>
      </c>
      <c r="C11" s="530" t="s">
        <v>1825</v>
      </c>
      <c r="D11" s="531"/>
      <c r="E11" s="532"/>
      <c r="F11" s="479" t="s">
        <v>1764</v>
      </c>
      <c r="G11" s="479" t="s">
        <v>1806</v>
      </c>
      <c r="H11" s="479" t="s">
        <v>1806</v>
      </c>
    </row>
    <row r="12" spans="1:8" x14ac:dyDescent="0.3">
      <c r="A12" s="481"/>
      <c r="B12" s="482"/>
      <c r="C12" s="533" t="s">
        <v>1783</v>
      </c>
      <c r="D12" s="534"/>
      <c r="E12" s="535"/>
      <c r="F12" s="483" t="s">
        <v>1794</v>
      </c>
      <c r="G12" s="482"/>
      <c r="H12" s="482"/>
    </row>
    <row r="13" spans="1:8" x14ac:dyDescent="0.3">
      <c r="A13" s="481"/>
      <c r="B13" s="482"/>
      <c r="C13" s="536" t="s">
        <v>1784</v>
      </c>
      <c r="D13" s="537"/>
      <c r="E13" s="538"/>
      <c r="F13" s="482"/>
      <c r="G13" s="482"/>
      <c r="H13" s="482"/>
    </row>
    <row r="14" spans="1:8" x14ac:dyDescent="0.3">
      <c r="A14" s="491" t="s">
        <v>1769</v>
      </c>
      <c r="B14" s="479" t="s">
        <v>1777</v>
      </c>
      <c r="C14" s="521" t="s">
        <v>1785</v>
      </c>
      <c r="D14" s="522"/>
      <c r="E14" s="523"/>
      <c r="F14" s="479" t="s">
        <v>1795</v>
      </c>
      <c r="G14" s="479" t="s">
        <v>1807</v>
      </c>
      <c r="H14" s="479" t="s">
        <v>1818</v>
      </c>
    </row>
    <row r="15" spans="1:8" x14ac:dyDescent="0.3">
      <c r="A15" s="485" t="s">
        <v>1770</v>
      </c>
      <c r="B15" s="479" t="s">
        <v>1777</v>
      </c>
      <c r="C15" s="521" t="s">
        <v>1786</v>
      </c>
      <c r="D15" s="522"/>
      <c r="E15" s="523"/>
      <c r="F15" s="479" t="s">
        <v>1795</v>
      </c>
      <c r="G15" s="479" t="s">
        <v>1808</v>
      </c>
      <c r="H15" s="479" t="s">
        <v>1819</v>
      </c>
    </row>
    <row r="16" spans="1:8" x14ac:dyDescent="0.3">
      <c r="A16" s="485" t="s">
        <v>1771</v>
      </c>
      <c r="B16" s="479" t="s">
        <v>1777</v>
      </c>
      <c r="C16" s="521" t="s">
        <v>1787</v>
      </c>
      <c r="D16" s="522"/>
      <c r="E16" s="523"/>
      <c r="F16" s="479" t="s">
        <v>1796</v>
      </c>
      <c r="G16" s="479" t="s">
        <v>1809</v>
      </c>
      <c r="H16" s="479" t="s">
        <v>1820</v>
      </c>
    </row>
    <row r="17" spans="1:8" x14ac:dyDescent="0.3">
      <c r="A17" s="493" t="s">
        <v>1772</v>
      </c>
      <c r="B17" s="494" t="s">
        <v>1778</v>
      </c>
      <c r="C17" s="495" t="s">
        <v>1826</v>
      </c>
      <c r="D17" s="496" t="s">
        <v>1788</v>
      </c>
      <c r="E17" s="497" t="s">
        <v>1791</v>
      </c>
      <c r="F17" s="494" t="s">
        <v>1797</v>
      </c>
      <c r="G17" s="494" t="s">
        <v>1810</v>
      </c>
      <c r="H17" s="494" t="s">
        <v>1821</v>
      </c>
    </row>
    <row r="18" spans="1:8" x14ac:dyDescent="0.3">
      <c r="A18" s="481"/>
      <c r="B18" s="482"/>
      <c r="C18" s="524" t="s">
        <v>1783</v>
      </c>
      <c r="D18" s="525"/>
      <c r="E18" s="526"/>
      <c r="F18" s="494" t="s">
        <v>1798</v>
      </c>
      <c r="G18" s="482"/>
      <c r="H18" s="482"/>
    </row>
    <row r="19" spans="1:8" x14ac:dyDescent="0.3">
      <c r="A19" s="481"/>
      <c r="B19" s="482"/>
      <c r="C19" s="527"/>
      <c r="D19" s="528"/>
      <c r="E19" s="529"/>
      <c r="F19" s="482"/>
      <c r="G19" s="482"/>
      <c r="H19" s="482"/>
    </row>
  </sheetData>
  <mergeCells count="15">
    <mergeCell ref="C9:E9"/>
    <mergeCell ref="A3:B3"/>
    <mergeCell ref="C3:H3"/>
    <mergeCell ref="C4:E4"/>
    <mergeCell ref="C5:E5"/>
    <mergeCell ref="C6:E6"/>
    <mergeCell ref="C16:E16"/>
    <mergeCell ref="C18:E18"/>
    <mergeCell ref="C19:E19"/>
    <mergeCell ref="C10:E10"/>
    <mergeCell ref="C11:E11"/>
    <mergeCell ref="C12:E12"/>
    <mergeCell ref="C13:E13"/>
    <mergeCell ref="C14:E14"/>
    <mergeCell ref="C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98"/>
  <sheetViews>
    <sheetView zoomScale="130" zoomScaleNormal="130" workbookViewId="0">
      <selection sqref="A1:XFD1048576"/>
    </sheetView>
  </sheetViews>
  <sheetFormatPr defaultColWidth="9" defaultRowHeight="14.4" outlineLevelRow="1" x14ac:dyDescent="0.3"/>
  <cols>
    <col min="1" max="1" width="6" style="2" customWidth="1"/>
    <col min="2" max="2" width="5.109375" style="2" customWidth="1"/>
    <col min="3" max="3" width="25.6640625" style="2" customWidth="1"/>
    <col min="4" max="4" width="5.33203125" style="4" customWidth="1"/>
    <col min="5" max="5" width="6.6640625" style="4" customWidth="1"/>
    <col min="6" max="8" width="9" style="2" customWidth="1"/>
    <col min="9" max="9" width="6.33203125" style="2" bestFit="1" customWidth="1"/>
    <col min="10" max="10" width="10.33203125" style="2" bestFit="1" customWidth="1"/>
    <col min="11" max="11" width="15" style="2" customWidth="1"/>
    <col min="12" max="12" width="94.6640625" style="2" customWidth="1"/>
    <col min="13" max="13" width="36.44140625" style="2" customWidth="1"/>
    <col min="14" max="16384" width="9" style="2"/>
  </cols>
  <sheetData>
    <row r="1" spans="1:13" ht="15" customHeight="1" x14ac:dyDescent="0.3">
      <c r="A1" s="16" t="s">
        <v>3</v>
      </c>
      <c r="B1" s="16" t="s">
        <v>0</v>
      </c>
      <c r="C1" s="9" t="s">
        <v>6</v>
      </c>
      <c r="D1" s="9" t="s">
        <v>550</v>
      </c>
      <c r="E1" s="17" t="s">
        <v>1</v>
      </c>
      <c r="F1" s="9" t="s">
        <v>587</v>
      </c>
      <c r="G1" s="9"/>
      <c r="H1" s="9" t="s">
        <v>590</v>
      </c>
      <c r="I1" s="9" t="s">
        <v>591</v>
      </c>
      <c r="J1" s="9"/>
      <c r="K1" s="9" t="s">
        <v>592</v>
      </c>
      <c r="L1" s="9" t="s">
        <v>593</v>
      </c>
      <c r="M1" s="1" t="s">
        <v>2</v>
      </c>
    </row>
    <row r="2" spans="1:13" s="3" customFormat="1" ht="28.5" customHeight="1" x14ac:dyDescent="0.3">
      <c r="A2" s="16"/>
      <c r="B2" s="16"/>
      <c r="C2" s="9"/>
      <c r="D2" s="9"/>
      <c r="E2" s="17"/>
      <c r="F2" s="5" t="s">
        <v>588</v>
      </c>
      <c r="G2" s="5" t="s">
        <v>589</v>
      </c>
      <c r="H2" s="9"/>
      <c r="I2" s="5" t="s">
        <v>588</v>
      </c>
      <c r="J2" s="5" t="s">
        <v>589</v>
      </c>
      <c r="K2" s="9"/>
      <c r="L2" s="9"/>
      <c r="M2" s="6"/>
    </row>
    <row r="3" spans="1:13" s="3" customFormat="1" x14ac:dyDescent="0.3">
      <c r="A3" s="6"/>
      <c r="B3" s="6"/>
      <c r="C3" s="7" t="s">
        <v>7</v>
      </c>
      <c r="D3" s="7"/>
      <c r="E3" s="7"/>
      <c r="F3" s="7"/>
      <c r="G3" s="7"/>
      <c r="H3" s="7"/>
      <c r="I3" s="7"/>
      <c r="J3" s="7"/>
      <c r="K3" s="7"/>
      <c r="L3" s="7"/>
      <c r="M3" s="6"/>
    </row>
    <row r="4" spans="1:13" s="3" customFormat="1" ht="43.2" x14ac:dyDescent="0.3">
      <c r="A4" s="6"/>
      <c r="B4" s="6"/>
      <c r="C4" s="6" t="s">
        <v>8</v>
      </c>
      <c r="D4" s="8"/>
      <c r="E4" s="8"/>
      <c r="F4" s="6"/>
      <c r="G4" s="6"/>
      <c r="H4" s="6"/>
      <c r="I4" s="6"/>
      <c r="J4" s="6"/>
      <c r="K4" s="6"/>
      <c r="L4" s="6"/>
      <c r="M4" s="6"/>
    </row>
    <row r="5" spans="1:13" ht="42.75" customHeight="1" outlineLevel="1" x14ac:dyDescent="0.3">
      <c r="A5" s="9">
        <v>1</v>
      </c>
      <c r="B5" s="9">
        <v>1</v>
      </c>
      <c r="C5" s="9" t="s">
        <v>9</v>
      </c>
      <c r="D5" s="10" t="s">
        <v>551</v>
      </c>
      <c r="E5" s="10">
        <v>1694.7</v>
      </c>
      <c r="F5" s="9"/>
      <c r="G5" s="9"/>
      <c r="H5" s="9"/>
      <c r="I5" s="9"/>
      <c r="J5" s="9"/>
      <c r="K5" s="9"/>
      <c r="L5" s="9" t="s">
        <v>594</v>
      </c>
      <c r="M5" s="9" t="s">
        <v>1068</v>
      </c>
    </row>
    <row r="6" spans="1:13" ht="43.2" outlineLevel="1" x14ac:dyDescent="0.3">
      <c r="A6" s="9">
        <v>2</v>
      </c>
      <c r="B6" s="9">
        <v>2</v>
      </c>
      <c r="C6" s="9" t="s">
        <v>10</v>
      </c>
      <c r="D6" s="10" t="s">
        <v>551</v>
      </c>
      <c r="E6" s="10">
        <v>1694.7</v>
      </c>
      <c r="F6" s="9"/>
      <c r="G6" s="9"/>
      <c r="H6" s="9"/>
      <c r="I6" s="9"/>
      <c r="J6" s="9"/>
      <c r="K6" s="9"/>
      <c r="L6" s="9" t="s">
        <v>595</v>
      </c>
      <c r="M6" s="9" t="s">
        <v>1069</v>
      </c>
    </row>
    <row r="7" spans="1:13" ht="57" customHeight="1" outlineLevel="1" x14ac:dyDescent="0.3">
      <c r="A7" s="9">
        <v>3</v>
      </c>
      <c r="B7" s="9">
        <v>3</v>
      </c>
      <c r="C7" s="9" t="s">
        <v>11</v>
      </c>
      <c r="D7" s="10" t="s">
        <v>552</v>
      </c>
      <c r="E7" s="10">
        <v>1288</v>
      </c>
      <c r="F7" s="9"/>
      <c r="G7" s="9"/>
      <c r="H7" s="9"/>
      <c r="I7" s="9"/>
      <c r="J7" s="9"/>
      <c r="K7" s="9"/>
      <c r="L7" s="9" t="s">
        <v>596</v>
      </c>
      <c r="M7" s="9" t="s">
        <v>1070</v>
      </c>
    </row>
    <row r="8" spans="1:13" ht="57" customHeight="1" outlineLevel="1" x14ac:dyDescent="0.3">
      <c r="A8" s="9">
        <v>4</v>
      </c>
      <c r="B8" s="9">
        <v>4</v>
      </c>
      <c r="C8" s="9" t="s">
        <v>12</v>
      </c>
      <c r="D8" s="10" t="s">
        <v>552</v>
      </c>
      <c r="E8" s="10">
        <v>184</v>
      </c>
      <c r="F8" s="9"/>
      <c r="G8" s="9"/>
      <c r="H8" s="9"/>
      <c r="I8" s="9"/>
      <c r="J8" s="9"/>
      <c r="K8" s="9"/>
      <c r="L8" s="9" t="s">
        <v>597</v>
      </c>
      <c r="M8" s="9" t="s">
        <v>1070</v>
      </c>
    </row>
    <row r="9" spans="1:13" ht="57" customHeight="1" outlineLevel="1" x14ac:dyDescent="0.3">
      <c r="A9" s="9">
        <v>5</v>
      </c>
      <c r="B9" s="9">
        <v>5</v>
      </c>
      <c r="C9" s="9" t="s">
        <v>13</v>
      </c>
      <c r="D9" s="10" t="s">
        <v>552</v>
      </c>
      <c r="E9" s="10">
        <v>184</v>
      </c>
      <c r="F9" s="9"/>
      <c r="G9" s="9"/>
      <c r="H9" s="9"/>
      <c r="I9" s="9"/>
      <c r="J9" s="9"/>
      <c r="K9" s="9"/>
      <c r="L9" s="9" t="s">
        <v>598</v>
      </c>
      <c r="M9" s="9" t="s">
        <v>1070</v>
      </c>
    </row>
    <row r="10" spans="1:13" ht="42.75" customHeight="1" outlineLevel="1" x14ac:dyDescent="0.3">
      <c r="A10" s="9">
        <v>6</v>
      </c>
      <c r="B10" s="9">
        <v>6</v>
      </c>
      <c r="C10" s="9" t="s">
        <v>14</v>
      </c>
      <c r="D10" s="10" t="s">
        <v>553</v>
      </c>
      <c r="E10" s="10">
        <v>221.2</v>
      </c>
      <c r="F10" s="9"/>
      <c r="G10" s="9"/>
      <c r="H10" s="9"/>
      <c r="I10" s="9"/>
      <c r="J10" s="9"/>
      <c r="K10" s="9"/>
      <c r="L10" s="9" t="s">
        <v>599</v>
      </c>
      <c r="M10" s="9"/>
    </row>
    <row r="11" spans="1:13" ht="71.25" customHeight="1" outlineLevel="1" x14ac:dyDescent="0.3">
      <c r="A11" s="9">
        <v>7</v>
      </c>
      <c r="B11" s="9">
        <v>7</v>
      </c>
      <c r="C11" s="9" t="s">
        <v>15</v>
      </c>
      <c r="D11" s="10" t="s">
        <v>551</v>
      </c>
      <c r="E11" s="10">
        <v>160.4</v>
      </c>
      <c r="F11" s="9"/>
      <c r="G11" s="9"/>
      <c r="H11" s="9"/>
      <c r="I11" s="9"/>
      <c r="J11" s="9"/>
      <c r="K11" s="9"/>
      <c r="L11" s="9" t="s">
        <v>600</v>
      </c>
      <c r="M11" s="9" t="s">
        <v>1068</v>
      </c>
    </row>
    <row r="12" spans="1:13" ht="28.5" customHeight="1" outlineLevel="1" x14ac:dyDescent="0.3">
      <c r="A12" s="9">
        <v>8</v>
      </c>
      <c r="B12" s="9">
        <v>8</v>
      </c>
      <c r="C12" s="9" t="s">
        <v>16</v>
      </c>
      <c r="D12" s="10" t="s">
        <v>554</v>
      </c>
      <c r="E12" s="10">
        <v>69.489999999999995</v>
      </c>
      <c r="F12" s="9"/>
      <c r="G12" s="9"/>
      <c r="H12" s="9"/>
      <c r="I12" s="9"/>
      <c r="J12" s="9"/>
      <c r="K12" s="9"/>
      <c r="L12" s="9" t="s">
        <v>601</v>
      </c>
      <c r="M12" s="9"/>
    </row>
    <row r="13" spans="1:13" ht="28.5" customHeight="1" outlineLevel="1" x14ac:dyDescent="0.3">
      <c r="A13" s="9">
        <v>9</v>
      </c>
      <c r="B13" s="9">
        <v>9</v>
      </c>
      <c r="C13" s="9" t="s">
        <v>17</v>
      </c>
      <c r="D13" s="10" t="s">
        <v>554</v>
      </c>
      <c r="E13" s="10">
        <v>99.7</v>
      </c>
      <c r="F13" s="9"/>
      <c r="G13" s="9"/>
      <c r="H13" s="9"/>
      <c r="I13" s="9"/>
      <c r="J13" s="9"/>
      <c r="K13" s="9"/>
      <c r="L13" s="9" t="s">
        <v>602</v>
      </c>
      <c r="M13" s="9"/>
    </row>
    <row r="14" spans="1:13" ht="28.5" customHeight="1" outlineLevel="1" x14ac:dyDescent="0.3">
      <c r="A14" s="9">
        <v>10</v>
      </c>
      <c r="B14" s="9">
        <v>10</v>
      </c>
      <c r="C14" s="9" t="s">
        <v>18</v>
      </c>
      <c r="D14" s="10" t="s">
        <v>554</v>
      </c>
      <c r="E14" s="10">
        <v>147.66999999999999</v>
      </c>
      <c r="F14" s="9"/>
      <c r="G14" s="9"/>
      <c r="H14" s="9"/>
      <c r="I14" s="9"/>
      <c r="J14" s="9"/>
      <c r="K14" s="9"/>
      <c r="L14" s="9" t="s">
        <v>603</v>
      </c>
      <c r="M14" s="9"/>
    </row>
    <row r="15" spans="1:13" ht="28.5" customHeight="1" outlineLevel="1" x14ac:dyDescent="0.3">
      <c r="A15" s="9">
        <v>11</v>
      </c>
      <c r="B15" s="9">
        <v>11</v>
      </c>
      <c r="C15" s="9" t="s">
        <v>19</v>
      </c>
      <c r="D15" s="10" t="s">
        <v>552</v>
      </c>
      <c r="E15" s="10">
        <v>8</v>
      </c>
      <c r="F15" s="9"/>
      <c r="G15" s="9"/>
      <c r="H15" s="9"/>
      <c r="I15" s="9"/>
      <c r="J15" s="9"/>
      <c r="K15" s="9"/>
      <c r="L15" s="9" t="s">
        <v>604</v>
      </c>
      <c r="M15" s="9"/>
    </row>
    <row r="16" spans="1:13" s="3" customFormat="1" ht="43.2" x14ac:dyDescent="0.3">
      <c r="A16" s="6"/>
      <c r="B16" s="6"/>
      <c r="C16" s="6" t="s">
        <v>20</v>
      </c>
      <c r="D16" s="8"/>
      <c r="E16" s="8"/>
      <c r="F16" s="6"/>
      <c r="G16" s="6"/>
      <c r="H16" s="6"/>
      <c r="I16" s="6"/>
      <c r="J16" s="6"/>
      <c r="K16" s="6"/>
      <c r="L16" s="6"/>
      <c r="M16" s="6"/>
    </row>
    <row r="17" spans="1:13" ht="57" customHeight="1" outlineLevel="1" x14ac:dyDescent="0.3">
      <c r="A17" s="9">
        <v>12</v>
      </c>
      <c r="B17" s="9">
        <v>12</v>
      </c>
      <c r="C17" s="9" t="s">
        <v>21</v>
      </c>
      <c r="D17" s="10" t="s">
        <v>551</v>
      </c>
      <c r="E17" s="10">
        <v>1040.8</v>
      </c>
      <c r="F17" s="9"/>
      <c r="G17" s="9"/>
      <c r="H17" s="9"/>
      <c r="I17" s="9"/>
      <c r="J17" s="9"/>
      <c r="K17" s="9"/>
      <c r="L17" s="9" t="s">
        <v>605</v>
      </c>
      <c r="M17" s="9" t="s">
        <v>1068</v>
      </c>
    </row>
    <row r="18" spans="1:13" ht="57" customHeight="1" outlineLevel="1" x14ac:dyDescent="0.3">
      <c r="A18" s="9">
        <v>13</v>
      </c>
      <c r="B18" s="9">
        <v>13</v>
      </c>
      <c r="C18" s="9" t="s">
        <v>22</v>
      </c>
      <c r="D18" s="10" t="s">
        <v>551</v>
      </c>
      <c r="E18" s="10">
        <v>1040.8</v>
      </c>
      <c r="F18" s="9"/>
      <c r="G18" s="9"/>
      <c r="H18" s="9"/>
      <c r="I18" s="9"/>
      <c r="J18" s="9"/>
      <c r="K18" s="9"/>
      <c r="L18" s="9" t="s">
        <v>606</v>
      </c>
      <c r="M18" s="9" t="s">
        <v>1068</v>
      </c>
    </row>
    <row r="19" spans="1:13" ht="28.5" customHeight="1" outlineLevel="1" x14ac:dyDescent="0.3">
      <c r="A19" s="9">
        <v>14</v>
      </c>
      <c r="B19" s="9">
        <v>14</v>
      </c>
      <c r="C19" s="9" t="s">
        <v>10</v>
      </c>
      <c r="D19" s="10" t="s">
        <v>551</v>
      </c>
      <c r="E19" s="10">
        <v>1040.8</v>
      </c>
      <c r="F19" s="9"/>
      <c r="G19" s="9"/>
      <c r="H19" s="9"/>
      <c r="I19" s="9"/>
      <c r="J19" s="9"/>
      <c r="K19" s="9"/>
      <c r="L19" s="9" t="s">
        <v>607</v>
      </c>
      <c r="M19" s="9" t="s">
        <v>1069</v>
      </c>
    </row>
    <row r="20" spans="1:13" ht="57" customHeight="1" outlineLevel="1" x14ac:dyDescent="0.3">
      <c r="A20" s="9">
        <v>15</v>
      </c>
      <c r="B20" s="9">
        <v>15</v>
      </c>
      <c r="C20" s="9" t="s">
        <v>23</v>
      </c>
      <c r="D20" s="10" t="s">
        <v>552</v>
      </c>
      <c r="E20" s="10">
        <v>368</v>
      </c>
      <c r="F20" s="9"/>
      <c r="G20" s="9"/>
      <c r="H20" s="9"/>
      <c r="I20" s="9"/>
      <c r="J20" s="9"/>
      <c r="K20" s="9"/>
      <c r="L20" s="9" t="s">
        <v>596</v>
      </c>
      <c r="M20" s="9" t="s">
        <v>1070</v>
      </c>
    </row>
    <row r="21" spans="1:13" ht="57" customHeight="1" outlineLevel="1" x14ac:dyDescent="0.3">
      <c r="A21" s="9">
        <v>16</v>
      </c>
      <c r="B21" s="9">
        <v>16</v>
      </c>
      <c r="C21" s="9" t="s">
        <v>12</v>
      </c>
      <c r="D21" s="10" t="s">
        <v>552</v>
      </c>
      <c r="E21" s="10">
        <v>368</v>
      </c>
      <c r="F21" s="9"/>
      <c r="G21" s="9"/>
      <c r="H21" s="9"/>
      <c r="I21" s="9"/>
      <c r="J21" s="9"/>
      <c r="K21" s="9"/>
      <c r="L21" s="9" t="s">
        <v>597</v>
      </c>
      <c r="M21" s="9" t="s">
        <v>1070</v>
      </c>
    </row>
    <row r="22" spans="1:13" ht="57" customHeight="1" outlineLevel="1" x14ac:dyDescent="0.3">
      <c r="A22" s="9">
        <v>17</v>
      </c>
      <c r="B22" s="9">
        <v>17</v>
      </c>
      <c r="C22" s="9" t="s">
        <v>13</v>
      </c>
      <c r="D22" s="10" t="s">
        <v>552</v>
      </c>
      <c r="E22" s="10">
        <v>368</v>
      </c>
      <c r="F22" s="9"/>
      <c r="G22" s="9"/>
      <c r="H22" s="9"/>
      <c r="I22" s="9"/>
      <c r="J22" s="9"/>
      <c r="K22" s="9"/>
      <c r="L22" s="9" t="s">
        <v>598</v>
      </c>
      <c r="M22" s="9" t="s">
        <v>1070</v>
      </c>
    </row>
    <row r="23" spans="1:13" ht="57" customHeight="1" outlineLevel="1" x14ac:dyDescent="0.3">
      <c r="A23" s="9">
        <v>18</v>
      </c>
      <c r="B23" s="9">
        <v>18</v>
      </c>
      <c r="C23" s="9" t="s">
        <v>24</v>
      </c>
      <c r="D23" s="10" t="s">
        <v>552</v>
      </c>
      <c r="E23" s="10">
        <v>168</v>
      </c>
      <c r="F23" s="9"/>
      <c r="G23" s="9"/>
      <c r="H23" s="9"/>
      <c r="I23" s="9"/>
      <c r="J23" s="9"/>
      <c r="K23" s="9"/>
      <c r="L23" s="9" t="s">
        <v>608</v>
      </c>
      <c r="M23" s="9" t="s">
        <v>1070</v>
      </c>
    </row>
    <row r="24" spans="1:13" ht="42.75" customHeight="1" outlineLevel="1" x14ac:dyDescent="0.3">
      <c r="A24" s="9">
        <v>19</v>
      </c>
      <c r="B24" s="9">
        <v>19</v>
      </c>
      <c r="C24" s="9" t="s">
        <v>14</v>
      </c>
      <c r="D24" s="10" t="s">
        <v>553</v>
      </c>
      <c r="E24" s="10">
        <v>205.5</v>
      </c>
      <c r="F24" s="9"/>
      <c r="G24" s="9"/>
      <c r="H24" s="9"/>
      <c r="I24" s="9"/>
      <c r="J24" s="9"/>
      <c r="K24" s="9"/>
      <c r="L24" s="9" t="s">
        <v>609</v>
      </c>
      <c r="M24" s="9"/>
    </row>
    <row r="25" spans="1:13" ht="71.25" customHeight="1" outlineLevel="1" x14ac:dyDescent="0.3">
      <c r="A25" s="9">
        <v>20</v>
      </c>
      <c r="B25" s="9">
        <v>20</v>
      </c>
      <c r="C25" s="9" t="s">
        <v>15</v>
      </c>
      <c r="D25" s="10" t="s">
        <v>551</v>
      </c>
      <c r="E25" s="10">
        <v>160.74</v>
      </c>
      <c r="F25" s="9"/>
      <c r="G25" s="9"/>
      <c r="H25" s="9"/>
      <c r="I25" s="9"/>
      <c r="J25" s="9"/>
      <c r="K25" s="9"/>
      <c r="L25" s="9" t="s">
        <v>610</v>
      </c>
      <c r="M25" s="9" t="s">
        <v>1068</v>
      </c>
    </row>
    <row r="26" spans="1:13" ht="40.950000000000003" customHeight="1" outlineLevel="1" x14ac:dyDescent="0.3">
      <c r="A26" s="9">
        <v>21</v>
      </c>
      <c r="B26" s="9">
        <v>21</v>
      </c>
      <c r="C26" s="9" t="s">
        <v>19</v>
      </c>
      <c r="D26" s="10" t="s">
        <v>552</v>
      </c>
      <c r="E26" s="10">
        <v>8</v>
      </c>
      <c r="F26" s="9"/>
      <c r="G26" s="9"/>
      <c r="H26" s="9"/>
      <c r="I26" s="9"/>
      <c r="J26" s="9"/>
      <c r="K26" s="9"/>
      <c r="L26" s="9" t="s">
        <v>604</v>
      </c>
      <c r="M26" s="9"/>
    </row>
    <row r="27" spans="1:13" ht="42" customHeight="1" outlineLevel="1" x14ac:dyDescent="0.3">
      <c r="A27" s="9">
        <v>22</v>
      </c>
      <c r="B27" s="9">
        <v>22</v>
      </c>
      <c r="C27" s="9" t="s">
        <v>25</v>
      </c>
      <c r="D27" s="10" t="s">
        <v>554</v>
      </c>
      <c r="E27" s="10">
        <v>46.73</v>
      </c>
      <c r="F27" s="9"/>
      <c r="G27" s="9"/>
      <c r="H27" s="9"/>
      <c r="I27" s="9"/>
      <c r="J27" s="9"/>
      <c r="K27" s="9"/>
      <c r="L27" s="9" t="s">
        <v>611</v>
      </c>
      <c r="M27" s="9"/>
    </row>
    <row r="28" spans="1:13" s="3" customFormat="1" ht="43.2" x14ac:dyDescent="0.3">
      <c r="A28" s="6"/>
      <c r="B28" s="6"/>
      <c r="C28" s="6" t="s">
        <v>26</v>
      </c>
      <c r="D28" s="8"/>
      <c r="E28" s="8"/>
      <c r="F28" s="6"/>
      <c r="G28" s="6"/>
      <c r="H28" s="6"/>
      <c r="I28" s="6"/>
      <c r="J28" s="6"/>
      <c r="K28" s="6"/>
      <c r="L28" s="6"/>
      <c r="M28" s="6"/>
    </row>
    <row r="29" spans="1:13" ht="42.75" customHeight="1" outlineLevel="1" x14ac:dyDescent="0.3">
      <c r="A29" s="9">
        <v>23</v>
      </c>
      <c r="B29" s="9">
        <v>23</v>
      </c>
      <c r="C29" s="9" t="s">
        <v>22</v>
      </c>
      <c r="D29" s="10" t="s">
        <v>551</v>
      </c>
      <c r="E29" s="10">
        <v>961.9</v>
      </c>
      <c r="F29" s="9"/>
      <c r="G29" s="9"/>
      <c r="H29" s="9"/>
      <c r="I29" s="9"/>
      <c r="J29" s="9"/>
      <c r="K29" s="9"/>
      <c r="L29" s="9" t="s">
        <v>612</v>
      </c>
      <c r="M29" s="9" t="s">
        <v>1068</v>
      </c>
    </row>
    <row r="30" spans="1:13" ht="28.5" customHeight="1" outlineLevel="1" x14ac:dyDescent="0.3">
      <c r="A30" s="9">
        <v>24</v>
      </c>
      <c r="B30" s="9">
        <v>24</v>
      </c>
      <c r="C30" s="9" t="s">
        <v>10</v>
      </c>
      <c r="D30" s="10" t="s">
        <v>551</v>
      </c>
      <c r="E30" s="10">
        <v>961.9</v>
      </c>
      <c r="F30" s="9"/>
      <c r="G30" s="9"/>
      <c r="H30" s="9"/>
      <c r="I30" s="9"/>
      <c r="J30" s="9"/>
      <c r="K30" s="9"/>
      <c r="L30" s="9" t="s">
        <v>613</v>
      </c>
      <c r="M30" s="9" t="s">
        <v>1069</v>
      </c>
    </row>
    <row r="31" spans="1:13" ht="57" customHeight="1" outlineLevel="1" x14ac:dyDescent="0.3">
      <c r="A31" s="9">
        <v>25</v>
      </c>
      <c r="B31" s="9">
        <v>25</v>
      </c>
      <c r="C31" s="9" t="s">
        <v>23</v>
      </c>
      <c r="D31" s="10" t="s">
        <v>552</v>
      </c>
      <c r="E31" s="10">
        <v>480</v>
      </c>
      <c r="F31" s="9"/>
      <c r="G31" s="9"/>
      <c r="H31" s="9"/>
      <c r="I31" s="9"/>
      <c r="J31" s="9"/>
      <c r="K31" s="9"/>
      <c r="L31" s="9" t="s">
        <v>596</v>
      </c>
      <c r="M31" s="9" t="s">
        <v>1070</v>
      </c>
    </row>
    <row r="32" spans="1:13" ht="57" customHeight="1" outlineLevel="1" x14ac:dyDescent="0.3">
      <c r="A32" s="9">
        <v>26</v>
      </c>
      <c r="B32" s="9">
        <v>26</v>
      </c>
      <c r="C32" s="9" t="s">
        <v>24</v>
      </c>
      <c r="D32" s="10" t="s">
        <v>552</v>
      </c>
      <c r="E32" s="10">
        <v>184</v>
      </c>
      <c r="F32" s="9"/>
      <c r="G32" s="9"/>
      <c r="H32" s="9"/>
      <c r="I32" s="9"/>
      <c r="J32" s="9"/>
      <c r="K32" s="9"/>
      <c r="L32" s="9" t="s">
        <v>608</v>
      </c>
      <c r="M32" s="9" t="s">
        <v>1070</v>
      </c>
    </row>
    <row r="33" spans="1:13" ht="57" customHeight="1" outlineLevel="1" x14ac:dyDescent="0.3">
      <c r="A33" s="9">
        <v>27</v>
      </c>
      <c r="B33" s="9">
        <v>27</v>
      </c>
      <c r="C33" s="9" t="s">
        <v>12</v>
      </c>
      <c r="D33" s="10" t="s">
        <v>552</v>
      </c>
      <c r="E33" s="10">
        <v>184</v>
      </c>
      <c r="F33" s="9"/>
      <c r="G33" s="9"/>
      <c r="H33" s="9"/>
      <c r="I33" s="9"/>
      <c r="J33" s="9"/>
      <c r="K33" s="9"/>
      <c r="L33" s="9" t="s">
        <v>597</v>
      </c>
      <c r="M33" s="9" t="s">
        <v>1070</v>
      </c>
    </row>
    <row r="34" spans="1:13" ht="57" customHeight="1" outlineLevel="1" x14ac:dyDescent="0.3">
      <c r="A34" s="9">
        <v>28</v>
      </c>
      <c r="B34" s="9">
        <v>28</v>
      </c>
      <c r="C34" s="9" t="s">
        <v>13</v>
      </c>
      <c r="D34" s="10" t="s">
        <v>552</v>
      </c>
      <c r="E34" s="10">
        <v>184</v>
      </c>
      <c r="F34" s="9"/>
      <c r="G34" s="9"/>
      <c r="H34" s="9"/>
      <c r="I34" s="9"/>
      <c r="J34" s="9"/>
      <c r="K34" s="9"/>
      <c r="L34" s="9" t="s">
        <v>598</v>
      </c>
      <c r="M34" s="9" t="s">
        <v>1070</v>
      </c>
    </row>
    <row r="35" spans="1:13" ht="42.75" customHeight="1" outlineLevel="1" x14ac:dyDescent="0.3">
      <c r="A35" s="9">
        <v>29</v>
      </c>
      <c r="B35" s="9">
        <v>29</v>
      </c>
      <c r="C35" s="9" t="s">
        <v>14</v>
      </c>
      <c r="D35" s="10" t="s">
        <v>553</v>
      </c>
      <c r="E35" s="10">
        <v>110.1</v>
      </c>
      <c r="F35" s="9"/>
      <c r="G35" s="9"/>
      <c r="H35" s="9"/>
      <c r="I35" s="9"/>
      <c r="J35" s="9"/>
      <c r="K35" s="9"/>
      <c r="L35" s="9" t="s">
        <v>614</v>
      </c>
      <c r="M35" s="9"/>
    </row>
    <row r="36" spans="1:13" ht="71.25" customHeight="1" outlineLevel="1" x14ac:dyDescent="0.3">
      <c r="A36" s="9">
        <v>30</v>
      </c>
      <c r="B36" s="9">
        <v>30</v>
      </c>
      <c r="C36" s="9" t="s">
        <v>15</v>
      </c>
      <c r="D36" s="10" t="s">
        <v>551</v>
      </c>
      <c r="E36" s="10">
        <v>78.2</v>
      </c>
      <c r="F36" s="9"/>
      <c r="G36" s="9"/>
      <c r="H36" s="9"/>
      <c r="I36" s="9"/>
      <c r="J36" s="9"/>
      <c r="K36" s="9"/>
      <c r="L36" s="9" t="s">
        <v>615</v>
      </c>
      <c r="M36" s="9" t="s">
        <v>1068</v>
      </c>
    </row>
    <row r="37" spans="1:13" ht="28.5" customHeight="1" outlineLevel="1" x14ac:dyDescent="0.3">
      <c r="A37" s="9">
        <v>31</v>
      </c>
      <c r="B37" s="9">
        <v>31</v>
      </c>
      <c r="C37" s="9" t="s">
        <v>27</v>
      </c>
      <c r="D37" s="10" t="s">
        <v>554</v>
      </c>
      <c r="E37" s="10">
        <v>73.83</v>
      </c>
      <c r="F37" s="9"/>
      <c r="G37" s="9"/>
      <c r="H37" s="9"/>
      <c r="I37" s="9"/>
      <c r="J37" s="9"/>
      <c r="K37" s="9"/>
      <c r="L37" s="9" t="s">
        <v>616</v>
      </c>
      <c r="M37" s="9"/>
    </row>
    <row r="38" spans="1:13" ht="28.5" customHeight="1" outlineLevel="1" x14ac:dyDescent="0.3">
      <c r="A38" s="9">
        <v>32</v>
      </c>
      <c r="B38" s="9">
        <v>32</v>
      </c>
      <c r="C38" s="9" t="s">
        <v>25</v>
      </c>
      <c r="D38" s="10" t="s">
        <v>554</v>
      </c>
      <c r="E38" s="10">
        <v>93.46</v>
      </c>
      <c r="F38" s="9"/>
      <c r="G38" s="9"/>
      <c r="H38" s="9"/>
      <c r="I38" s="9"/>
      <c r="J38" s="9"/>
      <c r="K38" s="9"/>
      <c r="L38" s="9" t="s">
        <v>617</v>
      </c>
      <c r="M38" s="9"/>
    </row>
    <row r="39" spans="1:13" ht="42.75" customHeight="1" outlineLevel="1" x14ac:dyDescent="0.3">
      <c r="A39" s="9">
        <v>33</v>
      </c>
      <c r="B39" s="9">
        <v>33</v>
      </c>
      <c r="C39" s="9" t="s">
        <v>28</v>
      </c>
      <c r="D39" s="10" t="s">
        <v>552</v>
      </c>
      <c r="E39" s="10">
        <v>3</v>
      </c>
      <c r="F39" s="9"/>
      <c r="G39" s="9"/>
      <c r="H39" s="9"/>
      <c r="I39" s="9"/>
      <c r="J39" s="9"/>
      <c r="K39" s="9"/>
      <c r="L39" s="9" t="s">
        <v>618</v>
      </c>
      <c r="M39" s="9"/>
    </row>
    <row r="40" spans="1:13" ht="28.5" customHeight="1" outlineLevel="1" x14ac:dyDescent="0.3">
      <c r="A40" s="9">
        <v>34</v>
      </c>
      <c r="B40" s="9">
        <v>34</v>
      </c>
      <c r="C40" s="9" t="s">
        <v>19</v>
      </c>
      <c r="D40" s="10" t="s">
        <v>552</v>
      </c>
      <c r="E40" s="10">
        <v>8</v>
      </c>
      <c r="F40" s="9"/>
      <c r="G40" s="9"/>
      <c r="H40" s="9"/>
      <c r="I40" s="9"/>
      <c r="J40" s="9"/>
      <c r="K40" s="9"/>
      <c r="L40" s="9" t="s">
        <v>619</v>
      </c>
      <c r="M40" s="9"/>
    </row>
    <row r="41" spans="1:13" s="3" customFormat="1" ht="43.2" x14ac:dyDescent="0.3">
      <c r="A41" s="6"/>
      <c r="B41" s="6"/>
      <c r="C41" s="6" t="s">
        <v>29</v>
      </c>
      <c r="D41" s="8"/>
      <c r="E41" s="8"/>
      <c r="F41" s="6"/>
      <c r="G41" s="6"/>
      <c r="H41" s="6"/>
      <c r="I41" s="6"/>
      <c r="J41" s="6"/>
      <c r="K41" s="6"/>
      <c r="L41" s="6"/>
      <c r="M41" s="6"/>
    </row>
    <row r="42" spans="1:13" ht="42.75" customHeight="1" outlineLevel="1" x14ac:dyDescent="0.3">
      <c r="A42" s="9">
        <v>35</v>
      </c>
      <c r="B42" s="9">
        <v>35</v>
      </c>
      <c r="C42" s="9" t="s">
        <v>30</v>
      </c>
      <c r="D42" s="10" t="s">
        <v>551</v>
      </c>
      <c r="E42" s="10">
        <v>1475.4</v>
      </c>
      <c r="F42" s="9"/>
      <c r="G42" s="9"/>
      <c r="H42" s="9"/>
      <c r="I42" s="9"/>
      <c r="J42" s="9"/>
      <c r="K42" s="9"/>
      <c r="L42" s="9" t="s">
        <v>620</v>
      </c>
      <c r="M42" s="9"/>
    </row>
    <row r="43" spans="1:13" ht="42.45" customHeight="1" outlineLevel="1" x14ac:dyDescent="0.3">
      <c r="A43" s="9">
        <v>36</v>
      </c>
      <c r="B43" s="9">
        <v>36</v>
      </c>
      <c r="C43" s="9" t="s">
        <v>31</v>
      </c>
      <c r="D43" s="10" t="s">
        <v>551</v>
      </c>
      <c r="E43" s="10">
        <v>1475.4</v>
      </c>
      <c r="F43" s="9"/>
      <c r="G43" s="9"/>
      <c r="H43" s="9"/>
      <c r="I43" s="9"/>
      <c r="J43" s="9"/>
      <c r="K43" s="9"/>
      <c r="L43" s="9" t="s">
        <v>621</v>
      </c>
      <c r="M43" s="9"/>
    </row>
    <row r="44" spans="1:13" ht="57" customHeight="1" outlineLevel="1" x14ac:dyDescent="0.3">
      <c r="A44" s="9">
        <v>37</v>
      </c>
      <c r="B44" s="9">
        <v>37</v>
      </c>
      <c r="C44" s="9" t="s">
        <v>32</v>
      </c>
      <c r="D44" s="10" t="s">
        <v>551</v>
      </c>
      <c r="E44" s="10">
        <v>1475.4</v>
      </c>
      <c r="F44" s="9"/>
      <c r="G44" s="9"/>
      <c r="H44" s="9"/>
      <c r="I44" s="9"/>
      <c r="J44" s="9"/>
      <c r="K44" s="9"/>
      <c r="L44" s="9" t="s">
        <v>622</v>
      </c>
      <c r="M44" s="9"/>
    </row>
    <row r="45" spans="1:13" ht="42.75" customHeight="1" outlineLevel="1" x14ac:dyDescent="0.3">
      <c r="A45" s="9">
        <v>38</v>
      </c>
      <c r="B45" s="9">
        <v>38</v>
      </c>
      <c r="C45" s="9" t="s">
        <v>33</v>
      </c>
      <c r="D45" s="10" t="s">
        <v>551</v>
      </c>
      <c r="E45" s="10">
        <v>1475.4</v>
      </c>
      <c r="F45" s="9"/>
      <c r="G45" s="9"/>
      <c r="H45" s="9"/>
      <c r="I45" s="9"/>
      <c r="J45" s="9"/>
      <c r="K45" s="9"/>
      <c r="L45" s="9" t="s">
        <v>623</v>
      </c>
      <c r="M45" s="9"/>
    </row>
    <row r="46" spans="1:13" ht="42.75" customHeight="1" outlineLevel="1" x14ac:dyDescent="0.3">
      <c r="A46" s="9">
        <v>39</v>
      </c>
      <c r="B46" s="9">
        <v>39</v>
      </c>
      <c r="C46" s="9" t="s">
        <v>34</v>
      </c>
      <c r="D46" s="10" t="s">
        <v>552</v>
      </c>
      <c r="E46" s="10">
        <v>1032</v>
      </c>
      <c r="F46" s="9"/>
      <c r="G46" s="9"/>
      <c r="H46" s="9"/>
      <c r="I46" s="9"/>
      <c r="J46" s="9"/>
      <c r="K46" s="9"/>
      <c r="L46" s="9" t="s">
        <v>596</v>
      </c>
      <c r="M46" s="9"/>
    </row>
    <row r="47" spans="1:13" ht="42.75" customHeight="1" outlineLevel="1" x14ac:dyDescent="0.3">
      <c r="A47" s="9">
        <v>40</v>
      </c>
      <c r="B47" s="9">
        <v>40</v>
      </c>
      <c r="C47" s="9" t="s">
        <v>35</v>
      </c>
      <c r="D47" s="10" t="s">
        <v>552</v>
      </c>
      <c r="E47" s="10">
        <v>184</v>
      </c>
      <c r="F47" s="9"/>
      <c r="G47" s="9"/>
      <c r="H47" s="9"/>
      <c r="I47" s="9"/>
      <c r="J47" s="9"/>
      <c r="K47" s="9"/>
      <c r="L47" s="9" t="s">
        <v>624</v>
      </c>
      <c r="M47" s="9"/>
    </row>
    <row r="48" spans="1:13" ht="42.75" customHeight="1" outlineLevel="1" x14ac:dyDescent="0.3">
      <c r="A48" s="9">
        <v>41</v>
      </c>
      <c r="B48" s="9">
        <v>41</v>
      </c>
      <c r="C48" s="9" t="s">
        <v>36</v>
      </c>
      <c r="D48" s="10" t="s">
        <v>552</v>
      </c>
      <c r="E48" s="10">
        <v>184</v>
      </c>
      <c r="F48" s="9"/>
      <c r="G48" s="9"/>
      <c r="H48" s="9"/>
      <c r="I48" s="9"/>
      <c r="J48" s="9"/>
      <c r="K48" s="9"/>
      <c r="L48" s="9" t="s">
        <v>597</v>
      </c>
      <c r="M48" s="9"/>
    </row>
    <row r="49" spans="1:13" ht="28.5" customHeight="1" outlineLevel="1" x14ac:dyDescent="0.3">
      <c r="A49" s="9">
        <v>42</v>
      </c>
      <c r="B49" s="9">
        <v>42</v>
      </c>
      <c r="C49" s="9" t="s">
        <v>37</v>
      </c>
      <c r="D49" s="10" t="s">
        <v>553</v>
      </c>
      <c r="E49" s="10">
        <v>23.8</v>
      </c>
      <c r="F49" s="9"/>
      <c r="G49" s="9"/>
      <c r="H49" s="9"/>
      <c r="I49" s="9"/>
      <c r="J49" s="9"/>
      <c r="K49" s="9"/>
      <c r="L49" s="9" t="s">
        <v>625</v>
      </c>
      <c r="M49" s="9"/>
    </row>
    <row r="50" spans="1:13" ht="57" customHeight="1" outlineLevel="1" x14ac:dyDescent="0.3">
      <c r="A50" s="9">
        <v>43</v>
      </c>
      <c r="B50" s="9">
        <v>43</v>
      </c>
      <c r="C50" s="9" t="s">
        <v>38</v>
      </c>
      <c r="D50" s="10" t="s">
        <v>551</v>
      </c>
      <c r="E50" s="10">
        <v>30.5</v>
      </c>
      <c r="F50" s="9"/>
      <c r="G50" s="9"/>
      <c r="H50" s="9"/>
      <c r="I50" s="9"/>
      <c r="J50" s="9"/>
      <c r="K50" s="9"/>
      <c r="L50" s="9" t="s">
        <v>626</v>
      </c>
      <c r="M50" s="9"/>
    </row>
    <row r="51" spans="1:13" ht="28.5" customHeight="1" outlineLevel="1" x14ac:dyDescent="0.3">
      <c r="A51" s="9">
        <v>44</v>
      </c>
      <c r="B51" s="9">
        <v>44</v>
      </c>
      <c r="C51" s="9" t="s">
        <v>39</v>
      </c>
      <c r="D51" s="10" t="s">
        <v>552</v>
      </c>
      <c r="E51" s="10">
        <v>1</v>
      </c>
      <c r="F51" s="9"/>
      <c r="G51" s="9"/>
      <c r="H51" s="9"/>
      <c r="I51" s="9"/>
      <c r="J51" s="9"/>
      <c r="K51" s="9"/>
      <c r="L51" s="9" t="s">
        <v>627</v>
      </c>
      <c r="M51" s="9"/>
    </row>
    <row r="52" spans="1:13" ht="14.25" customHeight="1" outlineLevel="1" x14ac:dyDescent="0.3">
      <c r="A52" s="9">
        <v>45</v>
      </c>
      <c r="B52" s="9">
        <v>45</v>
      </c>
      <c r="C52" s="9" t="s">
        <v>40</v>
      </c>
      <c r="D52" s="10" t="s">
        <v>552</v>
      </c>
      <c r="E52" s="10">
        <v>8</v>
      </c>
      <c r="F52" s="9"/>
      <c r="G52" s="9"/>
      <c r="H52" s="9"/>
      <c r="I52" s="9"/>
      <c r="J52" s="9"/>
      <c r="K52" s="9"/>
      <c r="L52" s="9" t="s">
        <v>628</v>
      </c>
      <c r="M52" s="9"/>
    </row>
    <row r="53" spans="1:13" ht="28.5" customHeight="1" outlineLevel="1" x14ac:dyDescent="0.3">
      <c r="A53" s="9">
        <v>46</v>
      </c>
      <c r="B53" s="9">
        <v>46</v>
      </c>
      <c r="C53" s="9" t="s">
        <v>41</v>
      </c>
      <c r="D53" s="10" t="s">
        <v>554</v>
      </c>
      <c r="E53" s="10">
        <v>46.73</v>
      </c>
      <c r="F53" s="9"/>
      <c r="G53" s="9"/>
      <c r="H53" s="9"/>
      <c r="I53" s="9"/>
      <c r="J53" s="9"/>
      <c r="K53" s="9"/>
      <c r="L53" s="9" t="s">
        <v>617</v>
      </c>
      <c r="M53" s="9"/>
    </row>
    <row r="54" spans="1:13" s="3" customFormat="1" ht="43.2" x14ac:dyDescent="0.3">
      <c r="A54" s="6"/>
      <c r="B54" s="6"/>
      <c r="C54" s="6" t="s">
        <v>42</v>
      </c>
      <c r="D54" s="8"/>
      <c r="E54" s="8"/>
      <c r="F54" s="6"/>
      <c r="G54" s="6"/>
      <c r="H54" s="6"/>
      <c r="I54" s="6"/>
      <c r="J54" s="6"/>
      <c r="K54" s="6"/>
      <c r="L54" s="6"/>
      <c r="M54" s="6"/>
    </row>
    <row r="55" spans="1:13" ht="42.75" customHeight="1" outlineLevel="1" x14ac:dyDescent="0.3">
      <c r="A55" s="9">
        <v>47</v>
      </c>
      <c r="B55" s="9">
        <v>47</v>
      </c>
      <c r="C55" s="9" t="s">
        <v>30</v>
      </c>
      <c r="D55" s="10" t="s">
        <v>551</v>
      </c>
      <c r="E55" s="10">
        <v>956.8</v>
      </c>
      <c r="F55" s="9"/>
      <c r="G55" s="9"/>
      <c r="H55" s="9"/>
      <c r="I55" s="9"/>
      <c r="J55" s="9"/>
      <c r="K55" s="9"/>
      <c r="L55" s="9" t="s">
        <v>629</v>
      </c>
      <c r="M55" s="9"/>
    </row>
    <row r="56" spans="1:13" ht="28.5" customHeight="1" outlineLevel="1" x14ac:dyDescent="0.3">
      <c r="A56" s="9">
        <v>48</v>
      </c>
      <c r="B56" s="9">
        <v>48</v>
      </c>
      <c r="C56" s="9" t="s">
        <v>31</v>
      </c>
      <c r="D56" s="10" t="s">
        <v>551</v>
      </c>
      <c r="E56" s="10">
        <v>956.8</v>
      </c>
      <c r="F56" s="9"/>
      <c r="G56" s="9"/>
      <c r="H56" s="9"/>
      <c r="I56" s="9"/>
      <c r="J56" s="9"/>
      <c r="K56" s="9"/>
      <c r="L56" s="9" t="s">
        <v>630</v>
      </c>
      <c r="M56" s="9"/>
    </row>
    <row r="57" spans="1:13" ht="57" customHeight="1" outlineLevel="1" x14ac:dyDescent="0.3">
      <c r="A57" s="9">
        <v>49</v>
      </c>
      <c r="B57" s="9">
        <v>49</v>
      </c>
      <c r="C57" s="9" t="s">
        <v>32</v>
      </c>
      <c r="D57" s="10" t="s">
        <v>551</v>
      </c>
      <c r="E57" s="10">
        <v>956.8</v>
      </c>
      <c r="F57" s="9"/>
      <c r="G57" s="9"/>
      <c r="H57" s="9"/>
      <c r="I57" s="9"/>
      <c r="J57" s="9"/>
      <c r="K57" s="9"/>
      <c r="L57" s="9" t="s">
        <v>631</v>
      </c>
      <c r="M57" s="9"/>
    </row>
    <row r="58" spans="1:13" ht="42.75" customHeight="1" outlineLevel="1" x14ac:dyDescent="0.3">
      <c r="A58" s="9">
        <v>50</v>
      </c>
      <c r="B58" s="9">
        <v>50</v>
      </c>
      <c r="C58" s="9" t="s">
        <v>33</v>
      </c>
      <c r="D58" s="10" t="s">
        <v>551</v>
      </c>
      <c r="E58" s="10">
        <v>956.8</v>
      </c>
      <c r="F58" s="9"/>
      <c r="G58" s="9"/>
      <c r="H58" s="9"/>
      <c r="I58" s="9"/>
      <c r="J58" s="9"/>
      <c r="K58" s="9"/>
      <c r="L58" s="9" t="s">
        <v>632</v>
      </c>
      <c r="M58" s="9"/>
    </row>
    <row r="59" spans="1:13" ht="42.75" customHeight="1" outlineLevel="1" x14ac:dyDescent="0.3">
      <c r="A59" s="9">
        <v>51</v>
      </c>
      <c r="B59" s="9">
        <v>51</v>
      </c>
      <c r="C59" s="9" t="s">
        <v>34</v>
      </c>
      <c r="D59" s="10" t="s">
        <v>552</v>
      </c>
      <c r="E59" s="10">
        <v>848</v>
      </c>
      <c r="F59" s="9"/>
      <c r="G59" s="9"/>
      <c r="H59" s="9"/>
      <c r="I59" s="9"/>
      <c r="J59" s="9"/>
      <c r="K59" s="9"/>
      <c r="L59" s="9" t="s">
        <v>596</v>
      </c>
      <c r="M59" s="9"/>
    </row>
    <row r="60" spans="1:13" ht="28.5" customHeight="1" outlineLevel="1" x14ac:dyDescent="0.3">
      <c r="A60" s="9">
        <v>52</v>
      </c>
      <c r="B60" s="9">
        <v>52</v>
      </c>
      <c r="C60" s="9" t="s">
        <v>37</v>
      </c>
      <c r="D60" s="10" t="s">
        <v>553</v>
      </c>
      <c r="E60" s="10">
        <v>110.03</v>
      </c>
      <c r="F60" s="9"/>
      <c r="G60" s="9"/>
      <c r="H60" s="9"/>
      <c r="I60" s="9"/>
      <c r="J60" s="9"/>
      <c r="K60" s="9"/>
      <c r="L60" s="9" t="s">
        <v>633</v>
      </c>
      <c r="M60" s="9"/>
    </row>
    <row r="61" spans="1:13" ht="57" customHeight="1" outlineLevel="1" x14ac:dyDescent="0.3">
      <c r="A61" s="9">
        <v>53</v>
      </c>
      <c r="B61" s="9">
        <v>53</v>
      </c>
      <c r="C61" s="9" t="s">
        <v>38</v>
      </c>
      <c r="D61" s="10" t="s">
        <v>551</v>
      </c>
      <c r="E61" s="10">
        <v>50.7</v>
      </c>
      <c r="F61" s="9"/>
      <c r="G61" s="9"/>
      <c r="H61" s="9"/>
      <c r="I61" s="9"/>
      <c r="J61" s="9"/>
      <c r="K61" s="9"/>
      <c r="L61" s="9" t="s">
        <v>634</v>
      </c>
      <c r="M61" s="9"/>
    </row>
    <row r="62" spans="1:13" ht="28.5" customHeight="1" outlineLevel="1" x14ac:dyDescent="0.3">
      <c r="A62" s="9">
        <v>54</v>
      </c>
      <c r="B62" s="9">
        <v>54</v>
      </c>
      <c r="C62" s="9" t="s">
        <v>41</v>
      </c>
      <c r="D62" s="10" t="s">
        <v>554</v>
      </c>
      <c r="E62" s="10">
        <v>46.73</v>
      </c>
      <c r="F62" s="9"/>
      <c r="G62" s="9"/>
      <c r="H62" s="9"/>
      <c r="I62" s="9"/>
      <c r="J62" s="9"/>
      <c r="K62" s="9"/>
      <c r="L62" s="9" t="s">
        <v>617</v>
      </c>
      <c r="M62" s="9"/>
    </row>
    <row r="63" spans="1:13" s="3" customFormat="1" ht="43.2" x14ac:dyDescent="0.3">
      <c r="A63" s="6"/>
      <c r="B63" s="6"/>
      <c r="C63" s="6" t="s">
        <v>43</v>
      </c>
      <c r="D63" s="8"/>
      <c r="E63" s="8"/>
      <c r="F63" s="6"/>
      <c r="G63" s="6"/>
      <c r="H63" s="6"/>
      <c r="I63" s="6"/>
      <c r="J63" s="6"/>
      <c r="K63" s="6"/>
      <c r="L63" s="6"/>
      <c r="M63" s="6"/>
    </row>
    <row r="64" spans="1:13" ht="42.75" customHeight="1" outlineLevel="1" x14ac:dyDescent="0.3">
      <c r="A64" s="9">
        <v>55</v>
      </c>
      <c r="B64" s="9">
        <v>55</v>
      </c>
      <c r="C64" s="9" t="s">
        <v>44</v>
      </c>
      <c r="D64" s="10" t="s">
        <v>551</v>
      </c>
      <c r="E64" s="10">
        <v>960.6</v>
      </c>
      <c r="F64" s="9"/>
      <c r="G64" s="9"/>
      <c r="H64" s="9"/>
      <c r="I64" s="9"/>
      <c r="J64" s="9"/>
      <c r="K64" s="9"/>
      <c r="L64" s="9" t="s">
        <v>635</v>
      </c>
      <c r="M64" s="9"/>
    </row>
    <row r="65" spans="1:13" ht="42.75" customHeight="1" outlineLevel="1" x14ac:dyDescent="0.3">
      <c r="A65" s="9">
        <v>56</v>
      </c>
      <c r="B65" s="9">
        <v>56</v>
      </c>
      <c r="C65" s="9" t="s">
        <v>45</v>
      </c>
      <c r="D65" s="10" t="s">
        <v>551</v>
      </c>
      <c r="E65" s="10">
        <v>960.6</v>
      </c>
      <c r="F65" s="9"/>
      <c r="G65" s="9"/>
      <c r="H65" s="9"/>
      <c r="I65" s="9"/>
      <c r="J65" s="9"/>
      <c r="K65" s="9"/>
      <c r="L65" s="9" t="s">
        <v>636</v>
      </c>
      <c r="M65" s="9"/>
    </row>
    <row r="66" spans="1:13" ht="28.5" customHeight="1" outlineLevel="1" x14ac:dyDescent="0.3">
      <c r="A66" s="9">
        <v>57</v>
      </c>
      <c r="B66" s="9">
        <v>57</v>
      </c>
      <c r="C66" s="9" t="s">
        <v>31</v>
      </c>
      <c r="D66" s="10" t="s">
        <v>551</v>
      </c>
      <c r="E66" s="10">
        <v>960.6</v>
      </c>
      <c r="F66" s="9"/>
      <c r="G66" s="9"/>
      <c r="H66" s="9"/>
      <c r="I66" s="9"/>
      <c r="J66" s="9"/>
      <c r="K66" s="9"/>
      <c r="L66" s="9" t="s">
        <v>637</v>
      </c>
      <c r="M66" s="9"/>
    </row>
    <row r="67" spans="1:13" ht="42.75" customHeight="1" outlineLevel="1" x14ac:dyDescent="0.3">
      <c r="A67" s="9">
        <v>58</v>
      </c>
      <c r="B67" s="9">
        <v>58</v>
      </c>
      <c r="C67" s="9" t="s">
        <v>46</v>
      </c>
      <c r="D67" s="10" t="s">
        <v>552</v>
      </c>
      <c r="E67" s="10">
        <v>936</v>
      </c>
      <c r="F67" s="9"/>
      <c r="G67" s="9"/>
      <c r="H67" s="9"/>
      <c r="I67" s="9"/>
      <c r="J67" s="9"/>
      <c r="K67" s="9"/>
      <c r="L67" s="9" t="s">
        <v>608</v>
      </c>
      <c r="M67" s="9"/>
    </row>
    <row r="68" spans="1:13" ht="28.5" customHeight="1" outlineLevel="1" x14ac:dyDescent="0.3">
      <c r="A68" s="9">
        <v>59</v>
      </c>
      <c r="B68" s="9">
        <v>59</v>
      </c>
      <c r="C68" s="9" t="s">
        <v>39</v>
      </c>
      <c r="D68" s="10" t="s">
        <v>552</v>
      </c>
      <c r="E68" s="10">
        <v>2</v>
      </c>
      <c r="F68" s="9"/>
      <c r="G68" s="9"/>
      <c r="H68" s="9"/>
      <c r="I68" s="9"/>
      <c r="J68" s="9"/>
      <c r="K68" s="9"/>
      <c r="L68" s="9" t="s">
        <v>638</v>
      </c>
      <c r="M68" s="9"/>
    </row>
    <row r="69" spans="1:13" ht="14.25" customHeight="1" outlineLevel="1" x14ac:dyDescent="0.3">
      <c r="A69" s="9">
        <v>60</v>
      </c>
      <c r="B69" s="9">
        <v>60</v>
      </c>
      <c r="C69" s="9" t="s">
        <v>40</v>
      </c>
      <c r="D69" s="10" t="s">
        <v>552</v>
      </c>
      <c r="E69" s="10">
        <v>3</v>
      </c>
      <c r="F69" s="9"/>
      <c r="G69" s="9"/>
      <c r="H69" s="9"/>
      <c r="I69" s="9"/>
      <c r="J69" s="9"/>
      <c r="K69" s="9"/>
      <c r="L69" s="9" t="s">
        <v>639</v>
      </c>
      <c r="M69" s="9"/>
    </row>
    <row r="70" spans="1:13" ht="14.25" customHeight="1" outlineLevel="1" x14ac:dyDescent="0.3">
      <c r="A70" s="9">
        <v>61</v>
      </c>
      <c r="B70" s="9">
        <v>61</v>
      </c>
      <c r="C70" s="9" t="s">
        <v>47</v>
      </c>
      <c r="D70" s="10" t="s">
        <v>552</v>
      </c>
      <c r="E70" s="10">
        <v>312</v>
      </c>
      <c r="F70" s="9"/>
      <c r="G70" s="9"/>
      <c r="H70" s="9"/>
      <c r="I70" s="9"/>
      <c r="J70" s="9"/>
      <c r="K70" s="9"/>
      <c r="L70" s="9" t="s">
        <v>640</v>
      </c>
      <c r="M70" s="9"/>
    </row>
    <row r="71" spans="1:13" ht="42.75" customHeight="1" outlineLevel="1" x14ac:dyDescent="0.3">
      <c r="A71" s="9">
        <v>62</v>
      </c>
      <c r="B71" s="9">
        <v>62</v>
      </c>
      <c r="C71" s="9" t="s">
        <v>48</v>
      </c>
      <c r="D71" s="10" t="s">
        <v>551</v>
      </c>
      <c r="E71" s="10">
        <v>358.2</v>
      </c>
      <c r="F71" s="9"/>
      <c r="G71" s="9"/>
      <c r="H71" s="9"/>
      <c r="I71" s="9"/>
      <c r="J71" s="9"/>
      <c r="K71" s="9"/>
      <c r="L71" s="9" t="s">
        <v>641</v>
      </c>
      <c r="M71" s="9"/>
    </row>
    <row r="72" spans="1:13" ht="85.5" customHeight="1" outlineLevel="1" x14ac:dyDescent="0.3">
      <c r="A72" s="9">
        <v>63</v>
      </c>
      <c r="B72" s="9">
        <v>63</v>
      </c>
      <c r="C72" s="9" t="s">
        <v>49</v>
      </c>
      <c r="D72" s="10" t="s">
        <v>555</v>
      </c>
      <c r="E72" s="10">
        <v>10.7</v>
      </c>
      <c r="F72" s="9"/>
      <c r="G72" s="9"/>
      <c r="H72" s="9"/>
      <c r="I72" s="9"/>
      <c r="J72" s="9"/>
      <c r="K72" s="9"/>
      <c r="L72" s="9" t="s">
        <v>642</v>
      </c>
      <c r="M72" s="9"/>
    </row>
    <row r="73" spans="1:13" ht="85.5" customHeight="1" outlineLevel="1" x14ac:dyDescent="0.3">
      <c r="A73" s="9">
        <v>64</v>
      </c>
      <c r="B73" s="9">
        <v>64</v>
      </c>
      <c r="C73" s="9" t="s">
        <v>50</v>
      </c>
      <c r="D73" s="10" t="s">
        <v>551</v>
      </c>
      <c r="E73" s="10">
        <v>35.54</v>
      </c>
      <c r="F73" s="9"/>
      <c r="G73" s="9"/>
      <c r="H73" s="9"/>
      <c r="I73" s="9"/>
      <c r="J73" s="9"/>
      <c r="K73" s="9"/>
      <c r="L73" s="9" t="s">
        <v>643</v>
      </c>
      <c r="M73" s="9"/>
    </row>
    <row r="74" spans="1:13" ht="85.5" customHeight="1" outlineLevel="1" x14ac:dyDescent="0.3">
      <c r="A74" s="9">
        <v>65</v>
      </c>
      <c r="B74" s="9">
        <v>65</v>
      </c>
      <c r="C74" s="9" t="s">
        <v>50</v>
      </c>
      <c r="D74" s="10" t="s">
        <v>551</v>
      </c>
      <c r="E74" s="10">
        <v>35.54</v>
      </c>
      <c r="F74" s="9"/>
      <c r="G74" s="9"/>
      <c r="H74" s="9"/>
      <c r="I74" s="9"/>
      <c r="J74" s="9"/>
      <c r="K74" s="9"/>
      <c r="L74" s="9" t="s">
        <v>644</v>
      </c>
      <c r="M74" s="9"/>
    </row>
    <row r="75" spans="1:13" ht="42.75" customHeight="1" outlineLevel="1" x14ac:dyDescent="0.3">
      <c r="A75" s="9">
        <v>66</v>
      </c>
      <c r="B75" s="9">
        <v>66</v>
      </c>
      <c r="C75" s="9" t="s">
        <v>51</v>
      </c>
      <c r="D75" s="10" t="s">
        <v>553</v>
      </c>
      <c r="E75" s="10">
        <v>338.5</v>
      </c>
      <c r="F75" s="9"/>
      <c r="G75" s="9"/>
      <c r="H75" s="9"/>
      <c r="I75" s="9"/>
      <c r="J75" s="9"/>
      <c r="K75" s="9"/>
      <c r="L75" s="9" t="s">
        <v>645</v>
      </c>
      <c r="M75" s="9"/>
    </row>
    <row r="76" spans="1:13" ht="42.75" customHeight="1" outlineLevel="1" x14ac:dyDescent="0.3">
      <c r="A76" s="9">
        <v>67</v>
      </c>
      <c r="B76" s="9">
        <v>67</v>
      </c>
      <c r="C76" s="9" t="s">
        <v>52</v>
      </c>
      <c r="D76" s="10" t="s">
        <v>551</v>
      </c>
      <c r="E76" s="10">
        <v>144.80000000000001</v>
      </c>
      <c r="F76" s="9"/>
      <c r="G76" s="9"/>
      <c r="H76" s="9"/>
      <c r="I76" s="9"/>
      <c r="J76" s="9"/>
      <c r="K76" s="9"/>
      <c r="L76" s="9" t="s">
        <v>646</v>
      </c>
      <c r="M76" s="9"/>
    </row>
    <row r="77" spans="1:13" ht="42.75" customHeight="1" outlineLevel="1" x14ac:dyDescent="0.3">
      <c r="A77" s="9">
        <v>68</v>
      </c>
      <c r="B77" s="9">
        <v>68</v>
      </c>
      <c r="C77" s="9" t="s">
        <v>53</v>
      </c>
      <c r="D77" s="10" t="s">
        <v>551</v>
      </c>
      <c r="E77" s="10">
        <v>53.04</v>
      </c>
      <c r="F77" s="9"/>
      <c r="G77" s="9"/>
      <c r="H77" s="9"/>
      <c r="I77" s="9"/>
      <c r="J77" s="9"/>
      <c r="K77" s="9"/>
      <c r="L77" s="9" t="s">
        <v>647</v>
      </c>
      <c r="M77" s="9"/>
    </row>
    <row r="78" spans="1:13" s="3" customFormat="1" ht="43.2" x14ac:dyDescent="0.3">
      <c r="A78" s="6"/>
      <c r="B78" s="6"/>
      <c r="C78" s="6" t="s">
        <v>54</v>
      </c>
      <c r="D78" s="8"/>
      <c r="E78" s="8"/>
      <c r="F78" s="6"/>
      <c r="G78" s="6"/>
      <c r="H78" s="6"/>
      <c r="I78" s="6"/>
      <c r="J78" s="6"/>
      <c r="K78" s="6"/>
      <c r="L78" s="6"/>
      <c r="M78" s="6"/>
    </row>
    <row r="79" spans="1:13" ht="42.75" customHeight="1" outlineLevel="1" x14ac:dyDescent="0.3">
      <c r="A79" s="9">
        <v>69</v>
      </c>
      <c r="B79" s="9">
        <v>69</v>
      </c>
      <c r="C79" s="9" t="s">
        <v>55</v>
      </c>
      <c r="D79" s="10" t="s">
        <v>551</v>
      </c>
      <c r="E79" s="10">
        <v>718.6</v>
      </c>
      <c r="F79" s="9"/>
      <c r="G79" s="9"/>
      <c r="H79" s="9"/>
      <c r="I79" s="9"/>
      <c r="J79" s="9"/>
      <c r="K79" s="9"/>
      <c r="L79" s="9" t="s">
        <v>648</v>
      </c>
      <c r="M79" s="9"/>
    </row>
    <row r="80" spans="1:13" ht="28.5" customHeight="1" outlineLevel="1" x14ac:dyDescent="0.3">
      <c r="A80" s="9">
        <v>70</v>
      </c>
      <c r="B80" s="9">
        <v>70</v>
      </c>
      <c r="C80" s="9" t="s">
        <v>31</v>
      </c>
      <c r="D80" s="10" t="s">
        <v>551</v>
      </c>
      <c r="E80" s="10">
        <v>718.6</v>
      </c>
      <c r="F80" s="9"/>
      <c r="G80" s="9"/>
      <c r="H80" s="9"/>
      <c r="I80" s="9"/>
      <c r="J80" s="9"/>
      <c r="K80" s="9"/>
      <c r="L80" s="9" t="s">
        <v>613</v>
      </c>
      <c r="M80" s="9"/>
    </row>
    <row r="81" spans="1:13" ht="42.75" customHeight="1" outlineLevel="1" x14ac:dyDescent="0.3">
      <c r="A81" s="9">
        <v>71</v>
      </c>
      <c r="B81" s="9">
        <v>71</v>
      </c>
      <c r="C81" s="9" t="s">
        <v>56</v>
      </c>
      <c r="D81" s="10" t="s">
        <v>551</v>
      </c>
      <c r="E81" s="10">
        <v>718.6</v>
      </c>
      <c r="F81" s="9"/>
      <c r="G81" s="9"/>
      <c r="H81" s="9"/>
      <c r="I81" s="9"/>
      <c r="J81" s="9"/>
      <c r="K81" s="9"/>
      <c r="L81" s="9" t="s">
        <v>649</v>
      </c>
      <c r="M81" s="9"/>
    </row>
    <row r="82" spans="1:13" ht="42.75" customHeight="1" outlineLevel="1" x14ac:dyDescent="0.3">
      <c r="A82" s="9">
        <v>72</v>
      </c>
      <c r="B82" s="9">
        <v>72</v>
      </c>
      <c r="C82" s="9" t="s">
        <v>34</v>
      </c>
      <c r="D82" s="10" t="s">
        <v>552</v>
      </c>
      <c r="E82" s="10">
        <v>624</v>
      </c>
      <c r="F82" s="9"/>
      <c r="G82" s="9"/>
      <c r="H82" s="9"/>
      <c r="I82" s="9"/>
      <c r="J82" s="9"/>
      <c r="K82" s="9"/>
      <c r="L82" s="9" t="s">
        <v>596</v>
      </c>
      <c r="M82" s="9"/>
    </row>
    <row r="83" spans="1:13" ht="14.25" customHeight="1" outlineLevel="1" x14ac:dyDescent="0.3">
      <c r="A83" s="9">
        <v>73</v>
      </c>
      <c r="B83" s="9">
        <v>73</v>
      </c>
      <c r="C83" s="9" t="s">
        <v>47</v>
      </c>
      <c r="D83" s="10" t="s">
        <v>552</v>
      </c>
      <c r="E83" s="10">
        <v>312</v>
      </c>
      <c r="F83" s="9"/>
      <c r="G83" s="9"/>
      <c r="H83" s="9"/>
      <c r="I83" s="9"/>
      <c r="J83" s="9"/>
      <c r="K83" s="9"/>
      <c r="L83" s="9" t="s">
        <v>640</v>
      </c>
      <c r="M83" s="9"/>
    </row>
    <row r="84" spans="1:13" ht="14.25" customHeight="1" outlineLevel="1" x14ac:dyDescent="0.3">
      <c r="A84" s="9">
        <v>74</v>
      </c>
      <c r="B84" s="9">
        <v>74</v>
      </c>
      <c r="C84" s="9" t="s">
        <v>40</v>
      </c>
      <c r="D84" s="10" t="s">
        <v>552</v>
      </c>
      <c r="E84" s="10">
        <v>4</v>
      </c>
      <c r="F84" s="9"/>
      <c r="G84" s="9"/>
      <c r="H84" s="9"/>
      <c r="I84" s="9"/>
      <c r="J84" s="9"/>
      <c r="K84" s="9"/>
      <c r="L84" s="9" t="s">
        <v>638</v>
      </c>
      <c r="M84" s="9"/>
    </row>
    <row r="85" spans="1:13" ht="42.75" customHeight="1" outlineLevel="1" x14ac:dyDescent="0.3">
      <c r="A85" s="9">
        <v>75</v>
      </c>
      <c r="B85" s="9">
        <v>75</v>
      </c>
      <c r="C85" s="9" t="s">
        <v>48</v>
      </c>
      <c r="D85" s="10" t="s">
        <v>551</v>
      </c>
      <c r="E85" s="10">
        <v>358.2</v>
      </c>
      <c r="F85" s="9"/>
      <c r="G85" s="9"/>
      <c r="H85" s="9"/>
      <c r="I85" s="9"/>
      <c r="J85" s="9"/>
      <c r="K85" s="9"/>
      <c r="L85" s="9" t="s">
        <v>641</v>
      </c>
      <c r="M85" s="9"/>
    </row>
    <row r="86" spans="1:13" ht="85.5" customHeight="1" outlineLevel="1" x14ac:dyDescent="0.3">
      <c r="A86" s="9">
        <v>76</v>
      </c>
      <c r="B86" s="9">
        <v>76</v>
      </c>
      <c r="C86" s="9" t="s">
        <v>57</v>
      </c>
      <c r="D86" s="10" t="s">
        <v>555</v>
      </c>
      <c r="E86" s="10">
        <v>10.7</v>
      </c>
      <c r="F86" s="9"/>
      <c r="G86" s="9"/>
      <c r="H86" s="9"/>
      <c r="I86" s="9"/>
      <c r="J86" s="9"/>
      <c r="K86" s="9"/>
      <c r="L86" s="9" t="s">
        <v>642</v>
      </c>
      <c r="M86" s="9"/>
    </row>
    <row r="87" spans="1:13" ht="28.5" customHeight="1" outlineLevel="1" x14ac:dyDescent="0.3">
      <c r="A87" s="9">
        <v>77</v>
      </c>
      <c r="B87" s="9">
        <v>77</v>
      </c>
      <c r="C87" s="9" t="s">
        <v>50</v>
      </c>
      <c r="D87" s="10" t="s">
        <v>551</v>
      </c>
      <c r="E87" s="10">
        <v>28.08</v>
      </c>
      <c r="F87" s="9"/>
      <c r="G87" s="9"/>
      <c r="H87" s="9"/>
      <c r="I87" s="9"/>
      <c r="J87" s="9"/>
      <c r="K87" s="9"/>
      <c r="L87" s="9" t="s">
        <v>650</v>
      </c>
      <c r="M87" s="9"/>
    </row>
    <row r="88" spans="1:13" ht="28.5" customHeight="1" outlineLevel="1" x14ac:dyDescent="0.3">
      <c r="A88" s="9">
        <v>78</v>
      </c>
      <c r="B88" s="9">
        <v>78</v>
      </c>
      <c r="C88" s="9" t="s">
        <v>50</v>
      </c>
      <c r="D88" s="10" t="s">
        <v>551</v>
      </c>
      <c r="E88" s="10">
        <v>28.08</v>
      </c>
      <c r="F88" s="9"/>
      <c r="G88" s="9"/>
      <c r="H88" s="9"/>
      <c r="I88" s="9"/>
      <c r="J88" s="9"/>
      <c r="K88" s="9"/>
      <c r="L88" s="9" t="s">
        <v>651</v>
      </c>
      <c r="M88" s="9"/>
    </row>
    <row r="89" spans="1:13" ht="42.75" customHeight="1" outlineLevel="1" x14ac:dyDescent="0.3">
      <c r="A89" s="9">
        <v>79</v>
      </c>
      <c r="B89" s="9">
        <v>79</v>
      </c>
      <c r="C89" s="9" t="s">
        <v>51</v>
      </c>
      <c r="D89" s="10" t="s">
        <v>553</v>
      </c>
      <c r="E89" s="10">
        <v>489.5</v>
      </c>
      <c r="F89" s="9"/>
      <c r="G89" s="9"/>
      <c r="H89" s="9"/>
      <c r="I89" s="9"/>
      <c r="J89" s="9"/>
      <c r="K89" s="9"/>
      <c r="L89" s="9" t="s">
        <v>652</v>
      </c>
      <c r="M89" s="9"/>
    </row>
    <row r="90" spans="1:13" ht="42.75" customHeight="1" outlineLevel="1" x14ac:dyDescent="0.3">
      <c r="A90" s="9">
        <v>80</v>
      </c>
      <c r="B90" s="9">
        <v>80</v>
      </c>
      <c r="C90" s="9" t="s">
        <v>52</v>
      </c>
      <c r="D90" s="10" t="s">
        <v>551</v>
      </c>
      <c r="E90" s="10">
        <v>140.69999999999999</v>
      </c>
      <c r="F90" s="9"/>
      <c r="G90" s="9"/>
      <c r="H90" s="9"/>
      <c r="I90" s="9"/>
      <c r="J90" s="9"/>
      <c r="K90" s="9"/>
      <c r="L90" s="9" t="s">
        <v>653</v>
      </c>
      <c r="M90" s="9"/>
    </row>
    <row r="91" spans="1:13" ht="42.75" customHeight="1" outlineLevel="1" x14ac:dyDescent="0.3">
      <c r="A91" s="9">
        <v>81</v>
      </c>
      <c r="B91" s="9">
        <v>81</v>
      </c>
      <c r="C91" s="9" t="s">
        <v>53</v>
      </c>
      <c r="D91" s="10" t="s">
        <v>551</v>
      </c>
      <c r="E91" s="10">
        <v>53.04</v>
      </c>
      <c r="F91" s="9"/>
      <c r="G91" s="9"/>
      <c r="H91" s="9"/>
      <c r="I91" s="9"/>
      <c r="J91" s="9"/>
      <c r="K91" s="9"/>
      <c r="L91" s="9" t="s">
        <v>647</v>
      </c>
      <c r="M91" s="9"/>
    </row>
    <row r="92" spans="1:13" s="3" customFormat="1" ht="43.2" x14ac:dyDescent="0.3">
      <c r="A92" s="6"/>
      <c r="B92" s="6"/>
      <c r="C92" s="6" t="s">
        <v>58</v>
      </c>
      <c r="D92" s="8"/>
      <c r="E92" s="8"/>
      <c r="F92" s="6"/>
      <c r="G92" s="6"/>
      <c r="H92" s="6"/>
      <c r="I92" s="6"/>
      <c r="J92" s="6"/>
      <c r="K92" s="6"/>
      <c r="L92" s="6"/>
      <c r="M92" s="6"/>
    </row>
    <row r="93" spans="1:13" ht="42.75" customHeight="1" outlineLevel="1" x14ac:dyDescent="0.3">
      <c r="A93" s="9">
        <v>82</v>
      </c>
      <c r="B93" s="9">
        <v>82</v>
      </c>
      <c r="C93" s="9" t="s">
        <v>30</v>
      </c>
      <c r="D93" s="10" t="s">
        <v>551</v>
      </c>
      <c r="E93" s="10">
        <v>742.2</v>
      </c>
      <c r="F93" s="9"/>
      <c r="G93" s="9"/>
      <c r="H93" s="9"/>
      <c r="I93" s="9"/>
      <c r="J93" s="9"/>
      <c r="K93" s="9"/>
      <c r="L93" s="9" t="s">
        <v>654</v>
      </c>
      <c r="M93" s="9"/>
    </row>
    <row r="94" spans="1:13" ht="28.5" customHeight="1" outlineLevel="1" x14ac:dyDescent="0.3">
      <c r="A94" s="9">
        <v>83</v>
      </c>
      <c r="B94" s="9">
        <v>83</v>
      </c>
      <c r="C94" s="9" t="s">
        <v>31</v>
      </c>
      <c r="D94" s="10" t="s">
        <v>551</v>
      </c>
      <c r="E94" s="10">
        <v>742.2</v>
      </c>
      <c r="F94" s="9"/>
      <c r="G94" s="9"/>
      <c r="H94" s="9"/>
      <c r="I94" s="9"/>
      <c r="J94" s="9"/>
      <c r="K94" s="9"/>
      <c r="L94" s="9" t="s">
        <v>613</v>
      </c>
      <c r="M94" s="9"/>
    </row>
    <row r="95" spans="1:13" ht="42.75" customHeight="1" outlineLevel="1" x14ac:dyDescent="0.3">
      <c r="A95" s="9">
        <v>84</v>
      </c>
      <c r="B95" s="9">
        <v>84</v>
      </c>
      <c r="C95" s="9" t="s">
        <v>34</v>
      </c>
      <c r="D95" s="10" t="s">
        <v>552</v>
      </c>
      <c r="E95" s="10">
        <v>624</v>
      </c>
      <c r="F95" s="9"/>
      <c r="G95" s="9"/>
      <c r="H95" s="9"/>
      <c r="I95" s="9"/>
      <c r="J95" s="9"/>
      <c r="K95" s="9"/>
      <c r="L95" s="9" t="s">
        <v>596</v>
      </c>
      <c r="M95" s="9"/>
    </row>
    <row r="96" spans="1:13" ht="14.25" customHeight="1" outlineLevel="1" x14ac:dyDescent="0.3">
      <c r="A96" s="9">
        <v>85</v>
      </c>
      <c r="B96" s="9">
        <v>85</v>
      </c>
      <c r="C96" s="9" t="s">
        <v>47</v>
      </c>
      <c r="D96" s="10" t="s">
        <v>552</v>
      </c>
      <c r="E96" s="10">
        <v>312</v>
      </c>
      <c r="F96" s="9"/>
      <c r="G96" s="9"/>
      <c r="H96" s="9"/>
      <c r="I96" s="9"/>
      <c r="J96" s="9"/>
      <c r="K96" s="9"/>
      <c r="L96" s="9" t="s">
        <v>640</v>
      </c>
      <c r="M96" s="9"/>
    </row>
    <row r="97" spans="1:13" ht="14.25" customHeight="1" outlineLevel="1" x14ac:dyDescent="0.3">
      <c r="A97" s="9">
        <v>86</v>
      </c>
      <c r="B97" s="9">
        <v>86</v>
      </c>
      <c r="C97" s="9" t="s">
        <v>40</v>
      </c>
      <c r="D97" s="10" t="s">
        <v>552</v>
      </c>
      <c r="E97" s="10">
        <v>4</v>
      </c>
      <c r="F97" s="9"/>
      <c r="G97" s="9"/>
      <c r="H97" s="9"/>
      <c r="I97" s="9"/>
      <c r="J97" s="9"/>
      <c r="K97" s="9"/>
      <c r="L97" s="9" t="s">
        <v>638</v>
      </c>
      <c r="M97" s="9"/>
    </row>
    <row r="98" spans="1:13" ht="42.75" customHeight="1" outlineLevel="1" x14ac:dyDescent="0.3">
      <c r="A98" s="9">
        <v>87</v>
      </c>
      <c r="B98" s="9">
        <v>87</v>
      </c>
      <c r="C98" s="9" t="s">
        <v>48</v>
      </c>
      <c r="D98" s="10" t="s">
        <v>551</v>
      </c>
      <c r="E98" s="10">
        <v>358.2</v>
      </c>
      <c r="F98" s="9"/>
      <c r="G98" s="9"/>
      <c r="H98" s="9"/>
      <c r="I98" s="9"/>
      <c r="J98" s="9"/>
      <c r="K98" s="9"/>
      <c r="L98" s="9" t="s">
        <v>641</v>
      </c>
      <c r="M98" s="9"/>
    </row>
    <row r="99" spans="1:13" ht="85.5" customHeight="1" outlineLevel="1" x14ac:dyDescent="0.3">
      <c r="A99" s="9">
        <v>88</v>
      </c>
      <c r="B99" s="9">
        <v>88</v>
      </c>
      <c r="C99" s="9" t="s">
        <v>57</v>
      </c>
      <c r="D99" s="10" t="s">
        <v>555</v>
      </c>
      <c r="E99" s="10">
        <v>10.7</v>
      </c>
      <c r="F99" s="9"/>
      <c r="G99" s="9"/>
      <c r="H99" s="9"/>
      <c r="I99" s="9"/>
      <c r="J99" s="9"/>
      <c r="K99" s="9"/>
      <c r="L99" s="9" t="s">
        <v>642</v>
      </c>
      <c r="M99" s="9"/>
    </row>
    <row r="100" spans="1:13" ht="85.5" customHeight="1" outlineLevel="1" x14ac:dyDescent="0.3">
      <c r="A100" s="9">
        <v>89</v>
      </c>
      <c r="B100" s="9">
        <v>89</v>
      </c>
      <c r="C100" s="9" t="s">
        <v>50</v>
      </c>
      <c r="D100" s="10" t="s">
        <v>551</v>
      </c>
      <c r="E100" s="10">
        <v>27.2</v>
      </c>
      <c r="F100" s="9"/>
      <c r="G100" s="9"/>
      <c r="H100" s="9"/>
      <c r="I100" s="9"/>
      <c r="J100" s="9"/>
      <c r="K100" s="9"/>
      <c r="L100" s="9" t="s">
        <v>655</v>
      </c>
      <c r="M100" s="9"/>
    </row>
    <row r="101" spans="1:13" ht="28.5" customHeight="1" outlineLevel="1" x14ac:dyDescent="0.3">
      <c r="A101" s="9">
        <v>90</v>
      </c>
      <c r="B101" s="9">
        <v>90</v>
      </c>
      <c r="C101" s="9" t="s">
        <v>50</v>
      </c>
      <c r="D101" s="10" t="s">
        <v>551</v>
      </c>
      <c r="E101" s="10">
        <v>27.2</v>
      </c>
      <c r="F101" s="9"/>
      <c r="G101" s="9"/>
      <c r="H101" s="9"/>
      <c r="I101" s="9"/>
      <c r="J101" s="9"/>
      <c r="K101" s="9"/>
      <c r="L101" s="9" t="s">
        <v>656</v>
      </c>
      <c r="M101" s="9"/>
    </row>
    <row r="102" spans="1:13" ht="42.75" customHeight="1" outlineLevel="1" x14ac:dyDescent="0.3">
      <c r="A102" s="9">
        <v>91</v>
      </c>
      <c r="B102" s="9">
        <v>91</v>
      </c>
      <c r="C102" s="9" t="s">
        <v>51</v>
      </c>
      <c r="D102" s="10" t="s">
        <v>553</v>
      </c>
      <c r="E102" s="10">
        <v>489.9</v>
      </c>
      <c r="F102" s="9"/>
      <c r="G102" s="9"/>
      <c r="H102" s="9"/>
      <c r="I102" s="9"/>
      <c r="J102" s="9"/>
      <c r="K102" s="9"/>
      <c r="L102" s="9" t="s">
        <v>657</v>
      </c>
      <c r="M102" s="9"/>
    </row>
    <row r="103" spans="1:13" ht="42.75" customHeight="1" outlineLevel="1" x14ac:dyDescent="0.3">
      <c r="A103" s="9">
        <v>92</v>
      </c>
      <c r="B103" s="9">
        <v>92</v>
      </c>
      <c r="C103" s="9" t="s">
        <v>52</v>
      </c>
      <c r="D103" s="10" t="s">
        <v>551</v>
      </c>
      <c r="E103" s="10">
        <v>140.69999999999999</v>
      </c>
      <c r="F103" s="9"/>
      <c r="G103" s="9"/>
      <c r="H103" s="9"/>
      <c r="I103" s="9"/>
      <c r="J103" s="9"/>
      <c r="K103" s="9"/>
      <c r="L103" s="9" t="s">
        <v>653</v>
      </c>
      <c r="M103" s="9"/>
    </row>
    <row r="104" spans="1:13" ht="42.75" customHeight="1" outlineLevel="1" x14ac:dyDescent="0.3">
      <c r="A104" s="9">
        <v>93</v>
      </c>
      <c r="B104" s="9">
        <v>93</v>
      </c>
      <c r="C104" s="9" t="s">
        <v>53</v>
      </c>
      <c r="D104" s="10" t="s">
        <v>551</v>
      </c>
      <c r="E104" s="10">
        <v>53.04</v>
      </c>
      <c r="F104" s="9"/>
      <c r="G104" s="9"/>
      <c r="H104" s="9"/>
      <c r="I104" s="9"/>
      <c r="J104" s="9"/>
      <c r="K104" s="9"/>
      <c r="L104" s="9" t="s">
        <v>658</v>
      </c>
      <c r="M104" s="9"/>
    </row>
    <row r="105" spans="1:13" s="3" customFormat="1" ht="43.2" x14ac:dyDescent="0.3">
      <c r="A105" s="6"/>
      <c r="B105" s="6"/>
      <c r="C105" s="6" t="s">
        <v>59</v>
      </c>
      <c r="D105" s="8"/>
      <c r="E105" s="8"/>
      <c r="F105" s="6"/>
      <c r="G105" s="6"/>
      <c r="H105" s="6"/>
      <c r="I105" s="6"/>
      <c r="J105" s="6"/>
      <c r="K105" s="6"/>
      <c r="L105" s="6"/>
      <c r="M105" s="6"/>
    </row>
    <row r="106" spans="1:13" ht="42.75" customHeight="1" outlineLevel="1" x14ac:dyDescent="0.3">
      <c r="A106" s="9">
        <v>94</v>
      </c>
      <c r="B106" s="9">
        <v>94</v>
      </c>
      <c r="C106" s="9" t="s">
        <v>30</v>
      </c>
      <c r="D106" s="10" t="s">
        <v>551</v>
      </c>
      <c r="E106" s="10">
        <v>745.5</v>
      </c>
      <c r="F106" s="9"/>
      <c r="G106" s="9"/>
      <c r="H106" s="9"/>
      <c r="I106" s="9"/>
      <c r="J106" s="9"/>
      <c r="K106" s="9"/>
      <c r="L106" s="9" t="s">
        <v>659</v>
      </c>
      <c r="M106" s="9"/>
    </row>
    <row r="107" spans="1:13" ht="28.5" customHeight="1" outlineLevel="1" x14ac:dyDescent="0.3">
      <c r="A107" s="9">
        <v>95</v>
      </c>
      <c r="B107" s="9">
        <v>95</v>
      </c>
      <c r="C107" s="9" t="s">
        <v>31</v>
      </c>
      <c r="D107" s="10" t="s">
        <v>551</v>
      </c>
      <c r="E107" s="10">
        <v>745.5</v>
      </c>
      <c r="F107" s="9"/>
      <c r="G107" s="9"/>
      <c r="H107" s="9"/>
      <c r="I107" s="9"/>
      <c r="J107" s="9"/>
      <c r="K107" s="9"/>
      <c r="L107" s="9" t="s">
        <v>660</v>
      </c>
      <c r="M107" s="9"/>
    </row>
    <row r="108" spans="1:13" ht="42.75" customHeight="1" outlineLevel="1" x14ac:dyDescent="0.3">
      <c r="A108" s="9">
        <v>96</v>
      </c>
      <c r="B108" s="9">
        <v>96</v>
      </c>
      <c r="C108" s="9" t="s">
        <v>60</v>
      </c>
      <c r="D108" s="10" t="s">
        <v>551</v>
      </c>
      <c r="E108" s="10">
        <v>745.5</v>
      </c>
      <c r="F108" s="9"/>
      <c r="G108" s="9"/>
      <c r="H108" s="9"/>
      <c r="I108" s="9"/>
      <c r="J108" s="9"/>
      <c r="K108" s="9"/>
      <c r="L108" s="9" t="s">
        <v>661</v>
      </c>
      <c r="M108" s="9"/>
    </row>
    <row r="109" spans="1:13" ht="14.25" customHeight="1" outlineLevel="1" x14ac:dyDescent="0.3">
      <c r="A109" s="9">
        <v>97</v>
      </c>
      <c r="B109" s="9">
        <v>97</v>
      </c>
      <c r="C109" s="9" t="s">
        <v>61</v>
      </c>
      <c r="D109" s="10" t="s">
        <v>551</v>
      </c>
      <c r="E109" s="10">
        <v>745.2</v>
      </c>
      <c r="F109" s="9"/>
      <c r="G109" s="9"/>
      <c r="H109" s="9"/>
      <c r="I109" s="9"/>
      <c r="J109" s="9"/>
      <c r="K109" s="9"/>
      <c r="L109" s="9" t="s">
        <v>662</v>
      </c>
      <c r="M109" s="9"/>
    </row>
    <row r="110" spans="1:13" ht="14.25" customHeight="1" outlineLevel="1" x14ac:dyDescent="0.3">
      <c r="A110" s="9">
        <v>98</v>
      </c>
      <c r="B110" s="9">
        <v>98</v>
      </c>
      <c r="C110" s="9" t="s">
        <v>62</v>
      </c>
      <c r="D110" s="10" t="s">
        <v>551</v>
      </c>
      <c r="E110" s="10">
        <v>745.2</v>
      </c>
      <c r="F110" s="9"/>
      <c r="G110" s="9"/>
      <c r="H110" s="9"/>
      <c r="I110" s="9"/>
      <c r="J110" s="9"/>
      <c r="K110" s="9"/>
      <c r="L110" s="9" t="s">
        <v>663</v>
      </c>
      <c r="M110" s="9"/>
    </row>
    <row r="111" spans="1:13" ht="28.5" customHeight="1" outlineLevel="1" x14ac:dyDescent="0.3">
      <c r="A111" s="9">
        <v>99</v>
      </c>
      <c r="B111" s="9">
        <v>99</v>
      </c>
      <c r="C111" s="9" t="s">
        <v>39</v>
      </c>
      <c r="D111" s="10" t="s">
        <v>552</v>
      </c>
      <c r="E111" s="10">
        <v>4</v>
      </c>
      <c r="F111" s="9"/>
      <c r="G111" s="9"/>
      <c r="H111" s="9"/>
      <c r="I111" s="9"/>
      <c r="J111" s="9"/>
      <c r="K111" s="9"/>
      <c r="L111" s="9" t="s">
        <v>664</v>
      </c>
      <c r="M111" s="9"/>
    </row>
    <row r="112" spans="1:13" ht="14.25" customHeight="1" outlineLevel="1" x14ac:dyDescent="0.3">
      <c r="A112" s="9">
        <v>100</v>
      </c>
      <c r="B112" s="9">
        <v>100</v>
      </c>
      <c r="C112" s="9" t="s">
        <v>47</v>
      </c>
      <c r="D112" s="10" t="s">
        <v>552</v>
      </c>
      <c r="E112" s="10">
        <v>312</v>
      </c>
      <c r="F112" s="9"/>
      <c r="G112" s="9"/>
      <c r="H112" s="9"/>
      <c r="I112" s="9"/>
      <c r="J112" s="9"/>
      <c r="K112" s="9"/>
      <c r="L112" s="9" t="s">
        <v>640</v>
      </c>
      <c r="M112" s="9"/>
    </row>
    <row r="113" spans="1:13" ht="42.75" customHeight="1" outlineLevel="1" x14ac:dyDescent="0.3">
      <c r="A113" s="9">
        <v>101</v>
      </c>
      <c r="B113" s="9">
        <v>101</v>
      </c>
      <c r="C113" s="9" t="s">
        <v>48</v>
      </c>
      <c r="D113" s="10" t="s">
        <v>551</v>
      </c>
      <c r="E113" s="10">
        <v>358.2</v>
      </c>
      <c r="F113" s="9"/>
      <c r="G113" s="9"/>
      <c r="H113" s="9"/>
      <c r="I113" s="9"/>
      <c r="J113" s="9"/>
      <c r="K113" s="9"/>
      <c r="L113" s="9" t="s">
        <v>641</v>
      </c>
      <c r="M113" s="9"/>
    </row>
    <row r="114" spans="1:13" ht="85.5" customHeight="1" outlineLevel="1" x14ac:dyDescent="0.3">
      <c r="A114" s="9">
        <v>102</v>
      </c>
      <c r="B114" s="9">
        <v>102</v>
      </c>
      <c r="C114" s="9" t="s">
        <v>57</v>
      </c>
      <c r="D114" s="10" t="s">
        <v>555</v>
      </c>
      <c r="E114" s="10">
        <v>10.7</v>
      </c>
      <c r="F114" s="9"/>
      <c r="G114" s="9"/>
      <c r="H114" s="9"/>
      <c r="I114" s="9"/>
      <c r="J114" s="9"/>
      <c r="K114" s="9"/>
      <c r="L114" s="9" t="s">
        <v>642</v>
      </c>
      <c r="M114" s="9"/>
    </row>
    <row r="115" spans="1:13" ht="28.5" customHeight="1" outlineLevel="1" x14ac:dyDescent="0.3">
      <c r="A115" s="9">
        <v>103</v>
      </c>
      <c r="B115" s="9">
        <v>103</v>
      </c>
      <c r="C115" s="9" t="s">
        <v>50</v>
      </c>
      <c r="D115" s="10" t="s">
        <v>551</v>
      </c>
      <c r="E115" s="10">
        <v>27.21</v>
      </c>
      <c r="F115" s="9"/>
      <c r="G115" s="9"/>
      <c r="H115" s="9"/>
      <c r="I115" s="9"/>
      <c r="J115" s="9"/>
      <c r="K115" s="9"/>
      <c r="L115" s="9" t="s">
        <v>665</v>
      </c>
      <c r="M115" s="9"/>
    </row>
    <row r="116" spans="1:13" ht="28.5" customHeight="1" outlineLevel="1" x14ac:dyDescent="0.3">
      <c r="A116" s="9">
        <v>104</v>
      </c>
      <c r="B116" s="9">
        <v>104</v>
      </c>
      <c r="C116" s="9" t="s">
        <v>50</v>
      </c>
      <c r="D116" s="10" t="s">
        <v>551</v>
      </c>
      <c r="E116" s="10">
        <v>27.21</v>
      </c>
      <c r="F116" s="9"/>
      <c r="G116" s="9"/>
      <c r="H116" s="9"/>
      <c r="I116" s="9"/>
      <c r="J116" s="9"/>
      <c r="K116" s="9"/>
      <c r="L116" s="9" t="s">
        <v>666</v>
      </c>
      <c r="M116" s="9"/>
    </row>
    <row r="117" spans="1:13" ht="42.75" customHeight="1" outlineLevel="1" x14ac:dyDescent="0.3">
      <c r="A117" s="9">
        <v>105</v>
      </c>
      <c r="B117" s="9">
        <v>105</v>
      </c>
      <c r="C117" s="9" t="s">
        <v>51</v>
      </c>
      <c r="D117" s="10" t="s">
        <v>553</v>
      </c>
      <c r="E117" s="10">
        <v>490.1</v>
      </c>
      <c r="F117" s="9"/>
      <c r="G117" s="9"/>
      <c r="H117" s="9"/>
      <c r="I117" s="9"/>
      <c r="J117" s="9"/>
      <c r="K117" s="9"/>
      <c r="L117" s="9" t="s">
        <v>667</v>
      </c>
      <c r="M117" s="9"/>
    </row>
    <row r="118" spans="1:13" ht="42.75" customHeight="1" outlineLevel="1" x14ac:dyDescent="0.3">
      <c r="A118" s="9">
        <v>106</v>
      </c>
      <c r="B118" s="9">
        <v>106</v>
      </c>
      <c r="C118" s="9" t="s">
        <v>52</v>
      </c>
      <c r="D118" s="10" t="s">
        <v>551</v>
      </c>
      <c r="E118" s="10">
        <v>140.80000000000001</v>
      </c>
      <c r="F118" s="9"/>
      <c r="G118" s="9"/>
      <c r="H118" s="9"/>
      <c r="I118" s="9"/>
      <c r="J118" s="9"/>
      <c r="K118" s="9"/>
      <c r="L118" s="9" t="s">
        <v>668</v>
      </c>
      <c r="M118" s="9"/>
    </row>
    <row r="119" spans="1:13" ht="42.75" customHeight="1" outlineLevel="1" x14ac:dyDescent="0.3">
      <c r="A119" s="9">
        <v>107</v>
      </c>
      <c r="B119" s="9">
        <v>107</v>
      </c>
      <c r="C119" s="9" t="s">
        <v>53</v>
      </c>
      <c r="D119" s="10" t="s">
        <v>551</v>
      </c>
      <c r="E119" s="10">
        <v>53.04</v>
      </c>
      <c r="F119" s="9"/>
      <c r="G119" s="9"/>
      <c r="H119" s="9"/>
      <c r="I119" s="9"/>
      <c r="J119" s="9"/>
      <c r="K119" s="9"/>
      <c r="L119" s="9" t="s">
        <v>658</v>
      </c>
      <c r="M119" s="9"/>
    </row>
    <row r="120" spans="1:13" s="3" customFormat="1" x14ac:dyDescent="0.3">
      <c r="A120" s="6"/>
      <c r="B120" s="6"/>
      <c r="C120" s="7" t="s">
        <v>63</v>
      </c>
      <c r="D120" s="7"/>
      <c r="E120" s="7"/>
      <c r="F120" s="7"/>
      <c r="G120" s="7"/>
      <c r="H120" s="7"/>
      <c r="I120" s="7"/>
      <c r="J120" s="7"/>
      <c r="K120" s="7"/>
      <c r="L120" s="7"/>
      <c r="M120" s="6"/>
    </row>
    <row r="121" spans="1:13" s="3" customFormat="1" ht="28.8" x14ac:dyDescent="0.3">
      <c r="A121" s="6"/>
      <c r="B121" s="6"/>
      <c r="C121" s="6" t="s">
        <v>64</v>
      </c>
      <c r="D121" s="8"/>
      <c r="E121" s="8"/>
      <c r="F121" s="6"/>
      <c r="G121" s="6"/>
      <c r="H121" s="6"/>
      <c r="I121" s="6"/>
      <c r="J121" s="6"/>
      <c r="K121" s="6"/>
      <c r="L121" s="6"/>
      <c r="M121" s="6"/>
    </row>
    <row r="122" spans="1:13" ht="114" customHeight="1" outlineLevel="1" x14ac:dyDescent="0.3">
      <c r="A122" s="9">
        <v>108</v>
      </c>
      <c r="B122" s="9">
        <v>108</v>
      </c>
      <c r="C122" s="9" t="s">
        <v>65</v>
      </c>
      <c r="D122" s="10" t="s">
        <v>555</v>
      </c>
      <c r="E122" s="10">
        <v>3.93</v>
      </c>
      <c r="F122" s="9"/>
      <c r="G122" s="9"/>
      <c r="H122" s="9"/>
      <c r="I122" s="9"/>
      <c r="J122" s="9"/>
      <c r="K122" s="9"/>
      <c r="L122" s="9" t="s">
        <v>669</v>
      </c>
      <c r="M122" s="9"/>
    </row>
    <row r="123" spans="1:13" ht="85.5" customHeight="1" outlineLevel="1" x14ac:dyDescent="0.3">
      <c r="A123" s="9">
        <v>109</v>
      </c>
      <c r="B123" s="9">
        <v>109</v>
      </c>
      <c r="C123" s="9" t="s">
        <v>66</v>
      </c>
      <c r="D123" s="10" t="s">
        <v>555</v>
      </c>
      <c r="E123" s="10">
        <v>3.48</v>
      </c>
      <c r="F123" s="9"/>
      <c r="G123" s="9"/>
      <c r="H123" s="9"/>
      <c r="I123" s="9"/>
      <c r="J123" s="9"/>
      <c r="K123" s="9"/>
      <c r="L123" s="9" t="s">
        <v>670</v>
      </c>
      <c r="M123" s="9"/>
    </row>
    <row r="124" spans="1:13" ht="28.5" customHeight="1" outlineLevel="1" x14ac:dyDescent="0.3">
      <c r="A124" s="9"/>
      <c r="B124" s="9"/>
      <c r="C124" s="9" t="s">
        <v>67</v>
      </c>
      <c r="D124" s="10"/>
      <c r="E124" s="10"/>
      <c r="F124" s="9"/>
      <c r="G124" s="9"/>
      <c r="H124" s="9"/>
      <c r="I124" s="9"/>
      <c r="J124" s="9"/>
      <c r="K124" s="9"/>
      <c r="L124" s="9"/>
      <c r="M124" s="9"/>
    </row>
    <row r="125" spans="1:13" ht="185.25" customHeight="1" outlineLevel="1" x14ac:dyDescent="0.3">
      <c r="A125" s="9">
        <v>110</v>
      </c>
      <c r="B125" s="9">
        <v>110</v>
      </c>
      <c r="C125" s="9" t="s">
        <v>68</v>
      </c>
      <c r="D125" s="10" t="s">
        <v>555</v>
      </c>
      <c r="E125" s="10">
        <v>3.28</v>
      </c>
      <c r="F125" s="9"/>
      <c r="G125" s="9"/>
      <c r="H125" s="9"/>
      <c r="I125" s="9"/>
      <c r="J125" s="9"/>
      <c r="K125" s="9"/>
      <c r="L125" s="9" t="s">
        <v>671</v>
      </c>
      <c r="M125" s="9"/>
    </row>
    <row r="126" spans="1:13" ht="99.75" customHeight="1" outlineLevel="1" x14ac:dyDescent="0.3">
      <c r="A126" s="9">
        <v>111</v>
      </c>
      <c r="B126" s="9">
        <v>111</v>
      </c>
      <c r="C126" s="9" t="s">
        <v>69</v>
      </c>
      <c r="D126" s="10" t="s">
        <v>555</v>
      </c>
      <c r="E126" s="10">
        <v>2.72</v>
      </c>
      <c r="F126" s="9"/>
      <c r="G126" s="9"/>
      <c r="H126" s="9"/>
      <c r="I126" s="9"/>
      <c r="J126" s="9"/>
      <c r="K126" s="9"/>
      <c r="L126" s="9" t="s">
        <v>672</v>
      </c>
      <c r="M126" s="9"/>
    </row>
    <row r="127" spans="1:13" ht="28.5" customHeight="1" outlineLevel="1" x14ac:dyDescent="0.3">
      <c r="A127" s="9"/>
      <c r="B127" s="9"/>
      <c r="C127" s="9" t="s">
        <v>70</v>
      </c>
      <c r="D127" s="10"/>
      <c r="E127" s="10"/>
      <c r="F127" s="9"/>
      <c r="G127" s="9"/>
      <c r="H127" s="9"/>
      <c r="I127" s="9"/>
      <c r="J127" s="9"/>
      <c r="K127" s="9"/>
      <c r="L127" s="9"/>
      <c r="M127" s="9"/>
    </row>
    <row r="128" spans="1:13" ht="85.5" customHeight="1" outlineLevel="1" x14ac:dyDescent="0.3">
      <c r="A128" s="9">
        <v>112</v>
      </c>
      <c r="B128" s="9">
        <v>112</v>
      </c>
      <c r="C128" s="9" t="s">
        <v>71</v>
      </c>
      <c r="D128" s="10" t="s">
        <v>555</v>
      </c>
      <c r="E128" s="10">
        <v>0.79900000000000004</v>
      </c>
      <c r="F128" s="9"/>
      <c r="G128" s="9"/>
      <c r="H128" s="9"/>
      <c r="I128" s="9"/>
      <c r="J128" s="9"/>
      <c r="K128" s="9"/>
      <c r="L128" s="9" t="s">
        <v>673</v>
      </c>
      <c r="M128" s="9"/>
    </row>
    <row r="129" spans="1:13" ht="28.5" customHeight="1" outlineLevel="1" x14ac:dyDescent="0.3">
      <c r="A129" s="9"/>
      <c r="B129" s="9"/>
      <c r="C129" s="9" t="s">
        <v>72</v>
      </c>
      <c r="D129" s="10"/>
      <c r="E129" s="10"/>
      <c r="F129" s="9"/>
      <c r="G129" s="9"/>
      <c r="H129" s="9"/>
      <c r="I129" s="9"/>
      <c r="J129" s="9"/>
      <c r="K129" s="9"/>
      <c r="L129" s="9"/>
      <c r="M129" s="9"/>
    </row>
    <row r="130" spans="1:13" ht="71.25" customHeight="1" outlineLevel="1" x14ac:dyDescent="0.3">
      <c r="A130" s="9">
        <v>113</v>
      </c>
      <c r="B130" s="9">
        <v>113</v>
      </c>
      <c r="C130" s="9" t="s">
        <v>73</v>
      </c>
      <c r="D130" s="10" t="s">
        <v>555</v>
      </c>
      <c r="E130" s="10">
        <v>1.37</v>
      </c>
      <c r="F130" s="9"/>
      <c r="G130" s="9"/>
      <c r="H130" s="9"/>
      <c r="I130" s="9"/>
      <c r="J130" s="9"/>
      <c r="K130" s="9"/>
      <c r="L130" s="9" t="s">
        <v>674</v>
      </c>
      <c r="M130" s="9"/>
    </row>
    <row r="131" spans="1:13" s="3" customFormat="1" ht="28.8" x14ac:dyDescent="0.3">
      <c r="A131" s="6"/>
      <c r="B131" s="6"/>
      <c r="C131" s="6" t="s">
        <v>74</v>
      </c>
      <c r="D131" s="8"/>
      <c r="E131" s="8"/>
      <c r="F131" s="6"/>
      <c r="G131" s="6"/>
      <c r="H131" s="6"/>
      <c r="I131" s="6"/>
      <c r="J131" s="6"/>
      <c r="K131" s="6"/>
      <c r="L131" s="6"/>
      <c r="M131" s="6"/>
    </row>
    <row r="132" spans="1:13" ht="42.75" customHeight="1" outlineLevel="1" x14ac:dyDescent="0.3">
      <c r="A132" s="9">
        <v>114</v>
      </c>
      <c r="B132" s="9">
        <v>114</v>
      </c>
      <c r="C132" s="9" t="s">
        <v>75</v>
      </c>
      <c r="D132" s="10" t="s">
        <v>555</v>
      </c>
      <c r="E132" s="10">
        <v>4.0679999999999996</v>
      </c>
      <c r="F132" s="9"/>
      <c r="G132" s="9"/>
      <c r="H132" s="9"/>
      <c r="I132" s="9"/>
      <c r="J132" s="9"/>
      <c r="K132" s="9"/>
      <c r="L132" s="9" t="s">
        <v>675</v>
      </c>
      <c r="M132" s="9"/>
    </row>
    <row r="133" spans="1:13" ht="42.75" customHeight="1" outlineLevel="1" x14ac:dyDescent="0.3">
      <c r="A133" s="9">
        <v>115</v>
      </c>
      <c r="B133" s="9">
        <v>115</v>
      </c>
      <c r="C133" s="9" t="s">
        <v>76</v>
      </c>
      <c r="D133" s="10" t="s">
        <v>555</v>
      </c>
      <c r="E133" s="10">
        <v>8.1359999999999992</v>
      </c>
      <c r="F133" s="9"/>
      <c r="G133" s="9"/>
      <c r="H133" s="9"/>
      <c r="I133" s="9"/>
      <c r="J133" s="9"/>
      <c r="K133" s="9"/>
      <c r="L133" s="9" t="s">
        <v>676</v>
      </c>
      <c r="M133" s="9"/>
    </row>
    <row r="134" spans="1:13" ht="42.75" customHeight="1" outlineLevel="1" x14ac:dyDescent="0.3">
      <c r="A134" s="9">
        <v>116</v>
      </c>
      <c r="B134" s="9">
        <v>116</v>
      </c>
      <c r="C134" s="9" t="s">
        <v>77</v>
      </c>
      <c r="D134" s="10" t="s">
        <v>555</v>
      </c>
      <c r="E134" s="10">
        <v>7.1280000000000001</v>
      </c>
      <c r="F134" s="9"/>
      <c r="G134" s="9"/>
      <c r="H134" s="9"/>
      <c r="I134" s="9"/>
      <c r="J134" s="9"/>
      <c r="K134" s="9"/>
      <c r="L134" s="9" t="s">
        <v>677</v>
      </c>
      <c r="M134" s="9"/>
    </row>
    <row r="135" spans="1:13" ht="42.75" customHeight="1" outlineLevel="1" x14ac:dyDescent="0.3">
      <c r="A135" s="9">
        <v>117</v>
      </c>
      <c r="B135" s="9">
        <v>117</v>
      </c>
      <c r="C135" s="9" t="s">
        <v>78</v>
      </c>
      <c r="D135" s="10" t="s">
        <v>555</v>
      </c>
      <c r="E135" s="10">
        <v>14.256</v>
      </c>
      <c r="F135" s="9"/>
      <c r="G135" s="9"/>
      <c r="H135" s="9"/>
      <c r="I135" s="9"/>
      <c r="J135" s="9"/>
      <c r="K135" s="9"/>
      <c r="L135" s="9" t="s">
        <v>678</v>
      </c>
      <c r="M135" s="9"/>
    </row>
    <row r="136" spans="1:13" ht="57" customHeight="1" outlineLevel="1" x14ac:dyDescent="0.3">
      <c r="A136" s="9">
        <v>118</v>
      </c>
      <c r="B136" s="9">
        <v>118</v>
      </c>
      <c r="C136" s="9" t="s">
        <v>79</v>
      </c>
      <c r="D136" s="10" t="s">
        <v>555</v>
      </c>
      <c r="E136" s="10">
        <v>0.17499999999999999</v>
      </c>
      <c r="F136" s="9"/>
      <c r="G136" s="9"/>
      <c r="H136" s="9"/>
      <c r="I136" s="9"/>
      <c r="J136" s="9"/>
      <c r="K136" s="9"/>
      <c r="L136" s="9" t="s">
        <v>679</v>
      </c>
      <c r="M136" s="9"/>
    </row>
    <row r="137" spans="1:13" ht="57" customHeight="1" outlineLevel="1" x14ac:dyDescent="0.3">
      <c r="A137" s="9">
        <v>119</v>
      </c>
      <c r="B137" s="9">
        <v>119</v>
      </c>
      <c r="C137" s="9" t="s">
        <v>80</v>
      </c>
      <c r="D137" s="10" t="s">
        <v>555</v>
      </c>
      <c r="E137" s="10">
        <v>0.11799999999999999</v>
      </c>
      <c r="F137" s="9"/>
      <c r="G137" s="9"/>
      <c r="H137" s="9"/>
      <c r="I137" s="9"/>
      <c r="J137" s="9"/>
      <c r="K137" s="9"/>
      <c r="L137" s="9" t="s">
        <v>680</v>
      </c>
      <c r="M137" s="9"/>
    </row>
    <row r="138" spans="1:13" ht="57" customHeight="1" outlineLevel="1" x14ac:dyDescent="0.3">
      <c r="A138" s="9">
        <v>120</v>
      </c>
      <c r="B138" s="9">
        <v>120</v>
      </c>
      <c r="C138" s="9" t="s">
        <v>81</v>
      </c>
      <c r="D138" s="10" t="s">
        <v>555</v>
      </c>
      <c r="E138" s="10">
        <v>0.307</v>
      </c>
      <c r="F138" s="9"/>
      <c r="G138" s="9"/>
      <c r="H138" s="9"/>
      <c r="I138" s="9"/>
      <c r="J138" s="9"/>
      <c r="K138" s="9"/>
      <c r="L138" s="9" t="s">
        <v>681</v>
      </c>
      <c r="M138" s="9"/>
    </row>
    <row r="139" spans="1:13" ht="57" customHeight="1" outlineLevel="1" x14ac:dyDescent="0.3">
      <c r="A139" s="9">
        <v>121</v>
      </c>
      <c r="B139" s="9">
        <v>121</v>
      </c>
      <c r="C139" s="9" t="s">
        <v>82</v>
      </c>
      <c r="D139" s="10" t="s">
        <v>555</v>
      </c>
      <c r="E139" s="10">
        <v>0.20699999999999999</v>
      </c>
      <c r="F139" s="9"/>
      <c r="G139" s="9"/>
      <c r="H139" s="9"/>
      <c r="I139" s="9"/>
      <c r="J139" s="9"/>
      <c r="K139" s="9"/>
      <c r="L139" s="9" t="s">
        <v>682</v>
      </c>
      <c r="M139" s="9"/>
    </row>
    <row r="140" spans="1:13" ht="57" customHeight="1" outlineLevel="1" x14ac:dyDescent="0.3">
      <c r="A140" s="9">
        <v>122</v>
      </c>
      <c r="B140" s="9">
        <v>122</v>
      </c>
      <c r="C140" s="9" t="s">
        <v>83</v>
      </c>
      <c r="D140" s="10" t="s">
        <v>555</v>
      </c>
      <c r="E140" s="10">
        <v>4.04</v>
      </c>
      <c r="F140" s="9"/>
      <c r="G140" s="9"/>
      <c r="H140" s="9"/>
      <c r="I140" s="9"/>
      <c r="J140" s="9"/>
      <c r="K140" s="9"/>
      <c r="L140" s="9" t="s">
        <v>683</v>
      </c>
      <c r="M140" s="9"/>
    </row>
    <row r="141" spans="1:13" ht="57" customHeight="1" outlineLevel="1" x14ac:dyDescent="0.3">
      <c r="A141" s="9">
        <v>123</v>
      </c>
      <c r="B141" s="9">
        <v>123</v>
      </c>
      <c r="C141" s="9" t="s">
        <v>84</v>
      </c>
      <c r="D141" s="10" t="s">
        <v>555</v>
      </c>
      <c r="E141" s="10">
        <v>0.28999999999999998</v>
      </c>
      <c r="F141" s="9"/>
      <c r="G141" s="9"/>
      <c r="H141" s="9"/>
      <c r="I141" s="9"/>
      <c r="J141" s="9"/>
      <c r="K141" s="9"/>
      <c r="L141" s="9" t="s">
        <v>684</v>
      </c>
      <c r="M141" s="9"/>
    </row>
    <row r="142" spans="1:13" ht="57" customHeight="1" outlineLevel="1" x14ac:dyDescent="0.3">
      <c r="A142" s="9">
        <v>124</v>
      </c>
      <c r="B142" s="9">
        <v>124</v>
      </c>
      <c r="C142" s="9" t="s">
        <v>85</v>
      </c>
      <c r="D142" s="10" t="s">
        <v>555</v>
      </c>
      <c r="E142" s="10">
        <v>1.31</v>
      </c>
      <c r="F142" s="9"/>
      <c r="G142" s="9"/>
      <c r="H142" s="9"/>
      <c r="I142" s="9"/>
      <c r="J142" s="9"/>
      <c r="K142" s="9"/>
      <c r="L142" s="9" t="s">
        <v>685</v>
      </c>
      <c r="M142" s="9"/>
    </row>
    <row r="143" spans="1:13" s="3" customFormat="1" ht="28.8" x14ac:dyDescent="0.3">
      <c r="A143" s="6"/>
      <c r="B143" s="6"/>
      <c r="C143" s="6" t="s">
        <v>86</v>
      </c>
      <c r="D143" s="8"/>
      <c r="E143" s="8"/>
      <c r="F143" s="6"/>
      <c r="G143" s="6"/>
      <c r="H143" s="6"/>
      <c r="I143" s="6"/>
      <c r="J143" s="6"/>
      <c r="K143" s="6"/>
      <c r="L143" s="6"/>
      <c r="M143" s="6"/>
    </row>
    <row r="144" spans="1:13" s="3" customFormat="1" x14ac:dyDescent="0.3">
      <c r="A144" s="6"/>
      <c r="B144" s="6"/>
      <c r="C144" s="6" t="s">
        <v>87</v>
      </c>
      <c r="D144" s="8"/>
      <c r="E144" s="8"/>
      <c r="F144" s="6"/>
      <c r="G144" s="6"/>
      <c r="H144" s="6"/>
      <c r="I144" s="6"/>
      <c r="J144" s="6"/>
      <c r="K144" s="6"/>
      <c r="L144" s="6"/>
      <c r="M144" s="6"/>
    </row>
    <row r="145" spans="1:13" ht="42.75" customHeight="1" outlineLevel="1" x14ac:dyDescent="0.3">
      <c r="A145" s="9">
        <v>125</v>
      </c>
      <c r="B145" s="9">
        <v>125</v>
      </c>
      <c r="C145" s="9" t="s">
        <v>88</v>
      </c>
      <c r="D145" s="10" t="s">
        <v>555</v>
      </c>
      <c r="E145" s="10">
        <v>80.703000000000003</v>
      </c>
      <c r="F145" s="9"/>
      <c r="G145" s="9"/>
      <c r="H145" s="9"/>
      <c r="I145" s="9"/>
      <c r="J145" s="9"/>
      <c r="K145" s="9"/>
      <c r="L145" s="9" t="s">
        <v>686</v>
      </c>
      <c r="M145" s="9"/>
    </row>
    <row r="146" spans="1:13" ht="42.75" customHeight="1" outlineLevel="1" x14ac:dyDescent="0.3">
      <c r="A146" s="9">
        <v>126</v>
      </c>
      <c r="B146" s="9">
        <v>126</v>
      </c>
      <c r="C146" s="9" t="s">
        <v>89</v>
      </c>
      <c r="D146" s="10" t="s">
        <v>555</v>
      </c>
      <c r="E146" s="10">
        <v>0.77700000000000002</v>
      </c>
      <c r="F146" s="9"/>
      <c r="G146" s="9"/>
      <c r="H146" s="9"/>
      <c r="I146" s="9"/>
      <c r="J146" s="9"/>
      <c r="K146" s="9"/>
      <c r="L146" s="9" t="s">
        <v>687</v>
      </c>
      <c r="M146" s="9"/>
    </row>
    <row r="147" spans="1:13" ht="42.75" customHeight="1" outlineLevel="1" x14ac:dyDescent="0.3">
      <c r="A147" s="9">
        <v>127</v>
      </c>
      <c r="B147" s="9">
        <v>127</v>
      </c>
      <c r="C147" s="9" t="s">
        <v>90</v>
      </c>
      <c r="D147" s="10" t="s">
        <v>555</v>
      </c>
      <c r="E147" s="10">
        <v>1.1539999999999999</v>
      </c>
      <c r="F147" s="9"/>
      <c r="G147" s="9"/>
      <c r="H147" s="9"/>
      <c r="I147" s="9"/>
      <c r="J147" s="9"/>
      <c r="K147" s="9"/>
      <c r="L147" s="9" t="s">
        <v>688</v>
      </c>
      <c r="M147" s="9"/>
    </row>
    <row r="148" spans="1:13" ht="85.5" customHeight="1" outlineLevel="1" x14ac:dyDescent="0.3">
      <c r="A148" s="9">
        <v>128</v>
      </c>
      <c r="B148" s="9">
        <v>128</v>
      </c>
      <c r="C148" s="9" t="s">
        <v>91</v>
      </c>
      <c r="D148" s="10" t="s">
        <v>555</v>
      </c>
      <c r="E148" s="10">
        <v>2.2839999999999998</v>
      </c>
      <c r="F148" s="9"/>
      <c r="G148" s="9"/>
      <c r="H148" s="9"/>
      <c r="I148" s="9"/>
      <c r="J148" s="9"/>
      <c r="K148" s="9"/>
      <c r="L148" s="9" t="s">
        <v>689</v>
      </c>
      <c r="M148" s="9"/>
    </row>
    <row r="149" spans="1:13" ht="42.75" customHeight="1" outlineLevel="1" x14ac:dyDescent="0.3">
      <c r="A149" s="9">
        <v>129</v>
      </c>
      <c r="B149" s="9">
        <v>129</v>
      </c>
      <c r="C149" s="9" t="s">
        <v>92</v>
      </c>
      <c r="D149" s="10" t="s">
        <v>552</v>
      </c>
      <c r="E149" s="10">
        <v>36</v>
      </c>
      <c r="F149" s="9"/>
      <c r="G149" s="9"/>
      <c r="H149" s="9"/>
      <c r="I149" s="9"/>
      <c r="J149" s="9"/>
      <c r="K149" s="9"/>
      <c r="L149" s="9" t="s">
        <v>690</v>
      </c>
      <c r="M149" s="9"/>
    </row>
    <row r="150" spans="1:13" ht="42.75" customHeight="1" outlineLevel="1" x14ac:dyDescent="0.3">
      <c r="A150" s="9">
        <v>130</v>
      </c>
      <c r="B150" s="9">
        <v>130</v>
      </c>
      <c r="C150" s="9" t="s">
        <v>93</v>
      </c>
      <c r="D150" s="10" t="s">
        <v>556</v>
      </c>
      <c r="E150" s="10">
        <v>0.21</v>
      </c>
      <c r="F150" s="9"/>
      <c r="G150" s="9"/>
      <c r="H150" s="9"/>
      <c r="I150" s="9"/>
      <c r="J150" s="9"/>
      <c r="K150" s="9"/>
      <c r="L150" s="9" t="s">
        <v>691</v>
      </c>
      <c r="M150" s="9"/>
    </row>
    <row r="151" spans="1:13" ht="71.25" customHeight="1" outlineLevel="1" x14ac:dyDescent="0.3">
      <c r="A151" s="9">
        <v>131</v>
      </c>
      <c r="B151" s="9">
        <v>131</v>
      </c>
      <c r="C151" s="9" t="s">
        <v>94</v>
      </c>
      <c r="D151" s="10" t="s">
        <v>556</v>
      </c>
      <c r="E151" s="10">
        <v>0.25600000000000001</v>
      </c>
      <c r="F151" s="9"/>
      <c r="G151" s="9"/>
      <c r="H151" s="9"/>
      <c r="I151" s="9"/>
      <c r="J151" s="9"/>
      <c r="K151" s="9"/>
      <c r="L151" s="9" t="s">
        <v>692</v>
      </c>
      <c r="M151" s="9"/>
    </row>
    <row r="152" spans="1:13" ht="57" customHeight="1" outlineLevel="1" x14ac:dyDescent="0.3">
      <c r="A152" s="9">
        <v>132</v>
      </c>
      <c r="B152" s="9">
        <v>132</v>
      </c>
      <c r="C152" s="9" t="s">
        <v>95</v>
      </c>
      <c r="D152" s="10" t="s">
        <v>556</v>
      </c>
      <c r="E152" s="10">
        <v>6.4000000000000001E-2</v>
      </c>
      <c r="F152" s="9"/>
      <c r="G152" s="9"/>
      <c r="H152" s="9"/>
      <c r="I152" s="9"/>
      <c r="J152" s="9"/>
      <c r="K152" s="9"/>
      <c r="L152" s="9" t="s">
        <v>693</v>
      </c>
      <c r="M152" s="9"/>
    </row>
    <row r="153" spans="1:13" ht="28.5" customHeight="1" outlineLevel="1" x14ac:dyDescent="0.3">
      <c r="A153" s="9"/>
      <c r="B153" s="9"/>
      <c r="C153" s="9" t="s">
        <v>96</v>
      </c>
      <c r="D153" s="10"/>
      <c r="E153" s="10"/>
      <c r="F153" s="9"/>
      <c r="G153" s="9"/>
      <c r="H153" s="9"/>
      <c r="I153" s="9"/>
      <c r="J153" s="9"/>
      <c r="K153" s="9"/>
      <c r="L153" s="9"/>
      <c r="M153" s="9"/>
    </row>
    <row r="154" spans="1:13" ht="42.75" customHeight="1" outlineLevel="1" x14ac:dyDescent="0.3">
      <c r="A154" s="9">
        <v>133</v>
      </c>
      <c r="B154" s="9">
        <v>133</v>
      </c>
      <c r="C154" s="9" t="s">
        <v>97</v>
      </c>
      <c r="D154" s="10" t="s">
        <v>555</v>
      </c>
      <c r="E154" s="10">
        <v>4.968</v>
      </c>
      <c r="F154" s="9"/>
      <c r="G154" s="9"/>
      <c r="H154" s="9"/>
      <c r="I154" s="9"/>
      <c r="J154" s="9"/>
      <c r="K154" s="9"/>
      <c r="L154" s="9" t="s">
        <v>694</v>
      </c>
      <c r="M154" s="9"/>
    </row>
    <row r="155" spans="1:13" ht="42.75" customHeight="1" outlineLevel="1" x14ac:dyDescent="0.3">
      <c r="A155" s="9">
        <v>134</v>
      </c>
      <c r="B155" s="9">
        <v>134</v>
      </c>
      <c r="C155" s="9" t="s">
        <v>98</v>
      </c>
      <c r="D155" s="10" t="s">
        <v>555</v>
      </c>
      <c r="E155" s="10">
        <v>0.28799999999999998</v>
      </c>
      <c r="F155" s="9"/>
      <c r="G155" s="9"/>
      <c r="H155" s="9"/>
      <c r="I155" s="9"/>
      <c r="J155" s="9"/>
      <c r="K155" s="9"/>
      <c r="L155" s="9" t="s">
        <v>695</v>
      </c>
      <c r="M155" s="9"/>
    </row>
    <row r="156" spans="1:13" s="3" customFormat="1" ht="57.6" x14ac:dyDescent="0.3">
      <c r="A156" s="6"/>
      <c r="B156" s="6"/>
      <c r="C156" s="6" t="s">
        <v>99</v>
      </c>
      <c r="D156" s="8"/>
      <c r="E156" s="8"/>
      <c r="F156" s="6"/>
      <c r="G156" s="6"/>
      <c r="H156" s="6"/>
      <c r="I156" s="6"/>
      <c r="J156" s="6"/>
      <c r="K156" s="6"/>
      <c r="L156" s="6"/>
      <c r="M156" s="6"/>
    </row>
    <row r="157" spans="1:13" ht="71.25" customHeight="1" outlineLevel="1" x14ac:dyDescent="0.3">
      <c r="A157" s="9">
        <v>135</v>
      </c>
      <c r="B157" s="9">
        <v>135</v>
      </c>
      <c r="C157" s="9" t="s">
        <v>100</v>
      </c>
      <c r="D157" s="10" t="s">
        <v>555</v>
      </c>
      <c r="E157" s="10">
        <v>1.399</v>
      </c>
      <c r="F157" s="9"/>
      <c r="G157" s="9"/>
      <c r="H157" s="9"/>
      <c r="I157" s="9"/>
      <c r="J157" s="9"/>
      <c r="K157" s="9"/>
      <c r="L157" s="9" t="s">
        <v>696</v>
      </c>
      <c r="M157" s="9"/>
    </row>
    <row r="158" spans="1:13" ht="57" customHeight="1" outlineLevel="1" x14ac:dyDescent="0.3">
      <c r="A158" s="9">
        <v>136</v>
      </c>
      <c r="B158" s="9">
        <v>136</v>
      </c>
      <c r="C158" s="9" t="s">
        <v>101</v>
      </c>
      <c r="D158" s="10" t="s">
        <v>555</v>
      </c>
      <c r="E158" s="10">
        <v>0.49299999999999999</v>
      </c>
      <c r="F158" s="9"/>
      <c r="G158" s="9"/>
      <c r="H158" s="9"/>
      <c r="I158" s="9"/>
      <c r="J158" s="9"/>
      <c r="K158" s="9"/>
      <c r="L158" s="9" t="s">
        <v>697</v>
      </c>
      <c r="M158" s="9"/>
    </row>
    <row r="159" spans="1:13" ht="71.25" customHeight="1" outlineLevel="1" x14ac:dyDescent="0.3">
      <c r="A159" s="9">
        <v>137</v>
      </c>
      <c r="B159" s="9">
        <v>137</v>
      </c>
      <c r="C159" s="9" t="s">
        <v>102</v>
      </c>
      <c r="D159" s="10" t="s">
        <v>555</v>
      </c>
      <c r="E159" s="10">
        <v>1.208</v>
      </c>
      <c r="F159" s="9"/>
      <c r="G159" s="9"/>
      <c r="H159" s="9"/>
      <c r="I159" s="9"/>
      <c r="J159" s="9"/>
      <c r="K159" s="9"/>
      <c r="L159" s="9" t="s">
        <v>698</v>
      </c>
      <c r="M159" s="9"/>
    </row>
    <row r="160" spans="1:13" ht="71.25" customHeight="1" outlineLevel="1" x14ac:dyDescent="0.3">
      <c r="A160" s="9">
        <v>138</v>
      </c>
      <c r="B160" s="9">
        <v>138</v>
      </c>
      <c r="C160" s="9" t="s">
        <v>103</v>
      </c>
      <c r="D160" s="10" t="s">
        <v>555</v>
      </c>
      <c r="E160" s="10">
        <v>0.55800000000000005</v>
      </c>
      <c r="F160" s="9"/>
      <c r="G160" s="9"/>
      <c r="H160" s="9"/>
      <c r="I160" s="9"/>
      <c r="J160" s="9"/>
      <c r="K160" s="9"/>
      <c r="L160" s="9" t="s">
        <v>699</v>
      </c>
      <c r="M160" s="9"/>
    </row>
    <row r="161" spans="1:13" ht="57" customHeight="1" outlineLevel="1" x14ac:dyDescent="0.3">
      <c r="A161" s="9">
        <v>139</v>
      </c>
      <c r="B161" s="9">
        <v>139</v>
      </c>
      <c r="C161" s="9" t="s">
        <v>104</v>
      </c>
      <c r="D161" s="10" t="s">
        <v>554</v>
      </c>
      <c r="E161" s="10">
        <v>21.87</v>
      </c>
      <c r="F161" s="9"/>
      <c r="G161" s="9"/>
      <c r="H161" s="9"/>
      <c r="I161" s="9"/>
      <c r="J161" s="9"/>
      <c r="K161" s="9"/>
      <c r="L161" s="9" t="s">
        <v>700</v>
      </c>
      <c r="M161" s="9"/>
    </row>
    <row r="162" spans="1:13" ht="57" customHeight="1" outlineLevel="1" x14ac:dyDescent="0.3">
      <c r="A162" s="9">
        <v>140</v>
      </c>
      <c r="B162" s="9">
        <v>140</v>
      </c>
      <c r="C162" s="9" t="s">
        <v>105</v>
      </c>
      <c r="D162" s="10" t="s">
        <v>555</v>
      </c>
      <c r="E162" s="10">
        <v>0.27900000000000003</v>
      </c>
      <c r="F162" s="9"/>
      <c r="G162" s="9"/>
      <c r="H162" s="9"/>
      <c r="I162" s="9"/>
      <c r="J162" s="9"/>
      <c r="K162" s="9"/>
      <c r="L162" s="9" t="s">
        <v>701</v>
      </c>
      <c r="M162" s="9"/>
    </row>
    <row r="163" spans="1:13" ht="57" customHeight="1" outlineLevel="1" x14ac:dyDescent="0.3">
      <c r="A163" s="9">
        <v>141</v>
      </c>
      <c r="B163" s="9">
        <v>141</v>
      </c>
      <c r="C163" s="9" t="s">
        <v>106</v>
      </c>
      <c r="D163" s="10" t="s">
        <v>555</v>
      </c>
      <c r="E163" s="10">
        <v>0.98599999999999999</v>
      </c>
      <c r="F163" s="9"/>
      <c r="G163" s="9"/>
      <c r="H163" s="9"/>
      <c r="I163" s="9"/>
      <c r="J163" s="9"/>
      <c r="K163" s="9"/>
      <c r="L163" s="9" t="s">
        <v>702</v>
      </c>
      <c r="M163" s="9"/>
    </row>
    <row r="164" spans="1:13" ht="57" customHeight="1" outlineLevel="1" x14ac:dyDescent="0.3">
      <c r="A164" s="9">
        <v>142</v>
      </c>
      <c r="B164" s="9">
        <v>142</v>
      </c>
      <c r="C164" s="9" t="s">
        <v>107</v>
      </c>
      <c r="D164" s="10" t="s">
        <v>555</v>
      </c>
      <c r="E164" s="10">
        <v>0.53100000000000003</v>
      </c>
      <c r="F164" s="9"/>
      <c r="G164" s="9"/>
      <c r="H164" s="9"/>
      <c r="I164" s="9"/>
      <c r="J164" s="9"/>
      <c r="K164" s="9"/>
      <c r="L164" s="9" t="s">
        <v>703</v>
      </c>
      <c r="M164" s="9"/>
    </row>
    <row r="165" spans="1:13" ht="57" customHeight="1" outlineLevel="1" x14ac:dyDescent="0.3">
      <c r="A165" s="9">
        <v>143</v>
      </c>
      <c r="B165" s="9">
        <v>143</v>
      </c>
      <c r="C165" s="9" t="s">
        <v>108</v>
      </c>
      <c r="D165" s="10" t="s">
        <v>555</v>
      </c>
      <c r="E165" s="10">
        <v>0.32</v>
      </c>
      <c r="F165" s="9"/>
      <c r="G165" s="9"/>
      <c r="H165" s="9"/>
      <c r="I165" s="9"/>
      <c r="J165" s="9"/>
      <c r="K165" s="9"/>
      <c r="L165" s="9" t="s">
        <v>704</v>
      </c>
      <c r="M165" s="9"/>
    </row>
    <row r="166" spans="1:13" ht="57" customHeight="1" outlineLevel="1" x14ac:dyDescent="0.3">
      <c r="A166" s="9">
        <v>144</v>
      </c>
      <c r="B166" s="9">
        <v>144</v>
      </c>
      <c r="C166" s="9" t="s">
        <v>109</v>
      </c>
      <c r="D166" s="10" t="s">
        <v>554</v>
      </c>
      <c r="E166" s="10">
        <v>123</v>
      </c>
      <c r="F166" s="9"/>
      <c r="G166" s="9"/>
      <c r="H166" s="9"/>
      <c r="I166" s="9"/>
      <c r="J166" s="9"/>
      <c r="K166" s="9"/>
      <c r="L166" s="9" t="s">
        <v>705</v>
      </c>
      <c r="M166" s="9"/>
    </row>
    <row r="167" spans="1:13" ht="57" customHeight="1" outlineLevel="1" x14ac:dyDescent="0.3">
      <c r="A167" s="9">
        <v>145</v>
      </c>
      <c r="B167" s="9">
        <v>145</v>
      </c>
      <c r="C167" s="9" t="s">
        <v>110</v>
      </c>
      <c r="D167" s="10" t="s">
        <v>555</v>
      </c>
      <c r="E167" s="10">
        <v>0.55900000000000005</v>
      </c>
      <c r="F167" s="9"/>
      <c r="G167" s="9"/>
      <c r="H167" s="9"/>
      <c r="I167" s="9"/>
      <c r="J167" s="9"/>
      <c r="K167" s="9"/>
      <c r="L167" s="9" t="s">
        <v>706</v>
      </c>
      <c r="M167" s="9"/>
    </row>
    <row r="168" spans="1:13" ht="71.25" customHeight="1" outlineLevel="1" x14ac:dyDescent="0.3">
      <c r="A168" s="9">
        <v>146</v>
      </c>
      <c r="B168" s="9">
        <v>146</v>
      </c>
      <c r="C168" s="9" t="s">
        <v>111</v>
      </c>
      <c r="D168" s="10" t="s">
        <v>555</v>
      </c>
      <c r="E168" s="10">
        <v>2.3109999999999999</v>
      </c>
      <c r="F168" s="9"/>
      <c r="G168" s="9"/>
      <c r="H168" s="9"/>
      <c r="I168" s="9"/>
      <c r="J168" s="9"/>
      <c r="K168" s="9"/>
      <c r="L168" s="9" t="s">
        <v>707</v>
      </c>
      <c r="M168" s="9"/>
    </row>
    <row r="169" spans="1:13" ht="71.25" customHeight="1" outlineLevel="1" x14ac:dyDescent="0.3">
      <c r="A169" s="9">
        <v>147</v>
      </c>
      <c r="B169" s="9">
        <v>147</v>
      </c>
      <c r="C169" s="9" t="s">
        <v>112</v>
      </c>
      <c r="D169" s="10" t="s">
        <v>554</v>
      </c>
      <c r="E169" s="10">
        <v>88.11</v>
      </c>
      <c r="F169" s="9"/>
      <c r="G169" s="9"/>
      <c r="H169" s="9"/>
      <c r="I169" s="9"/>
      <c r="J169" s="9"/>
      <c r="K169" s="9"/>
      <c r="L169" s="9" t="s">
        <v>708</v>
      </c>
      <c r="M169" s="9"/>
    </row>
    <row r="170" spans="1:13" ht="99.75" customHeight="1" outlineLevel="1" x14ac:dyDescent="0.3">
      <c r="A170" s="9">
        <v>148</v>
      </c>
      <c r="B170" s="9">
        <v>148</v>
      </c>
      <c r="C170" s="9" t="s">
        <v>113</v>
      </c>
      <c r="D170" s="10" t="s">
        <v>555</v>
      </c>
      <c r="E170" s="10">
        <v>0.68899999999999995</v>
      </c>
      <c r="F170" s="9"/>
      <c r="G170" s="9"/>
      <c r="H170" s="9"/>
      <c r="I170" s="9"/>
      <c r="J170" s="9"/>
      <c r="K170" s="9"/>
      <c r="L170" s="9" t="s">
        <v>709</v>
      </c>
      <c r="M170" s="9"/>
    </row>
    <row r="171" spans="1:13" ht="71.25" customHeight="1" outlineLevel="1" x14ac:dyDescent="0.3">
      <c r="A171" s="9">
        <v>149</v>
      </c>
      <c r="B171" s="9">
        <v>149</v>
      </c>
      <c r="C171" s="9" t="s">
        <v>114</v>
      </c>
      <c r="D171" s="10" t="s">
        <v>554</v>
      </c>
      <c r="E171" s="10">
        <v>342.11</v>
      </c>
      <c r="F171" s="9"/>
      <c r="G171" s="9"/>
      <c r="H171" s="9"/>
      <c r="I171" s="9"/>
      <c r="J171" s="9"/>
      <c r="K171" s="9"/>
      <c r="L171" s="9" t="s">
        <v>710</v>
      </c>
      <c r="M171" s="9"/>
    </row>
    <row r="172" spans="1:13" ht="71.25" customHeight="1" outlineLevel="1" x14ac:dyDescent="0.3">
      <c r="A172" s="9">
        <v>150</v>
      </c>
      <c r="B172" s="9">
        <v>150</v>
      </c>
      <c r="C172" s="9" t="s">
        <v>115</v>
      </c>
      <c r="D172" s="10" t="s">
        <v>554</v>
      </c>
      <c r="E172" s="10">
        <v>356.85</v>
      </c>
      <c r="F172" s="9"/>
      <c r="G172" s="9"/>
      <c r="H172" s="9"/>
      <c r="I172" s="9"/>
      <c r="J172" s="9"/>
      <c r="K172" s="9"/>
      <c r="L172" s="9" t="s">
        <v>711</v>
      </c>
      <c r="M172" s="9"/>
    </row>
    <row r="173" spans="1:13" ht="71.25" customHeight="1" outlineLevel="1" x14ac:dyDescent="0.3">
      <c r="A173" s="9">
        <v>151</v>
      </c>
      <c r="B173" s="9">
        <v>151</v>
      </c>
      <c r="C173" s="9" t="s">
        <v>116</v>
      </c>
      <c r="D173" s="10" t="s">
        <v>554</v>
      </c>
      <c r="E173" s="10">
        <v>205.84</v>
      </c>
      <c r="F173" s="9"/>
      <c r="G173" s="9"/>
      <c r="H173" s="9"/>
      <c r="I173" s="9"/>
      <c r="J173" s="9"/>
      <c r="K173" s="9"/>
      <c r="L173" s="9" t="s">
        <v>712</v>
      </c>
      <c r="M173" s="9"/>
    </row>
    <row r="174" spans="1:13" ht="71.25" customHeight="1" outlineLevel="1" x14ac:dyDescent="0.3">
      <c r="A174" s="9">
        <v>152</v>
      </c>
      <c r="B174" s="9">
        <v>152</v>
      </c>
      <c r="C174" s="9" t="s">
        <v>117</v>
      </c>
      <c r="D174" s="10" t="s">
        <v>554</v>
      </c>
      <c r="E174" s="10">
        <v>34.31</v>
      </c>
      <c r="F174" s="9"/>
      <c r="G174" s="9"/>
      <c r="H174" s="9"/>
      <c r="I174" s="9"/>
      <c r="J174" s="9"/>
      <c r="K174" s="9"/>
      <c r="L174" s="9" t="s">
        <v>713</v>
      </c>
      <c r="M174" s="9"/>
    </row>
    <row r="175" spans="1:13" ht="71.25" customHeight="1" outlineLevel="1" x14ac:dyDescent="0.3">
      <c r="A175" s="9">
        <v>153</v>
      </c>
      <c r="B175" s="9">
        <v>153</v>
      </c>
      <c r="C175" s="9" t="s">
        <v>118</v>
      </c>
      <c r="D175" s="10" t="s">
        <v>554</v>
      </c>
      <c r="E175" s="10">
        <v>274.02999999999997</v>
      </c>
      <c r="F175" s="9"/>
      <c r="G175" s="9"/>
      <c r="H175" s="9"/>
      <c r="I175" s="9"/>
      <c r="J175" s="9"/>
      <c r="K175" s="9"/>
      <c r="L175" s="9" t="s">
        <v>714</v>
      </c>
      <c r="M175" s="9"/>
    </row>
    <row r="176" spans="1:13" ht="71.25" customHeight="1" outlineLevel="1" x14ac:dyDescent="0.3">
      <c r="A176" s="9">
        <v>154</v>
      </c>
      <c r="B176" s="9">
        <v>154</v>
      </c>
      <c r="C176" s="9" t="s">
        <v>119</v>
      </c>
      <c r="D176" s="10" t="s">
        <v>554</v>
      </c>
      <c r="E176" s="10">
        <v>184.44</v>
      </c>
      <c r="F176" s="9"/>
      <c r="G176" s="9"/>
      <c r="H176" s="9"/>
      <c r="I176" s="9"/>
      <c r="J176" s="9"/>
      <c r="K176" s="9"/>
      <c r="L176" s="9" t="s">
        <v>715</v>
      </c>
      <c r="M176" s="9"/>
    </row>
    <row r="177" spans="1:13" s="3" customFormat="1" ht="57.6" x14ac:dyDescent="0.3">
      <c r="A177" s="6"/>
      <c r="B177" s="6"/>
      <c r="C177" s="6" t="s">
        <v>120</v>
      </c>
      <c r="D177" s="8"/>
      <c r="E177" s="8"/>
      <c r="F177" s="6"/>
      <c r="G177" s="6"/>
      <c r="H177" s="6"/>
      <c r="I177" s="6"/>
      <c r="J177" s="6"/>
      <c r="K177" s="6"/>
      <c r="L177" s="6"/>
      <c r="M177" s="6"/>
    </row>
    <row r="178" spans="1:13" ht="57" customHeight="1" outlineLevel="1" x14ac:dyDescent="0.3">
      <c r="A178" s="9">
        <v>155</v>
      </c>
      <c r="B178" s="9">
        <v>155</v>
      </c>
      <c r="C178" s="9" t="s">
        <v>121</v>
      </c>
      <c r="D178" s="10" t="s">
        <v>555</v>
      </c>
      <c r="E178" s="10">
        <v>1.4450000000000001</v>
      </c>
      <c r="F178" s="9"/>
      <c r="G178" s="9"/>
      <c r="H178" s="9"/>
      <c r="I178" s="9"/>
      <c r="J178" s="9"/>
      <c r="K178" s="9"/>
      <c r="L178" s="9" t="s">
        <v>716</v>
      </c>
      <c r="M178" s="9"/>
    </row>
    <row r="179" spans="1:13" ht="128.25" customHeight="1" outlineLevel="1" x14ac:dyDescent="0.3">
      <c r="A179" s="9">
        <v>156</v>
      </c>
      <c r="B179" s="9">
        <v>156</v>
      </c>
      <c r="C179" s="9" t="s">
        <v>122</v>
      </c>
      <c r="D179" s="10" t="s">
        <v>555</v>
      </c>
      <c r="E179" s="10">
        <v>3.0880000000000001</v>
      </c>
      <c r="F179" s="9"/>
      <c r="G179" s="9"/>
      <c r="H179" s="9"/>
      <c r="I179" s="9"/>
      <c r="J179" s="9"/>
      <c r="K179" s="9"/>
      <c r="L179" s="9" t="s">
        <v>717</v>
      </c>
      <c r="M179" s="9"/>
    </row>
    <row r="180" spans="1:13" ht="114" customHeight="1" outlineLevel="1" x14ac:dyDescent="0.3">
      <c r="A180" s="9">
        <v>157</v>
      </c>
      <c r="B180" s="9">
        <v>157</v>
      </c>
      <c r="C180" s="9" t="s">
        <v>123</v>
      </c>
      <c r="D180" s="10" t="s">
        <v>555</v>
      </c>
      <c r="E180" s="10">
        <v>0.69599999999999995</v>
      </c>
      <c r="F180" s="9"/>
      <c r="G180" s="9"/>
      <c r="H180" s="9"/>
      <c r="I180" s="9"/>
      <c r="J180" s="9"/>
      <c r="K180" s="9"/>
      <c r="L180" s="9" t="s">
        <v>718</v>
      </c>
      <c r="M180" s="9"/>
    </row>
    <row r="181" spans="1:13" ht="99.75" customHeight="1" outlineLevel="1" x14ac:dyDescent="0.3">
      <c r="A181" s="9">
        <v>158</v>
      </c>
      <c r="B181" s="9">
        <v>158</v>
      </c>
      <c r="C181" s="9" t="s">
        <v>124</v>
      </c>
      <c r="D181" s="10" t="s">
        <v>555</v>
      </c>
      <c r="E181" s="10">
        <v>3.7080000000000002</v>
      </c>
      <c r="F181" s="9"/>
      <c r="G181" s="9"/>
      <c r="H181" s="9"/>
      <c r="I181" s="9"/>
      <c r="J181" s="9"/>
      <c r="K181" s="9"/>
      <c r="L181" s="9" t="s">
        <v>719</v>
      </c>
      <c r="M181" s="9"/>
    </row>
    <row r="182" spans="1:13" ht="99.75" customHeight="1" outlineLevel="1" x14ac:dyDescent="0.3">
      <c r="A182" s="9">
        <v>159</v>
      </c>
      <c r="B182" s="9">
        <v>159</v>
      </c>
      <c r="C182" s="9" t="s">
        <v>125</v>
      </c>
      <c r="D182" s="10" t="s">
        <v>555</v>
      </c>
      <c r="E182" s="10">
        <v>0.61699999999999999</v>
      </c>
      <c r="F182" s="9"/>
      <c r="G182" s="9"/>
      <c r="H182" s="9"/>
      <c r="I182" s="9"/>
      <c r="J182" s="9"/>
      <c r="K182" s="9"/>
      <c r="L182" s="9" t="s">
        <v>720</v>
      </c>
      <c r="M182" s="9"/>
    </row>
    <row r="183" spans="1:13" ht="85.5" customHeight="1" outlineLevel="1" x14ac:dyDescent="0.3">
      <c r="A183" s="9">
        <v>160</v>
      </c>
      <c r="B183" s="9">
        <v>160</v>
      </c>
      <c r="C183" s="9" t="s">
        <v>126</v>
      </c>
      <c r="D183" s="10" t="s">
        <v>554</v>
      </c>
      <c r="E183" s="10">
        <v>135.16999999999999</v>
      </c>
      <c r="F183" s="9"/>
      <c r="G183" s="9"/>
      <c r="H183" s="9"/>
      <c r="I183" s="9"/>
      <c r="J183" s="9"/>
      <c r="K183" s="9"/>
      <c r="L183" s="9" t="s">
        <v>721</v>
      </c>
      <c r="M183" s="9"/>
    </row>
    <row r="184" spans="1:13" ht="85.5" customHeight="1" outlineLevel="1" x14ac:dyDescent="0.3">
      <c r="A184" s="9">
        <v>161</v>
      </c>
      <c r="B184" s="9">
        <v>161</v>
      </c>
      <c r="C184" s="9" t="s">
        <v>127</v>
      </c>
      <c r="D184" s="10" t="s">
        <v>554</v>
      </c>
      <c r="E184" s="10">
        <v>136.1</v>
      </c>
      <c r="F184" s="9"/>
      <c r="G184" s="9"/>
      <c r="H184" s="9"/>
      <c r="I184" s="9"/>
      <c r="J184" s="9"/>
      <c r="K184" s="9"/>
      <c r="L184" s="9" t="s">
        <v>722</v>
      </c>
      <c r="M184" s="9"/>
    </row>
    <row r="185" spans="1:13" ht="42.75" customHeight="1" outlineLevel="1" x14ac:dyDescent="0.3">
      <c r="A185" s="9">
        <v>162</v>
      </c>
      <c r="B185" s="9">
        <v>162</v>
      </c>
      <c r="C185" s="9" t="s">
        <v>128</v>
      </c>
      <c r="D185" s="10" t="s">
        <v>554</v>
      </c>
      <c r="E185" s="10">
        <v>50.74</v>
      </c>
      <c r="F185" s="9"/>
      <c r="G185" s="9"/>
      <c r="H185" s="9"/>
      <c r="I185" s="9"/>
      <c r="J185" s="9"/>
      <c r="K185" s="9"/>
      <c r="L185" s="9" t="s">
        <v>723</v>
      </c>
      <c r="M185" s="9"/>
    </row>
    <row r="186" spans="1:13" ht="57" customHeight="1" outlineLevel="1" x14ac:dyDescent="0.3">
      <c r="A186" s="9">
        <v>163</v>
      </c>
      <c r="B186" s="9">
        <v>163</v>
      </c>
      <c r="C186" s="9" t="s">
        <v>129</v>
      </c>
      <c r="D186" s="10" t="s">
        <v>555</v>
      </c>
      <c r="E186" s="10">
        <v>0.95899999999999996</v>
      </c>
      <c r="F186" s="9"/>
      <c r="G186" s="9"/>
      <c r="H186" s="9"/>
      <c r="I186" s="9"/>
      <c r="J186" s="9"/>
      <c r="K186" s="9"/>
      <c r="L186" s="9" t="s">
        <v>724</v>
      </c>
      <c r="M186" s="9"/>
    </row>
    <row r="187" spans="1:13" ht="57" customHeight="1" outlineLevel="1" x14ac:dyDescent="0.3">
      <c r="A187" s="9">
        <v>164</v>
      </c>
      <c r="B187" s="9">
        <v>164</v>
      </c>
      <c r="C187" s="9" t="s">
        <v>130</v>
      </c>
      <c r="D187" s="10" t="s">
        <v>555</v>
      </c>
      <c r="E187" s="10">
        <v>1.484</v>
      </c>
      <c r="F187" s="9"/>
      <c r="G187" s="9"/>
      <c r="H187" s="9"/>
      <c r="I187" s="9"/>
      <c r="J187" s="9"/>
      <c r="K187" s="9"/>
      <c r="L187" s="9" t="s">
        <v>725</v>
      </c>
      <c r="M187" s="9"/>
    </row>
    <row r="188" spans="1:13" ht="42.75" customHeight="1" outlineLevel="1" x14ac:dyDescent="0.3">
      <c r="A188" s="9">
        <v>165</v>
      </c>
      <c r="B188" s="9">
        <v>165</v>
      </c>
      <c r="C188" s="9" t="s">
        <v>131</v>
      </c>
      <c r="D188" s="10" t="s">
        <v>554</v>
      </c>
      <c r="E188" s="10">
        <v>272.70999999999998</v>
      </c>
      <c r="F188" s="9"/>
      <c r="G188" s="9"/>
      <c r="H188" s="9"/>
      <c r="I188" s="9"/>
      <c r="J188" s="9"/>
      <c r="K188" s="9"/>
      <c r="L188" s="9" t="s">
        <v>726</v>
      </c>
      <c r="M188" s="9"/>
    </row>
    <row r="189" spans="1:13" ht="28.5" customHeight="1" outlineLevel="1" x14ac:dyDescent="0.3">
      <c r="A189" s="9">
        <v>166</v>
      </c>
      <c r="B189" s="9">
        <v>166</v>
      </c>
      <c r="C189" s="9" t="s">
        <v>132</v>
      </c>
      <c r="D189" s="10" t="s">
        <v>554</v>
      </c>
      <c r="E189" s="10">
        <v>141.30000000000001</v>
      </c>
      <c r="F189" s="9"/>
      <c r="G189" s="9"/>
      <c r="H189" s="9"/>
      <c r="I189" s="9"/>
      <c r="J189" s="9"/>
      <c r="K189" s="9"/>
      <c r="L189" s="9" t="s">
        <v>727</v>
      </c>
      <c r="M189" s="9"/>
    </row>
    <row r="190" spans="1:13" ht="42.75" customHeight="1" outlineLevel="1" x14ac:dyDescent="0.3">
      <c r="A190" s="9">
        <v>167</v>
      </c>
      <c r="B190" s="9">
        <v>167</v>
      </c>
      <c r="C190" s="9" t="s">
        <v>133</v>
      </c>
      <c r="D190" s="10" t="s">
        <v>554</v>
      </c>
      <c r="E190" s="10">
        <v>342.27</v>
      </c>
      <c r="F190" s="9"/>
      <c r="G190" s="9"/>
      <c r="H190" s="9"/>
      <c r="I190" s="9"/>
      <c r="J190" s="9"/>
      <c r="K190" s="9"/>
      <c r="L190" s="9" t="s">
        <v>728</v>
      </c>
      <c r="M190" s="9"/>
    </row>
    <row r="191" spans="1:13" ht="28.5" customHeight="1" outlineLevel="1" x14ac:dyDescent="0.3">
      <c r="A191" s="9">
        <v>168</v>
      </c>
      <c r="B191" s="9">
        <v>168</v>
      </c>
      <c r="C191" s="9" t="s">
        <v>134</v>
      </c>
      <c r="D191" s="10" t="s">
        <v>554</v>
      </c>
      <c r="E191" s="10">
        <v>42.72</v>
      </c>
      <c r="F191" s="9"/>
      <c r="G191" s="9"/>
      <c r="H191" s="9"/>
      <c r="I191" s="9"/>
      <c r="J191" s="9"/>
      <c r="K191" s="9"/>
      <c r="L191" s="9" t="s">
        <v>729</v>
      </c>
      <c r="M191" s="9"/>
    </row>
    <row r="192" spans="1:13" ht="57" customHeight="1" outlineLevel="1" x14ac:dyDescent="0.3">
      <c r="A192" s="9">
        <v>169</v>
      </c>
      <c r="B192" s="9">
        <v>169</v>
      </c>
      <c r="C192" s="9" t="s">
        <v>135</v>
      </c>
      <c r="D192" s="10" t="s">
        <v>554</v>
      </c>
      <c r="E192" s="10">
        <v>166.42</v>
      </c>
      <c r="F192" s="9"/>
      <c r="G192" s="9"/>
      <c r="H192" s="9"/>
      <c r="I192" s="9"/>
      <c r="J192" s="9"/>
      <c r="K192" s="9"/>
      <c r="L192" s="9" t="s">
        <v>730</v>
      </c>
      <c r="M192" s="9"/>
    </row>
    <row r="193" spans="1:13" ht="57" customHeight="1" outlineLevel="1" x14ac:dyDescent="0.3">
      <c r="A193" s="9">
        <v>170</v>
      </c>
      <c r="B193" s="9">
        <v>170</v>
      </c>
      <c r="C193" s="9" t="s">
        <v>136</v>
      </c>
      <c r="D193" s="10" t="s">
        <v>554</v>
      </c>
      <c r="E193" s="10">
        <v>83.28</v>
      </c>
      <c r="F193" s="9"/>
      <c r="G193" s="9"/>
      <c r="H193" s="9"/>
      <c r="I193" s="9"/>
      <c r="J193" s="9"/>
      <c r="K193" s="9"/>
      <c r="L193" s="9" t="s">
        <v>731</v>
      </c>
      <c r="M193" s="9"/>
    </row>
    <row r="194" spans="1:13" ht="57" customHeight="1" outlineLevel="1" x14ac:dyDescent="0.3">
      <c r="A194" s="9">
        <v>171</v>
      </c>
      <c r="B194" s="9">
        <v>171</v>
      </c>
      <c r="C194" s="9" t="s">
        <v>137</v>
      </c>
      <c r="D194" s="10" t="s">
        <v>554</v>
      </c>
      <c r="E194" s="10">
        <v>83.34</v>
      </c>
      <c r="F194" s="9"/>
      <c r="G194" s="9"/>
      <c r="H194" s="9"/>
      <c r="I194" s="9"/>
      <c r="J194" s="9"/>
      <c r="K194" s="9"/>
      <c r="L194" s="9" t="s">
        <v>732</v>
      </c>
      <c r="M194" s="9"/>
    </row>
    <row r="195" spans="1:13" ht="57" customHeight="1" outlineLevel="1" x14ac:dyDescent="0.3">
      <c r="A195" s="9">
        <v>172</v>
      </c>
      <c r="B195" s="9">
        <v>172</v>
      </c>
      <c r="C195" s="9" t="s">
        <v>138</v>
      </c>
      <c r="D195" s="10" t="s">
        <v>555</v>
      </c>
      <c r="E195" s="10">
        <v>2.3877000000000002</v>
      </c>
      <c r="F195" s="9"/>
      <c r="G195" s="9"/>
      <c r="H195" s="9"/>
      <c r="I195" s="9"/>
      <c r="J195" s="9"/>
      <c r="K195" s="9"/>
      <c r="L195" s="9" t="s">
        <v>733</v>
      </c>
      <c r="M195" s="9"/>
    </row>
    <row r="196" spans="1:13" ht="114" customHeight="1" outlineLevel="1" x14ac:dyDescent="0.3">
      <c r="A196" s="9">
        <v>173</v>
      </c>
      <c r="B196" s="9">
        <v>173</v>
      </c>
      <c r="C196" s="9" t="s">
        <v>139</v>
      </c>
      <c r="D196" s="10" t="s">
        <v>554</v>
      </c>
      <c r="E196" s="10">
        <v>353.8</v>
      </c>
      <c r="F196" s="9"/>
      <c r="G196" s="9"/>
      <c r="H196" s="9"/>
      <c r="I196" s="9"/>
      <c r="J196" s="9"/>
      <c r="K196" s="9"/>
      <c r="L196" s="9" t="s">
        <v>734</v>
      </c>
      <c r="M196" s="9"/>
    </row>
    <row r="197" spans="1:13" ht="85.5" customHeight="1" outlineLevel="1" x14ac:dyDescent="0.3">
      <c r="A197" s="9">
        <v>174</v>
      </c>
      <c r="B197" s="9">
        <v>174</v>
      </c>
      <c r="C197" s="9" t="s">
        <v>140</v>
      </c>
      <c r="D197" s="10" t="s">
        <v>554</v>
      </c>
      <c r="E197" s="10">
        <v>184.44</v>
      </c>
      <c r="F197" s="9"/>
      <c r="G197" s="9"/>
      <c r="H197" s="9"/>
      <c r="I197" s="9"/>
      <c r="J197" s="9"/>
      <c r="K197" s="9"/>
      <c r="L197" s="9" t="s">
        <v>735</v>
      </c>
      <c r="M197" s="9"/>
    </row>
    <row r="198" spans="1:13" ht="85.5" customHeight="1" outlineLevel="1" x14ac:dyDescent="0.3">
      <c r="A198" s="9">
        <v>175</v>
      </c>
      <c r="B198" s="9">
        <v>175</v>
      </c>
      <c r="C198" s="9" t="s">
        <v>141</v>
      </c>
      <c r="D198" s="10" t="s">
        <v>554</v>
      </c>
      <c r="E198" s="10">
        <v>205.8</v>
      </c>
      <c r="F198" s="9"/>
      <c r="G198" s="9"/>
      <c r="H198" s="9"/>
      <c r="I198" s="9"/>
      <c r="J198" s="9"/>
      <c r="K198" s="9"/>
      <c r="L198" s="9" t="s">
        <v>736</v>
      </c>
      <c r="M198" s="9"/>
    </row>
    <row r="199" spans="1:13" ht="28.5" customHeight="1" outlineLevel="1" x14ac:dyDescent="0.3">
      <c r="A199" s="9">
        <v>176</v>
      </c>
      <c r="B199" s="9">
        <v>176</v>
      </c>
      <c r="C199" s="9" t="s">
        <v>142</v>
      </c>
      <c r="D199" s="10" t="s">
        <v>554</v>
      </c>
      <c r="E199" s="10">
        <v>34</v>
      </c>
      <c r="F199" s="9"/>
      <c r="G199" s="9"/>
      <c r="H199" s="9"/>
      <c r="I199" s="9"/>
      <c r="J199" s="9"/>
      <c r="K199" s="9"/>
      <c r="L199" s="9" t="s">
        <v>737</v>
      </c>
      <c r="M199" s="9"/>
    </row>
    <row r="200" spans="1:13" ht="28.5" customHeight="1" outlineLevel="1" x14ac:dyDescent="0.3">
      <c r="A200" s="9">
        <v>177</v>
      </c>
      <c r="B200" s="9">
        <v>177</v>
      </c>
      <c r="C200" s="9" t="s">
        <v>143</v>
      </c>
      <c r="D200" s="10" t="s">
        <v>554</v>
      </c>
      <c r="E200" s="10">
        <v>34.299999999999997</v>
      </c>
      <c r="F200" s="9"/>
      <c r="G200" s="9"/>
      <c r="H200" s="9"/>
      <c r="I200" s="9"/>
      <c r="J200" s="9"/>
      <c r="K200" s="9"/>
      <c r="L200" s="9" t="s">
        <v>738</v>
      </c>
      <c r="M200" s="9"/>
    </row>
    <row r="201" spans="1:13" ht="99.75" customHeight="1" outlineLevel="1" x14ac:dyDescent="0.3">
      <c r="A201" s="9">
        <v>178</v>
      </c>
      <c r="B201" s="9">
        <v>178</v>
      </c>
      <c r="C201" s="9" t="s">
        <v>144</v>
      </c>
      <c r="D201" s="10" t="s">
        <v>555</v>
      </c>
      <c r="E201" s="10">
        <v>1.276</v>
      </c>
      <c r="F201" s="9"/>
      <c r="G201" s="9"/>
      <c r="H201" s="9"/>
      <c r="I201" s="9"/>
      <c r="J201" s="9"/>
      <c r="K201" s="9"/>
      <c r="L201" s="9" t="s">
        <v>739</v>
      </c>
      <c r="M201" s="9"/>
    </row>
    <row r="202" spans="1:13" ht="128.25" customHeight="1" outlineLevel="1" x14ac:dyDescent="0.3">
      <c r="A202" s="9">
        <v>179</v>
      </c>
      <c r="B202" s="9">
        <v>179</v>
      </c>
      <c r="C202" s="9" t="s">
        <v>145</v>
      </c>
      <c r="D202" s="10" t="s">
        <v>555</v>
      </c>
      <c r="E202" s="10">
        <v>2.5659999999999998</v>
      </c>
      <c r="F202" s="9"/>
      <c r="G202" s="9"/>
      <c r="H202" s="9"/>
      <c r="I202" s="9"/>
      <c r="J202" s="9"/>
      <c r="K202" s="9"/>
      <c r="L202" s="9" t="s">
        <v>740</v>
      </c>
      <c r="M202" s="9"/>
    </row>
    <row r="203" spans="1:13" ht="128.25" customHeight="1" outlineLevel="1" x14ac:dyDescent="0.3">
      <c r="A203" s="9">
        <v>180</v>
      </c>
      <c r="B203" s="9">
        <v>180</v>
      </c>
      <c r="C203" s="9" t="s">
        <v>146</v>
      </c>
      <c r="D203" s="10" t="s">
        <v>554</v>
      </c>
      <c r="E203" s="10">
        <v>130.91</v>
      </c>
      <c r="F203" s="9"/>
      <c r="G203" s="9"/>
      <c r="H203" s="9"/>
      <c r="I203" s="9"/>
      <c r="J203" s="9"/>
      <c r="K203" s="9"/>
      <c r="L203" s="9" t="s">
        <v>741</v>
      </c>
      <c r="M203" s="9"/>
    </row>
    <row r="204" spans="1:13" s="3" customFormat="1" ht="72" x14ac:dyDescent="0.3">
      <c r="A204" s="6"/>
      <c r="B204" s="6"/>
      <c r="C204" s="6" t="s">
        <v>147</v>
      </c>
      <c r="D204" s="8"/>
      <c r="E204" s="8"/>
      <c r="F204" s="6"/>
      <c r="G204" s="6"/>
      <c r="H204" s="6"/>
      <c r="I204" s="6"/>
      <c r="J204" s="6"/>
      <c r="K204" s="6"/>
      <c r="L204" s="6"/>
      <c r="M204" s="6"/>
    </row>
    <row r="205" spans="1:13" ht="85.5" customHeight="1" outlineLevel="1" x14ac:dyDescent="0.3">
      <c r="A205" s="9">
        <v>181</v>
      </c>
      <c r="B205" s="9">
        <v>181</v>
      </c>
      <c r="C205" s="9" t="s">
        <v>148</v>
      </c>
      <c r="D205" s="10" t="s">
        <v>551</v>
      </c>
      <c r="E205" s="10">
        <v>9354</v>
      </c>
      <c r="F205" s="9"/>
      <c r="G205" s="9"/>
      <c r="H205" s="9"/>
      <c r="I205" s="9"/>
      <c r="J205" s="9"/>
      <c r="K205" s="9"/>
      <c r="L205" s="9"/>
      <c r="M205" s="9"/>
    </row>
    <row r="206" spans="1:13" ht="71.25" customHeight="1" outlineLevel="1" x14ac:dyDescent="0.3">
      <c r="A206" s="9">
        <v>182</v>
      </c>
      <c r="B206" s="9">
        <v>182</v>
      </c>
      <c r="C206" s="9" t="s">
        <v>149</v>
      </c>
      <c r="D206" s="10" t="s">
        <v>551</v>
      </c>
      <c r="E206" s="10">
        <v>9354</v>
      </c>
      <c r="F206" s="9"/>
      <c r="G206" s="9"/>
      <c r="H206" s="9"/>
      <c r="I206" s="9"/>
      <c r="J206" s="9"/>
      <c r="K206" s="9"/>
      <c r="L206" s="9" t="s">
        <v>742</v>
      </c>
      <c r="M206" s="9"/>
    </row>
    <row r="207" spans="1:13" ht="71.25" customHeight="1" outlineLevel="1" x14ac:dyDescent="0.3">
      <c r="A207" s="9">
        <v>183</v>
      </c>
      <c r="B207" s="9">
        <v>183</v>
      </c>
      <c r="C207" s="9" t="s">
        <v>150</v>
      </c>
      <c r="D207" s="10" t="s">
        <v>551</v>
      </c>
      <c r="E207" s="10">
        <v>9354</v>
      </c>
      <c r="F207" s="9"/>
      <c r="G207" s="9"/>
      <c r="H207" s="9"/>
      <c r="I207" s="9"/>
      <c r="J207" s="9"/>
      <c r="K207" s="9"/>
      <c r="L207" s="9" t="s">
        <v>743</v>
      </c>
      <c r="M207" s="9"/>
    </row>
    <row r="208" spans="1:13" ht="57" customHeight="1" outlineLevel="1" x14ac:dyDescent="0.3">
      <c r="A208" s="9">
        <v>184</v>
      </c>
      <c r="B208" s="9">
        <v>184</v>
      </c>
      <c r="C208" s="9" t="s">
        <v>151</v>
      </c>
      <c r="D208" s="10" t="s">
        <v>551</v>
      </c>
      <c r="E208" s="10">
        <v>9354</v>
      </c>
      <c r="F208" s="9"/>
      <c r="G208" s="9"/>
      <c r="H208" s="9"/>
      <c r="I208" s="9"/>
      <c r="J208" s="9"/>
      <c r="K208" s="9"/>
      <c r="L208" s="9" t="s">
        <v>744</v>
      </c>
      <c r="M208" s="9"/>
    </row>
    <row r="209" spans="1:13" ht="71.25" customHeight="1" outlineLevel="1" x14ac:dyDescent="0.3">
      <c r="A209" s="9">
        <v>185</v>
      </c>
      <c r="B209" s="9">
        <v>185</v>
      </c>
      <c r="C209" s="9" t="s">
        <v>152</v>
      </c>
      <c r="D209" s="10" t="s">
        <v>551</v>
      </c>
      <c r="E209" s="10">
        <v>9354</v>
      </c>
      <c r="F209" s="9"/>
      <c r="G209" s="9"/>
      <c r="H209" s="9"/>
      <c r="I209" s="9"/>
      <c r="J209" s="9"/>
      <c r="K209" s="9"/>
      <c r="L209" s="9" t="s">
        <v>745</v>
      </c>
      <c r="M209" s="9"/>
    </row>
    <row r="210" spans="1:13" ht="85.5" customHeight="1" outlineLevel="1" x14ac:dyDescent="0.3">
      <c r="A210" s="9">
        <v>186</v>
      </c>
      <c r="B210" s="9">
        <v>186</v>
      </c>
      <c r="C210" s="9" t="s">
        <v>153</v>
      </c>
      <c r="D210" s="10" t="s">
        <v>551</v>
      </c>
      <c r="E210" s="10">
        <v>3842</v>
      </c>
      <c r="F210" s="9"/>
      <c r="G210" s="9"/>
      <c r="H210" s="9"/>
      <c r="I210" s="9"/>
      <c r="J210" s="9"/>
      <c r="K210" s="9"/>
      <c r="L210" s="9" t="s">
        <v>743</v>
      </c>
      <c r="M210" s="9"/>
    </row>
    <row r="211" spans="1:13" ht="71.25" customHeight="1" outlineLevel="1" x14ac:dyDescent="0.3">
      <c r="A211" s="9">
        <v>187</v>
      </c>
      <c r="B211" s="9">
        <v>187</v>
      </c>
      <c r="C211" s="9" t="s">
        <v>154</v>
      </c>
      <c r="D211" s="10" t="s">
        <v>551</v>
      </c>
      <c r="E211" s="10">
        <v>3842</v>
      </c>
      <c r="F211" s="9"/>
      <c r="G211" s="9"/>
      <c r="H211" s="9"/>
      <c r="I211" s="9"/>
      <c r="J211" s="9"/>
      <c r="K211" s="9"/>
      <c r="L211" s="9" t="s">
        <v>746</v>
      </c>
      <c r="M211" s="9"/>
    </row>
    <row r="212" spans="1:13" ht="85.5" customHeight="1" outlineLevel="1" x14ac:dyDescent="0.3">
      <c r="A212" s="9">
        <v>188</v>
      </c>
      <c r="B212" s="9">
        <v>188</v>
      </c>
      <c r="C212" s="9" t="s">
        <v>155</v>
      </c>
      <c r="D212" s="10" t="s">
        <v>551</v>
      </c>
      <c r="E212" s="10">
        <v>3842</v>
      </c>
      <c r="F212" s="9"/>
      <c r="G212" s="9"/>
      <c r="H212" s="9"/>
      <c r="I212" s="9"/>
      <c r="J212" s="9"/>
      <c r="K212" s="9"/>
      <c r="L212" s="9" t="s">
        <v>745</v>
      </c>
      <c r="M212" s="9"/>
    </row>
    <row r="213" spans="1:13" s="3" customFormat="1" ht="43.2" x14ac:dyDescent="0.3">
      <c r="A213" s="6"/>
      <c r="B213" s="6"/>
      <c r="C213" s="6" t="s">
        <v>156</v>
      </c>
      <c r="D213" s="8"/>
      <c r="E213" s="8"/>
      <c r="F213" s="6"/>
      <c r="G213" s="6"/>
      <c r="H213" s="6"/>
      <c r="I213" s="6"/>
      <c r="J213" s="6"/>
      <c r="K213" s="6"/>
      <c r="L213" s="6"/>
      <c r="M213" s="6"/>
    </row>
    <row r="214" spans="1:13" ht="71.25" customHeight="1" outlineLevel="1" x14ac:dyDescent="0.3">
      <c r="A214" s="9">
        <v>189</v>
      </c>
      <c r="B214" s="9">
        <v>189</v>
      </c>
      <c r="C214" s="9" t="s">
        <v>157</v>
      </c>
      <c r="D214" s="10" t="s">
        <v>553</v>
      </c>
      <c r="E214" s="10">
        <v>5.7</v>
      </c>
      <c r="F214" s="9"/>
      <c r="G214" s="9"/>
      <c r="H214" s="9"/>
      <c r="I214" s="9"/>
      <c r="J214" s="9"/>
      <c r="K214" s="9"/>
      <c r="L214" s="9" t="s">
        <v>747</v>
      </c>
      <c r="M214" s="9"/>
    </row>
    <row r="215" spans="1:13" ht="28.5" customHeight="1" outlineLevel="1" x14ac:dyDescent="0.3">
      <c r="A215" s="9">
        <v>190</v>
      </c>
      <c r="B215" s="9">
        <v>190</v>
      </c>
      <c r="C215" s="9" t="s">
        <v>158</v>
      </c>
      <c r="D215" s="10" t="s">
        <v>553</v>
      </c>
      <c r="E215" s="10">
        <v>5</v>
      </c>
      <c r="F215" s="9"/>
      <c r="G215" s="9"/>
      <c r="H215" s="9"/>
      <c r="I215" s="9"/>
      <c r="J215" s="9"/>
      <c r="K215" s="9"/>
      <c r="L215" s="9"/>
      <c r="M215" s="9"/>
    </row>
    <row r="216" spans="1:13" ht="42.75" customHeight="1" outlineLevel="1" x14ac:dyDescent="0.3">
      <c r="A216" s="9">
        <v>191</v>
      </c>
      <c r="B216" s="9">
        <v>191</v>
      </c>
      <c r="C216" s="9" t="s">
        <v>159</v>
      </c>
      <c r="D216" s="10" t="s">
        <v>552</v>
      </c>
      <c r="E216" s="10">
        <v>60</v>
      </c>
      <c r="F216" s="9"/>
      <c r="G216" s="9"/>
      <c r="H216" s="9"/>
      <c r="I216" s="9"/>
      <c r="J216" s="9"/>
      <c r="K216" s="9"/>
      <c r="L216" s="9"/>
      <c r="M216" s="9"/>
    </row>
    <row r="217" spans="1:13" ht="57" customHeight="1" outlineLevel="1" x14ac:dyDescent="0.3">
      <c r="A217" s="9">
        <v>192</v>
      </c>
      <c r="B217" s="9">
        <v>192</v>
      </c>
      <c r="C217" s="9" t="s">
        <v>160</v>
      </c>
      <c r="D217" s="10" t="s">
        <v>552</v>
      </c>
      <c r="E217" s="10">
        <v>45</v>
      </c>
      <c r="F217" s="9"/>
      <c r="G217" s="9"/>
      <c r="H217" s="9"/>
      <c r="I217" s="9"/>
      <c r="J217" s="9"/>
      <c r="K217" s="9"/>
      <c r="L217" s="9" t="s">
        <v>748</v>
      </c>
      <c r="M217" s="9"/>
    </row>
    <row r="218" spans="1:13" ht="128.25" customHeight="1" outlineLevel="1" x14ac:dyDescent="0.3">
      <c r="A218" s="9">
        <v>193</v>
      </c>
      <c r="B218" s="9">
        <v>193</v>
      </c>
      <c r="C218" s="9" t="s">
        <v>161</v>
      </c>
      <c r="D218" s="10" t="s">
        <v>555</v>
      </c>
      <c r="E218" s="10">
        <v>1.2929999999999999</v>
      </c>
      <c r="F218" s="9"/>
      <c r="G218" s="9"/>
      <c r="H218" s="9"/>
      <c r="I218" s="9"/>
      <c r="J218" s="9"/>
      <c r="K218" s="9"/>
      <c r="L218" s="9" t="s">
        <v>749</v>
      </c>
      <c r="M218" s="9"/>
    </row>
    <row r="219" spans="1:13" ht="28.5" customHeight="1" outlineLevel="1" x14ac:dyDescent="0.3">
      <c r="A219" s="9"/>
      <c r="B219" s="9"/>
      <c r="C219" s="9" t="s">
        <v>162</v>
      </c>
      <c r="D219" s="10"/>
      <c r="E219" s="10"/>
      <c r="F219" s="9"/>
      <c r="G219" s="9"/>
      <c r="H219" s="9"/>
      <c r="I219" s="9"/>
      <c r="J219" s="9"/>
      <c r="K219" s="9"/>
      <c r="L219" s="9"/>
      <c r="M219" s="9"/>
    </row>
    <row r="220" spans="1:13" ht="28.5" customHeight="1" outlineLevel="1" x14ac:dyDescent="0.3">
      <c r="A220" s="9">
        <v>194</v>
      </c>
      <c r="B220" s="9">
        <v>194</v>
      </c>
      <c r="C220" s="9" t="s">
        <v>163</v>
      </c>
      <c r="D220" s="10" t="s">
        <v>554</v>
      </c>
      <c r="E220" s="10">
        <v>4.24</v>
      </c>
      <c r="F220" s="9"/>
      <c r="G220" s="9"/>
      <c r="H220" s="9"/>
      <c r="I220" s="9"/>
      <c r="J220" s="9"/>
      <c r="K220" s="9"/>
      <c r="L220" s="9" t="s">
        <v>750</v>
      </c>
      <c r="M220" s="9"/>
    </row>
    <row r="221" spans="1:13" ht="42.75" customHeight="1" outlineLevel="1" x14ac:dyDescent="0.3">
      <c r="A221" s="9">
        <v>195</v>
      </c>
      <c r="B221" s="9">
        <v>195</v>
      </c>
      <c r="C221" s="9" t="s">
        <v>164</v>
      </c>
      <c r="D221" s="10" t="s">
        <v>554</v>
      </c>
      <c r="E221" s="10">
        <v>13.65</v>
      </c>
      <c r="F221" s="9"/>
      <c r="G221" s="9"/>
      <c r="H221" s="9"/>
      <c r="I221" s="9"/>
      <c r="J221" s="9"/>
      <c r="K221" s="9"/>
      <c r="L221" s="9" t="s">
        <v>751</v>
      </c>
      <c r="M221" s="9"/>
    </row>
    <row r="222" spans="1:13" ht="42.75" customHeight="1" outlineLevel="1" x14ac:dyDescent="0.3">
      <c r="A222" s="9">
        <v>196</v>
      </c>
      <c r="B222" s="9">
        <v>196</v>
      </c>
      <c r="C222" s="9" t="s">
        <v>165</v>
      </c>
      <c r="D222" s="10" t="s">
        <v>551</v>
      </c>
      <c r="E222" s="10">
        <v>1.18</v>
      </c>
      <c r="F222" s="9"/>
      <c r="G222" s="9"/>
      <c r="H222" s="9"/>
      <c r="I222" s="9"/>
      <c r="J222" s="9"/>
      <c r="K222" s="9"/>
      <c r="L222" s="9" t="s">
        <v>752</v>
      </c>
      <c r="M222" s="9"/>
    </row>
    <row r="223" spans="1:13" ht="42.75" customHeight="1" outlineLevel="1" x14ac:dyDescent="0.3">
      <c r="A223" s="9">
        <v>197</v>
      </c>
      <c r="B223" s="9">
        <v>197</v>
      </c>
      <c r="C223" s="9" t="s">
        <v>165</v>
      </c>
      <c r="D223" s="10" t="s">
        <v>551</v>
      </c>
      <c r="E223" s="10">
        <v>0.54</v>
      </c>
      <c r="F223" s="9"/>
      <c r="G223" s="9"/>
      <c r="H223" s="9"/>
      <c r="I223" s="9"/>
      <c r="J223" s="9"/>
      <c r="K223" s="9"/>
      <c r="L223" s="9" t="s">
        <v>753</v>
      </c>
      <c r="M223" s="9"/>
    </row>
    <row r="224" spans="1:13" s="3" customFormat="1" ht="28.8" x14ac:dyDescent="0.3">
      <c r="A224" s="6"/>
      <c r="B224" s="6"/>
      <c r="C224" s="6" t="s">
        <v>166</v>
      </c>
      <c r="D224" s="8"/>
      <c r="E224" s="8"/>
      <c r="F224" s="6"/>
      <c r="G224" s="6"/>
      <c r="H224" s="6"/>
      <c r="I224" s="6"/>
      <c r="J224" s="6"/>
      <c r="K224" s="6"/>
      <c r="L224" s="6"/>
      <c r="M224" s="6"/>
    </row>
    <row r="225" spans="1:13" ht="85.5" customHeight="1" outlineLevel="1" x14ac:dyDescent="0.3">
      <c r="A225" s="9">
        <v>198</v>
      </c>
      <c r="B225" s="9">
        <v>198</v>
      </c>
      <c r="C225" s="9" t="s">
        <v>167</v>
      </c>
      <c r="D225" s="10" t="s">
        <v>554</v>
      </c>
      <c r="E225" s="10">
        <v>30.17</v>
      </c>
      <c r="F225" s="9"/>
      <c r="G225" s="9"/>
      <c r="H225" s="9"/>
      <c r="I225" s="9"/>
      <c r="J225" s="9"/>
      <c r="K225" s="9"/>
      <c r="L225" s="9" t="s">
        <v>754</v>
      </c>
      <c r="M225" s="9"/>
    </row>
    <row r="226" spans="1:13" ht="71.25" customHeight="1" outlineLevel="1" x14ac:dyDescent="0.3">
      <c r="A226" s="9">
        <v>199</v>
      </c>
      <c r="B226" s="9">
        <v>199</v>
      </c>
      <c r="C226" s="9" t="s">
        <v>168</v>
      </c>
      <c r="D226" s="10" t="s">
        <v>551</v>
      </c>
      <c r="E226" s="10">
        <v>4.12</v>
      </c>
      <c r="F226" s="9"/>
      <c r="G226" s="9"/>
      <c r="H226" s="9"/>
      <c r="I226" s="9"/>
      <c r="J226" s="9"/>
      <c r="K226" s="9"/>
      <c r="L226" s="9" t="s">
        <v>755</v>
      </c>
      <c r="M226" s="9"/>
    </row>
    <row r="227" spans="1:13" ht="28.5" customHeight="1" outlineLevel="1" x14ac:dyDescent="0.3">
      <c r="A227" s="9">
        <v>200</v>
      </c>
      <c r="B227" s="9">
        <v>200</v>
      </c>
      <c r="C227" s="9" t="s">
        <v>169</v>
      </c>
      <c r="D227" s="10" t="s">
        <v>554</v>
      </c>
      <c r="E227" s="10">
        <v>8.83</v>
      </c>
      <c r="F227" s="9"/>
      <c r="G227" s="9"/>
      <c r="H227" s="9"/>
      <c r="I227" s="9"/>
      <c r="J227" s="9"/>
      <c r="K227" s="9"/>
      <c r="L227" s="9" t="s">
        <v>756</v>
      </c>
      <c r="M227" s="9"/>
    </row>
    <row r="228" spans="1:13" ht="71.25" customHeight="1" outlineLevel="1" x14ac:dyDescent="0.3">
      <c r="A228" s="9">
        <v>201</v>
      </c>
      <c r="B228" s="9">
        <v>201</v>
      </c>
      <c r="C228" s="9" t="s">
        <v>168</v>
      </c>
      <c r="D228" s="10" t="s">
        <v>551</v>
      </c>
      <c r="E228" s="10">
        <v>0.84</v>
      </c>
      <c r="F228" s="9"/>
      <c r="G228" s="9"/>
      <c r="H228" s="9"/>
      <c r="I228" s="9"/>
      <c r="J228" s="9"/>
      <c r="K228" s="9"/>
      <c r="L228" s="9" t="s">
        <v>755</v>
      </c>
      <c r="M228" s="9"/>
    </row>
    <row r="229" spans="1:13" s="3" customFormat="1" ht="28.8" x14ac:dyDescent="0.3">
      <c r="A229" s="6"/>
      <c r="B229" s="6"/>
      <c r="C229" s="6" t="s">
        <v>170</v>
      </c>
      <c r="D229" s="8"/>
      <c r="E229" s="8"/>
      <c r="F229" s="6"/>
      <c r="G229" s="6"/>
      <c r="H229" s="6"/>
      <c r="I229" s="6"/>
      <c r="J229" s="6"/>
      <c r="K229" s="6"/>
      <c r="L229" s="6"/>
      <c r="M229" s="6"/>
    </row>
    <row r="230" spans="1:13" ht="85.5" customHeight="1" outlineLevel="1" x14ac:dyDescent="0.3">
      <c r="A230" s="9">
        <v>202</v>
      </c>
      <c r="B230" s="9">
        <v>202</v>
      </c>
      <c r="C230" s="9" t="s">
        <v>171</v>
      </c>
      <c r="D230" s="10" t="s">
        <v>555</v>
      </c>
      <c r="E230" s="10">
        <v>11.45</v>
      </c>
      <c r="F230" s="9"/>
      <c r="G230" s="9"/>
      <c r="H230" s="9"/>
      <c r="I230" s="9"/>
      <c r="J230" s="9"/>
      <c r="K230" s="9"/>
      <c r="L230" s="9" t="s">
        <v>757</v>
      </c>
      <c r="M230" s="9"/>
    </row>
    <row r="231" spans="1:13" ht="42.75" customHeight="1" outlineLevel="1" x14ac:dyDescent="0.3">
      <c r="A231" s="9">
        <v>203</v>
      </c>
      <c r="B231" s="9">
        <v>203</v>
      </c>
      <c r="C231" s="9" t="s">
        <v>172</v>
      </c>
      <c r="D231" s="10" t="s">
        <v>551</v>
      </c>
      <c r="E231" s="10">
        <v>1278.42</v>
      </c>
      <c r="F231" s="9"/>
      <c r="G231" s="9"/>
      <c r="H231" s="9"/>
      <c r="I231" s="9"/>
      <c r="J231" s="9"/>
      <c r="K231" s="9"/>
      <c r="L231" s="9" t="s">
        <v>758</v>
      </c>
      <c r="M231" s="9"/>
    </row>
    <row r="232" spans="1:13" ht="71.25" customHeight="1" outlineLevel="1" x14ac:dyDescent="0.3">
      <c r="A232" s="9">
        <v>204</v>
      </c>
      <c r="B232" s="9">
        <v>204</v>
      </c>
      <c r="C232" s="9" t="s">
        <v>173</v>
      </c>
      <c r="D232" s="10" t="s">
        <v>551</v>
      </c>
      <c r="E232" s="10">
        <v>1037.088</v>
      </c>
      <c r="F232" s="9"/>
      <c r="G232" s="9"/>
      <c r="H232" s="9"/>
      <c r="I232" s="9"/>
      <c r="J232" s="9"/>
      <c r="K232" s="9"/>
      <c r="L232" s="9" t="s">
        <v>759</v>
      </c>
      <c r="M232" s="9"/>
    </row>
    <row r="233" spans="1:13" ht="28.5" customHeight="1" outlineLevel="1" x14ac:dyDescent="0.3">
      <c r="A233" s="9">
        <v>205</v>
      </c>
      <c r="B233" s="9">
        <v>205</v>
      </c>
      <c r="C233" s="9" t="s">
        <v>174</v>
      </c>
      <c r="D233" s="10" t="s">
        <v>551</v>
      </c>
      <c r="E233" s="10">
        <v>19.2</v>
      </c>
      <c r="F233" s="9"/>
      <c r="G233" s="9"/>
      <c r="H233" s="9"/>
      <c r="I233" s="9"/>
      <c r="J233" s="9"/>
      <c r="K233" s="9"/>
      <c r="L233" s="9" t="s">
        <v>760</v>
      </c>
      <c r="M233" s="9"/>
    </row>
    <row r="234" spans="1:13" s="3" customFormat="1" ht="43.2" x14ac:dyDescent="0.3">
      <c r="A234" s="6"/>
      <c r="B234" s="6"/>
      <c r="C234" s="6" t="s">
        <v>175</v>
      </c>
      <c r="D234" s="8"/>
      <c r="E234" s="8"/>
      <c r="F234" s="6"/>
      <c r="G234" s="6"/>
      <c r="H234" s="6"/>
      <c r="I234" s="6"/>
      <c r="J234" s="6"/>
      <c r="K234" s="6"/>
      <c r="L234" s="6"/>
      <c r="M234" s="6"/>
    </row>
    <row r="235" spans="1:13" ht="213.75" customHeight="1" outlineLevel="1" x14ac:dyDescent="0.3">
      <c r="A235" s="9">
        <v>206</v>
      </c>
      <c r="B235" s="9">
        <v>206</v>
      </c>
      <c r="C235" s="9" t="s">
        <v>176</v>
      </c>
      <c r="D235" s="10" t="s">
        <v>554</v>
      </c>
      <c r="E235" s="10">
        <v>1003.9</v>
      </c>
      <c r="F235" s="9"/>
      <c r="G235" s="9"/>
      <c r="H235" s="9"/>
      <c r="I235" s="9"/>
      <c r="J235" s="9"/>
      <c r="K235" s="9"/>
      <c r="L235" s="9" t="s">
        <v>761</v>
      </c>
      <c r="M235" s="9"/>
    </row>
    <row r="236" spans="1:13" s="3" customFormat="1" ht="42.75" customHeight="1" x14ac:dyDescent="0.3">
      <c r="A236" s="6"/>
      <c r="B236" s="6"/>
      <c r="C236" s="7" t="s">
        <v>177</v>
      </c>
      <c r="D236" s="7"/>
      <c r="E236" s="7"/>
      <c r="F236" s="6"/>
      <c r="G236" s="6"/>
      <c r="H236" s="6"/>
      <c r="I236" s="6"/>
      <c r="J236" s="6"/>
      <c r="K236" s="6"/>
      <c r="L236" s="6" t="s">
        <v>762</v>
      </c>
      <c r="M236" s="6"/>
    </row>
    <row r="237" spans="1:13" ht="99.75" customHeight="1" outlineLevel="1" x14ac:dyDescent="0.3">
      <c r="A237" s="9">
        <v>207</v>
      </c>
      <c r="B237" s="9">
        <v>207</v>
      </c>
      <c r="C237" s="9" t="s">
        <v>178</v>
      </c>
      <c r="D237" s="10" t="s">
        <v>555</v>
      </c>
      <c r="E237" s="10" t="s">
        <v>575</v>
      </c>
      <c r="F237" s="9"/>
      <c r="G237" s="9"/>
      <c r="H237" s="9"/>
      <c r="I237" s="9"/>
      <c r="J237" s="9"/>
      <c r="K237" s="9"/>
      <c r="L237" s="9" t="s">
        <v>763</v>
      </c>
      <c r="M237" s="9"/>
    </row>
    <row r="238" spans="1:13" ht="28.5" customHeight="1" outlineLevel="1" x14ac:dyDescent="0.3">
      <c r="A238" s="9">
        <v>208</v>
      </c>
      <c r="B238" s="9">
        <v>208</v>
      </c>
      <c r="C238" s="9" t="s">
        <v>179</v>
      </c>
      <c r="D238" s="10" t="s">
        <v>551</v>
      </c>
      <c r="E238" s="10">
        <v>9577.7999999999993</v>
      </c>
      <c r="F238" s="9"/>
      <c r="G238" s="9"/>
      <c r="H238" s="9"/>
      <c r="I238" s="9"/>
      <c r="J238" s="9"/>
      <c r="K238" s="9"/>
      <c r="L238" s="9" t="s">
        <v>764</v>
      </c>
      <c r="M238" s="9"/>
    </row>
    <row r="239" spans="1:13" ht="85.5" customHeight="1" outlineLevel="1" x14ac:dyDescent="0.3">
      <c r="A239" s="9">
        <v>209</v>
      </c>
      <c r="B239" s="9">
        <v>209</v>
      </c>
      <c r="C239" s="9" t="s">
        <v>180</v>
      </c>
      <c r="D239" s="10" t="s">
        <v>551</v>
      </c>
      <c r="E239" s="10">
        <v>9577.7999999999993</v>
      </c>
      <c r="F239" s="9"/>
      <c r="G239" s="9"/>
      <c r="H239" s="9"/>
      <c r="I239" s="9"/>
      <c r="J239" s="9"/>
      <c r="K239" s="9"/>
      <c r="L239" s="9" t="s">
        <v>765</v>
      </c>
      <c r="M239" s="9"/>
    </row>
    <row r="240" spans="1:13" ht="42.75" customHeight="1" outlineLevel="1" x14ac:dyDescent="0.3">
      <c r="A240" s="9">
        <v>210</v>
      </c>
      <c r="B240" s="9">
        <v>210</v>
      </c>
      <c r="C240" s="9" t="s">
        <v>181</v>
      </c>
      <c r="D240" s="10" t="s">
        <v>552</v>
      </c>
      <c r="E240" s="10">
        <v>47889</v>
      </c>
      <c r="F240" s="9"/>
      <c r="G240" s="9"/>
      <c r="H240" s="9"/>
      <c r="I240" s="9"/>
      <c r="J240" s="9"/>
      <c r="K240" s="9"/>
      <c r="L240" s="9" t="s">
        <v>766</v>
      </c>
      <c r="M240" s="9"/>
    </row>
    <row r="241" spans="1:13" ht="42.75" customHeight="1" outlineLevel="1" x14ac:dyDescent="0.3">
      <c r="A241" s="9">
        <v>211</v>
      </c>
      <c r="B241" s="9">
        <v>211</v>
      </c>
      <c r="C241" s="9" t="s">
        <v>182</v>
      </c>
      <c r="D241" s="10" t="s">
        <v>551</v>
      </c>
      <c r="E241" s="10">
        <v>9577.7999999999993</v>
      </c>
      <c r="F241" s="9"/>
      <c r="G241" s="9"/>
      <c r="H241" s="9"/>
      <c r="I241" s="9"/>
      <c r="J241" s="9"/>
      <c r="K241" s="9"/>
      <c r="L241" s="9" t="s">
        <v>767</v>
      </c>
      <c r="M241" s="9"/>
    </row>
    <row r="242" spans="1:13" ht="28.5" customHeight="1" outlineLevel="1" x14ac:dyDescent="0.3">
      <c r="A242" s="9">
        <v>212</v>
      </c>
      <c r="B242" s="9">
        <v>212</v>
      </c>
      <c r="C242" s="9" t="s">
        <v>183</v>
      </c>
      <c r="D242" s="10" t="s">
        <v>552</v>
      </c>
      <c r="E242" s="10">
        <v>3</v>
      </c>
      <c r="F242" s="9"/>
      <c r="G242" s="9"/>
      <c r="H242" s="9"/>
      <c r="I242" s="9"/>
      <c r="J242" s="9"/>
      <c r="K242" s="9"/>
      <c r="L242" s="9"/>
      <c r="M242" s="9" t="s">
        <v>1071</v>
      </c>
    </row>
    <row r="243" spans="1:13" ht="42.75" customHeight="1" outlineLevel="1" x14ac:dyDescent="0.3">
      <c r="A243" s="9">
        <v>213</v>
      </c>
      <c r="B243" s="9">
        <v>213</v>
      </c>
      <c r="C243" s="9" t="s">
        <v>184</v>
      </c>
      <c r="D243" s="10" t="s">
        <v>552</v>
      </c>
      <c r="E243" s="10">
        <v>1</v>
      </c>
      <c r="F243" s="9"/>
      <c r="G243" s="9"/>
      <c r="H243" s="9"/>
      <c r="I243" s="9"/>
      <c r="J243" s="9"/>
      <c r="K243" s="9"/>
      <c r="L243" s="9"/>
      <c r="M243" s="9"/>
    </row>
    <row r="244" spans="1:13" ht="42.75" customHeight="1" outlineLevel="1" x14ac:dyDescent="0.3">
      <c r="A244" s="9">
        <v>214</v>
      </c>
      <c r="B244" s="9">
        <v>214</v>
      </c>
      <c r="C244" s="9" t="s">
        <v>185</v>
      </c>
      <c r="D244" s="10" t="s">
        <v>552</v>
      </c>
      <c r="E244" s="10">
        <v>1</v>
      </c>
      <c r="F244" s="9"/>
      <c r="G244" s="9"/>
      <c r="H244" s="9"/>
      <c r="I244" s="9"/>
      <c r="J244" s="9"/>
      <c r="K244" s="9"/>
      <c r="L244" s="9"/>
      <c r="M244" s="9" t="s">
        <v>1071</v>
      </c>
    </row>
    <row r="245" spans="1:13" s="3" customFormat="1" x14ac:dyDescent="0.3">
      <c r="A245" s="6"/>
      <c r="B245" s="6"/>
      <c r="C245" s="6" t="s">
        <v>186</v>
      </c>
      <c r="D245" s="8"/>
      <c r="E245" s="8"/>
      <c r="F245" s="6"/>
      <c r="G245" s="6"/>
      <c r="H245" s="6"/>
      <c r="I245" s="6"/>
      <c r="J245" s="6"/>
      <c r="K245" s="6"/>
      <c r="L245" s="6"/>
      <c r="M245" s="6"/>
    </row>
    <row r="246" spans="1:13" ht="42.75" customHeight="1" outlineLevel="1" x14ac:dyDescent="0.3">
      <c r="A246" s="9">
        <v>215</v>
      </c>
      <c r="B246" s="9">
        <v>215</v>
      </c>
      <c r="C246" s="9" t="s">
        <v>187</v>
      </c>
      <c r="D246" s="10" t="s">
        <v>551</v>
      </c>
      <c r="E246" s="10">
        <v>1008</v>
      </c>
      <c r="F246" s="9"/>
      <c r="G246" s="9"/>
      <c r="H246" s="9"/>
      <c r="I246" s="9"/>
      <c r="J246" s="9"/>
      <c r="K246" s="9"/>
      <c r="L246" s="9"/>
      <c r="M246" s="9"/>
    </row>
    <row r="247" spans="1:13" ht="57" customHeight="1" outlineLevel="1" x14ac:dyDescent="0.3">
      <c r="A247" s="9">
        <v>216</v>
      </c>
      <c r="B247" s="9">
        <v>216</v>
      </c>
      <c r="C247" s="9" t="s">
        <v>188</v>
      </c>
      <c r="D247" s="10" t="s">
        <v>551</v>
      </c>
      <c r="E247" s="10">
        <v>3862</v>
      </c>
      <c r="F247" s="9"/>
      <c r="G247" s="9"/>
      <c r="H247" s="9"/>
      <c r="I247" s="9"/>
      <c r="J247" s="9"/>
      <c r="K247" s="9"/>
      <c r="L247" s="9" t="s">
        <v>768</v>
      </c>
      <c r="M247" s="9"/>
    </row>
    <row r="248" spans="1:13" ht="28.5" customHeight="1" outlineLevel="1" x14ac:dyDescent="0.3">
      <c r="A248" s="9">
        <v>217</v>
      </c>
      <c r="B248" s="9">
        <v>217</v>
      </c>
      <c r="C248" s="9" t="s">
        <v>189</v>
      </c>
      <c r="D248" s="10" t="s">
        <v>555</v>
      </c>
      <c r="E248" s="10">
        <v>2.41</v>
      </c>
      <c r="F248" s="9"/>
      <c r="G248" s="9"/>
      <c r="H248" s="9"/>
      <c r="I248" s="9"/>
      <c r="J248" s="9"/>
      <c r="K248" s="9"/>
      <c r="L248" s="9" t="s">
        <v>769</v>
      </c>
      <c r="M248" s="9"/>
    </row>
    <row r="249" spans="1:13" ht="57" customHeight="1" outlineLevel="1" x14ac:dyDescent="0.3">
      <c r="A249" s="9">
        <v>218</v>
      </c>
      <c r="B249" s="9">
        <v>218</v>
      </c>
      <c r="C249" s="9" t="s">
        <v>190</v>
      </c>
      <c r="D249" s="10" t="s">
        <v>557</v>
      </c>
      <c r="E249" s="10" t="s">
        <v>576</v>
      </c>
      <c r="F249" s="9"/>
      <c r="G249" s="9"/>
      <c r="H249" s="9"/>
      <c r="I249" s="9"/>
      <c r="J249" s="9"/>
      <c r="K249" s="9"/>
      <c r="L249" s="9" t="s">
        <v>770</v>
      </c>
      <c r="M249" s="9"/>
    </row>
    <row r="250" spans="1:13" s="3" customFormat="1" ht="57.6" x14ac:dyDescent="0.3">
      <c r="A250" s="6"/>
      <c r="B250" s="6"/>
      <c r="C250" s="6" t="s">
        <v>191</v>
      </c>
      <c r="D250" s="8"/>
      <c r="E250" s="8"/>
      <c r="F250" s="6"/>
      <c r="G250" s="6"/>
      <c r="H250" s="6"/>
      <c r="I250" s="6"/>
      <c r="J250" s="6"/>
      <c r="K250" s="6"/>
      <c r="L250" s="6"/>
      <c r="M250" s="6"/>
    </row>
    <row r="251" spans="1:13" s="3" customFormat="1" ht="57.6" x14ac:dyDescent="0.3">
      <c r="A251" s="6"/>
      <c r="B251" s="6"/>
      <c r="C251" s="6" t="s">
        <v>192</v>
      </c>
      <c r="D251" s="8"/>
      <c r="E251" s="8"/>
      <c r="F251" s="6"/>
      <c r="G251" s="6"/>
      <c r="H251" s="6"/>
      <c r="I251" s="6"/>
      <c r="J251" s="6"/>
      <c r="K251" s="6"/>
      <c r="L251" s="6"/>
      <c r="M251" s="6"/>
    </row>
    <row r="252" spans="1:13" ht="42.75" customHeight="1" outlineLevel="1" x14ac:dyDescent="0.3">
      <c r="A252" s="9">
        <v>219</v>
      </c>
      <c r="B252" s="9">
        <v>219</v>
      </c>
      <c r="C252" s="9" t="s">
        <v>193</v>
      </c>
      <c r="D252" s="10" t="s">
        <v>553</v>
      </c>
      <c r="E252" s="10">
        <v>705.3</v>
      </c>
      <c r="F252" s="9"/>
      <c r="G252" s="9"/>
      <c r="H252" s="9"/>
      <c r="I252" s="9"/>
      <c r="J252" s="9"/>
      <c r="K252" s="9"/>
      <c r="L252" s="9" t="s">
        <v>771</v>
      </c>
      <c r="M252" s="9"/>
    </row>
    <row r="253" spans="1:13" ht="28.5" customHeight="1" outlineLevel="1" x14ac:dyDescent="0.3">
      <c r="A253" s="9">
        <v>220</v>
      </c>
      <c r="B253" s="9">
        <v>220</v>
      </c>
      <c r="C253" s="9" t="s">
        <v>194</v>
      </c>
      <c r="D253" s="10" t="s">
        <v>551</v>
      </c>
      <c r="E253" s="10">
        <v>458.4</v>
      </c>
      <c r="F253" s="9"/>
      <c r="G253" s="9"/>
      <c r="H253" s="9"/>
      <c r="I253" s="9"/>
      <c r="J253" s="9"/>
      <c r="K253" s="9"/>
      <c r="L253" s="9" t="s">
        <v>772</v>
      </c>
      <c r="M253" s="9"/>
    </row>
    <row r="254" spans="1:13" ht="156.75" customHeight="1" outlineLevel="1" x14ac:dyDescent="0.3">
      <c r="A254" s="9">
        <v>221</v>
      </c>
      <c r="B254" s="9">
        <v>221</v>
      </c>
      <c r="C254" s="9" t="s">
        <v>195</v>
      </c>
      <c r="D254" s="10" t="s">
        <v>553</v>
      </c>
      <c r="E254" s="10">
        <v>705.3</v>
      </c>
      <c r="F254" s="9"/>
      <c r="G254" s="9"/>
      <c r="H254" s="9"/>
      <c r="I254" s="9"/>
      <c r="J254" s="9"/>
      <c r="K254" s="9"/>
      <c r="L254" s="9" t="s">
        <v>773</v>
      </c>
      <c r="M254" s="9"/>
    </row>
    <row r="255" spans="1:13" ht="71.25" customHeight="1" outlineLevel="1" x14ac:dyDescent="0.3">
      <c r="A255" s="9">
        <v>222</v>
      </c>
      <c r="B255" s="9">
        <v>222</v>
      </c>
      <c r="C255" s="9" t="s">
        <v>196</v>
      </c>
      <c r="D255" s="10" t="s">
        <v>553</v>
      </c>
      <c r="E255" s="10">
        <v>646.79999999999995</v>
      </c>
      <c r="F255" s="9"/>
      <c r="G255" s="9"/>
      <c r="H255" s="9"/>
      <c r="I255" s="9"/>
      <c r="J255" s="9"/>
      <c r="K255" s="9"/>
      <c r="L255" s="9" t="s">
        <v>774</v>
      </c>
      <c r="M255" s="9"/>
    </row>
    <row r="256" spans="1:13" ht="28.5" customHeight="1" outlineLevel="1" x14ac:dyDescent="0.3">
      <c r="A256" s="9"/>
      <c r="B256" s="9"/>
      <c r="C256" s="9" t="s">
        <v>197</v>
      </c>
      <c r="D256" s="10"/>
      <c r="E256" s="10"/>
      <c r="F256" s="9"/>
      <c r="G256" s="9"/>
      <c r="H256" s="9"/>
      <c r="I256" s="9"/>
      <c r="J256" s="9"/>
      <c r="K256" s="9"/>
      <c r="L256" s="9" t="s">
        <v>775</v>
      </c>
      <c r="M256" s="9"/>
    </row>
    <row r="257" spans="1:13" ht="42.75" customHeight="1" outlineLevel="1" x14ac:dyDescent="0.3">
      <c r="A257" s="9">
        <v>223</v>
      </c>
      <c r="B257" s="9">
        <v>223</v>
      </c>
      <c r="C257" s="9" t="s">
        <v>198</v>
      </c>
      <c r="D257" s="10" t="s">
        <v>553</v>
      </c>
      <c r="E257" s="10">
        <v>375.3</v>
      </c>
      <c r="F257" s="9"/>
      <c r="G257" s="9"/>
      <c r="H257" s="9"/>
      <c r="I257" s="9"/>
      <c r="J257" s="9"/>
      <c r="K257" s="9"/>
      <c r="L257" s="9" t="s">
        <v>776</v>
      </c>
      <c r="M257" s="9"/>
    </row>
    <row r="258" spans="1:13" ht="57" customHeight="1" outlineLevel="1" x14ac:dyDescent="0.3">
      <c r="A258" s="9">
        <v>224</v>
      </c>
      <c r="B258" s="9">
        <v>224</v>
      </c>
      <c r="C258" s="9" t="s">
        <v>199</v>
      </c>
      <c r="D258" s="10" t="s">
        <v>551</v>
      </c>
      <c r="E258" s="10">
        <v>210</v>
      </c>
      <c r="F258" s="9"/>
      <c r="G258" s="9"/>
      <c r="H258" s="9"/>
      <c r="I258" s="9"/>
      <c r="J258" s="9"/>
      <c r="K258" s="9"/>
      <c r="L258" s="9" t="s">
        <v>777</v>
      </c>
      <c r="M258" s="9"/>
    </row>
    <row r="259" spans="1:13" ht="28.5" customHeight="1" outlineLevel="1" x14ac:dyDescent="0.3">
      <c r="A259" s="9">
        <v>225</v>
      </c>
      <c r="B259" s="9">
        <v>225</v>
      </c>
      <c r="C259" s="9" t="s">
        <v>200</v>
      </c>
      <c r="D259" s="10" t="s">
        <v>551</v>
      </c>
      <c r="E259" s="10">
        <v>37.5</v>
      </c>
      <c r="F259" s="9"/>
      <c r="G259" s="9"/>
      <c r="H259" s="9"/>
      <c r="I259" s="9"/>
      <c r="J259" s="9"/>
      <c r="K259" s="9"/>
      <c r="L259" s="9" t="s">
        <v>778</v>
      </c>
      <c r="M259" s="9"/>
    </row>
    <row r="260" spans="1:13" ht="128.25" customHeight="1" outlineLevel="1" x14ac:dyDescent="0.3">
      <c r="A260" s="9">
        <v>226</v>
      </c>
      <c r="B260" s="9">
        <v>226</v>
      </c>
      <c r="C260" s="9" t="s">
        <v>201</v>
      </c>
      <c r="D260" s="10" t="s">
        <v>558</v>
      </c>
      <c r="E260" s="10">
        <v>375.3</v>
      </c>
      <c r="F260" s="9"/>
      <c r="G260" s="9"/>
      <c r="H260" s="9"/>
      <c r="I260" s="9"/>
      <c r="J260" s="9"/>
      <c r="K260" s="9"/>
      <c r="L260" s="9" t="s">
        <v>779</v>
      </c>
      <c r="M260" s="9"/>
    </row>
    <row r="261" spans="1:13" ht="57" customHeight="1" outlineLevel="1" x14ac:dyDescent="0.3">
      <c r="A261" s="9">
        <v>227</v>
      </c>
      <c r="B261" s="9">
        <v>227</v>
      </c>
      <c r="C261" s="9" t="s">
        <v>202</v>
      </c>
      <c r="D261" s="10" t="s">
        <v>553</v>
      </c>
      <c r="E261" s="10">
        <v>375.3</v>
      </c>
      <c r="F261" s="9"/>
      <c r="G261" s="9"/>
      <c r="H261" s="9"/>
      <c r="I261" s="9"/>
      <c r="J261" s="9"/>
      <c r="K261" s="9"/>
      <c r="L261" s="9" t="s">
        <v>780</v>
      </c>
      <c r="M261" s="9"/>
    </row>
    <row r="262" spans="1:13" s="3" customFormat="1" ht="43.2" x14ac:dyDescent="0.3">
      <c r="A262" s="6"/>
      <c r="B262" s="6"/>
      <c r="C262" s="6" t="s">
        <v>203</v>
      </c>
      <c r="D262" s="8"/>
      <c r="E262" s="8"/>
      <c r="F262" s="6"/>
      <c r="G262" s="6"/>
      <c r="H262" s="6"/>
      <c r="I262" s="6"/>
      <c r="J262" s="6"/>
      <c r="K262" s="6"/>
      <c r="L262" s="6" t="s">
        <v>781</v>
      </c>
      <c r="M262" s="6"/>
    </row>
    <row r="263" spans="1:13" ht="114" customHeight="1" outlineLevel="1" x14ac:dyDescent="0.3">
      <c r="A263" s="9">
        <v>228</v>
      </c>
      <c r="B263" s="9">
        <v>228</v>
      </c>
      <c r="C263" s="9" t="s">
        <v>204</v>
      </c>
      <c r="D263" s="10" t="s">
        <v>553</v>
      </c>
      <c r="E263" s="10">
        <v>367.6</v>
      </c>
      <c r="F263" s="9"/>
      <c r="G263" s="9"/>
      <c r="H263" s="9"/>
      <c r="I263" s="9"/>
      <c r="J263" s="9"/>
      <c r="K263" s="9"/>
      <c r="L263" s="9" t="s">
        <v>782</v>
      </c>
      <c r="M263" s="9"/>
    </row>
    <row r="264" spans="1:13" s="3" customFormat="1" x14ac:dyDescent="0.3">
      <c r="A264" s="6"/>
      <c r="B264" s="6"/>
      <c r="C264" s="6" t="s">
        <v>205</v>
      </c>
      <c r="D264" s="8"/>
      <c r="E264" s="8"/>
      <c r="F264" s="6"/>
      <c r="G264" s="6"/>
      <c r="H264" s="6"/>
      <c r="I264" s="6"/>
      <c r="J264" s="6"/>
      <c r="K264" s="6"/>
      <c r="L264" s="6" t="s">
        <v>783</v>
      </c>
      <c r="M264" s="6"/>
    </row>
    <row r="265" spans="1:13" ht="42.75" customHeight="1" outlineLevel="1" x14ac:dyDescent="0.3">
      <c r="A265" s="9">
        <v>229</v>
      </c>
      <c r="B265" s="9">
        <v>229</v>
      </c>
      <c r="C265" s="9" t="s">
        <v>198</v>
      </c>
      <c r="D265" s="10" t="s">
        <v>553</v>
      </c>
      <c r="E265" s="10">
        <v>91.948999999999998</v>
      </c>
      <c r="F265" s="9"/>
      <c r="G265" s="9"/>
      <c r="H265" s="9"/>
      <c r="I265" s="9"/>
      <c r="J265" s="9"/>
      <c r="K265" s="9"/>
      <c r="L265" s="9" t="s">
        <v>784</v>
      </c>
      <c r="M265" s="9"/>
    </row>
    <row r="266" spans="1:13" ht="28.5" customHeight="1" outlineLevel="1" x14ac:dyDescent="0.3">
      <c r="A266" s="9">
        <v>230</v>
      </c>
      <c r="B266" s="9">
        <v>230</v>
      </c>
      <c r="C266" s="9" t="s">
        <v>206</v>
      </c>
      <c r="D266" s="10" t="s">
        <v>551</v>
      </c>
      <c r="E266" s="10">
        <v>12.9</v>
      </c>
      <c r="F266" s="9"/>
      <c r="G266" s="9"/>
      <c r="H266" s="9"/>
      <c r="I266" s="9"/>
      <c r="J266" s="9"/>
      <c r="K266" s="9"/>
      <c r="L266" s="9" t="s">
        <v>785</v>
      </c>
      <c r="M266" s="9"/>
    </row>
    <row r="267" spans="1:13" ht="42.75" customHeight="1" outlineLevel="1" x14ac:dyDescent="0.3">
      <c r="A267" s="9">
        <v>231</v>
      </c>
      <c r="B267" s="9">
        <v>231</v>
      </c>
      <c r="C267" s="9" t="s">
        <v>207</v>
      </c>
      <c r="D267" s="10" t="s">
        <v>551</v>
      </c>
      <c r="E267" s="10">
        <v>128.72999999999999</v>
      </c>
      <c r="F267" s="9"/>
      <c r="G267" s="9"/>
      <c r="H267" s="9"/>
      <c r="I267" s="9"/>
      <c r="J267" s="9"/>
      <c r="K267" s="9"/>
      <c r="L267" s="9" t="s">
        <v>786</v>
      </c>
      <c r="M267" s="9"/>
    </row>
    <row r="268" spans="1:13" ht="57" customHeight="1" outlineLevel="1" x14ac:dyDescent="0.3">
      <c r="A268" s="9">
        <v>232</v>
      </c>
      <c r="B268" s="9">
        <v>232</v>
      </c>
      <c r="C268" s="9" t="s">
        <v>208</v>
      </c>
      <c r="D268" s="10" t="s">
        <v>551</v>
      </c>
      <c r="E268" s="10">
        <v>46.89</v>
      </c>
      <c r="F268" s="9"/>
      <c r="G268" s="9"/>
      <c r="H268" s="9"/>
      <c r="I268" s="9"/>
      <c r="J268" s="9"/>
      <c r="K268" s="9"/>
      <c r="L268" s="9" t="s">
        <v>787</v>
      </c>
      <c r="M268" s="9"/>
    </row>
    <row r="269" spans="1:13" ht="57" customHeight="1" outlineLevel="1" x14ac:dyDescent="0.3">
      <c r="A269" s="9">
        <v>233</v>
      </c>
      <c r="B269" s="9">
        <v>233</v>
      </c>
      <c r="C269" s="9" t="s">
        <v>209</v>
      </c>
      <c r="D269" s="10" t="s">
        <v>551</v>
      </c>
      <c r="E269" s="10">
        <v>73.56</v>
      </c>
      <c r="F269" s="9"/>
      <c r="G269" s="9"/>
      <c r="H269" s="9"/>
      <c r="I269" s="9"/>
      <c r="J269" s="9"/>
      <c r="K269" s="9"/>
      <c r="L269" s="9" t="s">
        <v>788</v>
      </c>
      <c r="M269" s="9"/>
    </row>
    <row r="270" spans="1:13" ht="57" customHeight="1" outlineLevel="1" x14ac:dyDescent="0.3">
      <c r="A270" s="9">
        <v>234</v>
      </c>
      <c r="B270" s="9">
        <v>234</v>
      </c>
      <c r="C270" s="9" t="s">
        <v>210</v>
      </c>
      <c r="D270" s="10" t="s">
        <v>553</v>
      </c>
      <c r="E270" s="10">
        <v>91.948999999999998</v>
      </c>
      <c r="F270" s="9"/>
      <c r="G270" s="9"/>
      <c r="H270" s="9"/>
      <c r="I270" s="9"/>
      <c r="J270" s="9"/>
      <c r="K270" s="9"/>
      <c r="L270" s="9" t="s">
        <v>789</v>
      </c>
      <c r="M270" s="9"/>
    </row>
    <row r="271" spans="1:13" s="3" customFormat="1" ht="43.2" x14ac:dyDescent="0.3">
      <c r="A271" s="6"/>
      <c r="B271" s="6"/>
      <c r="C271" s="6" t="s">
        <v>211</v>
      </c>
      <c r="D271" s="8"/>
      <c r="E271" s="8"/>
      <c r="F271" s="6"/>
      <c r="G271" s="6"/>
      <c r="H271" s="6"/>
      <c r="I271" s="6"/>
      <c r="J271" s="6"/>
      <c r="K271" s="6"/>
      <c r="L271" s="6" t="s">
        <v>790</v>
      </c>
      <c r="M271" s="6"/>
    </row>
    <row r="272" spans="1:13" ht="85.5" customHeight="1" outlineLevel="1" x14ac:dyDescent="0.3">
      <c r="A272" s="9">
        <v>235</v>
      </c>
      <c r="B272" s="9">
        <v>235</v>
      </c>
      <c r="C272" s="9" t="s">
        <v>212</v>
      </c>
      <c r="D272" s="10" t="s">
        <v>553</v>
      </c>
      <c r="E272" s="10">
        <v>90.8</v>
      </c>
      <c r="F272" s="9"/>
      <c r="G272" s="9"/>
      <c r="H272" s="9"/>
      <c r="I272" s="9"/>
      <c r="J272" s="9"/>
      <c r="K272" s="9"/>
      <c r="L272" s="9" t="s">
        <v>791</v>
      </c>
      <c r="M272" s="9"/>
    </row>
    <row r="273" spans="1:13" s="15" customFormat="1" ht="72" outlineLevel="1" x14ac:dyDescent="0.3">
      <c r="A273" s="13"/>
      <c r="B273" s="13"/>
      <c r="C273" s="13" t="s">
        <v>213</v>
      </c>
      <c r="D273" s="14" t="s">
        <v>551</v>
      </c>
      <c r="E273" s="14">
        <v>614.07000000000005</v>
      </c>
      <c r="F273" s="13"/>
      <c r="G273" s="13"/>
      <c r="H273" s="13"/>
      <c r="I273" s="13"/>
      <c r="J273" s="13"/>
      <c r="K273" s="13"/>
      <c r="L273" s="13" t="s">
        <v>792</v>
      </c>
      <c r="M273" s="13"/>
    </row>
    <row r="274" spans="1:13" ht="99.75" customHeight="1" outlineLevel="1" x14ac:dyDescent="0.3">
      <c r="A274" s="9">
        <v>236</v>
      </c>
      <c r="B274" s="9">
        <v>236</v>
      </c>
      <c r="C274" s="9" t="s">
        <v>214</v>
      </c>
      <c r="D274" s="10" t="s">
        <v>552</v>
      </c>
      <c r="E274" s="10">
        <v>39</v>
      </c>
      <c r="F274" s="9"/>
      <c r="G274" s="9"/>
      <c r="H274" s="9"/>
      <c r="I274" s="9"/>
      <c r="J274" s="9"/>
      <c r="K274" s="9"/>
      <c r="L274" s="9" t="s">
        <v>793</v>
      </c>
      <c r="M274" s="9"/>
    </row>
    <row r="275" spans="1:13" ht="14.25" customHeight="1" outlineLevel="1" x14ac:dyDescent="0.3">
      <c r="A275" s="9">
        <v>237</v>
      </c>
      <c r="B275" s="9">
        <v>237</v>
      </c>
      <c r="C275" s="9" t="s">
        <v>215</v>
      </c>
      <c r="D275" s="10" t="s">
        <v>552</v>
      </c>
      <c r="E275" s="10">
        <v>57</v>
      </c>
      <c r="F275" s="9"/>
      <c r="G275" s="9"/>
      <c r="H275" s="9"/>
      <c r="I275" s="9"/>
      <c r="J275" s="9"/>
      <c r="K275" s="9"/>
      <c r="L275" s="9" t="s">
        <v>794</v>
      </c>
      <c r="M275" s="9"/>
    </row>
    <row r="276" spans="1:13" s="3" customFormat="1" ht="57.6" x14ac:dyDescent="0.3">
      <c r="A276" s="6"/>
      <c r="B276" s="6"/>
      <c r="C276" s="6" t="s">
        <v>216</v>
      </c>
      <c r="D276" s="8"/>
      <c r="E276" s="8"/>
      <c r="F276" s="6"/>
      <c r="G276" s="6"/>
      <c r="H276" s="6"/>
      <c r="I276" s="6"/>
      <c r="J276" s="6"/>
      <c r="K276" s="6"/>
      <c r="L276" s="6"/>
      <c r="M276" s="6"/>
    </row>
    <row r="277" spans="1:13" ht="14.25" customHeight="1" outlineLevel="1" x14ac:dyDescent="0.3">
      <c r="A277" s="9">
        <v>238</v>
      </c>
      <c r="B277" s="9">
        <v>238</v>
      </c>
      <c r="C277" s="9" t="s">
        <v>217</v>
      </c>
      <c r="D277" s="10" t="s">
        <v>558</v>
      </c>
      <c r="E277" s="10">
        <v>283.29000000000002</v>
      </c>
      <c r="F277" s="9"/>
      <c r="G277" s="9"/>
      <c r="H277" s="9"/>
      <c r="I277" s="9"/>
      <c r="J277" s="9"/>
      <c r="K277" s="9"/>
      <c r="L277" s="9" t="s">
        <v>795</v>
      </c>
      <c r="M277" s="9"/>
    </row>
    <row r="278" spans="1:13" ht="28.5" customHeight="1" outlineLevel="1" x14ac:dyDescent="0.3">
      <c r="A278" s="9">
        <v>239</v>
      </c>
      <c r="B278" s="9">
        <v>239</v>
      </c>
      <c r="C278" s="9" t="s">
        <v>218</v>
      </c>
      <c r="D278" s="10" t="s">
        <v>551</v>
      </c>
      <c r="E278" s="10">
        <v>85</v>
      </c>
      <c r="F278" s="9"/>
      <c r="G278" s="9"/>
      <c r="H278" s="9"/>
      <c r="I278" s="9"/>
      <c r="J278" s="9"/>
      <c r="K278" s="9"/>
      <c r="L278" s="9" t="s">
        <v>796</v>
      </c>
      <c r="M278" s="9"/>
    </row>
    <row r="279" spans="1:13" ht="14.25" customHeight="1" outlineLevel="1" x14ac:dyDescent="0.3">
      <c r="A279" s="9">
        <v>240</v>
      </c>
      <c r="B279" s="9">
        <v>240</v>
      </c>
      <c r="C279" s="9" t="s">
        <v>219</v>
      </c>
      <c r="D279" s="10" t="s">
        <v>551</v>
      </c>
      <c r="E279" s="10">
        <v>283.29000000000002</v>
      </c>
      <c r="F279" s="9"/>
      <c r="G279" s="9"/>
      <c r="H279" s="9"/>
      <c r="I279" s="9"/>
      <c r="J279" s="9"/>
      <c r="K279" s="9"/>
      <c r="L279" s="9" t="s">
        <v>797</v>
      </c>
      <c r="M279" s="9"/>
    </row>
    <row r="280" spans="1:13" ht="114" customHeight="1" outlineLevel="1" x14ac:dyDescent="0.3">
      <c r="A280" s="9">
        <v>241</v>
      </c>
      <c r="B280" s="9">
        <v>241</v>
      </c>
      <c r="C280" s="9" t="s">
        <v>220</v>
      </c>
      <c r="D280" s="10" t="s">
        <v>553</v>
      </c>
      <c r="E280" s="10">
        <v>283.28500000000003</v>
      </c>
      <c r="F280" s="9"/>
      <c r="G280" s="9"/>
      <c r="H280" s="9"/>
      <c r="I280" s="9"/>
      <c r="J280" s="9"/>
      <c r="K280" s="9"/>
      <c r="L280" s="9" t="s">
        <v>798</v>
      </c>
      <c r="M280" s="9"/>
    </row>
    <row r="281" spans="1:13" ht="42.75" customHeight="1" outlineLevel="1" x14ac:dyDescent="0.3">
      <c r="A281" s="9">
        <v>242</v>
      </c>
      <c r="B281" s="9">
        <v>242</v>
      </c>
      <c r="C281" s="9" t="s">
        <v>221</v>
      </c>
      <c r="D281" s="10" t="s">
        <v>558</v>
      </c>
      <c r="E281" s="10">
        <v>283.29000000000002</v>
      </c>
      <c r="F281" s="9"/>
      <c r="G281" s="9"/>
      <c r="H281" s="9"/>
      <c r="I281" s="9"/>
      <c r="J281" s="9"/>
      <c r="K281" s="9"/>
      <c r="L281" s="9" t="s">
        <v>799</v>
      </c>
      <c r="M281" s="9"/>
    </row>
    <row r="282" spans="1:13" s="3" customFormat="1" ht="28.8" x14ac:dyDescent="0.3">
      <c r="A282" s="6"/>
      <c r="B282" s="6"/>
      <c r="C282" s="6" t="s">
        <v>222</v>
      </c>
      <c r="D282" s="8"/>
      <c r="E282" s="8"/>
      <c r="F282" s="6"/>
      <c r="G282" s="6"/>
      <c r="H282" s="6"/>
      <c r="I282" s="6"/>
      <c r="J282" s="6"/>
      <c r="K282" s="6"/>
      <c r="L282" s="6"/>
      <c r="M282" s="6"/>
    </row>
    <row r="283" spans="1:13" ht="42.75" customHeight="1" outlineLevel="1" x14ac:dyDescent="0.3">
      <c r="A283" s="9">
        <v>243</v>
      </c>
      <c r="B283" s="9">
        <v>243</v>
      </c>
      <c r="C283" s="9" t="s">
        <v>223</v>
      </c>
      <c r="D283" s="10" t="s">
        <v>551</v>
      </c>
      <c r="E283" s="10">
        <v>152.6</v>
      </c>
      <c r="F283" s="9"/>
      <c r="G283" s="9"/>
      <c r="H283" s="9"/>
      <c r="I283" s="9"/>
      <c r="J283" s="9"/>
      <c r="K283" s="9"/>
      <c r="L283" s="9" t="s">
        <v>800</v>
      </c>
      <c r="M283" s="9"/>
    </row>
    <row r="284" spans="1:13" ht="14.25" customHeight="1" outlineLevel="1" x14ac:dyDescent="0.3">
      <c r="A284" s="9">
        <v>244</v>
      </c>
      <c r="B284" s="9">
        <v>244</v>
      </c>
      <c r="C284" s="9" t="s">
        <v>224</v>
      </c>
      <c r="D284" s="10" t="s">
        <v>551</v>
      </c>
      <c r="E284" s="10">
        <v>46.9</v>
      </c>
      <c r="F284" s="9"/>
      <c r="G284" s="9"/>
      <c r="H284" s="9"/>
      <c r="I284" s="9"/>
      <c r="J284" s="9"/>
      <c r="K284" s="9"/>
      <c r="L284" s="9" t="s">
        <v>801</v>
      </c>
      <c r="M284" s="9"/>
    </row>
    <row r="285" spans="1:13" ht="57" customHeight="1" outlineLevel="1" x14ac:dyDescent="0.3">
      <c r="A285" s="9">
        <v>245</v>
      </c>
      <c r="B285" s="9">
        <v>245</v>
      </c>
      <c r="C285" s="9" t="s">
        <v>225</v>
      </c>
      <c r="D285" s="10" t="s">
        <v>551</v>
      </c>
      <c r="E285" s="10">
        <v>717.2</v>
      </c>
      <c r="F285" s="9"/>
      <c r="G285" s="9"/>
      <c r="H285" s="9"/>
      <c r="I285" s="9"/>
      <c r="J285" s="9"/>
      <c r="K285" s="9"/>
      <c r="L285" s="9" t="s">
        <v>802</v>
      </c>
      <c r="M285" s="9"/>
    </row>
    <row r="286" spans="1:13" ht="28.5" customHeight="1" outlineLevel="1" x14ac:dyDescent="0.3">
      <c r="A286" s="9">
        <v>246</v>
      </c>
      <c r="B286" s="9">
        <v>246</v>
      </c>
      <c r="C286" s="9" t="s">
        <v>226</v>
      </c>
      <c r="D286" s="10" t="s">
        <v>551</v>
      </c>
      <c r="E286" s="10">
        <v>717.2</v>
      </c>
      <c r="F286" s="9"/>
      <c r="G286" s="9"/>
      <c r="H286" s="9"/>
      <c r="I286" s="9"/>
      <c r="J286" s="9"/>
      <c r="K286" s="9"/>
      <c r="L286" s="9" t="s">
        <v>803</v>
      </c>
      <c r="M286" s="9"/>
    </row>
    <row r="287" spans="1:13" s="3" customFormat="1" ht="28.8" x14ac:dyDescent="0.3">
      <c r="A287" s="6"/>
      <c r="B287" s="6"/>
      <c r="C287" s="6" t="s">
        <v>227</v>
      </c>
      <c r="D287" s="8"/>
      <c r="E287" s="8"/>
      <c r="F287" s="6"/>
      <c r="G287" s="6"/>
      <c r="H287" s="6"/>
      <c r="I287" s="6"/>
      <c r="J287" s="6"/>
      <c r="K287" s="6"/>
      <c r="L287" s="6"/>
      <c r="M287" s="6"/>
    </row>
    <row r="288" spans="1:13" ht="57" customHeight="1" outlineLevel="1" x14ac:dyDescent="0.3">
      <c r="A288" s="9">
        <v>247</v>
      </c>
      <c r="B288" s="9">
        <v>247</v>
      </c>
      <c r="C288" s="9" t="s">
        <v>228</v>
      </c>
      <c r="D288" s="10" t="s">
        <v>553</v>
      </c>
      <c r="E288" s="10">
        <v>92.39</v>
      </c>
      <c r="F288" s="9"/>
      <c r="G288" s="9"/>
      <c r="H288" s="9"/>
      <c r="I288" s="9"/>
      <c r="J288" s="9"/>
      <c r="K288" s="9"/>
      <c r="L288" s="9" t="s">
        <v>804</v>
      </c>
      <c r="M288" s="9"/>
    </row>
    <row r="289" spans="1:13" ht="42.75" customHeight="1" outlineLevel="1" x14ac:dyDescent="0.3">
      <c r="A289" s="9">
        <v>248</v>
      </c>
      <c r="B289" s="9">
        <v>248</v>
      </c>
      <c r="C289" s="9" t="s">
        <v>229</v>
      </c>
      <c r="D289" s="10" t="s">
        <v>551</v>
      </c>
      <c r="E289" s="10">
        <v>31.87</v>
      </c>
      <c r="F289" s="9"/>
      <c r="G289" s="9"/>
      <c r="H289" s="9"/>
      <c r="I289" s="9"/>
      <c r="J289" s="9"/>
      <c r="K289" s="9"/>
      <c r="L289" s="9" t="s">
        <v>805</v>
      </c>
      <c r="M289" s="9"/>
    </row>
    <row r="290" spans="1:13" s="3" customFormat="1" ht="28.8" x14ac:dyDescent="0.3">
      <c r="A290" s="6"/>
      <c r="B290" s="6"/>
      <c r="C290" s="6" t="s">
        <v>230</v>
      </c>
      <c r="D290" s="8"/>
      <c r="E290" s="8"/>
      <c r="F290" s="6"/>
      <c r="G290" s="6"/>
      <c r="H290" s="6"/>
      <c r="I290" s="6"/>
      <c r="J290" s="6"/>
      <c r="K290" s="6"/>
      <c r="L290" s="6"/>
      <c r="M290" s="6"/>
    </row>
    <row r="291" spans="1:13" ht="156.75" customHeight="1" outlineLevel="1" x14ac:dyDescent="0.3">
      <c r="A291" s="9">
        <v>249</v>
      </c>
      <c r="B291" s="9">
        <v>249</v>
      </c>
      <c r="C291" s="9" t="s">
        <v>230</v>
      </c>
      <c r="D291" s="10" t="s">
        <v>554</v>
      </c>
      <c r="E291" s="10">
        <v>645.64</v>
      </c>
      <c r="F291" s="9"/>
      <c r="G291" s="9"/>
      <c r="H291" s="9"/>
      <c r="I291" s="9"/>
      <c r="J291" s="9"/>
      <c r="K291" s="9"/>
      <c r="L291" s="9" t="s">
        <v>806</v>
      </c>
      <c r="M291" s="9"/>
    </row>
    <row r="292" spans="1:13" ht="28.5" customHeight="1" outlineLevel="1" x14ac:dyDescent="0.3">
      <c r="A292" s="9">
        <v>250</v>
      </c>
      <c r="B292" s="9">
        <v>250</v>
      </c>
      <c r="C292" s="9" t="s">
        <v>231</v>
      </c>
      <c r="D292" s="10" t="s">
        <v>554</v>
      </c>
      <c r="E292" s="10">
        <v>102.73</v>
      </c>
      <c r="F292" s="9"/>
      <c r="G292" s="9"/>
      <c r="H292" s="9"/>
      <c r="I292" s="9"/>
      <c r="J292" s="9"/>
      <c r="K292" s="9"/>
      <c r="L292" s="9" t="s">
        <v>807</v>
      </c>
      <c r="M292" s="9"/>
    </row>
    <row r="293" spans="1:13" ht="28.5" customHeight="1" outlineLevel="1" x14ac:dyDescent="0.3">
      <c r="A293" s="9">
        <v>251</v>
      </c>
      <c r="B293" s="9">
        <v>251</v>
      </c>
      <c r="C293" s="9" t="s">
        <v>232</v>
      </c>
      <c r="D293" s="10" t="s">
        <v>551</v>
      </c>
      <c r="E293" s="10">
        <v>28</v>
      </c>
      <c r="F293" s="9"/>
      <c r="G293" s="9"/>
      <c r="H293" s="9"/>
      <c r="I293" s="9"/>
      <c r="J293" s="9"/>
      <c r="K293" s="9"/>
      <c r="L293" s="9"/>
      <c r="M293" s="9"/>
    </row>
    <row r="294" spans="1:13" ht="28.5" customHeight="1" outlineLevel="1" x14ac:dyDescent="0.3">
      <c r="A294" s="9">
        <v>252</v>
      </c>
      <c r="B294" s="9">
        <v>252</v>
      </c>
      <c r="C294" s="9" t="s">
        <v>233</v>
      </c>
      <c r="D294" s="10" t="s">
        <v>551</v>
      </c>
      <c r="E294" s="10">
        <v>28</v>
      </c>
      <c r="F294" s="9"/>
      <c r="G294" s="9"/>
      <c r="H294" s="9"/>
      <c r="I294" s="9"/>
      <c r="J294" s="9"/>
      <c r="K294" s="9"/>
      <c r="L294" s="9"/>
      <c r="M294" s="9"/>
    </row>
    <row r="295" spans="1:13" ht="57" customHeight="1" outlineLevel="1" x14ac:dyDescent="0.3">
      <c r="A295" s="9">
        <v>253</v>
      </c>
      <c r="B295" s="9">
        <v>253</v>
      </c>
      <c r="C295" s="9" t="s">
        <v>234</v>
      </c>
      <c r="D295" s="10" t="s">
        <v>551</v>
      </c>
      <c r="E295" s="10">
        <v>33.33</v>
      </c>
      <c r="F295" s="9"/>
      <c r="G295" s="9"/>
      <c r="H295" s="9"/>
      <c r="I295" s="9"/>
      <c r="J295" s="9"/>
      <c r="K295" s="9"/>
      <c r="L295" s="9" t="s">
        <v>808</v>
      </c>
      <c r="M295" s="9"/>
    </row>
    <row r="296" spans="1:13" ht="99.75" customHeight="1" outlineLevel="1" x14ac:dyDescent="0.3">
      <c r="A296" s="9">
        <v>254</v>
      </c>
      <c r="B296" s="9">
        <v>254</v>
      </c>
      <c r="C296" s="9" t="s">
        <v>235</v>
      </c>
      <c r="D296" s="10" t="s">
        <v>551</v>
      </c>
      <c r="E296" s="10">
        <v>5.66</v>
      </c>
      <c r="F296" s="9"/>
      <c r="G296" s="9"/>
      <c r="H296" s="9"/>
      <c r="I296" s="9"/>
      <c r="J296" s="9"/>
      <c r="K296" s="9"/>
      <c r="L296" s="9" t="s">
        <v>809</v>
      </c>
      <c r="M296" s="9"/>
    </row>
    <row r="297" spans="1:13" s="3" customFormat="1" ht="28.8" x14ac:dyDescent="0.3">
      <c r="A297" s="6"/>
      <c r="B297" s="6"/>
      <c r="C297" s="6" t="s">
        <v>236</v>
      </c>
      <c r="D297" s="8"/>
      <c r="E297" s="8"/>
      <c r="F297" s="6"/>
      <c r="G297" s="6"/>
      <c r="H297" s="6"/>
      <c r="I297" s="6"/>
      <c r="J297" s="6"/>
      <c r="K297" s="6"/>
      <c r="L297" s="6"/>
      <c r="M297" s="6"/>
    </row>
    <row r="298" spans="1:13" ht="42.75" customHeight="1" outlineLevel="1" x14ac:dyDescent="0.3">
      <c r="A298" s="9">
        <v>255</v>
      </c>
      <c r="B298" s="9">
        <v>255</v>
      </c>
      <c r="C298" s="9" t="s">
        <v>237</v>
      </c>
      <c r="D298" s="10" t="s">
        <v>553</v>
      </c>
      <c r="E298" s="10">
        <v>3363.6</v>
      </c>
      <c r="F298" s="9"/>
      <c r="G298" s="9"/>
      <c r="H298" s="9"/>
      <c r="I298" s="9"/>
      <c r="J298" s="9"/>
      <c r="K298" s="9"/>
      <c r="L298" s="9" t="s">
        <v>810</v>
      </c>
      <c r="M298" s="9"/>
    </row>
    <row r="299" spans="1:13" ht="57" customHeight="1" outlineLevel="1" x14ac:dyDescent="0.3">
      <c r="A299" s="9">
        <v>256</v>
      </c>
      <c r="B299" s="9">
        <v>256</v>
      </c>
      <c r="C299" s="9" t="s">
        <v>238</v>
      </c>
      <c r="D299" s="10" t="s">
        <v>553</v>
      </c>
      <c r="E299" s="10">
        <v>1026.04</v>
      </c>
      <c r="F299" s="9"/>
      <c r="G299" s="9"/>
      <c r="H299" s="9"/>
      <c r="I299" s="9"/>
      <c r="J299" s="9"/>
      <c r="K299" s="9"/>
      <c r="L299" s="9" t="s">
        <v>811</v>
      </c>
      <c r="M299" s="9"/>
    </row>
    <row r="300" spans="1:13" ht="42.75" customHeight="1" outlineLevel="1" x14ac:dyDescent="0.3">
      <c r="A300" s="9">
        <v>257</v>
      </c>
      <c r="B300" s="9">
        <v>257</v>
      </c>
      <c r="C300" s="9" t="s">
        <v>239</v>
      </c>
      <c r="D300" s="10" t="s">
        <v>553</v>
      </c>
      <c r="E300" s="10">
        <v>292.60000000000002</v>
      </c>
      <c r="F300" s="9"/>
      <c r="G300" s="9"/>
      <c r="H300" s="9"/>
      <c r="I300" s="9"/>
      <c r="J300" s="9"/>
      <c r="K300" s="9"/>
      <c r="L300" s="9" t="s">
        <v>812</v>
      </c>
      <c r="M300" s="9"/>
    </row>
    <row r="301" spans="1:13" s="3" customFormat="1" ht="28.8" x14ac:dyDescent="0.3">
      <c r="A301" s="6">
        <v>0</v>
      </c>
      <c r="B301" s="6"/>
      <c r="C301" s="6" t="s">
        <v>240</v>
      </c>
      <c r="D301" s="8"/>
      <c r="E301" s="8"/>
      <c r="F301" s="6"/>
      <c r="G301" s="6"/>
      <c r="H301" s="6"/>
      <c r="I301" s="6"/>
      <c r="J301" s="6"/>
      <c r="K301" s="6"/>
      <c r="L301" s="6"/>
      <c r="M301" s="6"/>
    </row>
    <row r="302" spans="1:13" ht="185.25" customHeight="1" outlineLevel="1" x14ac:dyDescent="0.3">
      <c r="A302" s="9">
        <v>258</v>
      </c>
      <c r="B302" s="9">
        <v>258</v>
      </c>
      <c r="C302" s="9" t="s">
        <v>240</v>
      </c>
      <c r="D302" s="10" t="s">
        <v>554</v>
      </c>
      <c r="E302" s="10">
        <v>825.1</v>
      </c>
      <c r="F302" s="9"/>
      <c r="G302" s="9"/>
      <c r="H302" s="9"/>
      <c r="I302" s="9"/>
      <c r="J302" s="9"/>
      <c r="K302" s="9"/>
      <c r="L302" s="9" t="s">
        <v>813</v>
      </c>
      <c r="M302" s="9"/>
    </row>
    <row r="303" spans="1:13" ht="28.5" customHeight="1" outlineLevel="1" x14ac:dyDescent="0.3">
      <c r="A303" s="9">
        <v>259</v>
      </c>
      <c r="B303" s="9">
        <v>259</v>
      </c>
      <c r="C303" s="9" t="s">
        <v>232</v>
      </c>
      <c r="D303" s="10" t="s">
        <v>551</v>
      </c>
      <c r="E303" s="10">
        <v>22.3</v>
      </c>
      <c r="F303" s="9"/>
      <c r="G303" s="9"/>
      <c r="H303" s="9"/>
      <c r="I303" s="9"/>
      <c r="J303" s="9"/>
      <c r="K303" s="9"/>
      <c r="L303" s="9"/>
      <c r="M303" s="9"/>
    </row>
    <row r="304" spans="1:13" ht="28.5" customHeight="1" outlineLevel="1" x14ac:dyDescent="0.3">
      <c r="A304" s="9">
        <v>260</v>
      </c>
      <c r="B304" s="9">
        <v>260</v>
      </c>
      <c r="C304" s="9" t="s">
        <v>233</v>
      </c>
      <c r="D304" s="10" t="s">
        <v>551</v>
      </c>
      <c r="E304" s="10">
        <v>22.3</v>
      </c>
      <c r="F304" s="9"/>
      <c r="G304" s="9"/>
      <c r="H304" s="9"/>
      <c r="I304" s="9"/>
      <c r="J304" s="9"/>
      <c r="K304" s="9"/>
      <c r="L304" s="9"/>
      <c r="M304" s="9"/>
    </row>
    <row r="305" spans="1:13" s="3" customFormat="1" ht="43.2" x14ac:dyDescent="0.3">
      <c r="A305" s="6"/>
      <c r="B305" s="6"/>
      <c r="C305" s="6" t="s">
        <v>241</v>
      </c>
      <c r="D305" s="8"/>
      <c r="E305" s="8"/>
      <c r="F305" s="6"/>
      <c r="G305" s="6"/>
      <c r="H305" s="6"/>
      <c r="I305" s="6"/>
      <c r="J305" s="6"/>
      <c r="K305" s="6"/>
      <c r="L305" s="6"/>
      <c r="M305" s="6"/>
    </row>
    <row r="306" spans="1:13" ht="114" customHeight="1" outlineLevel="1" x14ac:dyDescent="0.3">
      <c r="A306" s="9">
        <v>261</v>
      </c>
      <c r="B306" s="9">
        <v>261</v>
      </c>
      <c r="C306" s="9" t="s">
        <v>242</v>
      </c>
      <c r="D306" s="10" t="s">
        <v>555</v>
      </c>
      <c r="E306" s="10">
        <v>29.693000000000001</v>
      </c>
      <c r="F306" s="9"/>
      <c r="G306" s="9"/>
      <c r="H306" s="9"/>
      <c r="I306" s="9"/>
      <c r="J306" s="9"/>
      <c r="K306" s="9"/>
      <c r="L306" s="9" t="s">
        <v>814</v>
      </c>
      <c r="M306" s="9"/>
    </row>
    <row r="307" spans="1:13" ht="14.25" customHeight="1" outlineLevel="1" x14ac:dyDescent="0.3">
      <c r="A307" s="9">
        <v>262</v>
      </c>
      <c r="B307" s="9">
        <v>262</v>
      </c>
      <c r="C307" s="9" t="s">
        <v>232</v>
      </c>
      <c r="D307" s="10" t="s">
        <v>551</v>
      </c>
      <c r="E307" s="10">
        <v>1656.2</v>
      </c>
      <c r="F307" s="9"/>
      <c r="G307" s="9"/>
      <c r="H307" s="9"/>
      <c r="I307" s="9"/>
      <c r="J307" s="9"/>
      <c r="K307" s="9"/>
      <c r="L307" s="9" t="s">
        <v>815</v>
      </c>
      <c r="M307" s="9"/>
    </row>
    <row r="308" spans="1:13" ht="28.5" customHeight="1" outlineLevel="1" x14ac:dyDescent="0.3">
      <c r="A308" s="9">
        <v>263</v>
      </c>
      <c r="B308" s="9">
        <v>263</v>
      </c>
      <c r="C308" s="9" t="s">
        <v>233</v>
      </c>
      <c r="D308" s="10" t="s">
        <v>551</v>
      </c>
      <c r="E308" s="10">
        <v>1656.2</v>
      </c>
      <c r="F308" s="9"/>
      <c r="G308" s="9"/>
      <c r="H308" s="9"/>
      <c r="I308" s="9"/>
      <c r="J308" s="9"/>
      <c r="K308" s="9"/>
      <c r="L308" s="9"/>
      <c r="M308" s="9"/>
    </row>
    <row r="309" spans="1:13" s="3" customFormat="1" ht="28.8" x14ac:dyDescent="0.3">
      <c r="A309" s="6"/>
      <c r="B309" s="6"/>
      <c r="C309" s="6" t="s">
        <v>243</v>
      </c>
      <c r="D309" s="8"/>
      <c r="E309" s="8"/>
      <c r="F309" s="6"/>
      <c r="G309" s="6"/>
      <c r="H309" s="6"/>
      <c r="I309" s="6"/>
      <c r="J309" s="6"/>
      <c r="K309" s="6"/>
      <c r="L309" s="6"/>
      <c r="M309" s="6"/>
    </row>
    <row r="310" spans="1:13" ht="28.5" customHeight="1" outlineLevel="1" x14ac:dyDescent="0.3">
      <c r="A310" s="9">
        <v>264</v>
      </c>
      <c r="B310" s="9">
        <v>264</v>
      </c>
      <c r="C310" s="9" t="s">
        <v>244</v>
      </c>
      <c r="D310" s="10" t="s">
        <v>555</v>
      </c>
      <c r="E310" s="10">
        <v>6.3310000000000004</v>
      </c>
      <c r="F310" s="9"/>
      <c r="G310" s="9"/>
      <c r="H310" s="9"/>
      <c r="I310" s="9"/>
      <c r="J310" s="9"/>
      <c r="K310" s="9"/>
      <c r="L310" s="9" t="s">
        <v>816</v>
      </c>
      <c r="M310" s="9"/>
    </row>
    <row r="311" spans="1:13" ht="28.5" customHeight="1" outlineLevel="1" x14ac:dyDescent="0.3">
      <c r="A311" s="9">
        <v>265</v>
      </c>
      <c r="B311" s="9">
        <v>265</v>
      </c>
      <c r="C311" s="9" t="s">
        <v>245</v>
      </c>
      <c r="D311" s="10" t="s">
        <v>555</v>
      </c>
      <c r="E311" s="10">
        <v>1.1819999999999999</v>
      </c>
      <c r="F311" s="9"/>
      <c r="G311" s="9"/>
      <c r="H311" s="9"/>
      <c r="I311" s="9"/>
      <c r="J311" s="9"/>
      <c r="K311" s="9"/>
      <c r="L311" s="9" t="s">
        <v>817</v>
      </c>
      <c r="M311" s="9"/>
    </row>
    <row r="312" spans="1:13" ht="28.5" customHeight="1" outlineLevel="1" x14ac:dyDescent="0.3">
      <c r="A312" s="9">
        <v>266</v>
      </c>
      <c r="B312" s="9">
        <v>266</v>
      </c>
      <c r="C312" s="9" t="s">
        <v>232</v>
      </c>
      <c r="D312" s="10" t="s">
        <v>551</v>
      </c>
      <c r="E312" s="10">
        <v>20.3</v>
      </c>
      <c r="F312" s="9"/>
      <c r="G312" s="9"/>
      <c r="H312" s="9"/>
      <c r="I312" s="9"/>
      <c r="J312" s="9"/>
      <c r="K312" s="9"/>
      <c r="L312" s="9"/>
      <c r="M312" s="9"/>
    </row>
    <row r="313" spans="1:13" ht="28.5" customHeight="1" outlineLevel="1" x14ac:dyDescent="0.3">
      <c r="A313" s="9">
        <v>267</v>
      </c>
      <c r="B313" s="9">
        <v>267</v>
      </c>
      <c r="C313" s="9" t="s">
        <v>233</v>
      </c>
      <c r="D313" s="10" t="s">
        <v>551</v>
      </c>
      <c r="E313" s="10">
        <v>20.3</v>
      </c>
      <c r="F313" s="9"/>
      <c r="G313" s="9"/>
      <c r="H313" s="9"/>
      <c r="I313" s="9"/>
      <c r="J313" s="9"/>
      <c r="K313" s="9"/>
      <c r="L313" s="9"/>
      <c r="M313" s="9"/>
    </row>
    <row r="314" spans="1:13" s="3" customFormat="1" x14ac:dyDescent="0.3">
      <c r="A314" s="6"/>
      <c r="B314" s="6"/>
      <c r="C314" s="6" t="s">
        <v>246</v>
      </c>
      <c r="D314" s="8"/>
      <c r="E314" s="8"/>
      <c r="F314" s="6"/>
      <c r="G314" s="6"/>
      <c r="H314" s="6"/>
      <c r="I314" s="6"/>
      <c r="J314" s="6"/>
      <c r="K314" s="6"/>
      <c r="L314" s="6"/>
      <c r="M314" s="6"/>
    </row>
    <row r="315" spans="1:13" ht="28.5" customHeight="1" outlineLevel="1" x14ac:dyDescent="0.3">
      <c r="A315" s="9">
        <v>268</v>
      </c>
      <c r="B315" s="9">
        <v>268</v>
      </c>
      <c r="C315" s="9" t="s">
        <v>247</v>
      </c>
      <c r="D315" s="10" t="s">
        <v>555</v>
      </c>
      <c r="E315" s="10">
        <v>724.14</v>
      </c>
      <c r="F315" s="9"/>
      <c r="G315" s="9"/>
      <c r="H315" s="9"/>
      <c r="I315" s="9"/>
      <c r="J315" s="9"/>
      <c r="K315" s="9"/>
      <c r="L315" s="9"/>
      <c r="M315" s="9"/>
    </row>
    <row r="316" spans="1:13" ht="42.75" customHeight="1" outlineLevel="1" x14ac:dyDescent="0.3">
      <c r="A316" s="9">
        <v>269</v>
      </c>
      <c r="B316" s="9">
        <v>269</v>
      </c>
      <c r="C316" s="9" t="s">
        <v>248</v>
      </c>
      <c r="D316" s="10" t="s">
        <v>555</v>
      </c>
      <c r="E316" s="10">
        <v>724.14</v>
      </c>
      <c r="F316" s="9"/>
      <c r="G316" s="9"/>
      <c r="H316" s="9"/>
      <c r="I316" s="9"/>
      <c r="J316" s="9"/>
      <c r="K316" s="9"/>
      <c r="L316" s="9"/>
      <c r="M316" s="9"/>
    </row>
    <row r="317" spans="1:13" ht="28.5" customHeight="1" outlineLevel="1" x14ac:dyDescent="0.3">
      <c r="A317" s="9">
        <v>270</v>
      </c>
      <c r="B317" s="9">
        <v>270</v>
      </c>
      <c r="C317" s="9" t="s">
        <v>249</v>
      </c>
      <c r="D317" s="10" t="s">
        <v>555</v>
      </c>
      <c r="E317" s="10">
        <v>724.14</v>
      </c>
      <c r="F317" s="9"/>
      <c r="G317" s="9"/>
      <c r="H317" s="9"/>
      <c r="I317" s="9"/>
      <c r="J317" s="9"/>
      <c r="K317" s="9"/>
      <c r="L317" s="9"/>
      <c r="M317" s="9"/>
    </row>
    <row r="318" spans="1:13" ht="42.75" customHeight="1" outlineLevel="1" x14ac:dyDescent="0.3">
      <c r="A318" s="9">
        <v>271</v>
      </c>
      <c r="B318" s="9">
        <v>271</v>
      </c>
      <c r="C318" s="9" t="s">
        <v>250</v>
      </c>
      <c r="D318" s="10" t="s">
        <v>555</v>
      </c>
      <c r="E318" s="10">
        <v>481.13</v>
      </c>
      <c r="F318" s="9"/>
      <c r="G318" s="9"/>
      <c r="H318" s="9"/>
      <c r="I318" s="9"/>
      <c r="J318" s="9"/>
      <c r="K318" s="9"/>
      <c r="L318" s="9"/>
      <c r="M318" s="9"/>
    </row>
    <row r="319" spans="1:13" ht="57" customHeight="1" outlineLevel="1" x14ac:dyDescent="0.3">
      <c r="A319" s="9">
        <v>272</v>
      </c>
      <c r="B319" s="9">
        <v>272</v>
      </c>
      <c r="C319" s="9" t="s">
        <v>251</v>
      </c>
      <c r="D319" s="10" t="s">
        <v>555</v>
      </c>
      <c r="E319" s="10">
        <v>481.13</v>
      </c>
      <c r="F319" s="9"/>
      <c r="G319" s="9"/>
      <c r="H319" s="9"/>
      <c r="I319" s="9"/>
      <c r="J319" s="9"/>
      <c r="K319" s="9"/>
      <c r="L319" s="9"/>
      <c r="M319" s="9"/>
    </row>
    <row r="320" spans="1:13" s="3" customFormat="1" ht="28.5" customHeight="1" x14ac:dyDescent="0.3">
      <c r="A320" s="6"/>
      <c r="B320" s="6"/>
      <c r="C320" s="7" t="s">
        <v>252</v>
      </c>
      <c r="D320" s="7"/>
      <c r="E320" s="7"/>
      <c r="F320" s="7"/>
      <c r="G320" s="7"/>
      <c r="H320" s="7"/>
      <c r="I320" s="7"/>
      <c r="J320" s="7"/>
      <c r="K320" s="7"/>
      <c r="L320" s="7"/>
      <c r="M320" s="6"/>
    </row>
    <row r="321" spans="1:13" s="3" customFormat="1" x14ac:dyDescent="0.3">
      <c r="A321" s="6"/>
      <c r="B321" s="6"/>
      <c r="C321" s="7" t="s">
        <v>7</v>
      </c>
      <c r="D321" s="7"/>
      <c r="E321" s="7"/>
      <c r="F321" s="7"/>
      <c r="G321" s="7"/>
      <c r="H321" s="7"/>
      <c r="I321" s="7"/>
      <c r="J321" s="7"/>
      <c r="K321" s="7"/>
      <c r="L321" s="7"/>
      <c r="M321" s="6"/>
    </row>
    <row r="322" spans="1:13" s="3" customFormat="1" ht="43.2" x14ac:dyDescent="0.3">
      <c r="A322" s="6"/>
      <c r="B322" s="6"/>
      <c r="C322" s="6" t="s">
        <v>253</v>
      </c>
      <c r="D322" s="8"/>
      <c r="E322" s="8"/>
      <c r="F322" s="6"/>
      <c r="G322" s="6"/>
      <c r="H322" s="6"/>
      <c r="I322" s="6"/>
      <c r="J322" s="6"/>
      <c r="K322" s="6"/>
      <c r="L322" s="6"/>
      <c r="M322" s="6"/>
    </row>
    <row r="323" spans="1:13" ht="57" customHeight="1" outlineLevel="1" x14ac:dyDescent="0.3">
      <c r="A323" s="9">
        <v>273</v>
      </c>
      <c r="B323" s="9">
        <v>273</v>
      </c>
      <c r="C323" s="9" t="s">
        <v>254</v>
      </c>
      <c r="D323" s="10" t="s">
        <v>559</v>
      </c>
      <c r="E323" s="10">
        <v>2375.1999999999998</v>
      </c>
      <c r="F323" s="9"/>
      <c r="G323" s="9"/>
      <c r="H323" s="9"/>
      <c r="I323" s="9"/>
      <c r="J323" s="9"/>
      <c r="K323" s="9"/>
      <c r="L323" s="9" t="s">
        <v>818</v>
      </c>
      <c r="M323" s="9" t="s">
        <v>1068</v>
      </c>
    </row>
    <row r="324" spans="1:13" ht="28.5" customHeight="1" outlineLevel="1" x14ac:dyDescent="0.3">
      <c r="A324" s="9">
        <v>274</v>
      </c>
      <c r="B324" s="9">
        <v>274</v>
      </c>
      <c r="C324" s="9" t="s">
        <v>255</v>
      </c>
      <c r="D324" s="10" t="s">
        <v>559</v>
      </c>
      <c r="E324" s="10">
        <v>2375.1999999999998</v>
      </c>
      <c r="F324" s="9"/>
      <c r="G324" s="9"/>
      <c r="H324" s="9"/>
      <c r="I324" s="9"/>
      <c r="J324" s="9"/>
      <c r="K324" s="9"/>
      <c r="L324" s="9" t="s">
        <v>819</v>
      </c>
      <c r="M324" s="9"/>
    </row>
    <row r="325" spans="1:13" ht="42.75" customHeight="1" outlineLevel="1" x14ac:dyDescent="0.3">
      <c r="A325" s="9">
        <v>275</v>
      </c>
      <c r="B325" s="9">
        <v>275</v>
      </c>
      <c r="C325" s="9" t="s">
        <v>256</v>
      </c>
      <c r="D325" s="10" t="s">
        <v>551</v>
      </c>
      <c r="E325" s="10">
        <v>2375.1999999999998</v>
      </c>
      <c r="F325" s="9"/>
      <c r="G325" s="9"/>
      <c r="H325" s="9"/>
      <c r="I325" s="9"/>
      <c r="J325" s="9"/>
      <c r="K325" s="9"/>
      <c r="L325" s="9" t="s">
        <v>820</v>
      </c>
      <c r="M325" s="9" t="s">
        <v>1069</v>
      </c>
    </row>
    <row r="326" spans="1:13" ht="28.5" customHeight="1" outlineLevel="1" x14ac:dyDescent="0.3">
      <c r="A326" s="9">
        <v>276</v>
      </c>
      <c r="B326" s="9">
        <v>276</v>
      </c>
      <c r="C326" s="9" t="s">
        <v>257</v>
      </c>
      <c r="D326" s="10" t="s">
        <v>551</v>
      </c>
      <c r="E326" s="10">
        <v>2375.1999999999998</v>
      </c>
      <c r="F326" s="9"/>
      <c r="G326" s="9"/>
      <c r="H326" s="9"/>
      <c r="I326" s="9"/>
      <c r="J326" s="9"/>
      <c r="K326" s="9"/>
      <c r="L326" s="9" t="s">
        <v>821</v>
      </c>
      <c r="M326" s="9"/>
    </row>
    <row r="327" spans="1:13" ht="28.5" customHeight="1" outlineLevel="1" x14ac:dyDescent="0.3">
      <c r="A327" s="9">
        <v>277</v>
      </c>
      <c r="B327" s="9">
        <v>277</v>
      </c>
      <c r="C327" s="9" t="s">
        <v>258</v>
      </c>
      <c r="D327" s="10" t="s">
        <v>551</v>
      </c>
      <c r="E327" s="10">
        <v>2035.8</v>
      </c>
      <c r="F327" s="9"/>
      <c r="G327" s="9"/>
      <c r="H327" s="9"/>
      <c r="I327" s="9"/>
      <c r="J327" s="9"/>
      <c r="K327" s="9"/>
      <c r="L327" s="9" t="s">
        <v>822</v>
      </c>
      <c r="M327" s="9"/>
    </row>
    <row r="328" spans="1:13" ht="42.75" customHeight="1" outlineLevel="1" x14ac:dyDescent="0.3">
      <c r="A328" s="9">
        <v>278</v>
      </c>
      <c r="B328" s="9">
        <v>278</v>
      </c>
      <c r="C328" s="9" t="s">
        <v>259</v>
      </c>
      <c r="D328" s="10" t="s">
        <v>551</v>
      </c>
      <c r="E328" s="10">
        <v>339.4</v>
      </c>
      <c r="F328" s="9"/>
      <c r="G328" s="9"/>
      <c r="H328" s="9"/>
      <c r="I328" s="9"/>
      <c r="J328" s="9"/>
      <c r="K328" s="9"/>
      <c r="L328" s="9" t="s">
        <v>823</v>
      </c>
      <c r="M328" s="9"/>
    </row>
    <row r="329" spans="1:13" ht="42.75" customHeight="1" outlineLevel="1" x14ac:dyDescent="0.3">
      <c r="A329" s="9">
        <v>279</v>
      </c>
      <c r="B329" s="9">
        <v>279</v>
      </c>
      <c r="C329" s="9" t="s">
        <v>260</v>
      </c>
      <c r="D329" s="10" t="s">
        <v>556</v>
      </c>
      <c r="E329" s="10">
        <v>3.96</v>
      </c>
      <c r="F329" s="9"/>
      <c r="G329" s="9"/>
      <c r="H329" s="9"/>
      <c r="I329" s="9"/>
      <c r="J329" s="9"/>
      <c r="K329" s="9"/>
      <c r="L329" s="9" t="s">
        <v>824</v>
      </c>
      <c r="M329" s="9"/>
    </row>
    <row r="330" spans="1:13" ht="42.75" customHeight="1" outlineLevel="1" x14ac:dyDescent="0.3">
      <c r="A330" s="9">
        <v>280</v>
      </c>
      <c r="B330" s="9">
        <v>280</v>
      </c>
      <c r="C330" s="9" t="s">
        <v>261</v>
      </c>
      <c r="D330" s="10" t="s">
        <v>553</v>
      </c>
      <c r="E330" s="10">
        <v>276.39</v>
      </c>
      <c r="F330" s="9"/>
      <c r="G330" s="9"/>
      <c r="H330" s="9"/>
      <c r="I330" s="9"/>
      <c r="J330" s="9"/>
      <c r="K330" s="9"/>
      <c r="L330" s="9" t="s">
        <v>825</v>
      </c>
      <c r="M330" s="9"/>
    </row>
    <row r="331" spans="1:13" ht="57" customHeight="1" outlineLevel="1" x14ac:dyDescent="0.3">
      <c r="A331" s="9">
        <v>281</v>
      </c>
      <c r="B331" s="9">
        <v>281</v>
      </c>
      <c r="C331" s="9" t="s">
        <v>262</v>
      </c>
      <c r="D331" s="10" t="s">
        <v>551</v>
      </c>
      <c r="E331" s="10">
        <v>271.14</v>
      </c>
      <c r="F331" s="9"/>
      <c r="G331" s="9"/>
      <c r="H331" s="9"/>
      <c r="I331" s="9"/>
      <c r="J331" s="9"/>
      <c r="K331" s="9"/>
      <c r="L331" s="9" t="s">
        <v>826</v>
      </c>
      <c r="M331" s="9" t="s">
        <v>1068</v>
      </c>
    </row>
    <row r="332" spans="1:13" ht="42.75" customHeight="1" outlineLevel="1" x14ac:dyDescent="0.3">
      <c r="A332" s="9">
        <v>282</v>
      </c>
      <c r="B332" s="9">
        <v>282</v>
      </c>
      <c r="C332" s="9" t="s">
        <v>263</v>
      </c>
      <c r="D332" s="10" t="s">
        <v>552</v>
      </c>
      <c r="E332" s="10">
        <v>2</v>
      </c>
      <c r="F332" s="9"/>
      <c r="G332" s="9"/>
      <c r="H332" s="9"/>
      <c r="I332" s="9"/>
      <c r="J332" s="9"/>
      <c r="K332" s="9"/>
      <c r="L332" s="9" t="s">
        <v>827</v>
      </c>
      <c r="M332" s="9"/>
    </row>
    <row r="333" spans="1:13" ht="28.5" customHeight="1" outlineLevel="1" x14ac:dyDescent="0.3">
      <c r="A333" s="9">
        <v>283</v>
      </c>
      <c r="B333" s="9">
        <v>283</v>
      </c>
      <c r="C333" s="9" t="s">
        <v>264</v>
      </c>
      <c r="D333" s="10" t="s">
        <v>552</v>
      </c>
      <c r="E333" s="10">
        <v>3</v>
      </c>
      <c r="F333" s="9"/>
      <c r="G333" s="9"/>
      <c r="H333" s="9"/>
      <c r="I333" s="9"/>
      <c r="J333" s="9"/>
      <c r="K333" s="9"/>
      <c r="L333" s="9" t="s">
        <v>828</v>
      </c>
      <c r="M333" s="9"/>
    </row>
    <row r="334" spans="1:13" s="3" customFormat="1" ht="57.6" x14ac:dyDescent="0.3">
      <c r="A334" s="6"/>
      <c r="B334" s="6"/>
      <c r="C334" s="6" t="s">
        <v>265</v>
      </c>
      <c r="D334" s="8"/>
      <c r="E334" s="8"/>
      <c r="F334" s="6"/>
      <c r="G334" s="6"/>
      <c r="H334" s="6"/>
      <c r="I334" s="6"/>
      <c r="J334" s="6"/>
      <c r="K334" s="6"/>
      <c r="L334" s="6"/>
      <c r="M334" s="6"/>
    </row>
    <row r="335" spans="1:13" ht="28.5" customHeight="1" outlineLevel="1" x14ac:dyDescent="0.3">
      <c r="A335" s="9">
        <v>284</v>
      </c>
      <c r="B335" s="9">
        <v>284</v>
      </c>
      <c r="C335" s="9" t="s">
        <v>266</v>
      </c>
      <c r="D335" s="10" t="s">
        <v>551</v>
      </c>
      <c r="E335" s="10">
        <v>106.84</v>
      </c>
      <c r="F335" s="9"/>
      <c r="G335" s="9"/>
      <c r="H335" s="9"/>
      <c r="I335" s="9"/>
      <c r="J335" s="9"/>
      <c r="K335" s="9"/>
      <c r="L335" s="9" t="s">
        <v>829</v>
      </c>
      <c r="M335" s="9"/>
    </row>
    <row r="336" spans="1:13" ht="57" customHeight="1" outlineLevel="1" x14ac:dyDescent="0.3">
      <c r="A336" s="9">
        <v>285</v>
      </c>
      <c r="B336" s="9">
        <v>285</v>
      </c>
      <c r="C336" s="9" t="s">
        <v>267</v>
      </c>
      <c r="D336" s="10" t="s">
        <v>551</v>
      </c>
      <c r="E336" s="10">
        <v>44.02</v>
      </c>
      <c r="F336" s="9"/>
      <c r="G336" s="9"/>
      <c r="H336" s="9"/>
      <c r="I336" s="9"/>
      <c r="J336" s="9"/>
      <c r="K336" s="9"/>
      <c r="L336" s="9" t="s">
        <v>830</v>
      </c>
      <c r="M336" s="9"/>
    </row>
    <row r="337" spans="1:13" ht="57" customHeight="1" outlineLevel="1" x14ac:dyDescent="0.3">
      <c r="A337" s="9">
        <v>286</v>
      </c>
      <c r="B337" s="9">
        <v>286</v>
      </c>
      <c r="C337" s="9" t="s">
        <v>268</v>
      </c>
      <c r="D337" s="10" t="s">
        <v>551</v>
      </c>
      <c r="E337" s="10">
        <v>20.88</v>
      </c>
      <c r="F337" s="9"/>
      <c r="G337" s="9"/>
      <c r="H337" s="9"/>
      <c r="I337" s="9"/>
      <c r="J337" s="9"/>
      <c r="K337" s="9"/>
      <c r="L337" s="9" t="s">
        <v>831</v>
      </c>
      <c r="M337" s="9"/>
    </row>
    <row r="338" spans="1:13" ht="42.75" customHeight="1" outlineLevel="1" x14ac:dyDescent="0.3">
      <c r="A338" s="9">
        <v>287</v>
      </c>
      <c r="B338" s="9">
        <v>287</v>
      </c>
      <c r="C338" s="9" t="s">
        <v>269</v>
      </c>
      <c r="D338" s="10" t="s">
        <v>551</v>
      </c>
      <c r="E338" s="10">
        <v>9</v>
      </c>
      <c r="F338" s="9"/>
      <c r="G338" s="9"/>
      <c r="H338" s="9"/>
      <c r="I338" s="9"/>
      <c r="J338" s="9"/>
      <c r="K338" s="9"/>
      <c r="L338" s="9" t="s">
        <v>832</v>
      </c>
      <c r="M338" s="9" t="s">
        <v>1068</v>
      </c>
    </row>
    <row r="339" spans="1:13" ht="42.75" customHeight="1" outlineLevel="1" x14ac:dyDescent="0.3">
      <c r="A339" s="9">
        <v>288</v>
      </c>
      <c r="B339" s="9">
        <v>288</v>
      </c>
      <c r="C339" s="9" t="s">
        <v>270</v>
      </c>
      <c r="D339" s="10" t="s">
        <v>551</v>
      </c>
      <c r="E339" s="10">
        <v>40.68</v>
      </c>
      <c r="F339" s="9"/>
      <c r="G339" s="9"/>
      <c r="H339" s="9"/>
      <c r="I339" s="9"/>
      <c r="J339" s="9"/>
      <c r="K339" s="9"/>
      <c r="L339" s="9" t="s">
        <v>833</v>
      </c>
      <c r="M339" s="9"/>
    </row>
    <row r="340" spans="1:13" ht="71.25" customHeight="1" outlineLevel="1" x14ac:dyDescent="0.3">
      <c r="A340" s="9">
        <v>289</v>
      </c>
      <c r="B340" s="9">
        <v>289</v>
      </c>
      <c r="C340" s="9" t="s">
        <v>271</v>
      </c>
      <c r="D340" s="10" t="s">
        <v>551</v>
      </c>
      <c r="E340" s="10">
        <v>53.6</v>
      </c>
      <c r="F340" s="9"/>
      <c r="G340" s="9"/>
      <c r="H340" s="9"/>
      <c r="I340" s="9"/>
      <c r="J340" s="9"/>
      <c r="K340" s="9"/>
      <c r="L340" s="9" t="s">
        <v>834</v>
      </c>
      <c r="M340" s="9"/>
    </row>
    <row r="341" spans="1:13" s="3" customFormat="1" ht="43.2" x14ac:dyDescent="0.3">
      <c r="A341" s="6"/>
      <c r="B341" s="6"/>
      <c r="C341" s="6" t="s">
        <v>272</v>
      </c>
      <c r="D341" s="8"/>
      <c r="E341" s="8"/>
      <c r="F341" s="6"/>
      <c r="G341" s="6"/>
      <c r="H341" s="6"/>
      <c r="I341" s="6"/>
      <c r="J341" s="6"/>
      <c r="K341" s="6"/>
      <c r="L341" s="6"/>
      <c r="M341" s="6"/>
    </row>
    <row r="342" spans="1:13" ht="42.75" customHeight="1" outlineLevel="1" x14ac:dyDescent="0.3">
      <c r="A342" s="9">
        <v>290</v>
      </c>
      <c r="B342" s="9">
        <v>290</v>
      </c>
      <c r="C342" s="9" t="s">
        <v>273</v>
      </c>
      <c r="D342" s="10" t="s">
        <v>551</v>
      </c>
      <c r="E342" s="10">
        <v>83.16</v>
      </c>
      <c r="F342" s="9"/>
      <c r="G342" s="9"/>
      <c r="H342" s="9"/>
      <c r="I342" s="9"/>
      <c r="J342" s="9"/>
      <c r="K342" s="9"/>
      <c r="L342" s="9" t="s">
        <v>835</v>
      </c>
      <c r="M342" s="9"/>
    </row>
    <row r="343" spans="1:13" ht="28.5" customHeight="1" outlineLevel="1" x14ac:dyDescent="0.3">
      <c r="A343" s="9">
        <v>291</v>
      </c>
      <c r="B343" s="9">
        <v>291</v>
      </c>
      <c r="C343" s="9" t="s">
        <v>257</v>
      </c>
      <c r="D343" s="10" t="s">
        <v>551</v>
      </c>
      <c r="E343" s="10">
        <v>83.16</v>
      </c>
      <c r="F343" s="9"/>
      <c r="G343" s="9"/>
      <c r="H343" s="9"/>
      <c r="I343" s="9"/>
      <c r="J343" s="9"/>
      <c r="K343" s="9"/>
      <c r="L343" s="9" t="s">
        <v>836</v>
      </c>
      <c r="M343" s="9"/>
    </row>
    <row r="344" spans="1:13" ht="42.75" customHeight="1" outlineLevel="1" x14ac:dyDescent="0.3">
      <c r="A344" s="9">
        <v>292</v>
      </c>
      <c r="B344" s="9">
        <v>292</v>
      </c>
      <c r="C344" s="9" t="s">
        <v>256</v>
      </c>
      <c r="D344" s="10" t="s">
        <v>551</v>
      </c>
      <c r="E344" s="10">
        <v>83.16</v>
      </c>
      <c r="F344" s="9"/>
      <c r="G344" s="9"/>
      <c r="H344" s="9"/>
      <c r="I344" s="9"/>
      <c r="J344" s="9"/>
      <c r="K344" s="9"/>
      <c r="L344" s="9" t="s">
        <v>837</v>
      </c>
      <c r="M344" s="9"/>
    </row>
    <row r="345" spans="1:13" ht="28.5" customHeight="1" outlineLevel="1" x14ac:dyDescent="0.3">
      <c r="A345" s="9">
        <v>293</v>
      </c>
      <c r="B345" s="9">
        <v>293</v>
      </c>
      <c r="C345" s="9" t="s">
        <v>255</v>
      </c>
      <c r="D345" s="10" t="s">
        <v>551</v>
      </c>
      <c r="E345" s="10">
        <v>83.16</v>
      </c>
      <c r="F345" s="9"/>
      <c r="G345" s="9"/>
      <c r="H345" s="9"/>
      <c r="I345" s="9"/>
      <c r="J345" s="9"/>
      <c r="K345" s="9"/>
      <c r="L345" s="9" t="s">
        <v>838</v>
      </c>
      <c r="M345" s="9"/>
    </row>
    <row r="346" spans="1:13" ht="28.5" customHeight="1" outlineLevel="1" x14ac:dyDescent="0.3">
      <c r="A346" s="9">
        <v>294</v>
      </c>
      <c r="B346" s="9">
        <v>294</v>
      </c>
      <c r="C346" s="9" t="s">
        <v>254</v>
      </c>
      <c r="D346" s="10" t="s">
        <v>551</v>
      </c>
      <c r="E346" s="10">
        <v>83.16</v>
      </c>
      <c r="F346" s="9"/>
      <c r="G346" s="9"/>
      <c r="H346" s="9"/>
      <c r="I346" s="9"/>
      <c r="J346" s="9"/>
      <c r="K346" s="9"/>
      <c r="L346" s="9" t="s">
        <v>839</v>
      </c>
      <c r="M346" s="9" t="s">
        <v>1068</v>
      </c>
    </row>
    <row r="347" spans="1:13" ht="85.5" customHeight="1" outlineLevel="1" x14ac:dyDescent="0.3">
      <c r="A347" s="9">
        <v>295</v>
      </c>
      <c r="B347" s="9">
        <v>295</v>
      </c>
      <c r="C347" s="9" t="s">
        <v>274</v>
      </c>
      <c r="D347" s="10" t="s">
        <v>551</v>
      </c>
      <c r="E347" s="10">
        <v>28.76</v>
      </c>
      <c r="F347" s="9"/>
      <c r="G347" s="9"/>
      <c r="H347" s="9"/>
      <c r="I347" s="9"/>
      <c r="J347" s="9"/>
      <c r="K347" s="9"/>
      <c r="L347" s="9" t="s">
        <v>840</v>
      </c>
      <c r="M347" s="9"/>
    </row>
    <row r="348" spans="1:13" ht="28.5" customHeight="1" outlineLevel="1" x14ac:dyDescent="0.3">
      <c r="A348" s="9">
        <v>296</v>
      </c>
      <c r="B348" s="9">
        <v>296</v>
      </c>
      <c r="C348" s="9" t="s">
        <v>275</v>
      </c>
      <c r="D348" s="10" t="s">
        <v>552</v>
      </c>
      <c r="E348" s="10">
        <v>30</v>
      </c>
      <c r="F348" s="9"/>
      <c r="G348" s="9"/>
      <c r="H348" s="9"/>
      <c r="I348" s="9"/>
      <c r="J348" s="9"/>
      <c r="K348" s="9"/>
      <c r="L348" s="9" t="s">
        <v>841</v>
      </c>
      <c r="M348" s="9" t="s">
        <v>1070</v>
      </c>
    </row>
    <row r="349" spans="1:13" ht="57" customHeight="1" outlineLevel="1" x14ac:dyDescent="0.3">
      <c r="A349" s="9">
        <v>297</v>
      </c>
      <c r="B349" s="9">
        <v>297</v>
      </c>
      <c r="C349" s="9" t="s">
        <v>276</v>
      </c>
      <c r="D349" s="10" t="s">
        <v>551</v>
      </c>
      <c r="E349" s="10">
        <v>15.39</v>
      </c>
      <c r="F349" s="9"/>
      <c r="G349" s="9"/>
      <c r="H349" s="9"/>
      <c r="I349" s="9"/>
      <c r="J349" s="9"/>
      <c r="K349" s="9"/>
      <c r="L349" s="9" t="s">
        <v>842</v>
      </c>
      <c r="M349" s="9" t="s">
        <v>1068</v>
      </c>
    </row>
    <row r="350" spans="1:13" ht="42.75" customHeight="1" outlineLevel="1" x14ac:dyDescent="0.3">
      <c r="A350" s="9">
        <v>298</v>
      </c>
      <c r="B350" s="9">
        <v>298</v>
      </c>
      <c r="C350" s="9" t="s">
        <v>277</v>
      </c>
      <c r="D350" s="10" t="s">
        <v>551</v>
      </c>
      <c r="E350" s="10">
        <v>10.8</v>
      </c>
      <c r="F350" s="9"/>
      <c r="G350" s="9"/>
      <c r="H350" s="9"/>
      <c r="I350" s="9"/>
      <c r="J350" s="9"/>
      <c r="K350" s="9"/>
      <c r="L350" s="9" t="s">
        <v>843</v>
      </c>
      <c r="M350" s="9"/>
    </row>
    <row r="351" spans="1:13" ht="42.75" customHeight="1" outlineLevel="1" x14ac:dyDescent="0.3">
      <c r="A351" s="9">
        <v>299</v>
      </c>
      <c r="B351" s="9">
        <v>299</v>
      </c>
      <c r="C351" s="9" t="s">
        <v>278</v>
      </c>
      <c r="D351" s="10" t="s">
        <v>551</v>
      </c>
      <c r="E351" s="10">
        <v>25.03</v>
      </c>
      <c r="F351" s="9"/>
      <c r="G351" s="9"/>
      <c r="H351" s="9"/>
      <c r="I351" s="9"/>
      <c r="J351" s="9"/>
      <c r="K351" s="9"/>
      <c r="L351" s="9" t="s">
        <v>844</v>
      </c>
      <c r="M351" s="9"/>
    </row>
    <row r="352" spans="1:13" ht="57" customHeight="1" outlineLevel="1" x14ac:dyDescent="0.3">
      <c r="A352" s="9">
        <v>300</v>
      </c>
      <c r="B352" s="9">
        <v>300</v>
      </c>
      <c r="C352" s="9" t="s">
        <v>279</v>
      </c>
      <c r="D352" s="10" t="s">
        <v>551</v>
      </c>
      <c r="E352" s="10">
        <v>36.24</v>
      </c>
      <c r="F352" s="9"/>
      <c r="G352" s="9"/>
      <c r="H352" s="9"/>
      <c r="I352" s="9"/>
      <c r="J352" s="9"/>
      <c r="K352" s="9"/>
      <c r="L352" s="9" t="s">
        <v>845</v>
      </c>
      <c r="M352" s="9"/>
    </row>
    <row r="353" spans="1:13" ht="71.25" customHeight="1" outlineLevel="1" x14ac:dyDescent="0.3">
      <c r="A353" s="9">
        <v>301</v>
      </c>
      <c r="B353" s="9">
        <v>301</v>
      </c>
      <c r="C353" s="9" t="s">
        <v>280</v>
      </c>
      <c r="D353" s="10" t="s">
        <v>555</v>
      </c>
      <c r="E353" s="10">
        <v>1.3109999999999999</v>
      </c>
      <c r="F353" s="9"/>
      <c r="G353" s="9"/>
      <c r="H353" s="9"/>
      <c r="I353" s="9"/>
      <c r="J353" s="9"/>
      <c r="K353" s="9"/>
      <c r="L353" s="9" t="s">
        <v>846</v>
      </c>
      <c r="M353" s="9"/>
    </row>
    <row r="354" spans="1:13" s="3" customFormat="1" ht="28.8" x14ac:dyDescent="0.3">
      <c r="A354" s="6"/>
      <c r="B354" s="6"/>
      <c r="C354" s="6" t="s">
        <v>281</v>
      </c>
      <c r="D354" s="8"/>
      <c r="E354" s="8"/>
      <c r="F354" s="6"/>
      <c r="G354" s="6"/>
      <c r="H354" s="6"/>
      <c r="I354" s="6"/>
      <c r="J354" s="6"/>
      <c r="K354" s="6"/>
      <c r="L354" s="6"/>
      <c r="M354" s="6"/>
    </row>
    <row r="355" spans="1:13" ht="42.75" customHeight="1" outlineLevel="1" x14ac:dyDescent="0.3">
      <c r="A355" s="9">
        <v>302</v>
      </c>
      <c r="B355" s="9">
        <v>302</v>
      </c>
      <c r="C355" s="9" t="s">
        <v>282</v>
      </c>
      <c r="D355" s="10" t="s">
        <v>554</v>
      </c>
      <c r="E355" s="10">
        <v>678</v>
      </c>
      <c r="F355" s="9"/>
      <c r="G355" s="9"/>
      <c r="H355" s="9"/>
      <c r="I355" s="9"/>
      <c r="J355" s="9"/>
      <c r="K355" s="9"/>
      <c r="L355" s="9" t="s">
        <v>847</v>
      </c>
      <c r="M355" s="9"/>
    </row>
    <row r="356" spans="1:13" ht="42.75" customHeight="1" outlineLevel="1" x14ac:dyDescent="0.3">
      <c r="A356" s="9">
        <v>303</v>
      </c>
      <c r="B356" s="9">
        <v>303</v>
      </c>
      <c r="C356" s="9" t="s">
        <v>283</v>
      </c>
      <c r="D356" s="10" t="s">
        <v>554</v>
      </c>
      <c r="E356" s="10">
        <v>67.8</v>
      </c>
      <c r="F356" s="9"/>
      <c r="G356" s="9"/>
      <c r="H356" s="9"/>
      <c r="I356" s="9"/>
      <c r="J356" s="9"/>
      <c r="K356" s="9"/>
      <c r="L356" s="9" t="s">
        <v>848</v>
      </c>
      <c r="M356" s="9"/>
    </row>
    <row r="357" spans="1:13" ht="42.75" customHeight="1" outlineLevel="1" x14ac:dyDescent="0.3">
      <c r="A357" s="9">
        <v>304</v>
      </c>
      <c r="B357" s="9">
        <v>304</v>
      </c>
      <c r="C357" s="9" t="s">
        <v>284</v>
      </c>
      <c r="D357" s="10" t="s">
        <v>554</v>
      </c>
      <c r="E357" s="10">
        <v>90.4</v>
      </c>
      <c r="F357" s="9"/>
      <c r="G357" s="9"/>
      <c r="H357" s="9"/>
      <c r="I357" s="9"/>
      <c r="J357" s="9"/>
      <c r="K357" s="9"/>
      <c r="L357" s="9" t="s">
        <v>849</v>
      </c>
      <c r="M357" s="9"/>
    </row>
    <row r="358" spans="1:13" ht="42.75" customHeight="1" outlineLevel="1" x14ac:dyDescent="0.3">
      <c r="A358" s="9">
        <v>305</v>
      </c>
      <c r="B358" s="9">
        <v>305</v>
      </c>
      <c r="C358" s="9" t="s">
        <v>285</v>
      </c>
      <c r="D358" s="10" t="s">
        <v>555</v>
      </c>
      <c r="E358" s="10">
        <v>4.6079999999999997</v>
      </c>
      <c r="F358" s="9"/>
      <c r="G358" s="9"/>
      <c r="H358" s="9"/>
      <c r="I358" s="9"/>
      <c r="J358" s="9"/>
      <c r="K358" s="9"/>
      <c r="L358" s="9" t="s">
        <v>850</v>
      </c>
      <c r="M358" s="9"/>
    </row>
    <row r="359" spans="1:13" ht="42.75" customHeight="1" outlineLevel="1" x14ac:dyDescent="0.3">
      <c r="A359" s="9">
        <v>306</v>
      </c>
      <c r="B359" s="9">
        <v>306</v>
      </c>
      <c r="C359" s="9" t="s">
        <v>286</v>
      </c>
      <c r="D359" s="10" t="s">
        <v>554</v>
      </c>
      <c r="E359" s="10">
        <v>48</v>
      </c>
      <c r="F359" s="9"/>
      <c r="G359" s="9"/>
      <c r="H359" s="9"/>
      <c r="I359" s="9"/>
      <c r="J359" s="9"/>
      <c r="K359" s="9"/>
      <c r="L359" s="9" t="s">
        <v>851</v>
      </c>
      <c r="M359" s="9"/>
    </row>
    <row r="360" spans="1:13" ht="42.75" customHeight="1" outlineLevel="1" x14ac:dyDescent="0.3">
      <c r="A360" s="9">
        <v>307</v>
      </c>
      <c r="B360" s="9">
        <v>307</v>
      </c>
      <c r="C360" s="9" t="s">
        <v>287</v>
      </c>
      <c r="D360" s="10" t="s">
        <v>554</v>
      </c>
      <c r="E360" s="10">
        <v>331.69</v>
      </c>
      <c r="F360" s="9"/>
      <c r="G360" s="9"/>
      <c r="H360" s="9"/>
      <c r="I360" s="9"/>
      <c r="J360" s="9"/>
      <c r="K360" s="9"/>
      <c r="L360" s="9" t="s">
        <v>852</v>
      </c>
      <c r="M360" s="9"/>
    </row>
    <row r="361" spans="1:13" ht="57" customHeight="1" outlineLevel="1" x14ac:dyDescent="0.3">
      <c r="A361" s="9">
        <v>308</v>
      </c>
      <c r="B361" s="9">
        <v>308</v>
      </c>
      <c r="C361" s="9" t="s">
        <v>288</v>
      </c>
      <c r="D361" s="10" t="s">
        <v>554</v>
      </c>
      <c r="E361" s="10">
        <v>7.23</v>
      </c>
      <c r="F361" s="9"/>
      <c r="G361" s="9"/>
      <c r="H361" s="9"/>
      <c r="I361" s="9"/>
      <c r="J361" s="9"/>
      <c r="K361" s="9"/>
      <c r="L361" s="9" t="s">
        <v>853</v>
      </c>
      <c r="M361" s="9"/>
    </row>
    <row r="362" spans="1:13" ht="99.75" customHeight="1" outlineLevel="1" x14ac:dyDescent="0.3">
      <c r="A362" s="9">
        <v>309</v>
      </c>
      <c r="B362" s="9">
        <v>309</v>
      </c>
      <c r="C362" s="9" t="s">
        <v>289</v>
      </c>
      <c r="D362" s="10" t="s">
        <v>555</v>
      </c>
      <c r="E362" s="10">
        <v>2.81</v>
      </c>
      <c r="F362" s="9"/>
      <c r="G362" s="9"/>
      <c r="H362" s="9"/>
      <c r="I362" s="9"/>
      <c r="J362" s="9"/>
      <c r="K362" s="9"/>
      <c r="L362" s="9" t="s">
        <v>854</v>
      </c>
      <c r="M362" s="9"/>
    </row>
    <row r="363" spans="1:13" s="3" customFormat="1" ht="28.8" x14ac:dyDescent="0.3">
      <c r="A363" s="6"/>
      <c r="B363" s="6"/>
      <c r="C363" s="6" t="s">
        <v>290</v>
      </c>
      <c r="D363" s="8"/>
      <c r="E363" s="8"/>
      <c r="F363" s="6"/>
      <c r="G363" s="6"/>
      <c r="H363" s="6"/>
      <c r="I363" s="6"/>
      <c r="J363" s="6"/>
      <c r="K363" s="6"/>
      <c r="L363" s="6"/>
      <c r="M363" s="6"/>
    </row>
    <row r="364" spans="1:13" ht="42.75" customHeight="1" outlineLevel="1" x14ac:dyDescent="0.3">
      <c r="A364" s="9">
        <v>310</v>
      </c>
      <c r="B364" s="9">
        <v>310</v>
      </c>
      <c r="C364" s="9" t="s">
        <v>291</v>
      </c>
      <c r="D364" s="10" t="s">
        <v>554</v>
      </c>
      <c r="E364" s="10">
        <v>511.2</v>
      </c>
      <c r="F364" s="9"/>
      <c r="G364" s="9"/>
      <c r="H364" s="9"/>
      <c r="I364" s="9"/>
      <c r="J364" s="9"/>
      <c r="K364" s="9"/>
      <c r="L364" s="9" t="s">
        <v>855</v>
      </c>
      <c r="M364" s="9"/>
    </row>
    <row r="365" spans="1:13" ht="85.5" customHeight="1" outlineLevel="1" x14ac:dyDescent="0.3">
      <c r="A365" s="9">
        <v>311</v>
      </c>
      <c r="B365" s="9">
        <v>311</v>
      </c>
      <c r="C365" s="9" t="s">
        <v>292</v>
      </c>
      <c r="D365" s="10" t="s">
        <v>554</v>
      </c>
      <c r="E365" s="10">
        <v>375.15</v>
      </c>
      <c r="F365" s="9"/>
      <c r="G365" s="9"/>
      <c r="H365" s="9"/>
      <c r="I365" s="9"/>
      <c r="J365" s="9"/>
      <c r="K365" s="9"/>
      <c r="L365" s="9" t="s">
        <v>856</v>
      </c>
      <c r="M365" s="9"/>
    </row>
    <row r="366" spans="1:13" ht="85.5" customHeight="1" outlineLevel="1" x14ac:dyDescent="0.3">
      <c r="A366" s="9">
        <v>312</v>
      </c>
      <c r="B366" s="9">
        <v>312</v>
      </c>
      <c r="C366" s="9" t="s">
        <v>293</v>
      </c>
      <c r="D366" s="10" t="s">
        <v>554</v>
      </c>
      <c r="E366" s="10">
        <v>1012.04</v>
      </c>
      <c r="F366" s="9"/>
      <c r="G366" s="9"/>
      <c r="H366" s="9"/>
      <c r="I366" s="9"/>
      <c r="J366" s="9"/>
      <c r="K366" s="9"/>
      <c r="L366" s="9" t="s">
        <v>857</v>
      </c>
      <c r="M366" s="9"/>
    </row>
    <row r="367" spans="1:13" ht="42.75" customHeight="1" outlineLevel="1" x14ac:dyDescent="0.3">
      <c r="A367" s="9">
        <v>313</v>
      </c>
      <c r="B367" s="9">
        <v>313</v>
      </c>
      <c r="C367" s="9" t="s">
        <v>294</v>
      </c>
      <c r="D367" s="10" t="s">
        <v>554</v>
      </c>
      <c r="E367" s="10">
        <v>389.57</v>
      </c>
      <c r="F367" s="9"/>
      <c r="G367" s="9"/>
      <c r="H367" s="9"/>
      <c r="I367" s="9"/>
      <c r="J367" s="9"/>
      <c r="K367" s="9"/>
      <c r="L367" s="9" t="s">
        <v>858</v>
      </c>
      <c r="M367" s="9"/>
    </row>
    <row r="368" spans="1:13" s="3" customFormat="1" x14ac:dyDescent="0.3">
      <c r="A368" s="6"/>
      <c r="B368" s="6"/>
      <c r="C368" s="7" t="s">
        <v>63</v>
      </c>
      <c r="D368" s="7"/>
      <c r="E368" s="7"/>
      <c r="F368" s="7"/>
      <c r="G368" s="7"/>
      <c r="H368" s="7"/>
      <c r="I368" s="7"/>
      <c r="J368" s="7"/>
      <c r="K368" s="7"/>
      <c r="L368" s="7"/>
      <c r="M368" s="6"/>
    </row>
    <row r="369" spans="1:13" s="3" customFormat="1" ht="28.8" x14ac:dyDescent="0.3">
      <c r="A369" s="6"/>
      <c r="B369" s="6"/>
      <c r="C369" s="6" t="s">
        <v>295</v>
      </c>
      <c r="D369" s="8"/>
      <c r="E369" s="8"/>
      <c r="F369" s="6"/>
      <c r="G369" s="6"/>
      <c r="H369" s="6"/>
      <c r="I369" s="6"/>
      <c r="J369" s="6"/>
      <c r="K369" s="6"/>
      <c r="L369" s="6"/>
      <c r="M369" s="6"/>
    </row>
    <row r="370" spans="1:13" ht="128.25" customHeight="1" outlineLevel="1" x14ac:dyDescent="0.3">
      <c r="A370" s="9">
        <v>314</v>
      </c>
      <c r="B370" s="9">
        <v>314</v>
      </c>
      <c r="C370" s="9" t="s">
        <v>296</v>
      </c>
      <c r="D370" s="10" t="s">
        <v>554</v>
      </c>
      <c r="E370" s="10">
        <v>654.11</v>
      </c>
      <c r="F370" s="9"/>
      <c r="G370" s="9"/>
      <c r="H370" s="9"/>
      <c r="I370" s="9"/>
      <c r="J370" s="9"/>
      <c r="K370" s="9"/>
      <c r="L370" s="9" t="s">
        <v>859</v>
      </c>
      <c r="M370" s="9"/>
    </row>
    <row r="371" spans="1:13" ht="114" customHeight="1" outlineLevel="1" x14ac:dyDescent="0.3">
      <c r="A371" s="9">
        <v>315</v>
      </c>
      <c r="B371" s="9">
        <v>315</v>
      </c>
      <c r="C371" s="9" t="s">
        <v>297</v>
      </c>
      <c r="D371" s="10" t="s">
        <v>554</v>
      </c>
      <c r="E371" s="10">
        <v>88.67</v>
      </c>
      <c r="F371" s="9"/>
      <c r="G371" s="9"/>
      <c r="H371" s="9"/>
      <c r="I371" s="9"/>
      <c r="J371" s="9"/>
      <c r="K371" s="9"/>
      <c r="L371" s="9" t="s">
        <v>860</v>
      </c>
      <c r="M371" s="9"/>
    </row>
    <row r="372" spans="1:13" ht="42.75" customHeight="1" outlineLevel="1" x14ac:dyDescent="0.3">
      <c r="A372" s="9">
        <v>316</v>
      </c>
      <c r="B372" s="9">
        <v>316</v>
      </c>
      <c r="C372" s="9" t="s">
        <v>298</v>
      </c>
      <c r="D372" s="10" t="s">
        <v>554</v>
      </c>
      <c r="E372" s="10">
        <v>65.3</v>
      </c>
      <c r="F372" s="9"/>
      <c r="G372" s="9"/>
      <c r="H372" s="9"/>
      <c r="I372" s="9"/>
      <c r="J372" s="9"/>
      <c r="K372" s="9"/>
      <c r="L372" s="9" t="s">
        <v>861</v>
      </c>
      <c r="M372" s="9"/>
    </row>
    <row r="373" spans="1:13" ht="14.25" customHeight="1" outlineLevel="1" x14ac:dyDescent="0.3">
      <c r="A373" s="9">
        <v>317</v>
      </c>
      <c r="B373" s="9">
        <v>317</v>
      </c>
      <c r="C373" s="9" t="s">
        <v>299</v>
      </c>
      <c r="D373" s="10" t="s">
        <v>554</v>
      </c>
      <c r="E373" s="10">
        <v>58.95</v>
      </c>
      <c r="F373" s="9"/>
      <c r="G373" s="9"/>
      <c r="H373" s="9"/>
      <c r="I373" s="9"/>
      <c r="J373" s="9"/>
      <c r="K373" s="9"/>
      <c r="L373" s="9" t="s">
        <v>862</v>
      </c>
      <c r="M373" s="9"/>
    </row>
    <row r="374" spans="1:13" ht="57" customHeight="1" outlineLevel="1" x14ac:dyDescent="0.3">
      <c r="A374" s="9">
        <v>318</v>
      </c>
      <c r="B374" s="9">
        <v>318</v>
      </c>
      <c r="C374" s="9" t="s">
        <v>299</v>
      </c>
      <c r="D374" s="10" t="s">
        <v>554</v>
      </c>
      <c r="E374" s="10">
        <v>4.2640000000000002</v>
      </c>
      <c r="F374" s="9"/>
      <c r="G374" s="9"/>
      <c r="H374" s="9"/>
      <c r="I374" s="9"/>
      <c r="J374" s="9"/>
      <c r="K374" s="9"/>
      <c r="L374" s="9" t="s">
        <v>863</v>
      </c>
      <c r="M374" s="9"/>
    </row>
    <row r="375" spans="1:13" s="3" customFormat="1" ht="43.2" x14ac:dyDescent="0.3">
      <c r="A375" s="6"/>
      <c r="B375" s="6"/>
      <c r="C375" s="6" t="s">
        <v>300</v>
      </c>
      <c r="D375" s="8"/>
      <c r="E375" s="8"/>
      <c r="F375" s="6"/>
      <c r="G375" s="6"/>
      <c r="H375" s="6"/>
      <c r="I375" s="6"/>
      <c r="J375" s="6"/>
      <c r="K375" s="6"/>
      <c r="L375" s="6"/>
      <c r="M375" s="6"/>
    </row>
    <row r="376" spans="1:13" ht="42.75" customHeight="1" outlineLevel="1" x14ac:dyDescent="0.3">
      <c r="A376" s="9">
        <v>319</v>
      </c>
      <c r="B376" s="9">
        <v>319</v>
      </c>
      <c r="C376" s="9" t="s">
        <v>92</v>
      </c>
      <c r="D376" s="10" t="s">
        <v>552</v>
      </c>
      <c r="E376" s="10">
        <v>4</v>
      </c>
      <c r="F376" s="9"/>
      <c r="G376" s="9"/>
      <c r="H376" s="9"/>
      <c r="I376" s="9"/>
      <c r="J376" s="9"/>
      <c r="K376" s="9"/>
      <c r="L376" s="9" t="s">
        <v>864</v>
      </c>
      <c r="M376" s="9"/>
    </row>
    <row r="377" spans="1:13" ht="42.75" customHeight="1" outlineLevel="1" x14ac:dyDescent="0.3">
      <c r="A377" s="9">
        <v>320</v>
      </c>
      <c r="B377" s="9">
        <v>320</v>
      </c>
      <c r="C377" s="9" t="s">
        <v>93</v>
      </c>
      <c r="D377" s="10" t="s">
        <v>556</v>
      </c>
      <c r="E377" s="10">
        <v>2.7E-2</v>
      </c>
      <c r="F377" s="9"/>
      <c r="G377" s="9"/>
      <c r="H377" s="9"/>
      <c r="I377" s="9"/>
      <c r="J377" s="9"/>
      <c r="K377" s="9"/>
      <c r="L377" s="9" t="s">
        <v>865</v>
      </c>
      <c r="M377" s="9"/>
    </row>
    <row r="378" spans="1:13" ht="57" customHeight="1" outlineLevel="1" x14ac:dyDescent="0.3">
      <c r="A378" s="9">
        <v>321</v>
      </c>
      <c r="B378" s="9">
        <v>321</v>
      </c>
      <c r="C378" s="9" t="s">
        <v>95</v>
      </c>
      <c r="D378" s="10" t="s">
        <v>556</v>
      </c>
      <c r="E378" s="10">
        <v>7.0000000000000001E-3</v>
      </c>
      <c r="F378" s="9"/>
      <c r="G378" s="9"/>
      <c r="H378" s="9"/>
      <c r="I378" s="9"/>
      <c r="J378" s="9"/>
      <c r="K378" s="9"/>
      <c r="L378" s="9" t="s">
        <v>866</v>
      </c>
      <c r="M378" s="9"/>
    </row>
    <row r="379" spans="1:13" ht="71.25" customHeight="1" outlineLevel="1" x14ac:dyDescent="0.3">
      <c r="A379" s="9">
        <v>322</v>
      </c>
      <c r="B379" s="9">
        <v>322</v>
      </c>
      <c r="C379" s="9" t="s">
        <v>94</v>
      </c>
      <c r="D379" s="10" t="s">
        <v>556</v>
      </c>
      <c r="E379" s="10">
        <v>3.7999999999999999E-2</v>
      </c>
      <c r="F379" s="9"/>
      <c r="G379" s="9"/>
      <c r="H379" s="9"/>
      <c r="I379" s="9"/>
      <c r="J379" s="9"/>
      <c r="K379" s="9"/>
      <c r="L379" s="9" t="s">
        <v>867</v>
      </c>
      <c r="M379" s="9"/>
    </row>
    <row r="380" spans="1:13" s="3" customFormat="1" ht="28.8" x14ac:dyDescent="0.3">
      <c r="A380" s="6"/>
      <c r="B380" s="6"/>
      <c r="C380" s="6" t="s">
        <v>301</v>
      </c>
      <c r="D380" s="8"/>
      <c r="E380" s="8"/>
      <c r="F380" s="6"/>
      <c r="G380" s="6"/>
      <c r="H380" s="6"/>
      <c r="I380" s="6"/>
      <c r="J380" s="6"/>
      <c r="K380" s="6"/>
      <c r="L380" s="6"/>
      <c r="M380" s="6"/>
    </row>
    <row r="381" spans="1:13" ht="114" customHeight="1" outlineLevel="1" x14ac:dyDescent="0.3">
      <c r="A381" s="9">
        <v>323</v>
      </c>
      <c r="B381" s="9">
        <v>323</v>
      </c>
      <c r="C381" s="9" t="s">
        <v>302</v>
      </c>
      <c r="D381" s="10" t="s">
        <v>555</v>
      </c>
      <c r="E381" s="10">
        <v>4.7679999999999998</v>
      </c>
      <c r="F381" s="9"/>
      <c r="G381" s="9"/>
      <c r="H381" s="9"/>
      <c r="I381" s="9"/>
      <c r="J381" s="9"/>
      <c r="K381" s="9"/>
      <c r="L381" s="9" t="s">
        <v>868</v>
      </c>
      <c r="M381" s="9"/>
    </row>
    <row r="382" spans="1:13" ht="42.75" customHeight="1" outlineLevel="1" x14ac:dyDescent="0.3">
      <c r="A382" s="9">
        <v>324</v>
      </c>
      <c r="B382" s="9">
        <v>324</v>
      </c>
      <c r="C382" s="9" t="s">
        <v>303</v>
      </c>
      <c r="D382" s="10" t="s">
        <v>554</v>
      </c>
      <c r="E382" s="10">
        <v>50.17</v>
      </c>
      <c r="F382" s="9"/>
      <c r="G382" s="9"/>
      <c r="H382" s="9"/>
      <c r="I382" s="9"/>
      <c r="J382" s="9"/>
      <c r="K382" s="9"/>
      <c r="L382" s="9" t="s">
        <v>869</v>
      </c>
      <c r="M382" s="9"/>
    </row>
    <row r="383" spans="1:13" ht="71.25" customHeight="1" outlineLevel="1" x14ac:dyDescent="0.3">
      <c r="A383" s="9">
        <v>325</v>
      </c>
      <c r="B383" s="9">
        <v>325</v>
      </c>
      <c r="C383" s="9" t="s">
        <v>299</v>
      </c>
      <c r="D383" s="10" t="s">
        <v>555</v>
      </c>
      <c r="E383" s="10">
        <v>1.149</v>
      </c>
      <c r="F383" s="9"/>
      <c r="G383" s="9"/>
      <c r="H383" s="9"/>
      <c r="I383" s="9"/>
      <c r="J383" s="9"/>
      <c r="K383" s="9"/>
      <c r="L383" s="9" t="s">
        <v>870</v>
      </c>
      <c r="M383" s="9"/>
    </row>
    <row r="384" spans="1:13" ht="42.75" customHeight="1" outlineLevel="1" x14ac:dyDescent="0.3">
      <c r="A384" s="9">
        <v>326</v>
      </c>
      <c r="B384" s="9">
        <v>326</v>
      </c>
      <c r="C384" s="9" t="s">
        <v>299</v>
      </c>
      <c r="D384" s="10" t="s">
        <v>554</v>
      </c>
      <c r="E384" s="10">
        <v>3.2240000000000002</v>
      </c>
      <c r="F384" s="9"/>
      <c r="G384" s="9"/>
      <c r="H384" s="9"/>
      <c r="I384" s="9"/>
      <c r="J384" s="9"/>
      <c r="K384" s="9"/>
      <c r="L384" s="9" t="s">
        <v>871</v>
      </c>
      <c r="M384" s="9"/>
    </row>
    <row r="385" spans="1:13" s="3" customFormat="1" ht="43.2" x14ac:dyDescent="0.3">
      <c r="A385" s="6"/>
      <c r="B385" s="6"/>
      <c r="C385" s="6" t="s">
        <v>304</v>
      </c>
      <c r="D385" s="8"/>
      <c r="E385" s="8"/>
      <c r="F385" s="6"/>
      <c r="G385" s="6"/>
      <c r="H385" s="6"/>
      <c r="I385" s="6"/>
      <c r="J385" s="6"/>
      <c r="K385" s="6"/>
      <c r="L385" s="6"/>
      <c r="M385" s="6"/>
    </row>
    <row r="386" spans="1:13" ht="42.75" customHeight="1" outlineLevel="1" x14ac:dyDescent="0.3">
      <c r="A386" s="9">
        <v>327</v>
      </c>
      <c r="B386" s="9">
        <v>327</v>
      </c>
      <c r="C386" s="9" t="s">
        <v>92</v>
      </c>
      <c r="D386" s="10" t="s">
        <v>552</v>
      </c>
      <c r="E386" s="10">
        <v>2</v>
      </c>
      <c r="F386" s="9"/>
      <c r="G386" s="9"/>
      <c r="H386" s="9"/>
      <c r="I386" s="9"/>
      <c r="J386" s="9"/>
      <c r="K386" s="9"/>
      <c r="L386" s="9" t="s">
        <v>872</v>
      </c>
      <c r="M386" s="9"/>
    </row>
    <row r="387" spans="1:13" ht="42.75" customHeight="1" outlineLevel="1" x14ac:dyDescent="0.3">
      <c r="A387" s="9">
        <v>328</v>
      </c>
      <c r="B387" s="9">
        <v>328</v>
      </c>
      <c r="C387" s="9" t="s">
        <v>93</v>
      </c>
      <c r="D387" s="10" t="s">
        <v>556</v>
      </c>
      <c r="E387" s="10">
        <v>1.4E-2</v>
      </c>
      <c r="F387" s="9"/>
      <c r="G387" s="9"/>
      <c r="H387" s="9"/>
      <c r="I387" s="9"/>
      <c r="J387" s="9"/>
      <c r="K387" s="9"/>
      <c r="L387" s="9" t="s">
        <v>873</v>
      </c>
      <c r="M387" s="9"/>
    </row>
    <row r="388" spans="1:13" ht="57" customHeight="1" outlineLevel="1" x14ac:dyDescent="0.3">
      <c r="A388" s="9">
        <v>329</v>
      </c>
      <c r="B388" s="9">
        <v>329</v>
      </c>
      <c r="C388" s="9" t="s">
        <v>95</v>
      </c>
      <c r="D388" s="10" t="s">
        <v>556</v>
      </c>
      <c r="E388" s="10">
        <v>2.1999999999999999E-2</v>
      </c>
      <c r="F388" s="9"/>
      <c r="G388" s="9"/>
      <c r="H388" s="9"/>
      <c r="I388" s="9"/>
      <c r="J388" s="9"/>
      <c r="K388" s="9"/>
      <c r="L388" s="9" t="s">
        <v>874</v>
      </c>
      <c r="M388" s="9"/>
    </row>
    <row r="389" spans="1:13" ht="71.25" customHeight="1" outlineLevel="1" x14ac:dyDescent="0.3">
      <c r="A389" s="9">
        <v>330</v>
      </c>
      <c r="B389" s="9">
        <v>330</v>
      </c>
      <c r="C389" s="9" t="s">
        <v>94</v>
      </c>
      <c r="D389" s="10" t="s">
        <v>556</v>
      </c>
      <c r="E389" s="10">
        <v>2.1999999999999999E-2</v>
      </c>
      <c r="F389" s="9"/>
      <c r="G389" s="9"/>
      <c r="H389" s="9"/>
      <c r="I389" s="9"/>
      <c r="J389" s="9"/>
      <c r="K389" s="9"/>
      <c r="L389" s="9" t="s">
        <v>875</v>
      </c>
      <c r="M389" s="9"/>
    </row>
    <row r="390" spans="1:13" s="3" customFormat="1" ht="28.8" x14ac:dyDescent="0.3">
      <c r="A390" s="6"/>
      <c r="B390" s="6"/>
      <c r="C390" s="6" t="s">
        <v>305</v>
      </c>
      <c r="D390" s="8"/>
      <c r="E390" s="8"/>
      <c r="F390" s="6"/>
      <c r="G390" s="6"/>
      <c r="H390" s="6"/>
      <c r="I390" s="6"/>
      <c r="J390" s="6"/>
      <c r="K390" s="6"/>
      <c r="L390" s="6"/>
      <c r="M390" s="6"/>
    </row>
    <row r="391" spans="1:13" ht="57" customHeight="1" outlineLevel="1" x14ac:dyDescent="0.3">
      <c r="A391" s="9">
        <v>331</v>
      </c>
      <c r="B391" s="9">
        <v>331</v>
      </c>
      <c r="C391" s="9" t="s">
        <v>306</v>
      </c>
      <c r="D391" s="10" t="s">
        <v>554</v>
      </c>
      <c r="E391" s="10">
        <v>541.75</v>
      </c>
      <c r="F391" s="9"/>
      <c r="G391" s="9"/>
      <c r="H391" s="9"/>
      <c r="I391" s="9"/>
      <c r="J391" s="9"/>
      <c r="K391" s="9"/>
      <c r="L391" s="9" t="s">
        <v>876</v>
      </c>
      <c r="M391" s="9"/>
    </row>
    <row r="392" spans="1:13" s="3" customFormat="1" x14ac:dyDescent="0.3">
      <c r="A392" s="6"/>
      <c r="B392" s="6"/>
      <c r="C392" s="6" t="s">
        <v>307</v>
      </c>
      <c r="D392" s="8"/>
      <c r="E392" s="8"/>
      <c r="F392" s="6"/>
      <c r="G392" s="6"/>
      <c r="H392" s="6"/>
      <c r="I392" s="6"/>
      <c r="J392" s="6"/>
      <c r="K392" s="6"/>
      <c r="L392" s="6"/>
      <c r="M392" s="6"/>
    </row>
    <row r="393" spans="1:13" ht="71.25" customHeight="1" outlineLevel="1" x14ac:dyDescent="0.3">
      <c r="A393" s="9">
        <v>332</v>
      </c>
      <c r="B393" s="9">
        <v>332</v>
      </c>
      <c r="C393" s="9" t="s">
        <v>308</v>
      </c>
      <c r="D393" s="10" t="s">
        <v>554</v>
      </c>
      <c r="E393" s="10">
        <v>7.59</v>
      </c>
      <c r="F393" s="9"/>
      <c r="G393" s="9"/>
      <c r="H393" s="9"/>
      <c r="I393" s="9"/>
      <c r="J393" s="9"/>
      <c r="K393" s="9"/>
      <c r="L393" s="9" t="s">
        <v>877</v>
      </c>
      <c r="M393" s="9"/>
    </row>
    <row r="394" spans="1:13" s="3" customFormat="1" ht="28.8" x14ac:dyDescent="0.3">
      <c r="A394" s="6"/>
      <c r="B394" s="6"/>
      <c r="C394" s="6" t="s">
        <v>309</v>
      </c>
      <c r="D394" s="8"/>
      <c r="E394" s="8"/>
      <c r="F394" s="6"/>
      <c r="G394" s="6"/>
      <c r="H394" s="6"/>
      <c r="I394" s="6"/>
      <c r="J394" s="6"/>
      <c r="K394" s="6"/>
      <c r="L394" s="6"/>
      <c r="M394" s="6"/>
    </row>
    <row r="395" spans="1:13" ht="28.5" customHeight="1" outlineLevel="1" x14ac:dyDescent="0.3">
      <c r="A395" s="9">
        <v>333</v>
      </c>
      <c r="B395" s="9">
        <v>333</v>
      </c>
      <c r="C395" s="9" t="s">
        <v>310</v>
      </c>
      <c r="D395" s="10" t="s">
        <v>556</v>
      </c>
      <c r="E395" s="10">
        <v>2.91</v>
      </c>
      <c r="F395" s="9"/>
      <c r="G395" s="9"/>
      <c r="H395" s="9"/>
      <c r="I395" s="9"/>
      <c r="J395" s="9"/>
      <c r="K395" s="9"/>
      <c r="L395" s="9" t="s">
        <v>878</v>
      </c>
      <c r="M395" s="9"/>
    </row>
    <row r="396" spans="1:13" ht="42.75" customHeight="1" outlineLevel="1" x14ac:dyDescent="0.3">
      <c r="A396" s="9">
        <v>334</v>
      </c>
      <c r="B396" s="9">
        <v>334</v>
      </c>
      <c r="C396" s="9" t="s">
        <v>311</v>
      </c>
      <c r="D396" s="10" t="s">
        <v>556</v>
      </c>
      <c r="E396" s="10">
        <v>0.06</v>
      </c>
      <c r="F396" s="9"/>
      <c r="G396" s="9"/>
      <c r="H396" s="9"/>
      <c r="I396" s="9"/>
      <c r="J396" s="9"/>
      <c r="K396" s="9"/>
      <c r="L396" s="9"/>
      <c r="M396" s="9"/>
    </row>
    <row r="397" spans="1:13" ht="28.5" customHeight="1" outlineLevel="1" x14ac:dyDescent="0.3">
      <c r="A397" s="9">
        <v>335</v>
      </c>
      <c r="B397" s="9">
        <v>335</v>
      </c>
      <c r="C397" s="9" t="s">
        <v>312</v>
      </c>
      <c r="D397" s="10" t="s">
        <v>552</v>
      </c>
      <c r="E397" s="10">
        <v>5</v>
      </c>
      <c r="F397" s="9"/>
      <c r="G397" s="9"/>
      <c r="H397" s="9"/>
      <c r="I397" s="9"/>
      <c r="J397" s="9"/>
      <c r="K397" s="9"/>
      <c r="L397" s="9" t="s">
        <v>879</v>
      </c>
      <c r="M397" s="9" t="s">
        <v>1070</v>
      </c>
    </row>
    <row r="398" spans="1:13" ht="42.75" customHeight="1" outlineLevel="1" x14ac:dyDescent="0.3">
      <c r="A398" s="9">
        <v>336</v>
      </c>
      <c r="B398" s="9">
        <v>336</v>
      </c>
      <c r="C398" s="9" t="s">
        <v>313</v>
      </c>
      <c r="D398" s="10" t="s">
        <v>551</v>
      </c>
      <c r="E398" s="10">
        <v>8.25</v>
      </c>
      <c r="F398" s="9"/>
      <c r="G398" s="9"/>
      <c r="H398" s="9"/>
      <c r="I398" s="9"/>
      <c r="J398" s="9"/>
      <c r="K398" s="9"/>
      <c r="L398" s="9" t="s">
        <v>880</v>
      </c>
      <c r="M398" s="9"/>
    </row>
    <row r="399" spans="1:13" s="3" customFormat="1" ht="28.8" x14ac:dyDescent="0.3">
      <c r="A399" s="6"/>
      <c r="B399" s="6"/>
      <c r="C399" s="6" t="s">
        <v>314</v>
      </c>
      <c r="D399" s="8"/>
      <c r="E399" s="8"/>
      <c r="F399" s="6"/>
      <c r="G399" s="6"/>
      <c r="H399" s="6"/>
      <c r="I399" s="6"/>
      <c r="J399" s="6"/>
      <c r="K399" s="6"/>
      <c r="L399" s="6"/>
      <c r="M399" s="6"/>
    </row>
    <row r="400" spans="1:13" ht="28.5" customHeight="1" outlineLevel="1" x14ac:dyDescent="0.3">
      <c r="A400" s="9">
        <v>337</v>
      </c>
      <c r="B400" s="9">
        <v>337</v>
      </c>
      <c r="C400" s="9" t="s">
        <v>315</v>
      </c>
      <c r="D400" s="10" t="s">
        <v>556</v>
      </c>
      <c r="E400" s="10">
        <v>3.07</v>
      </c>
      <c r="F400" s="9"/>
      <c r="G400" s="9"/>
      <c r="H400" s="9"/>
      <c r="I400" s="9"/>
      <c r="J400" s="9"/>
      <c r="K400" s="9"/>
      <c r="L400" s="9" t="s">
        <v>881</v>
      </c>
      <c r="M400" s="9"/>
    </row>
    <row r="401" spans="1:13" s="3" customFormat="1" ht="28.8" x14ac:dyDescent="0.3">
      <c r="A401" s="6"/>
      <c r="B401" s="6"/>
      <c r="C401" s="6" t="s">
        <v>316</v>
      </c>
      <c r="D401" s="8"/>
      <c r="E401" s="8"/>
      <c r="F401" s="6"/>
      <c r="G401" s="6"/>
      <c r="H401" s="6"/>
      <c r="I401" s="6"/>
      <c r="J401" s="6"/>
      <c r="K401" s="6"/>
      <c r="L401" s="6"/>
      <c r="M401" s="6"/>
    </row>
    <row r="402" spans="1:13" ht="28.5" customHeight="1" outlineLevel="1" x14ac:dyDescent="0.3">
      <c r="A402" s="9">
        <v>338</v>
      </c>
      <c r="B402" s="9">
        <v>338</v>
      </c>
      <c r="C402" s="9" t="s">
        <v>317</v>
      </c>
      <c r="D402" s="10" t="s">
        <v>556</v>
      </c>
      <c r="E402" s="10">
        <v>0.14316999999999999</v>
      </c>
      <c r="F402" s="9"/>
      <c r="G402" s="9"/>
      <c r="H402" s="9"/>
      <c r="I402" s="9"/>
      <c r="J402" s="9"/>
      <c r="K402" s="9"/>
      <c r="L402" s="9" t="s">
        <v>882</v>
      </c>
      <c r="M402" s="9"/>
    </row>
    <row r="403" spans="1:13" ht="28.5" customHeight="1" outlineLevel="1" x14ac:dyDescent="0.3">
      <c r="A403" s="9">
        <v>339</v>
      </c>
      <c r="B403" s="9">
        <v>339</v>
      </c>
      <c r="C403" s="9" t="s">
        <v>318</v>
      </c>
      <c r="D403" s="10" t="s">
        <v>554</v>
      </c>
      <c r="E403" s="10">
        <v>16.11</v>
      </c>
      <c r="F403" s="9"/>
      <c r="G403" s="9"/>
      <c r="H403" s="9"/>
      <c r="I403" s="9"/>
      <c r="J403" s="9"/>
      <c r="K403" s="9"/>
      <c r="L403" s="9" t="s">
        <v>883</v>
      </c>
      <c r="M403" s="9"/>
    </row>
    <row r="404" spans="1:13" s="3" customFormat="1" ht="43.2" x14ac:dyDescent="0.3">
      <c r="A404" s="6"/>
      <c r="B404" s="6"/>
      <c r="C404" s="6" t="s">
        <v>319</v>
      </c>
      <c r="D404" s="8"/>
      <c r="E404" s="8"/>
      <c r="F404" s="6"/>
      <c r="G404" s="6"/>
      <c r="H404" s="6"/>
      <c r="I404" s="6"/>
      <c r="J404" s="6"/>
      <c r="K404" s="6"/>
      <c r="L404" s="6"/>
      <c r="M404" s="6"/>
    </row>
    <row r="405" spans="1:13" ht="42.75" customHeight="1" outlineLevel="1" x14ac:dyDescent="0.3">
      <c r="A405" s="9">
        <v>340</v>
      </c>
      <c r="B405" s="9">
        <v>340</v>
      </c>
      <c r="C405" s="9" t="s">
        <v>320</v>
      </c>
      <c r="D405" s="10" t="s">
        <v>556</v>
      </c>
      <c r="E405" s="10">
        <v>0.08</v>
      </c>
      <c r="F405" s="9"/>
      <c r="G405" s="9"/>
      <c r="H405" s="9"/>
      <c r="I405" s="9"/>
      <c r="J405" s="9"/>
      <c r="K405" s="9"/>
      <c r="L405" s="9" t="s">
        <v>884</v>
      </c>
      <c r="M405" s="9"/>
    </row>
    <row r="406" spans="1:13" s="3" customFormat="1" ht="75" customHeight="1" x14ac:dyDescent="0.3">
      <c r="A406" s="6"/>
      <c r="B406" s="6"/>
      <c r="C406" s="6" t="s">
        <v>321</v>
      </c>
      <c r="D406" s="8"/>
      <c r="E406" s="8"/>
      <c r="F406" s="6"/>
      <c r="G406" s="6"/>
      <c r="H406" s="6"/>
      <c r="I406" s="6"/>
      <c r="J406" s="6"/>
      <c r="K406" s="6"/>
      <c r="L406" s="6"/>
      <c r="M406" s="6"/>
    </row>
    <row r="407" spans="1:13" ht="42.75" customHeight="1" outlineLevel="1" x14ac:dyDescent="0.3">
      <c r="A407" s="9">
        <v>341</v>
      </c>
      <c r="B407" s="9">
        <v>341</v>
      </c>
      <c r="C407" s="9" t="s">
        <v>322</v>
      </c>
      <c r="D407" s="10" t="s">
        <v>556</v>
      </c>
      <c r="E407" s="10">
        <v>0.31</v>
      </c>
      <c r="F407" s="9"/>
      <c r="G407" s="9"/>
      <c r="H407" s="9"/>
      <c r="I407" s="9"/>
      <c r="J407" s="9"/>
      <c r="K407" s="9"/>
      <c r="L407" s="9" t="s">
        <v>885</v>
      </c>
      <c r="M407" s="9"/>
    </row>
    <row r="408" spans="1:13" s="3" customFormat="1" ht="28.8" x14ac:dyDescent="0.3">
      <c r="A408" s="6"/>
      <c r="B408" s="6"/>
      <c r="C408" s="6" t="s">
        <v>323</v>
      </c>
      <c r="D408" s="8"/>
      <c r="E408" s="8"/>
      <c r="F408" s="6"/>
      <c r="G408" s="6"/>
      <c r="H408" s="6"/>
      <c r="I408" s="6"/>
      <c r="J408" s="6"/>
      <c r="K408" s="6"/>
      <c r="L408" s="6"/>
      <c r="M408" s="6"/>
    </row>
    <row r="409" spans="1:13" ht="57" customHeight="1" outlineLevel="1" x14ac:dyDescent="0.3">
      <c r="A409" s="9">
        <v>342</v>
      </c>
      <c r="B409" s="9">
        <v>342</v>
      </c>
      <c r="C409" s="9" t="s">
        <v>324</v>
      </c>
      <c r="D409" s="10" t="s">
        <v>551</v>
      </c>
      <c r="E409" s="10">
        <v>167.5</v>
      </c>
      <c r="F409" s="9"/>
      <c r="G409" s="9"/>
      <c r="H409" s="9"/>
      <c r="I409" s="9"/>
      <c r="J409" s="9"/>
      <c r="K409" s="9"/>
      <c r="L409" s="9" t="s">
        <v>886</v>
      </c>
      <c r="M409" s="9"/>
    </row>
    <row r="410" spans="1:13" s="3" customFormat="1" ht="28.8" x14ac:dyDescent="0.3">
      <c r="A410" s="6"/>
      <c r="B410" s="6"/>
      <c r="C410" s="6" t="s">
        <v>325</v>
      </c>
      <c r="D410" s="8"/>
      <c r="E410" s="8"/>
      <c r="F410" s="6"/>
      <c r="G410" s="6"/>
      <c r="H410" s="6"/>
      <c r="I410" s="6"/>
      <c r="J410" s="6"/>
      <c r="K410" s="6"/>
      <c r="L410" s="6"/>
      <c r="M410" s="6"/>
    </row>
    <row r="411" spans="1:13" ht="114" customHeight="1" outlineLevel="1" x14ac:dyDescent="0.3">
      <c r="A411" s="9">
        <v>343</v>
      </c>
      <c r="B411" s="9">
        <v>343</v>
      </c>
      <c r="C411" s="9" t="s">
        <v>326</v>
      </c>
      <c r="D411" s="10" t="s">
        <v>560</v>
      </c>
      <c r="E411" s="10">
        <v>22.03</v>
      </c>
      <c r="F411" s="9"/>
      <c r="G411" s="9"/>
      <c r="H411" s="9"/>
      <c r="I411" s="9"/>
      <c r="J411" s="9"/>
      <c r="K411" s="9"/>
      <c r="L411" s="9" t="s">
        <v>887</v>
      </c>
      <c r="M411" s="9"/>
    </row>
    <row r="412" spans="1:13" ht="42.75" customHeight="1" outlineLevel="1" x14ac:dyDescent="0.3">
      <c r="A412" s="9">
        <v>344</v>
      </c>
      <c r="B412" s="9">
        <v>344</v>
      </c>
      <c r="C412" s="9" t="s">
        <v>327</v>
      </c>
      <c r="D412" s="10" t="s">
        <v>561</v>
      </c>
      <c r="E412" s="10">
        <v>7.2</v>
      </c>
      <c r="F412" s="9"/>
      <c r="G412" s="9"/>
      <c r="H412" s="9"/>
      <c r="I412" s="9"/>
      <c r="J412" s="9"/>
      <c r="K412" s="9"/>
      <c r="L412" s="9" t="s">
        <v>888</v>
      </c>
      <c r="M412" s="9"/>
    </row>
    <row r="413" spans="1:13" ht="57" customHeight="1" outlineLevel="1" x14ac:dyDescent="0.3">
      <c r="A413" s="9">
        <v>345</v>
      </c>
      <c r="B413" s="9">
        <v>345</v>
      </c>
      <c r="C413" s="9" t="s">
        <v>328</v>
      </c>
      <c r="D413" s="10" t="s">
        <v>551</v>
      </c>
      <c r="E413" s="10">
        <v>6.6</v>
      </c>
      <c r="F413" s="9"/>
      <c r="G413" s="9"/>
      <c r="H413" s="9"/>
      <c r="I413" s="9"/>
      <c r="J413" s="9"/>
      <c r="K413" s="9"/>
      <c r="L413" s="9" t="s">
        <v>889</v>
      </c>
      <c r="M413" s="9"/>
    </row>
    <row r="414" spans="1:13" s="3" customFormat="1" x14ac:dyDescent="0.3">
      <c r="A414" s="6"/>
      <c r="B414" s="6"/>
      <c r="C414" s="7" t="s">
        <v>63</v>
      </c>
      <c r="D414" s="7"/>
      <c r="E414" s="7"/>
      <c r="F414" s="7"/>
      <c r="G414" s="7"/>
      <c r="H414" s="7"/>
      <c r="I414" s="7"/>
      <c r="J414" s="7"/>
      <c r="K414" s="7"/>
      <c r="L414" s="7"/>
      <c r="M414" s="6"/>
    </row>
    <row r="415" spans="1:13" s="3" customFormat="1" ht="28.8" x14ac:dyDescent="0.3">
      <c r="A415" s="6"/>
      <c r="B415" s="6"/>
      <c r="C415" s="6" t="s">
        <v>329</v>
      </c>
      <c r="D415" s="8"/>
      <c r="E415" s="8"/>
      <c r="F415" s="6"/>
      <c r="G415" s="6"/>
      <c r="H415" s="6"/>
      <c r="I415" s="6"/>
      <c r="J415" s="6"/>
      <c r="K415" s="6"/>
      <c r="L415" s="6"/>
      <c r="M415" s="6"/>
    </row>
    <row r="416" spans="1:13" ht="156.75" customHeight="1" outlineLevel="1" x14ac:dyDescent="0.3">
      <c r="A416" s="9">
        <v>346</v>
      </c>
      <c r="B416" s="9">
        <v>346</v>
      </c>
      <c r="C416" s="9" t="s">
        <v>330</v>
      </c>
      <c r="D416" s="10" t="s">
        <v>554</v>
      </c>
      <c r="E416" s="10">
        <v>317.89</v>
      </c>
      <c r="F416" s="9"/>
      <c r="G416" s="9"/>
      <c r="H416" s="9"/>
      <c r="I416" s="9"/>
      <c r="J416" s="9"/>
      <c r="K416" s="9"/>
      <c r="L416" s="9" t="s">
        <v>890</v>
      </c>
      <c r="M416" s="9"/>
    </row>
    <row r="417" spans="1:13" ht="57" customHeight="1" outlineLevel="1" x14ac:dyDescent="0.3">
      <c r="A417" s="9">
        <v>347</v>
      </c>
      <c r="B417" s="9">
        <v>347</v>
      </c>
      <c r="C417" s="9" t="s">
        <v>331</v>
      </c>
      <c r="D417" s="10" t="s">
        <v>554</v>
      </c>
      <c r="E417" s="10">
        <v>67.37</v>
      </c>
      <c r="F417" s="9"/>
      <c r="G417" s="9"/>
      <c r="H417" s="9"/>
      <c r="I417" s="9"/>
      <c r="J417" s="9"/>
      <c r="K417" s="9"/>
      <c r="L417" s="9" t="s">
        <v>891</v>
      </c>
      <c r="M417" s="9"/>
    </row>
    <row r="418" spans="1:13" s="3" customFormat="1" ht="28.8" x14ac:dyDescent="0.3">
      <c r="A418" s="6"/>
      <c r="B418" s="6"/>
      <c r="C418" s="6" t="s">
        <v>332</v>
      </c>
      <c r="D418" s="8"/>
      <c r="E418" s="8"/>
      <c r="F418" s="6"/>
      <c r="G418" s="6"/>
      <c r="H418" s="6"/>
      <c r="I418" s="6"/>
      <c r="J418" s="6"/>
      <c r="K418" s="6"/>
      <c r="L418" s="6"/>
      <c r="M418" s="6"/>
    </row>
    <row r="419" spans="1:13" ht="128.25" customHeight="1" outlineLevel="1" x14ac:dyDescent="0.3">
      <c r="A419" s="9">
        <v>348</v>
      </c>
      <c r="B419" s="9">
        <v>348</v>
      </c>
      <c r="C419" s="9" t="s">
        <v>333</v>
      </c>
      <c r="D419" s="10" t="s">
        <v>555</v>
      </c>
      <c r="E419" s="10">
        <v>2.6230000000000002</v>
      </c>
      <c r="F419" s="9"/>
      <c r="G419" s="9"/>
      <c r="H419" s="9"/>
      <c r="I419" s="9"/>
      <c r="J419" s="9"/>
      <c r="K419" s="9"/>
      <c r="L419" s="9" t="s">
        <v>892</v>
      </c>
      <c r="M419" s="9"/>
    </row>
    <row r="420" spans="1:13" ht="42.75" customHeight="1" outlineLevel="1" x14ac:dyDescent="0.3">
      <c r="A420" s="9">
        <v>349</v>
      </c>
      <c r="B420" s="9">
        <v>349</v>
      </c>
      <c r="C420" s="9" t="s">
        <v>334</v>
      </c>
      <c r="D420" s="10" t="s">
        <v>554</v>
      </c>
      <c r="E420" s="10">
        <v>245.28</v>
      </c>
      <c r="F420" s="9"/>
      <c r="G420" s="9"/>
      <c r="H420" s="9"/>
      <c r="I420" s="9"/>
      <c r="J420" s="9"/>
      <c r="K420" s="9"/>
      <c r="L420" s="9" t="s">
        <v>893</v>
      </c>
      <c r="M420" s="9"/>
    </row>
    <row r="421" spans="1:13" s="3" customFormat="1" ht="28.8" x14ac:dyDescent="0.3">
      <c r="A421" s="6"/>
      <c r="B421" s="6"/>
      <c r="C421" s="6" t="s">
        <v>335</v>
      </c>
      <c r="D421" s="8"/>
      <c r="E421" s="8"/>
      <c r="F421" s="6"/>
      <c r="G421" s="6"/>
      <c r="H421" s="6"/>
      <c r="I421" s="6"/>
      <c r="J421" s="6"/>
      <c r="K421" s="6"/>
      <c r="L421" s="6"/>
      <c r="M421" s="6"/>
    </row>
    <row r="422" spans="1:13" ht="57" customHeight="1" outlineLevel="1" x14ac:dyDescent="0.3">
      <c r="A422" s="9">
        <v>350</v>
      </c>
      <c r="B422" s="9">
        <v>350</v>
      </c>
      <c r="C422" s="9" t="s">
        <v>336</v>
      </c>
      <c r="D422" s="10" t="s">
        <v>554</v>
      </c>
      <c r="E422" s="10">
        <v>170.27</v>
      </c>
      <c r="F422" s="9"/>
      <c r="G422" s="9"/>
      <c r="H422" s="9"/>
      <c r="I422" s="9"/>
      <c r="J422" s="9"/>
      <c r="K422" s="9"/>
      <c r="L422" s="9" t="s">
        <v>894</v>
      </c>
      <c r="M422" s="9"/>
    </row>
    <row r="423" spans="1:13" ht="57" customHeight="1" outlineLevel="1" x14ac:dyDescent="0.3">
      <c r="A423" s="9">
        <v>351</v>
      </c>
      <c r="B423" s="9">
        <v>351</v>
      </c>
      <c r="C423" s="9" t="s">
        <v>337</v>
      </c>
      <c r="D423" s="10" t="s">
        <v>554</v>
      </c>
      <c r="E423" s="10">
        <v>501.3</v>
      </c>
      <c r="F423" s="9"/>
      <c r="G423" s="9"/>
      <c r="H423" s="9"/>
      <c r="I423" s="9"/>
      <c r="J423" s="9"/>
      <c r="K423" s="9"/>
      <c r="L423" s="9" t="s">
        <v>895</v>
      </c>
      <c r="M423" s="9"/>
    </row>
    <row r="424" spans="1:13" s="3" customFormat="1" ht="28.8" x14ac:dyDescent="0.3">
      <c r="A424" s="6"/>
      <c r="B424" s="6"/>
      <c r="C424" s="6" t="s">
        <v>338</v>
      </c>
      <c r="D424" s="8"/>
      <c r="E424" s="8"/>
      <c r="F424" s="6"/>
      <c r="G424" s="6"/>
      <c r="H424" s="6"/>
      <c r="I424" s="6"/>
      <c r="J424" s="6"/>
      <c r="K424" s="6"/>
      <c r="L424" s="6"/>
      <c r="M424" s="6"/>
    </row>
    <row r="425" spans="1:13" ht="57" customHeight="1" outlineLevel="1" x14ac:dyDescent="0.3">
      <c r="A425" s="9">
        <v>352</v>
      </c>
      <c r="B425" s="9">
        <v>352</v>
      </c>
      <c r="C425" s="9" t="s">
        <v>339</v>
      </c>
      <c r="D425" s="10" t="s">
        <v>554</v>
      </c>
      <c r="E425" s="10">
        <v>28.73</v>
      </c>
      <c r="F425" s="9"/>
      <c r="G425" s="9"/>
      <c r="H425" s="9"/>
      <c r="I425" s="9"/>
      <c r="J425" s="9"/>
      <c r="K425" s="9"/>
      <c r="L425" s="9" t="s">
        <v>896</v>
      </c>
      <c r="M425" s="9"/>
    </row>
    <row r="426" spans="1:13" ht="85.5" customHeight="1" outlineLevel="1" x14ac:dyDescent="0.3">
      <c r="A426" s="9">
        <v>353</v>
      </c>
      <c r="B426" s="9">
        <v>353</v>
      </c>
      <c r="C426" s="9" t="s">
        <v>340</v>
      </c>
      <c r="D426" s="10" t="s">
        <v>554</v>
      </c>
      <c r="E426" s="10">
        <v>33.04</v>
      </c>
      <c r="F426" s="9"/>
      <c r="G426" s="9"/>
      <c r="H426" s="9"/>
      <c r="I426" s="9"/>
      <c r="J426" s="9"/>
      <c r="K426" s="9"/>
      <c r="L426" s="9" t="s">
        <v>897</v>
      </c>
      <c r="M426" s="9"/>
    </row>
    <row r="427" spans="1:13" ht="156.75" customHeight="1" outlineLevel="1" x14ac:dyDescent="0.3">
      <c r="A427" s="9">
        <v>354</v>
      </c>
      <c r="B427" s="9">
        <v>354</v>
      </c>
      <c r="C427" s="9" t="s">
        <v>341</v>
      </c>
      <c r="D427" s="10" t="s">
        <v>554</v>
      </c>
      <c r="E427" s="10">
        <v>214.14</v>
      </c>
      <c r="F427" s="9"/>
      <c r="G427" s="9"/>
      <c r="H427" s="9"/>
      <c r="I427" s="9"/>
      <c r="J427" s="9"/>
      <c r="K427" s="9"/>
      <c r="L427" s="9" t="s">
        <v>898</v>
      </c>
      <c r="M427" s="9"/>
    </row>
    <row r="428" spans="1:13" s="3" customFormat="1" ht="28.8" x14ac:dyDescent="0.3">
      <c r="A428" s="6"/>
      <c r="B428" s="6"/>
      <c r="C428" s="6" t="s">
        <v>342</v>
      </c>
      <c r="D428" s="8"/>
      <c r="E428" s="8"/>
      <c r="F428" s="6"/>
      <c r="G428" s="6"/>
      <c r="H428" s="6"/>
      <c r="I428" s="6"/>
      <c r="J428" s="6"/>
      <c r="K428" s="6"/>
      <c r="L428" s="6"/>
      <c r="M428" s="6"/>
    </row>
    <row r="429" spans="1:13" ht="57" customHeight="1" outlineLevel="1" x14ac:dyDescent="0.3">
      <c r="A429" s="9">
        <v>355</v>
      </c>
      <c r="B429" s="9">
        <v>355</v>
      </c>
      <c r="C429" s="9" t="s">
        <v>343</v>
      </c>
      <c r="D429" s="10" t="s">
        <v>554</v>
      </c>
      <c r="E429" s="10">
        <v>158.12</v>
      </c>
      <c r="F429" s="9"/>
      <c r="G429" s="9"/>
      <c r="H429" s="9"/>
      <c r="I429" s="9"/>
      <c r="J429" s="9"/>
      <c r="K429" s="9"/>
      <c r="L429" s="9" t="s">
        <v>899</v>
      </c>
      <c r="M429" s="9"/>
    </row>
    <row r="430" spans="1:13" ht="57" customHeight="1" outlineLevel="1" x14ac:dyDescent="0.3">
      <c r="A430" s="9">
        <v>356</v>
      </c>
      <c r="B430" s="9">
        <v>356</v>
      </c>
      <c r="C430" s="9" t="s">
        <v>344</v>
      </c>
      <c r="D430" s="10" t="s">
        <v>554</v>
      </c>
      <c r="E430" s="10">
        <v>271.2</v>
      </c>
      <c r="F430" s="9"/>
      <c r="G430" s="9"/>
      <c r="H430" s="9"/>
      <c r="I430" s="9"/>
      <c r="J430" s="9"/>
      <c r="K430" s="9"/>
      <c r="L430" s="9" t="s">
        <v>900</v>
      </c>
      <c r="M430" s="9"/>
    </row>
    <row r="431" spans="1:13" ht="57" customHeight="1" outlineLevel="1" x14ac:dyDescent="0.3">
      <c r="A431" s="9">
        <v>357</v>
      </c>
      <c r="B431" s="9">
        <v>357</v>
      </c>
      <c r="C431" s="9" t="s">
        <v>345</v>
      </c>
      <c r="D431" s="10" t="s">
        <v>555</v>
      </c>
      <c r="E431" s="10">
        <v>1.103</v>
      </c>
      <c r="F431" s="9"/>
      <c r="G431" s="9"/>
      <c r="H431" s="9"/>
      <c r="I431" s="9"/>
      <c r="J431" s="9"/>
      <c r="K431" s="9"/>
      <c r="L431" s="9" t="s">
        <v>901</v>
      </c>
      <c r="M431" s="9"/>
    </row>
    <row r="432" spans="1:13" ht="71.25" customHeight="1" outlineLevel="1" x14ac:dyDescent="0.3">
      <c r="A432" s="9">
        <v>358</v>
      </c>
      <c r="B432" s="9">
        <v>358</v>
      </c>
      <c r="C432" s="9" t="s">
        <v>346</v>
      </c>
      <c r="D432" s="10" t="s">
        <v>555</v>
      </c>
      <c r="E432" s="10">
        <v>1.0349999999999999</v>
      </c>
      <c r="F432" s="9"/>
      <c r="G432" s="9"/>
      <c r="H432" s="9"/>
      <c r="I432" s="9"/>
      <c r="J432" s="9"/>
      <c r="K432" s="9"/>
      <c r="L432" s="9" t="s">
        <v>902</v>
      </c>
      <c r="M432" s="9"/>
    </row>
    <row r="433" spans="1:13" ht="142.5" customHeight="1" outlineLevel="1" x14ac:dyDescent="0.3">
      <c r="A433" s="9">
        <v>359</v>
      </c>
      <c r="B433" s="9">
        <v>359</v>
      </c>
      <c r="C433" s="9" t="s">
        <v>347</v>
      </c>
      <c r="D433" s="10" t="s">
        <v>554</v>
      </c>
      <c r="E433" s="10">
        <v>267.86</v>
      </c>
      <c r="F433" s="9"/>
      <c r="G433" s="9"/>
      <c r="H433" s="9"/>
      <c r="I433" s="9"/>
      <c r="J433" s="9"/>
      <c r="K433" s="9"/>
      <c r="L433" s="9" t="s">
        <v>903</v>
      </c>
      <c r="M433" s="9"/>
    </row>
    <row r="434" spans="1:13" ht="142.5" customHeight="1" outlineLevel="1" x14ac:dyDescent="0.3">
      <c r="A434" s="9">
        <v>360</v>
      </c>
      <c r="B434" s="9">
        <v>360</v>
      </c>
      <c r="C434" s="9" t="s">
        <v>348</v>
      </c>
      <c r="D434" s="10" t="s">
        <v>554</v>
      </c>
      <c r="E434" s="10">
        <v>706.53</v>
      </c>
      <c r="F434" s="9"/>
      <c r="G434" s="9"/>
      <c r="H434" s="9"/>
      <c r="I434" s="9"/>
      <c r="J434" s="9"/>
      <c r="K434" s="9"/>
      <c r="L434" s="9" t="s">
        <v>904</v>
      </c>
      <c r="M434" s="9"/>
    </row>
    <row r="435" spans="1:13" ht="171" customHeight="1" outlineLevel="1" x14ac:dyDescent="0.3">
      <c r="A435" s="9">
        <v>361</v>
      </c>
      <c r="B435" s="9">
        <v>361</v>
      </c>
      <c r="C435" s="9" t="s">
        <v>349</v>
      </c>
      <c r="D435" s="10" t="s">
        <v>555</v>
      </c>
      <c r="E435" s="10">
        <v>1.3089999999999999</v>
      </c>
      <c r="F435" s="9"/>
      <c r="G435" s="9"/>
      <c r="H435" s="9"/>
      <c r="I435" s="9"/>
      <c r="J435" s="9"/>
      <c r="K435" s="9"/>
      <c r="L435" s="9" t="s">
        <v>905</v>
      </c>
      <c r="M435" s="9"/>
    </row>
    <row r="436" spans="1:13" ht="85.5" customHeight="1" outlineLevel="1" x14ac:dyDescent="0.3">
      <c r="A436" s="9">
        <v>362</v>
      </c>
      <c r="B436" s="9">
        <v>362</v>
      </c>
      <c r="C436" s="9" t="s">
        <v>350</v>
      </c>
      <c r="D436" s="10" t="s">
        <v>562</v>
      </c>
      <c r="E436" s="10">
        <v>1.054</v>
      </c>
      <c r="F436" s="9"/>
      <c r="G436" s="9"/>
      <c r="H436" s="9"/>
      <c r="I436" s="9"/>
      <c r="J436" s="9"/>
      <c r="K436" s="9"/>
      <c r="L436" s="9" t="s">
        <v>906</v>
      </c>
      <c r="M436" s="9"/>
    </row>
    <row r="437" spans="1:13" ht="28.5" customHeight="1" outlineLevel="1" x14ac:dyDescent="0.3">
      <c r="A437" s="9"/>
      <c r="B437" s="9"/>
      <c r="C437" s="9" t="s">
        <v>351</v>
      </c>
      <c r="D437" s="10"/>
      <c r="E437" s="10"/>
      <c r="F437" s="9"/>
      <c r="G437" s="9"/>
      <c r="H437" s="9"/>
      <c r="I437" s="9"/>
      <c r="J437" s="9"/>
      <c r="K437" s="9"/>
      <c r="L437" s="9"/>
      <c r="M437" s="9"/>
    </row>
    <row r="438" spans="1:13" ht="57" customHeight="1" outlineLevel="1" x14ac:dyDescent="0.3">
      <c r="A438" s="9">
        <v>363</v>
      </c>
      <c r="B438" s="9">
        <v>363</v>
      </c>
      <c r="C438" s="9" t="s">
        <v>352</v>
      </c>
      <c r="D438" s="10" t="s">
        <v>554</v>
      </c>
      <c r="E438" s="10">
        <v>151.72999999999999</v>
      </c>
      <c r="F438" s="9"/>
      <c r="G438" s="9"/>
      <c r="H438" s="9"/>
      <c r="I438" s="9"/>
      <c r="J438" s="9"/>
      <c r="K438" s="9"/>
      <c r="L438" s="9" t="s">
        <v>907</v>
      </c>
      <c r="M438" s="9"/>
    </row>
    <row r="439" spans="1:13" ht="57" customHeight="1" outlineLevel="1" x14ac:dyDescent="0.3">
      <c r="A439" s="9">
        <v>364</v>
      </c>
      <c r="B439" s="9">
        <v>364</v>
      </c>
      <c r="C439" s="9" t="s">
        <v>353</v>
      </c>
      <c r="D439" s="10" t="s">
        <v>554</v>
      </c>
      <c r="E439" s="10">
        <v>101.15</v>
      </c>
      <c r="F439" s="9"/>
      <c r="G439" s="9"/>
      <c r="H439" s="9"/>
      <c r="I439" s="9"/>
      <c r="J439" s="9"/>
      <c r="K439" s="9"/>
      <c r="L439" s="9" t="s">
        <v>908</v>
      </c>
      <c r="M439" s="9"/>
    </row>
    <row r="440" spans="1:13" ht="57" customHeight="1" outlineLevel="1" x14ac:dyDescent="0.3">
      <c r="A440" s="9">
        <v>365</v>
      </c>
      <c r="B440" s="9">
        <v>365</v>
      </c>
      <c r="C440" s="9" t="s">
        <v>354</v>
      </c>
      <c r="D440" s="10" t="s">
        <v>554</v>
      </c>
      <c r="E440" s="10">
        <v>50.58</v>
      </c>
      <c r="F440" s="9"/>
      <c r="G440" s="9"/>
      <c r="H440" s="9"/>
      <c r="I440" s="9"/>
      <c r="J440" s="9"/>
      <c r="K440" s="9"/>
      <c r="L440" s="9" t="s">
        <v>909</v>
      </c>
      <c r="M440" s="9"/>
    </row>
    <row r="441" spans="1:13" ht="85.5" customHeight="1" outlineLevel="1" x14ac:dyDescent="0.3">
      <c r="A441" s="9">
        <v>366</v>
      </c>
      <c r="B441" s="9">
        <v>366</v>
      </c>
      <c r="C441" s="9" t="s">
        <v>355</v>
      </c>
      <c r="D441" s="10" t="s">
        <v>554</v>
      </c>
      <c r="E441" s="10">
        <v>205.79</v>
      </c>
      <c r="F441" s="9"/>
      <c r="G441" s="9"/>
      <c r="H441" s="9"/>
      <c r="I441" s="9"/>
      <c r="J441" s="9"/>
      <c r="K441" s="9"/>
      <c r="L441" s="9" t="s">
        <v>910</v>
      </c>
      <c r="M441" s="9"/>
    </row>
    <row r="442" spans="1:13" ht="42.75" customHeight="1" outlineLevel="1" x14ac:dyDescent="0.3">
      <c r="A442" s="9">
        <v>367</v>
      </c>
      <c r="B442" s="9">
        <v>367</v>
      </c>
      <c r="C442" s="9" t="s">
        <v>356</v>
      </c>
      <c r="D442" s="10" t="s">
        <v>554</v>
      </c>
      <c r="E442" s="10">
        <v>428.31</v>
      </c>
      <c r="F442" s="9"/>
      <c r="G442" s="9"/>
      <c r="H442" s="9"/>
      <c r="I442" s="9"/>
      <c r="J442" s="9"/>
      <c r="K442" s="9"/>
      <c r="L442" s="9" t="s">
        <v>911</v>
      </c>
      <c r="M442" s="9"/>
    </row>
    <row r="443" spans="1:13" ht="114" customHeight="1" outlineLevel="1" x14ac:dyDescent="0.3">
      <c r="A443" s="9">
        <v>368</v>
      </c>
      <c r="B443" s="9">
        <v>368</v>
      </c>
      <c r="C443" s="9" t="s">
        <v>357</v>
      </c>
      <c r="D443" s="10" t="s">
        <v>554</v>
      </c>
      <c r="E443" s="10">
        <v>293.41000000000003</v>
      </c>
      <c r="F443" s="9"/>
      <c r="G443" s="9"/>
      <c r="H443" s="9"/>
      <c r="I443" s="9"/>
      <c r="J443" s="9"/>
      <c r="K443" s="9"/>
      <c r="L443" s="9" t="s">
        <v>912</v>
      </c>
      <c r="M443" s="9"/>
    </row>
    <row r="444" spans="1:13" ht="71.25" customHeight="1" outlineLevel="1" x14ac:dyDescent="0.3">
      <c r="A444" s="9">
        <v>369</v>
      </c>
      <c r="B444" s="9">
        <v>369</v>
      </c>
      <c r="C444" s="9" t="s">
        <v>358</v>
      </c>
      <c r="D444" s="10" t="s">
        <v>554</v>
      </c>
      <c r="E444" s="10">
        <v>108.33</v>
      </c>
      <c r="F444" s="9"/>
      <c r="G444" s="9"/>
      <c r="H444" s="9"/>
      <c r="I444" s="9"/>
      <c r="J444" s="9"/>
      <c r="K444" s="9"/>
      <c r="L444" s="9" t="s">
        <v>913</v>
      </c>
      <c r="M444" s="9"/>
    </row>
    <row r="445" spans="1:13" ht="57" customHeight="1" outlineLevel="1" x14ac:dyDescent="0.3">
      <c r="A445" s="9">
        <v>370</v>
      </c>
      <c r="B445" s="9">
        <v>370</v>
      </c>
      <c r="C445" s="9" t="s">
        <v>359</v>
      </c>
      <c r="D445" s="10" t="s">
        <v>554</v>
      </c>
      <c r="E445" s="10">
        <v>57.02</v>
      </c>
      <c r="F445" s="9"/>
      <c r="G445" s="9"/>
      <c r="H445" s="9"/>
      <c r="I445" s="9"/>
      <c r="J445" s="9"/>
      <c r="K445" s="9"/>
      <c r="L445" s="9" t="s">
        <v>914</v>
      </c>
      <c r="M445" s="9"/>
    </row>
    <row r="446" spans="1:13" ht="128.25" customHeight="1" outlineLevel="1" x14ac:dyDescent="0.3">
      <c r="A446" s="9">
        <v>371</v>
      </c>
      <c r="B446" s="9">
        <v>371</v>
      </c>
      <c r="C446" s="9" t="s">
        <v>360</v>
      </c>
      <c r="D446" s="10" t="s">
        <v>554</v>
      </c>
      <c r="E446" s="10">
        <v>213.84</v>
      </c>
      <c r="F446" s="9"/>
      <c r="G446" s="9"/>
      <c r="H446" s="9"/>
      <c r="I446" s="9"/>
      <c r="J446" s="9"/>
      <c r="K446" s="9"/>
      <c r="L446" s="9" t="s">
        <v>915</v>
      </c>
      <c r="M446" s="9"/>
    </row>
    <row r="447" spans="1:13" ht="85.5" customHeight="1" outlineLevel="1" x14ac:dyDescent="0.3">
      <c r="A447" s="9">
        <v>372</v>
      </c>
      <c r="B447" s="9">
        <v>372</v>
      </c>
      <c r="C447" s="9" t="s">
        <v>361</v>
      </c>
      <c r="D447" s="10" t="s">
        <v>554</v>
      </c>
      <c r="E447" s="10">
        <v>108.46</v>
      </c>
      <c r="F447" s="9"/>
      <c r="G447" s="9"/>
      <c r="H447" s="9"/>
      <c r="I447" s="9"/>
      <c r="J447" s="9"/>
      <c r="K447" s="9"/>
      <c r="L447" s="9" t="s">
        <v>916</v>
      </c>
      <c r="M447" s="9"/>
    </row>
    <row r="448" spans="1:13" s="3" customFormat="1" ht="90" customHeight="1" x14ac:dyDescent="0.3">
      <c r="A448" s="6"/>
      <c r="B448" s="6"/>
      <c r="C448" s="6" t="s">
        <v>147</v>
      </c>
      <c r="D448" s="8"/>
      <c r="E448" s="8"/>
      <c r="F448" s="6"/>
      <c r="G448" s="6"/>
      <c r="H448" s="6"/>
      <c r="I448" s="6"/>
      <c r="J448" s="6"/>
      <c r="K448" s="6"/>
      <c r="L448" s="6"/>
      <c r="M448" s="6"/>
    </row>
    <row r="449" spans="1:13" ht="42.75" customHeight="1" outlineLevel="1" x14ac:dyDescent="0.3">
      <c r="A449" s="9">
        <v>373</v>
      </c>
      <c r="B449" s="9">
        <v>373</v>
      </c>
      <c r="C449" s="9" t="s">
        <v>362</v>
      </c>
      <c r="D449" s="10" t="s">
        <v>551</v>
      </c>
      <c r="E449" s="10">
        <v>2597</v>
      </c>
      <c r="F449" s="9"/>
      <c r="G449" s="9"/>
      <c r="H449" s="9"/>
      <c r="I449" s="9"/>
      <c r="J449" s="9"/>
      <c r="K449" s="9"/>
      <c r="L449" s="9"/>
      <c r="M449" s="9"/>
    </row>
    <row r="450" spans="1:13" ht="57" customHeight="1" outlineLevel="1" x14ac:dyDescent="0.3">
      <c r="A450" s="9">
        <v>374</v>
      </c>
      <c r="B450" s="9">
        <v>374</v>
      </c>
      <c r="C450" s="9" t="s">
        <v>363</v>
      </c>
      <c r="D450" s="10" t="s">
        <v>551</v>
      </c>
      <c r="E450" s="10">
        <v>2597</v>
      </c>
      <c r="F450" s="9"/>
      <c r="G450" s="9"/>
      <c r="H450" s="9"/>
      <c r="I450" s="9"/>
      <c r="J450" s="9"/>
      <c r="K450" s="9"/>
      <c r="L450" s="9" t="s">
        <v>917</v>
      </c>
      <c r="M450" s="9"/>
    </row>
    <row r="451" spans="1:13" ht="71.25" customHeight="1" outlineLevel="1" x14ac:dyDescent="0.3">
      <c r="A451" s="9">
        <v>375</v>
      </c>
      <c r="B451" s="9">
        <v>375</v>
      </c>
      <c r="C451" s="9" t="s">
        <v>150</v>
      </c>
      <c r="D451" s="10" t="s">
        <v>551</v>
      </c>
      <c r="E451" s="10">
        <v>2597</v>
      </c>
      <c r="F451" s="9"/>
      <c r="G451" s="9"/>
      <c r="H451" s="9"/>
      <c r="I451" s="9"/>
      <c r="J451" s="9"/>
      <c r="K451" s="9"/>
      <c r="L451" s="9" t="s">
        <v>743</v>
      </c>
      <c r="M451" s="9"/>
    </row>
    <row r="452" spans="1:13" ht="57" customHeight="1" outlineLevel="1" x14ac:dyDescent="0.3">
      <c r="A452" s="9">
        <v>376</v>
      </c>
      <c r="B452" s="9">
        <v>376</v>
      </c>
      <c r="C452" s="9" t="s">
        <v>151</v>
      </c>
      <c r="D452" s="10" t="s">
        <v>551</v>
      </c>
      <c r="E452" s="10">
        <v>2597</v>
      </c>
      <c r="F452" s="9"/>
      <c r="G452" s="9"/>
      <c r="H452" s="9"/>
      <c r="I452" s="9"/>
      <c r="J452" s="9"/>
      <c r="K452" s="9"/>
      <c r="L452" s="9" t="s">
        <v>918</v>
      </c>
      <c r="M452" s="9"/>
    </row>
    <row r="453" spans="1:13" ht="71.25" customHeight="1" outlineLevel="1" x14ac:dyDescent="0.3">
      <c r="A453" s="9">
        <v>377</v>
      </c>
      <c r="B453" s="9">
        <v>377</v>
      </c>
      <c r="C453" s="9" t="s">
        <v>152</v>
      </c>
      <c r="D453" s="10" t="s">
        <v>551</v>
      </c>
      <c r="E453" s="10">
        <v>2597</v>
      </c>
      <c r="F453" s="9"/>
      <c r="G453" s="9"/>
      <c r="H453" s="9"/>
      <c r="I453" s="9"/>
      <c r="J453" s="9"/>
      <c r="K453" s="9"/>
      <c r="L453" s="9" t="s">
        <v>745</v>
      </c>
      <c r="M453" s="9"/>
    </row>
    <row r="454" spans="1:13" ht="85.5" customHeight="1" outlineLevel="1" x14ac:dyDescent="0.3">
      <c r="A454" s="9">
        <v>378</v>
      </c>
      <c r="B454" s="9">
        <v>378</v>
      </c>
      <c r="C454" s="9" t="s">
        <v>153</v>
      </c>
      <c r="D454" s="10" t="s">
        <v>551</v>
      </c>
      <c r="E454" s="10">
        <v>579</v>
      </c>
      <c r="F454" s="9"/>
      <c r="G454" s="9"/>
      <c r="H454" s="9"/>
      <c r="I454" s="9"/>
      <c r="J454" s="9"/>
      <c r="K454" s="9"/>
      <c r="L454" s="9" t="s">
        <v>743</v>
      </c>
      <c r="M454" s="9"/>
    </row>
    <row r="455" spans="1:13" ht="71.25" customHeight="1" outlineLevel="1" x14ac:dyDescent="0.3">
      <c r="A455" s="9">
        <v>379</v>
      </c>
      <c r="B455" s="9">
        <v>379</v>
      </c>
      <c r="C455" s="9" t="s">
        <v>154</v>
      </c>
      <c r="D455" s="10" t="s">
        <v>551</v>
      </c>
      <c r="E455" s="10">
        <v>579</v>
      </c>
      <c r="F455" s="9"/>
      <c r="G455" s="9"/>
      <c r="H455" s="9"/>
      <c r="I455" s="9"/>
      <c r="J455" s="9"/>
      <c r="K455" s="9"/>
      <c r="L455" s="9" t="s">
        <v>919</v>
      </c>
      <c r="M455" s="9"/>
    </row>
    <row r="456" spans="1:13" ht="85.5" customHeight="1" outlineLevel="1" x14ac:dyDescent="0.3">
      <c r="A456" s="9">
        <v>380</v>
      </c>
      <c r="B456" s="9">
        <v>380</v>
      </c>
      <c r="C456" s="9" t="s">
        <v>155</v>
      </c>
      <c r="D456" s="10" t="s">
        <v>551</v>
      </c>
      <c r="E456" s="10">
        <v>579</v>
      </c>
      <c r="F456" s="9"/>
      <c r="G456" s="9"/>
      <c r="H456" s="9"/>
      <c r="I456" s="9"/>
      <c r="J456" s="9"/>
      <c r="K456" s="9"/>
      <c r="L456" s="9" t="s">
        <v>745</v>
      </c>
      <c r="M456" s="9"/>
    </row>
    <row r="457" spans="1:13" ht="42.75" customHeight="1" outlineLevel="1" x14ac:dyDescent="0.3">
      <c r="A457" s="9">
        <v>381</v>
      </c>
      <c r="B457" s="9">
        <v>381</v>
      </c>
      <c r="C457" s="9" t="s">
        <v>159</v>
      </c>
      <c r="D457" s="10" t="s">
        <v>552</v>
      </c>
      <c r="E457" s="10">
        <v>200</v>
      </c>
      <c r="F457" s="9"/>
      <c r="G457" s="9"/>
      <c r="H457" s="9"/>
      <c r="I457" s="9"/>
      <c r="J457" s="9"/>
      <c r="K457" s="9"/>
      <c r="L457" s="9"/>
      <c r="M457" s="9"/>
    </row>
    <row r="458" spans="1:13" ht="57" customHeight="1" outlineLevel="1" x14ac:dyDescent="0.3">
      <c r="A458" s="9">
        <v>382</v>
      </c>
      <c r="B458" s="9">
        <v>382</v>
      </c>
      <c r="C458" s="9" t="s">
        <v>160</v>
      </c>
      <c r="D458" s="10" t="s">
        <v>552</v>
      </c>
      <c r="E458" s="10">
        <v>3</v>
      </c>
      <c r="F458" s="9"/>
      <c r="G458" s="9"/>
      <c r="H458" s="9"/>
      <c r="I458" s="9"/>
      <c r="J458" s="9"/>
      <c r="K458" s="9"/>
      <c r="L458" s="9" t="s">
        <v>920</v>
      </c>
      <c r="M458" s="9"/>
    </row>
    <row r="459" spans="1:13" s="3" customFormat="1" ht="28.8" x14ac:dyDescent="0.3">
      <c r="A459" s="6"/>
      <c r="B459" s="6"/>
      <c r="C459" s="6" t="s">
        <v>170</v>
      </c>
      <c r="D459" s="8"/>
      <c r="E459" s="8"/>
      <c r="F459" s="6"/>
      <c r="G459" s="6"/>
      <c r="H459" s="6"/>
      <c r="I459" s="6"/>
      <c r="J459" s="6"/>
      <c r="K459" s="6"/>
      <c r="L459" s="6"/>
      <c r="M459" s="6"/>
    </row>
    <row r="460" spans="1:13" ht="85.5" customHeight="1" outlineLevel="1" x14ac:dyDescent="0.3">
      <c r="A460" s="9">
        <v>383</v>
      </c>
      <c r="B460" s="9">
        <v>383</v>
      </c>
      <c r="C460" s="9" t="s">
        <v>364</v>
      </c>
      <c r="D460" s="10" t="s">
        <v>555</v>
      </c>
      <c r="E460" s="10">
        <v>1.589</v>
      </c>
      <c r="F460" s="9"/>
      <c r="G460" s="9"/>
      <c r="H460" s="9"/>
      <c r="I460" s="9"/>
      <c r="J460" s="9"/>
      <c r="K460" s="9"/>
      <c r="L460" s="9" t="s">
        <v>921</v>
      </c>
      <c r="M460" s="9"/>
    </row>
    <row r="461" spans="1:13" ht="42.75" customHeight="1" outlineLevel="1" x14ac:dyDescent="0.3">
      <c r="A461" s="9">
        <v>384</v>
      </c>
      <c r="B461" s="9">
        <v>384</v>
      </c>
      <c r="C461" s="9" t="s">
        <v>365</v>
      </c>
      <c r="D461" s="10" t="s">
        <v>551</v>
      </c>
      <c r="E461" s="10">
        <v>217.36</v>
      </c>
      <c r="F461" s="9"/>
      <c r="G461" s="9"/>
      <c r="H461" s="9"/>
      <c r="I461" s="9"/>
      <c r="J461" s="9"/>
      <c r="K461" s="9"/>
      <c r="L461" s="9" t="s">
        <v>758</v>
      </c>
      <c r="M461" s="9"/>
    </row>
    <row r="462" spans="1:13" ht="57" customHeight="1" outlineLevel="1" x14ac:dyDescent="0.3">
      <c r="A462" s="9">
        <v>385</v>
      </c>
      <c r="B462" s="9">
        <v>385</v>
      </c>
      <c r="C462" s="9" t="s">
        <v>173</v>
      </c>
      <c r="D462" s="10" t="s">
        <v>551</v>
      </c>
      <c r="E462" s="10">
        <v>60.365000000000002</v>
      </c>
      <c r="F462" s="9"/>
      <c r="G462" s="9"/>
      <c r="H462" s="9"/>
      <c r="I462" s="9"/>
      <c r="J462" s="9"/>
      <c r="K462" s="9"/>
      <c r="L462" s="9" t="s">
        <v>922</v>
      </c>
      <c r="M462" s="9"/>
    </row>
    <row r="463" spans="1:13" ht="57" customHeight="1" outlineLevel="1" x14ac:dyDescent="0.3">
      <c r="A463" s="9">
        <v>386</v>
      </c>
      <c r="B463" s="9">
        <v>386</v>
      </c>
      <c r="C463" s="9" t="s">
        <v>174</v>
      </c>
      <c r="D463" s="10" t="s">
        <v>551</v>
      </c>
      <c r="E463" s="10">
        <v>4.8</v>
      </c>
      <c r="F463" s="9"/>
      <c r="G463" s="9"/>
      <c r="H463" s="9"/>
      <c r="I463" s="9"/>
      <c r="J463" s="9"/>
      <c r="K463" s="9"/>
      <c r="L463" s="9" t="s">
        <v>923</v>
      </c>
      <c r="M463" s="9"/>
    </row>
    <row r="464" spans="1:13" ht="85.5" customHeight="1" outlineLevel="1" x14ac:dyDescent="0.3">
      <c r="A464" s="9">
        <v>387</v>
      </c>
      <c r="B464" s="9">
        <v>387</v>
      </c>
      <c r="C464" s="9" t="s">
        <v>366</v>
      </c>
      <c r="D464" s="10" t="s">
        <v>553</v>
      </c>
      <c r="E464" s="10">
        <v>53.19</v>
      </c>
      <c r="F464" s="9"/>
      <c r="G464" s="9"/>
      <c r="H464" s="9"/>
      <c r="I464" s="9"/>
      <c r="J464" s="9"/>
      <c r="K464" s="9"/>
      <c r="L464" s="9" t="s">
        <v>924</v>
      </c>
      <c r="M464" s="9"/>
    </row>
    <row r="465" spans="1:13" ht="71.25" customHeight="1" outlineLevel="1" x14ac:dyDescent="0.3">
      <c r="A465" s="9">
        <v>388</v>
      </c>
      <c r="B465" s="9">
        <v>388</v>
      </c>
      <c r="C465" s="9" t="s">
        <v>367</v>
      </c>
      <c r="D465" s="10" t="s">
        <v>553</v>
      </c>
      <c r="E465" s="10">
        <v>18.87</v>
      </c>
      <c r="F465" s="9"/>
      <c r="G465" s="9"/>
      <c r="H465" s="9"/>
      <c r="I465" s="9"/>
      <c r="J465" s="9"/>
      <c r="K465" s="9"/>
      <c r="L465" s="9" t="s">
        <v>925</v>
      </c>
      <c r="M465" s="9"/>
    </row>
    <row r="466" spans="1:13" s="3" customFormat="1" ht="42.75" customHeight="1" x14ac:dyDescent="0.3">
      <c r="A466" s="6"/>
      <c r="B466" s="6"/>
      <c r="C466" s="7" t="s">
        <v>177</v>
      </c>
      <c r="D466" s="7"/>
      <c r="E466" s="7"/>
      <c r="F466" s="6"/>
      <c r="G466" s="6"/>
      <c r="H466" s="6"/>
      <c r="I466" s="6"/>
      <c r="J466" s="6"/>
      <c r="K466" s="6"/>
      <c r="L466" s="6" t="s">
        <v>926</v>
      </c>
      <c r="M466" s="6"/>
    </row>
    <row r="467" spans="1:13" s="3" customFormat="1" x14ac:dyDescent="0.3">
      <c r="A467" s="6"/>
      <c r="B467" s="6"/>
      <c r="C467" s="11" t="s">
        <v>368</v>
      </c>
      <c r="D467" s="8"/>
      <c r="E467" s="8"/>
      <c r="F467" s="6"/>
      <c r="G467" s="6"/>
      <c r="H467" s="6"/>
      <c r="I467" s="6"/>
      <c r="J467" s="6"/>
      <c r="K467" s="6"/>
      <c r="L467" s="6"/>
      <c r="M467" s="6"/>
    </row>
    <row r="468" spans="1:13" ht="171" customHeight="1" outlineLevel="1" x14ac:dyDescent="0.3">
      <c r="A468" s="9">
        <v>389</v>
      </c>
      <c r="B468" s="9">
        <v>389</v>
      </c>
      <c r="C468" s="9" t="s">
        <v>178</v>
      </c>
      <c r="D468" s="10" t="s">
        <v>551</v>
      </c>
      <c r="E468" s="10">
        <v>2575.6</v>
      </c>
      <c r="F468" s="9"/>
      <c r="G468" s="9"/>
      <c r="H468" s="9"/>
      <c r="I468" s="9"/>
      <c r="J468" s="9"/>
      <c r="K468" s="9"/>
      <c r="L468" s="9" t="s">
        <v>927</v>
      </c>
      <c r="M468" s="9"/>
    </row>
    <row r="469" spans="1:13" ht="28.5" customHeight="1" outlineLevel="1" x14ac:dyDescent="0.3">
      <c r="A469" s="9">
        <v>390</v>
      </c>
      <c r="B469" s="9">
        <v>390</v>
      </c>
      <c r="C469" s="9" t="s">
        <v>369</v>
      </c>
      <c r="D469" s="10" t="s">
        <v>551</v>
      </c>
      <c r="E469" s="10">
        <v>2571.6999999999998</v>
      </c>
      <c r="F469" s="9"/>
      <c r="G469" s="9"/>
      <c r="H469" s="9"/>
      <c r="I469" s="9"/>
      <c r="J469" s="9"/>
      <c r="K469" s="9"/>
      <c r="L469" s="9" t="s">
        <v>928</v>
      </c>
      <c r="M469" s="9"/>
    </row>
    <row r="470" spans="1:13" ht="99.75" customHeight="1" outlineLevel="1" x14ac:dyDescent="0.3">
      <c r="A470" s="9">
        <v>391</v>
      </c>
      <c r="B470" s="9">
        <v>391</v>
      </c>
      <c r="C470" s="9" t="s">
        <v>370</v>
      </c>
      <c r="D470" s="10" t="s">
        <v>551</v>
      </c>
      <c r="E470" s="10">
        <v>2571.6999999999998</v>
      </c>
      <c r="F470" s="9"/>
      <c r="G470" s="9"/>
      <c r="H470" s="9"/>
      <c r="I470" s="9"/>
      <c r="J470" s="9"/>
      <c r="K470" s="9"/>
      <c r="L470" s="9" t="s">
        <v>929</v>
      </c>
      <c r="M470" s="9"/>
    </row>
    <row r="471" spans="1:13" ht="42.75" customHeight="1" outlineLevel="1" x14ac:dyDescent="0.3">
      <c r="A471" s="9">
        <v>392</v>
      </c>
      <c r="B471" s="9">
        <v>392</v>
      </c>
      <c r="C471" s="9" t="s">
        <v>182</v>
      </c>
      <c r="D471" s="10" t="s">
        <v>551</v>
      </c>
      <c r="E471" s="10">
        <v>2571.6999999999998</v>
      </c>
      <c r="F471" s="9"/>
      <c r="G471" s="9"/>
      <c r="H471" s="9"/>
      <c r="I471" s="9"/>
      <c r="J471" s="9"/>
      <c r="K471" s="9"/>
      <c r="L471" s="9" t="s">
        <v>930</v>
      </c>
      <c r="M471" s="9"/>
    </row>
    <row r="472" spans="1:13" ht="28.5" customHeight="1" outlineLevel="1" x14ac:dyDescent="0.3">
      <c r="A472" s="9">
        <v>393</v>
      </c>
      <c r="B472" s="9">
        <v>393</v>
      </c>
      <c r="C472" s="9" t="s">
        <v>183</v>
      </c>
      <c r="D472" s="10" t="s">
        <v>552</v>
      </c>
      <c r="E472" s="10">
        <v>1</v>
      </c>
      <c r="F472" s="9"/>
      <c r="G472" s="9"/>
      <c r="H472" s="9"/>
      <c r="I472" s="9"/>
      <c r="J472" s="9"/>
      <c r="K472" s="9"/>
      <c r="L472" s="9" t="s">
        <v>931</v>
      </c>
      <c r="M472" s="9" t="s">
        <v>1071</v>
      </c>
    </row>
    <row r="473" spans="1:13" ht="42.75" customHeight="1" outlineLevel="1" x14ac:dyDescent="0.3">
      <c r="A473" s="9">
        <v>394</v>
      </c>
      <c r="B473" s="9">
        <v>394</v>
      </c>
      <c r="C473" s="9" t="s">
        <v>184</v>
      </c>
      <c r="D473" s="10" t="s">
        <v>552</v>
      </c>
      <c r="E473" s="10">
        <v>1</v>
      </c>
      <c r="F473" s="9"/>
      <c r="G473" s="9"/>
      <c r="H473" s="9"/>
      <c r="I473" s="9"/>
      <c r="J473" s="9"/>
      <c r="K473" s="9"/>
      <c r="L473" s="9" t="s">
        <v>932</v>
      </c>
      <c r="M473" s="9"/>
    </row>
    <row r="474" spans="1:13" ht="42.75" customHeight="1" outlineLevel="1" x14ac:dyDescent="0.3">
      <c r="A474" s="9">
        <v>395</v>
      </c>
      <c r="B474" s="9">
        <v>395</v>
      </c>
      <c r="C474" s="9" t="s">
        <v>185</v>
      </c>
      <c r="D474" s="10" t="s">
        <v>552</v>
      </c>
      <c r="E474" s="10">
        <v>1</v>
      </c>
      <c r="F474" s="9"/>
      <c r="G474" s="9"/>
      <c r="H474" s="9"/>
      <c r="I474" s="9"/>
      <c r="J474" s="9"/>
      <c r="K474" s="9"/>
      <c r="L474" s="9" t="s">
        <v>933</v>
      </c>
      <c r="M474" s="9" t="s">
        <v>1071</v>
      </c>
    </row>
    <row r="475" spans="1:13" s="3" customFormat="1" ht="28.8" x14ac:dyDescent="0.3">
      <c r="A475" s="6"/>
      <c r="B475" s="6"/>
      <c r="C475" s="6" t="s">
        <v>236</v>
      </c>
      <c r="D475" s="8"/>
      <c r="E475" s="8"/>
      <c r="F475" s="6"/>
      <c r="G475" s="6"/>
      <c r="H475" s="6"/>
      <c r="I475" s="6"/>
      <c r="J475" s="6"/>
      <c r="K475" s="6"/>
      <c r="L475" s="6"/>
      <c r="M475" s="6"/>
    </row>
    <row r="476" spans="1:13" ht="85.5" customHeight="1" outlineLevel="1" x14ac:dyDescent="0.3">
      <c r="A476" s="9">
        <v>396</v>
      </c>
      <c r="B476" s="9">
        <v>396</v>
      </c>
      <c r="C476" s="9" t="s">
        <v>366</v>
      </c>
      <c r="D476" s="10" t="s">
        <v>553</v>
      </c>
      <c r="E476" s="10">
        <v>62.43</v>
      </c>
      <c r="F476" s="9"/>
      <c r="G476" s="9"/>
      <c r="H476" s="9"/>
      <c r="I476" s="9"/>
      <c r="J476" s="9"/>
      <c r="K476" s="9"/>
      <c r="L476" s="9" t="s">
        <v>934</v>
      </c>
      <c r="M476" s="9"/>
    </row>
    <row r="477" spans="1:13" ht="99.75" customHeight="1" outlineLevel="1" x14ac:dyDescent="0.3">
      <c r="A477" s="9">
        <v>397</v>
      </c>
      <c r="B477" s="9">
        <v>397</v>
      </c>
      <c r="C477" s="9" t="s">
        <v>371</v>
      </c>
      <c r="D477" s="10" t="s">
        <v>553</v>
      </c>
      <c r="E477" s="10">
        <v>296.64999999999998</v>
      </c>
      <c r="F477" s="9"/>
      <c r="G477" s="9"/>
      <c r="H477" s="9"/>
      <c r="I477" s="9"/>
      <c r="J477" s="9"/>
      <c r="K477" s="9"/>
      <c r="L477" s="9" t="s">
        <v>935</v>
      </c>
      <c r="M477" s="9"/>
    </row>
    <row r="478" spans="1:13" s="3" customFormat="1" ht="57.6" x14ac:dyDescent="0.3">
      <c r="A478" s="6"/>
      <c r="B478" s="6"/>
      <c r="C478" s="6" t="s">
        <v>191</v>
      </c>
      <c r="D478" s="8"/>
      <c r="E478" s="8"/>
      <c r="F478" s="6"/>
      <c r="G478" s="6"/>
      <c r="H478" s="6"/>
      <c r="I478" s="6"/>
      <c r="J478" s="6"/>
      <c r="K478" s="6"/>
      <c r="L478" s="6"/>
      <c r="M478" s="6"/>
    </row>
    <row r="479" spans="1:13" s="3" customFormat="1" ht="45" customHeight="1" x14ac:dyDescent="0.3">
      <c r="A479" s="6"/>
      <c r="B479" s="6"/>
      <c r="C479" s="6" t="s">
        <v>372</v>
      </c>
      <c r="D479" s="8"/>
      <c r="E479" s="8"/>
      <c r="F479" s="6"/>
      <c r="G479" s="6"/>
      <c r="H479" s="6"/>
      <c r="I479" s="6"/>
      <c r="J479" s="6"/>
      <c r="K479" s="6"/>
      <c r="L479" s="6"/>
      <c r="M479" s="6"/>
    </row>
    <row r="480" spans="1:13" ht="85.5" customHeight="1" outlineLevel="1" x14ac:dyDescent="0.3">
      <c r="A480" s="9">
        <v>398</v>
      </c>
      <c r="B480" s="9">
        <v>398</v>
      </c>
      <c r="C480" s="9" t="s">
        <v>373</v>
      </c>
      <c r="D480" s="10" t="s">
        <v>551</v>
      </c>
      <c r="E480" s="10">
        <v>30.3</v>
      </c>
      <c r="F480" s="9"/>
      <c r="G480" s="9"/>
      <c r="H480" s="9"/>
      <c r="I480" s="9"/>
      <c r="J480" s="9"/>
      <c r="K480" s="9"/>
      <c r="L480" s="9" t="s">
        <v>936</v>
      </c>
      <c r="M480" s="9"/>
    </row>
    <row r="481" spans="1:13" ht="114" customHeight="1" outlineLevel="1" x14ac:dyDescent="0.3">
      <c r="A481" s="9">
        <v>399</v>
      </c>
      <c r="B481" s="9">
        <v>399</v>
      </c>
      <c r="C481" s="9" t="s">
        <v>374</v>
      </c>
      <c r="D481" s="10" t="s">
        <v>563</v>
      </c>
      <c r="E481" s="10">
        <v>101.1</v>
      </c>
      <c r="F481" s="9"/>
      <c r="G481" s="9"/>
      <c r="H481" s="9"/>
      <c r="I481" s="9"/>
      <c r="J481" s="9"/>
      <c r="K481" s="9"/>
      <c r="L481" s="9" t="s">
        <v>937</v>
      </c>
      <c r="M481" s="9"/>
    </row>
    <row r="482" spans="1:13" ht="42.75" customHeight="1" outlineLevel="1" x14ac:dyDescent="0.3">
      <c r="A482" s="9">
        <v>400</v>
      </c>
      <c r="B482" s="9">
        <v>400</v>
      </c>
      <c r="C482" s="9" t="s">
        <v>375</v>
      </c>
      <c r="D482" s="10" t="s">
        <v>563</v>
      </c>
      <c r="E482" s="10">
        <v>101.1</v>
      </c>
      <c r="F482" s="9"/>
      <c r="G482" s="9"/>
      <c r="H482" s="9"/>
      <c r="I482" s="9"/>
      <c r="J482" s="9"/>
      <c r="K482" s="9"/>
      <c r="L482" s="9" t="s">
        <v>938</v>
      </c>
      <c r="M482" s="9"/>
    </row>
    <row r="483" spans="1:13" s="3" customFormat="1" x14ac:dyDescent="0.3">
      <c r="A483" s="6"/>
      <c r="B483" s="6"/>
      <c r="C483" s="6" t="s">
        <v>376</v>
      </c>
      <c r="D483" s="8"/>
      <c r="E483" s="8"/>
      <c r="F483" s="6"/>
      <c r="G483" s="6"/>
      <c r="H483" s="6"/>
      <c r="I483" s="6"/>
      <c r="J483" s="6"/>
      <c r="K483" s="6"/>
      <c r="L483" s="6"/>
      <c r="M483" s="6"/>
    </row>
    <row r="484" spans="1:13" ht="85.5" customHeight="1" outlineLevel="1" x14ac:dyDescent="0.3">
      <c r="A484" s="9">
        <v>401</v>
      </c>
      <c r="B484" s="9">
        <v>401</v>
      </c>
      <c r="C484" s="9" t="s">
        <v>377</v>
      </c>
      <c r="D484" s="10" t="s">
        <v>553</v>
      </c>
      <c r="E484" s="10">
        <v>118.9</v>
      </c>
      <c r="F484" s="9"/>
      <c r="G484" s="9"/>
      <c r="H484" s="9"/>
      <c r="I484" s="9"/>
      <c r="J484" s="9"/>
      <c r="K484" s="9"/>
      <c r="L484" s="9" t="s">
        <v>939</v>
      </c>
      <c r="M484" s="9"/>
    </row>
    <row r="485" spans="1:13" s="3" customFormat="1" ht="28.8" x14ac:dyDescent="0.3">
      <c r="A485" s="6"/>
      <c r="B485" s="6"/>
      <c r="C485" s="6" t="s">
        <v>378</v>
      </c>
      <c r="D485" s="8"/>
      <c r="E485" s="8"/>
      <c r="F485" s="6"/>
      <c r="G485" s="6"/>
      <c r="H485" s="6"/>
      <c r="I485" s="6"/>
      <c r="J485" s="6"/>
      <c r="K485" s="6"/>
      <c r="L485" s="6"/>
      <c r="M485" s="6"/>
    </row>
    <row r="486" spans="1:13" ht="71.25" customHeight="1" outlineLevel="1" x14ac:dyDescent="0.3">
      <c r="A486" s="9">
        <v>402</v>
      </c>
      <c r="B486" s="9">
        <v>402</v>
      </c>
      <c r="C486" s="9" t="s">
        <v>373</v>
      </c>
      <c r="D486" s="10" t="s">
        <v>551</v>
      </c>
      <c r="E486" s="10">
        <v>156</v>
      </c>
      <c r="F486" s="9"/>
      <c r="G486" s="9"/>
      <c r="H486" s="9"/>
      <c r="I486" s="9"/>
      <c r="J486" s="9"/>
      <c r="K486" s="9"/>
      <c r="L486" s="9" t="s">
        <v>940</v>
      </c>
      <c r="M486" s="9"/>
    </row>
    <row r="487" spans="1:13" ht="128.25" customHeight="1" outlineLevel="1" x14ac:dyDescent="0.3">
      <c r="A487" s="9">
        <v>403</v>
      </c>
      <c r="B487" s="9">
        <v>403</v>
      </c>
      <c r="C487" s="9" t="s">
        <v>379</v>
      </c>
      <c r="D487" s="10" t="s">
        <v>563</v>
      </c>
      <c r="E487" s="10">
        <v>278.5</v>
      </c>
      <c r="F487" s="9"/>
      <c r="G487" s="9"/>
      <c r="H487" s="9"/>
      <c r="I487" s="9"/>
      <c r="J487" s="9"/>
      <c r="K487" s="9"/>
      <c r="L487" s="9" t="s">
        <v>941</v>
      </c>
      <c r="M487" s="9"/>
    </row>
    <row r="488" spans="1:13" ht="71.25" customHeight="1" outlineLevel="1" x14ac:dyDescent="0.3">
      <c r="A488" s="9">
        <v>404</v>
      </c>
      <c r="B488" s="9">
        <v>404</v>
      </c>
      <c r="C488" s="9" t="s">
        <v>380</v>
      </c>
      <c r="D488" s="10" t="s">
        <v>563</v>
      </c>
      <c r="E488" s="10">
        <v>278.5</v>
      </c>
      <c r="F488" s="9"/>
      <c r="G488" s="9"/>
      <c r="H488" s="9"/>
      <c r="I488" s="9"/>
      <c r="J488" s="9"/>
      <c r="K488" s="9"/>
      <c r="L488" s="9" t="s">
        <v>942</v>
      </c>
      <c r="M488" s="9"/>
    </row>
    <row r="489" spans="1:13" s="3" customFormat="1" ht="28.8" x14ac:dyDescent="0.3">
      <c r="A489" s="6"/>
      <c r="B489" s="6"/>
      <c r="C489" s="6" t="s">
        <v>381</v>
      </c>
      <c r="D489" s="8"/>
      <c r="E489" s="8"/>
      <c r="F489" s="6"/>
      <c r="G489" s="6"/>
      <c r="H489" s="6"/>
      <c r="I489" s="6"/>
      <c r="J489" s="6"/>
      <c r="K489" s="6"/>
      <c r="L489" s="6"/>
      <c r="M489" s="6"/>
    </row>
    <row r="490" spans="1:13" ht="42.75" customHeight="1" outlineLevel="1" x14ac:dyDescent="0.3">
      <c r="A490" s="9">
        <v>405</v>
      </c>
      <c r="B490" s="9">
        <v>405</v>
      </c>
      <c r="C490" s="9" t="s">
        <v>382</v>
      </c>
      <c r="D490" s="10" t="s">
        <v>554</v>
      </c>
      <c r="E490" s="10">
        <v>385.31</v>
      </c>
      <c r="F490" s="9"/>
      <c r="G490" s="9"/>
      <c r="H490" s="9"/>
      <c r="I490" s="9"/>
      <c r="J490" s="9"/>
      <c r="K490" s="9"/>
      <c r="L490" s="9" t="s">
        <v>943</v>
      </c>
      <c r="M490" s="9"/>
    </row>
    <row r="491" spans="1:13" ht="128.25" customHeight="1" outlineLevel="1" x14ac:dyDescent="0.3">
      <c r="A491" s="9">
        <v>406</v>
      </c>
      <c r="B491" s="9">
        <v>406</v>
      </c>
      <c r="C491" s="9" t="s">
        <v>373</v>
      </c>
      <c r="D491" s="10" t="s">
        <v>551</v>
      </c>
      <c r="E491" s="10">
        <v>38.527999999999999</v>
      </c>
      <c r="F491" s="9"/>
      <c r="G491" s="9"/>
      <c r="H491" s="9"/>
      <c r="I491" s="9"/>
      <c r="J491" s="9"/>
      <c r="K491" s="9"/>
      <c r="L491" s="9" t="s">
        <v>944</v>
      </c>
      <c r="M491" s="9"/>
    </row>
    <row r="492" spans="1:13" ht="114" customHeight="1" outlineLevel="1" x14ac:dyDescent="0.3">
      <c r="A492" s="9">
        <v>407</v>
      </c>
      <c r="B492" s="9">
        <v>407</v>
      </c>
      <c r="C492" s="9" t="s">
        <v>383</v>
      </c>
      <c r="D492" s="10" t="s">
        <v>551</v>
      </c>
      <c r="E492" s="10">
        <v>44.03</v>
      </c>
      <c r="F492" s="9"/>
      <c r="G492" s="9"/>
      <c r="H492" s="9"/>
      <c r="I492" s="9"/>
      <c r="J492" s="9"/>
      <c r="K492" s="9"/>
      <c r="L492" s="9" t="s">
        <v>945</v>
      </c>
      <c r="M492" s="9"/>
    </row>
    <row r="493" spans="1:13" ht="85.5" customHeight="1" outlineLevel="1" x14ac:dyDescent="0.3">
      <c r="A493" s="9">
        <v>408</v>
      </c>
      <c r="B493" s="9">
        <v>408</v>
      </c>
      <c r="C493" s="9" t="s">
        <v>384</v>
      </c>
      <c r="D493" s="10" t="s">
        <v>553</v>
      </c>
      <c r="E493" s="10">
        <v>68.8</v>
      </c>
      <c r="F493" s="9"/>
      <c r="G493" s="9"/>
      <c r="H493" s="9"/>
      <c r="I493" s="9"/>
      <c r="J493" s="9"/>
      <c r="K493" s="9"/>
      <c r="L493" s="9" t="s">
        <v>946</v>
      </c>
      <c r="M493" s="9"/>
    </row>
    <row r="494" spans="1:13" ht="185.25" customHeight="1" outlineLevel="1" x14ac:dyDescent="0.3">
      <c r="A494" s="9">
        <v>409</v>
      </c>
      <c r="B494" s="9">
        <v>409</v>
      </c>
      <c r="C494" s="9" t="s">
        <v>203</v>
      </c>
      <c r="D494" s="10" t="s">
        <v>553</v>
      </c>
      <c r="E494" s="10">
        <v>270.89999999999998</v>
      </c>
      <c r="F494" s="9"/>
      <c r="G494" s="9"/>
      <c r="H494" s="9"/>
      <c r="I494" s="9"/>
      <c r="J494" s="9"/>
      <c r="K494" s="9"/>
      <c r="L494" s="9" t="s">
        <v>947</v>
      </c>
      <c r="M494" s="9"/>
    </row>
    <row r="495" spans="1:13" ht="99.75" customHeight="1" outlineLevel="1" x14ac:dyDescent="0.3">
      <c r="A495" s="9">
        <v>410</v>
      </c>
      <c r="B495" s="9">
        <v>410</v>
      </c>
      <c r="C495" s="9" t="s">
        <v>213</v>
      </c>
      <c r="D495" s="10" t="s">
        <v>564</v>
      </c>
      <c r="E495" s="10" t="s">
        <v>577</v>
      </c>
      <c r="F495" s="9"/>
      <c r="G495" s="9"/>
      <c r="H495" s="9"/>
      <c r="I495" s="9"/>
      <c r="J495" s="9"/>
      <c r="K495" s="9"/>
      <c r="L495" s="9" t="s">
        <v>948</v>
      </c>
      <c r="M495" s="9"/>
    </row>
    <row r="496" spans="1:13" ht="114" customHeight="1" outlineLevel="1" x14ac:dyDescent="0.3">
      <c r="A496" s="9">
        <v>411</v>
      </c>
      <c r="B496" s="9">
        <v>411</v>
      </c>
      <c r="C496" s="9" t="s">
        <v>385</v>
      </c>
      <c r="D496" s="10" t="s">
        <v>552</v>
      </c>
      <c r="E496" s="10">
        <v>8</v>
      </c>
      <c r="F496" s="9"/>
      <c r="G496" s="9"/>
      <c r="H496" s="9"/>
      <c r="I496" s="9"/>
      <c r="J496" s="9"/>
      <c r="K496" s="9"/>
      <c r="L496" s="9" t="s">
        <v>949</v>
      </c>
      <c r="M496" s="9"/>
    </row>
    <row r="497" spans="1:13" ht="14.25" customHeight="1" outlineLevel="1" x14ac:dyDescent="0.3">
      <c r="A497" s="9">
        <v>412</v>
      </c>
      <c r="B497" s="9">
        <v>412</v>
      </c>
      <c r="C497" s="9" t="s">
        <v>386</v>
      </c>
      <c r="D497" s="10" t="s">
        <v>552</v>
      </c>
      <c r="E497" s="10">
        <v>16</v>
      </c>
      <c r="F497" s="9"/>
      <c r="G497" s="9"/>
      <c r="H497" s="9"/>
      <c r="I497" s="9"/>
      <c r="J497" s="9"/>
      <c r="K497" s="9"/>
      <c r="L497" s="9" t="s">
        <v>950</v>
      </c>
      <c r="M497" s="9"/>
    </row>
    <row r="498" spans="1:13" s="3" customFormat="1" ht="28.8" x14ac:dyDescent="0.3">
      <c r="A498" s="6"/>
      <c r="B498" s="6"/>
      <c r="C498" s="6" t="s">
        <v>230</v>
      </c>
      <c r="D498" s="8"/>
      <c r="E498" s="8"/>
      <c r="F498" s="6"/>
      <c r="G498" s="6"/>
      <c r="H498" s="6"/>
      <c r="I498" s="6"/>
      <c r="J498" s="6"/>
      <c r="K498" s="6"/>
      <c r="L498" s="6"/>
      <c r="M498" s="6"/>
    </row>
    <row r="499" spans="1:13" ht="128.25" customHeight="1" outlineLevel="1" x14ac:dyDescent="0.3">
      <c r="A499" s="9">
        <v>413</v>
      </c>
      <c r="B499" s="9">
        <v>413</v>
      </c>
      <c r="C499" s="9" t="s">
        <v>230</v>
      </c>
      <c r="D499" s="10" t="s">
        <v>565</v>
      </c>
      <c r="E499" s="10" t="s">
        <v>578</v>
      </c>
      <c r="F499" s="9"/>
      <c r="G499" s="9"/>
      <c r="H499" s="9"/>
      <c r="I499" s="9"/>
      <c r="J499" s="9"/>
      <c r="K499" s="9"/>
      <c r="L499" s="9" t="s">
        <v>951</v>
      </c>
      <c r="M499" s="9"/>
    </row>
    <row r="500" spans="1:13" ht="28.5" customHeight="1" outlineLevel="1" x14ac:dyDescent="0.3">
      <c r="A500" s="9">
        <v>414</v>
      </c>
      <c r="B500" s="9">
        <v>414</v>
      </c>
      <c r="C500" s="9" t="s">
        <v>231</v>
      </c>
      <c r="D500" s="10" t="s">
        <v>554</v>
      </c>
      <c r="E500" s="10">
        <v>17.440000000000001</v>
      </c>
      <c r="F500" s="9"/>
      <c r="G500" s="9"/>
      <c r="H500" s="9"/>
      <c r="I500" s="9"/>
      <c r="J500" s="9"/>
      <c r="K500" s="9"/>
      <c r="L500" s="9" t="s">
        <v>952</v>
      </c>
      <c r="M500" s="9"/>
    </row>
    <row r="501" spans="1:13" ht="42.75" customHeight="1" outlineLevel="1" x14ac:dyDescent="0.3">
      <c r="A501" s="9">
        <v>415</v>
      </c>
      <c r="B501" s="9">
        <v>415</v>
      </c>
      <c r="C501" s="9" t="s">
        <v>387</v>
      </c>
      <c r="D501" s="10" t="s">
        <v>551</v>
      </c>
      <c r="E501" s="10">
        <v>8</v>
      </c>
      <c r="F501" s="9"/>
      <c r="G501" s="9"/>
      <c r="H501" s="9"/>
      <c r="I501" s="9"/>
      <c r="J501" s="9"/>
      <c r="K501" s="9"/>
      <c r="L501" s="9" t="s">
        <v>953</v>
      </c>
      <c r="M501" s="9"/>
    </row>
    <row r="502" spans="1:13" ht="42.75" customHeight="1" outlineLevel="1" x14ac:dyDescent="0.3">
      <c r="A502" s="9">
        <v>416</v>
      </c>
      <c r="B502" s="9">
        <v>416</v>
      </c>
      <c r="C502" s="9" t="s">
        <v>388</v>
      </c>
      <c r="D502" s="10" t="s">
        <v>551</v>
      </c>
      <c r="E502" s="10">
        <v>8</v>
      </c>
      <c r="F502" s="9"/>
      <c r="G502" s="9"/>
      <c r="H502" s="9"/>
      <c r="I502" s="9"/>
      <c r="J502" s="9"/>
      <c r="K502" s="9"/>
      <c r="L502" s="9" t="s">
        <v>954</v>
      </c>
      <c r="M502" s="9"/>
    </row>
    <row r="503" spans="1:13" ht="99.75" customHeight="1" outlineLevel="1" x14ac:dyDescent="0.3">
      <c r="A503" s="9">
        <v>417</v>
      </c>
      <c r="B503" s="9">
        <v>417</v>
      </c>
      <c r="C503" s="9" t="s">
        <v>389</v>
      </c>
      <c r="D503" s="10" t="s">
        <v>551</v>
      </c>
      <c r="E503" s="10">
        <v>8.56</v>
      </c>
      <c r="F503" s="9"/>
      <c r="G503" s="9"/>
      <c r="H503" s="9"/>
      <c r="I503" s="9"/>
      <c r="J503" s="9"/>
      <c r="K503" s="9"/>
      <c r="L503" s="9" t="s">
        <v>955</v>
      </c>
      <c r="M503" s="9"/>
    </row>
    <row r="504" spans="1:13" s="3" customFormat="1" ht="28.8" x14ac:dyDescent="0.3">
      <c r="A504" s="6"/>
      <c r="B504" s="6"/>
      <c r="C504" s="6" t="s">
        <v>240</v>
      </c>
      <c r="D504" s="8"/>
      <c r="E504" s="8"/>
      <c r="F504" s="6"/>
      <c r="G504" s="6"/>
      <c r="H504" s="6"/>
      <c r="I504" s="6"/>
      <c r="J504" s="6"/>
      <c r="K504" s="6"/>
      <c r="L504" s="6"/>
      <c r="M504" s="6"/>
    </row>
    <row r="505" spans="1:13" ht="156.75" customHeight="1" outlineLevel="1" x14ac:dyDescent="0.3">
      <c r="A505" s="9">
        <v>418</v>
      </c>
      <c r="B505" s="9">
        <v>418</v>
      </c>
      <c r="C505" s="9" t="s">
        <v>240</v>
      </c>
      <c r="D505" s="10" t="s">
        <v>554</v>
      </c>
      <c r="E505" s="10">
        <v>482.45</v>
      </c>
      <c r="F505" s="9"/>
      <c r="G505" s="9"/>
      <c r="H505" s="9"/>
      <c r="I505" s="9"/>
      <c r="J505" s="9"/>
      <c r="K505" s="9"/>
      <c r="L505" s="9" t="s">
        <v>956</v>
      </c>
      <c r="M505" s="9"/>
    </row>
    <row r="506" spans="1:13" ht="28.5" customHeight="1" outlineLevel="1" x14ac:dyDescent="0.3">
      <c r="A506" s="9">
        <v>419</v>
      </c>
      <c r="B506" s="9">
        <v>419</v>
      </c>
      <c r="C506" s="9" t="s">
        <v>231</v>
      </c>
      <c r="D506" s="10" t="s">
        <v>554</v>
      </c>
      <c r="E506" s="10">
        <v>10.9</v>
      </c>
      <c r="F506" s="9"/>
      <c r="G506" s="9"/>
      <c r="H506" s="9"/>
      <c r="I506" s="9"/>
      <c r="J506" s="9"/>
      <c r="K506" s="9"/>
      <c r="L506" s="9" t="s">
        <v>957</v>
      </c>
      <c r="M506" s="9"/>
    </row>
    <row r="507" spans="1:13" ht="42.75" customHeight="1" outlineLevel="1" x14ac:dyDescent="0.3">
      <c r="A507" s="9">
        <v>420</v>
      </c>
      <c r="B507" s="9">
        <v>420</v>
      </c>
      <c r="C507" s="9" t="s">
        <v>390</v>
      </c>
      <c r="D507" s="10" t="s">
        <v>551</v>
      </c>
      <c r="E507" s="10">
        <v>21.47</v>
      </c>
      <c r="F507" s="9"/>
      <c r="G507" s="9"/>
      <c r="H507" s="9"/>
      <c r="I507" s="9"/>
      <c r="J507" s="9"/>
      <c r="K507" s="9"/>
      <c r="L507" s="9" t="s">
        <v>958</v>
      </c>
      <c r="M507" s="9"/>
    </row>
    <row r="508" spans="1:13" ht="42.75" customHeight="1" outlineLevel="1" x14ac:dyDescent="0.3">
      <c r="A508" s="9">
        <v>421</v>
      </c>
      <c r="B508" s="9">
        <v>421</v>
      </c>
      <c r="C508" s="9" t="s">
        <v>391</v>
      </c>
      <c r="D508" s="10" t="s">
        <v>551</v>
      </c>
      <c r="E508" s="10">
        <v>21.47</v>
      </c>
      <c r="F508" s="9"/>
      <c r="G508" s="9"/>
      <c r="H508" s="9"/>
      <c r="I508" s="9"/>
      <c r="J508" s="9"/>
      <c r="K508" s="9"/>
      <c r="L508" s="9" t="s">
        <v>959</v>
      </c>
      <c r="M508" s="9"/>
    </row>
    <row r="509" spans="1:13" ht="99.75" customHeight="1" outlineLevel="1" x14ac:dyDescent="0.3">
      <c r="A509" s="9">
        <v>422</v>
      </c>
      <c r="B509" s="9">
        <v>422</v>
      </c>
      <c r="C509" s="9" t="s">
        <v>392</v>
      </c>
      <c r="D509" s="10" t="s">
        <v>551</v>
      </c>
      <c r="E509" s="10">
        <v>20.05</v>
      </c>
      <c r="F509" s="9"/>
      <c r="G509" s="9"/>
      <c r="H509" s="9"/>
      <c r="I509" s="9"/>
      <c r="J509" s="9"/>
      <c r="K509" s="9"/>
      <c r="L509" s="9" t="s">
        <v>960</v>
      </c>
      <c r="M509" s="9"/>
    </row>
    <row r="510" spans="1:13" s="3" customFormat="1" ht="28.8" x14ac:dyDescent="0.3">
      <c r="A510" s="6"/>
      <c r="B510" s="6"/>
      <c r="C510" s="6" t="s">
        <v>236</v>
      </c>
      <c r="D510" s="8"/>
      <c r="E510" s="8"/>
      <c r="F510" s="6"/>
      <c r="G510" s="6"/>
      <c r="H510" s="6"/>
      <c r="I510" s="6"/>
      <c r="J510" s="6"/>
      <c r="K510" s="6"/>
      <c r="L510" s="6"/>
      <c r="M510" s="6"/>
    </row>
    <row r="511" spans="1:13" ht="85.5" customHeight="1" outlineLevel="1" x14ac:dyDescent="0.3">
      <c r="A511" s="9">
        <v>423</v>
      </c>
      <c r="B511" s="9">
        <v>423</v>
      </c>
      <c r="C511" s="9" t="s">
        <v>366</v>
      </c>
      <c r="D511" s="10" t="s">
        <v>553</v>
      </c>
      <c r="E511" s="10">
        <v>52.73</v>
      </c>
      <c r="F511" s="9"/>
      <c r="G511" s="9"/>
      <c r="H511" s="9"/>
      <c r="I511" s="9"/>
      <c r="J511" s="9"/>
      <c r="K511" s="9"/>
      <c r="L511" s="9" t="s">
        <v>961</v>
      </c>
      <c r="M511" s="9"/>
    </row>
    <row r="512" spans="1:13" ht="71.25" customHeight="1" outlineLevel="1" x14ac:dyDescent="0.3">
      <c r="A512" s="9">
        <v>424</v>
      </c>
      <c r="B512" s="9">
        <v>424</v>
      </c>
      <c r="C512" s="9" t="s">
        <v>393</v>
      </c>
      <c r="D512" s="10" t="s">
        <v>553</v>
      </c>
      <c r="E512" s="10">
        <v>53.73</v>
      </c>
      <c r="F512" s="9"/>
      <c r="G512" s="9"/>
      <c r="H512" s="9"/>
      <c r="I512" s="9"/>
      <c r="J512" s="9"/>
      <c r="K512" s="9"/>
      <c r="L512" s="9" t="s">
        <v>962</v>
      </c>
      <c r="M512" s="9"/>
    </row>
    <row r="513" spans="1:13" s="3" customFormat="1" ht="28.8" x14ac:dyDescent="0.3">
      <c r="A513" s="6"/>
      <c r="B513" s="6"/>
      <c r="C513" s="6" t="s">
        <v>243</v>
      </c>
      <c r="D513" s="8"/>
      <c r="E513" s="8"/>
      <c r="F513" s="6"/>
      <c r="G513" s="6"/>
      <c r="H513" s="6"/>
      <c r="I513" s="6"/>
      <c r="J513" s="6"/>
      <c r="K513" s="6"/>
      <c r="L513" s="6"/>
      <c r="M513" s="6"/>
    </row>
    <row r="514" spans="1:13" ht="171" customHeight="1" outlineLevel="1" x14ac:dyDescent="0.3">
      <c r="A514" s="9">
        <v>425</v>
      </c>
      <c r="B514" s="9">
        <v>425</v>
      </c>
      <c r="C514" s="9" t="s">
        <v>394</v>
      </c>
      <c r="D514" s="10" t="s">
        <v>554</v>
      </c>
      <c r="E514" s="10">
        <v>632.65</v>
      </c>
      <c r="F514" s="9"/>
      <c r="G514" s="9"/>
      <c r="H514" s="9"/>
      <c r="I514" s="9"/>
      <c r="J514" s="9"/>
      <c r="K514" s="9"/>
      <c r="L514" s="9" t="s">
        <v>963</v>
      </c>
      <c r="M514" s="9"/>
    </row>
    <row r="515" spans="1:13" ht="42.75" customHeight="1" outlineLevel="1" x14ac:dyDescent="0.3">
      <c r="A515" s="9">
        <v>426</v>
      </c>
      <c r="B515" s="9">
        <v>426</v>
      </c>
      <c r="C515" s="9" t="s">
        <v>395</v>
      </c>
      <c r="D515" s="10" t="s">
        <v>551</v>
      </c>
      <c r="E515" s="10">
        <v>55.5</v>
      </c>
      <c r="F515" s="9"/>
      <c r="G515" s="9"/>
      <c r="H515" s="9"/>
      <c r="I515" s="9"/>
      <c r="J515" s="9"/>
      <c r="K515" s="9"/>
      <c r="L515" s="9" t="s">
        <v>953</v>
      </c>
      <c r="M515" s="9"/>
    </row>
    <row r="516" spans="1:13" ht="42.75" customHeight="1" outlineLevel="1" x14ac:dyDescent="0.3">
      <c r="A516" s="9">
        <v>427</v>
      </c>
      <c r="B516" s="9">
        <v>427</v>
      </c>
      <c r="C516" s="9" t="s">
        <v>396</v>
      </c>
      <c r="D516" s="10" t="s">
        <v>551</v>
      </c>
      <c r="E516" s="10">
        <v>55.5</v>
      </c>
      <c r="F516" s="9"/>
      <c r="G516" s="9"/>
      <c r="H516" s="9"/>
      <c r="I516" s="9"/>
      <c r="J516" s="9"/>
      <c r="K516" s="9"/>
      <c r="L516" s="9" t="s">
        <v>964</v>
      </c>
      <c r="M516" s="9"/>
    </row>
    <row r="517" spans="1:13" ht="57" customHeight="1" outlineLevel="1" x14ac:dyDescent="0.3">
      <c r="A517" s="9">
        <v>428</v>
      </c>
      <c r="B517" s="9">
        <v>428</v>
      </c>
      <c r="C517" s="9" t="s">
        <v>397</v>
      </c>
      <c r="D517" s="10" t="s">
        <v>551</v>
      </c>
      <c r="E517" s="10">
        <v>5.8</v>
      </c>
      <c r="F517" s="9"/>
      <c r="G517" s="9"/>
      <c r="H517" s="9"/>
      <c r="I517" s="9"/>
      <c r="J517" s="9"/>
      <c r="K517" s="9"/>
      <c r="L517" s="9" t="s">
        <v>953</v>
      </c>
      <c r="M517" s="9"/>
    </row>
    <row r="518" spans="1:13" ht="57" customHeight="1" outlineLevel="1" x14ac:dyDescent="0.3">
      <c r="A518" s="9">
        <v>429</v>
      </c>
      <c r="B518" s="9">
        <v>429</v>
      </c>
      <c r="C518" s="9" t="s">
        <v>398</v>
      </c>
      <c r="D518" s="10" t="s">
        <v>551</v>
      </c>
      <c r="E518" s="10">
        <v>5.8</v>
      </c>
      <c r="F518" s="9"/>
      <c r="G518" s="9"/>
      <c r="H518" s="9"/>
      <c r="I518" s="9"/>
      <c r="J518" s="9"/>
      <c r="K518" s="9"/>
      <c r="L518" s="9" t="s">
        <v>964</v>
      </c>
      <c r="M518" s="9"/>
    </row>
    <row r="519" spans="1:13" s="3" customFormat="1" x14ac:dyDescent="0.3">
      <c r="A519" s="6"/>
      <c r="B519" s="6"/>
      <c r="C519" s="6" t="s">
        <v>399</v>
      </c>
      <c r="D519" s="8"/>
      <c r="E519" s="8"/>
      <c r="F519" s="6"/>
      <c r="G519" s="6"/>
      <c r="H519" s="6"/>
      <c r="I519" s="6"/>
      <c r="J519" s="6"/>
      <c r="K519" s="6"/>
      <c r="L519" s="6"/>
      <c r="M519" s="6"/>
    </row>
    <row r="520" spans="1:13" ht="28.5" customHeight="1" outlineLevel="1" x14ac:dyDescent="0.3">
      <c r="A520" s="9">
        <v>430</v>
      </c>
      <c r="B520" s="9">
        <v>430</v>
      </c>
      <c r="C520" s="9" t="s">
        <v>247</v>
      </c>
      <c r="D520" s="10" t="s">
        <v>555</v>
      </c>
      <c r="E520" s="10">
        <v>12.023999999999999</v>
      </c>
      <c r="F520" s="9"/>
      <c r="G520" s="9"/>
      <c r="H520" s="9"/>
      <c r="I520" s="9"/>
      <c r="J520" s="9"/>
      <c r="K520" s="9"/>
      <c r="L520" s="9"/>
      <c r="M520" s="9"/>
    </row>
    <row r="521" spans="1:13" ht="42.75" customHeight="1" outlineLevel="1" x14ac:dyDescent="0.3">
      <c r="A521" s="9">
        <v>431</v>
      </c>
      <c r="B521" s="9">
        <v>431</v>
      </c>
      <c r="C521" s="9" t="s">
        <v>248</v>
      </c>
      <c r="D521" s="10" t="s">
        <v>555</v>
      </c>
      <c r="E521" s="10">
        <v>12.023999999999999</v>
      </c>
      <c r="F521" s="9"/>
      <c r="G521" s="9"/>
      <c r="H521" s="9"/>
      <c r="I521" s="9"/>
      <c r="J521" s="9"/>
      <c r="K521" s="9"/>
      <c r="L521" s="9"/>
      <c r="M521" s="9"/>
    </row>
    <row r="522" spans="1:13" ht="28.5" customHeight="1" outlineLevel="1" x14ac:dyDescent="0.3">
      <c r="A522" s="9">
        <v>432</v>
      </c>
      <c r="B522" s="9">
        <v>432</v>
      </c>
      <c r="C522" s="9" t="s">
        <v>249</v>
      </c>
      <c r="D522" s="10" t="s">
        <v>555</v>
      </c>
      <c r="E522" s="10">
        <v>12.023999999999999</v>
      </c>
      <c r="F522" s="9"/>
      <c r="G522" s="9"/>
      <c r="H522" s="9"/>
      <c r="I522" s="9"/>
      <c r="J522" s="9"/>
      <c r="K522" s="9"/>
      <c r="L522" s="9"/>
      <c r="M522" s="9"/>
    </row>
    <row r="523" spans="1:13" ht="42.75" customHeight="1" outlineLevel="1" x14ac:dyDescent="0.3">
      <c r="A523" s="9">
        <v>433</v>
      </c>
      <c r="B523" s="9">
        <v>433</v>
      </c>
      <c r="C523" s="9" t="s">
        <v>250</v>
      </c>
      <c r="D523" s="10" t="s">
        <v>555</v>
      </c>
      <c r="E523" s="10">
        <v>140.27000000000001</v>
      </c>
      <c r="F523" s="9"/>
      <c r="G523" s="9"/>
      <c r="H523" s="9"/>
      <c r="I523" s="9"/>
      <c r="J523" s="9"/>
      <c r="K523" s="9"/>
      <c r="L523" s="9"/>
      <c r="M523" s="9"/>
    </row>
    <row r="524" spans="1:13" ht="57" customHeight="1" outlineLevel="1" x14ac:dyDescent="0.3">
      <c r="A524" s="9">
        <v>434</v>
      </c>
      <c r="B524" s="9">
        <v>434</v>
      </c>
      <c r="C524" s="9" t="s">
        <v>251</v>
      </c>
      <c r="D524" s="10" t="s">
        <v>555</v>
      </c>
      <c r="E524" s="10">
        <v>140.27000000000001</v>
      </c>
      <c r="F524" s="9"/>
      <c r="G524" s="9"/>
      <c r="H524" s="9"/>
      <c r="I524" s="9"/>
      <c r="J524" s="9"/>
      <c r="K524" s="9"/>
      <c r="L524" s="9"/>
      <c r="M524" s="9"/>
    </row>
    <row r="525" spans="1:13" s="3" customFormat="1" ht="28.8" x14ac:dyDescent="0.3">
      <c r="A525" s="6"/>
      <c r="B525" s="6"/>
      <c r="C525" s="6" t="s">
        <v>400</v>
      </c>
      <c r="D525" s="8"/>
      <c r="E525" s="8"/>
      <c r="F525" s="6"/>
      <c r="G525" s="6"/>
      <c r="H525" s="6"/>
      <c r="I525" s="6"/>
      <c r="J525" s="6"/>
      <c r="K525" s="6"/>
      <c r="L525" s="6"/>
      <c r="M525" s="6"/>
    </row>
    <row r="526" spans="1:13" s="3" customFormat="1" x14ac:dyDescent="0.3">
      <c r="A526" s="6"/>
      <c r="B526" s="6"/>
      <c r="C526" s="6" t="s">
        <v>401</v>
      </c>
      <c r="D526" s="8"/>
      <c r="E526" s="8"/>
      <c r="F526" s="6"/>
      <c r="G526" s="6"/>
      <c r="H526" s="6"/>
      <c r="I526" s="6"/>
      <c r="J526" s="6"/>
      <c r="K526" s="6"/>
      <c r="L526" s="6"/>
      <c r="M526" s="6"/>
    </row>
    <row r="527" spans="1:13" ht="28.5" customHeight="1" outlineLevel="1" x14ac:dyDescent="0.3">
      <c r="A527" s="9">
        <v>435</v>
      </c>
      <c r="B527" s="9">
        <v>435</v>
      </c>
      <c r="C527" s="9" t="s">
        <v>402</v>
      </c>
      <c r="D527" s="10" t="s">
        <v>552</v>
      </c>
      <c r="E527" s="10">
        <v>51</v>
      </c>
      <c r="F527" s="9"/>
      <c r="G527" s="9"/>
      <c r="H527" s="9"/>
      <c r="I527" s="9"/>
      <c r="J527" s="9"/>
      <c r="K527" s="9"/>
      <c r="L527" s="9"/>
      <c r="M527" s="9"/>
    </row>
    <row r="528" spans="1:13" s="3" customFormat="1" x14ac:dyDescent="0.3">
      <c r="A528" s="6"/>
      <c r="B528" s="6"/>
      <c r="C528" s="6" t="s">
        <v>403</v>
      </c>
      <c r="D528" s="8"/>
      <c r="E528" s="8"/>
      <c r="F528" s="6"/>
      <c r="G528" s="6"/>
      <c r="H528" s="6"/>
      <c r="I528" s="6"/>
      <c r="J528" s="6"/>
      <c r="K528" s="6"/>
      <c r="L528" s="6"/>
      <c r="M528" s="6"/>
    </row>
    <row r="529" spans="1:13" ht="42.75" customHeight="1" outlineLevel="1" x14ac:dyDescent="0.3">
      <c r="A529" s="9">
        <v>436</v>
      </c>
      <c r="B529" s="9">
        <v>436</v>
      </c>
      <c r="C529" s="9" t="s">
        <v>404</v>
      </c>
      <c r="D529" s="10" t="s">
        <v>552</v>
      </c>
      <c r="E529" s="10">
        <v>51</v>
      </c>
      <c r="F529" s="9"/>
      <c r="G529" s="9"/>
      <c r="H529" s="9"/>
      <c r="I529" s="9"/>
      <c r="J529" s="9"/>
      <c r="K529" s="9"/>
      <c r="L529" s="9" t="s">
        <v>965</v>
      </c>
      <c r="M529" s="9"/>
    </row>
    <row r="530" spans="1:13" s="3" customFormat="1" ht="28.5" customHeight="1" x14ac:dyDescent="0.3">
      <c r="A530" s="6"/>
      <c r="B530" s="6"/>
      <c r="C530" s="7" t="s">
        <v>405</v>
      </c>
      <c r="D530" s="7"/>
      <c r="E530" s="7"/>
      <c r="F530" s="7"/>
      <c r="G530" s="7"/>
      <c r="H530" s="7"/>
      <c r="I530" s="7"/>
      <c r="J530" s="7"/>
      <c r="K530" s="7"/>
      <c r="L530" s="7"/>
      <c r="M530" s="6"/>
    </row>
    <row r="531" spans="1:13" ht="299.25" customHeight="1" outlineLevel="1" x14ac:dyDescent="0.3">
      <c r="A531" s="9">
        <v>437</v>
      </c>
      <c r="B531" s="9">
        <v>437</v>
      </c>
      <c r="C531" s="9" t="s">
        <v>406</v>
      </c>
      <c r="D531" s="10" t="s">
        <v>552</v>
      </c>
      <c r="E531" s="10">
        <v>2</v>
      </c>
      <c r="F531" s="9"/>
      <c r="G531" s="9"/>
      <c r="H531" s="9"/>
      <c r="I531" s="9"/>
      <c r="J531" s="9"/>
      <c r="K531" s="9"/>
      <c r="L531" s="9" t="s">
        <v>966</v>
      </c>
      <c r="M531" s="9"/>
    </row>
    <row r="532" spans="1:13" s="3" customFormat="1" x14ac:dyDescent="0.3">
      <c r="A532" s="6"/>
      <c r="B532" s="6"/>
      <c r="C532" s="6" t="s">
        <v>407</v>
      </c>
      <c r="D532" s="8"/>
      <c r="E532" s="8"/>
      <c r="F532" s="6"/>
      <c r="G532" s="6"/>
      <c r="H532" s="6"/>
      <c r="I532" s="6"/>
      <c r="J532" s="6"/>
      <c r="K532" s="6"/>
      <c r="L532" s="6"/>
      <c r="M532" s="6"/>
    </row>
    <row r="533" spans="1:13" ht="85.5" customHeight="1" outlineLevel="1" x14ac:dyDescent="0.3">
      <c r="A533" s="9">
        <v>438</v>
      </c>
      <c r="B533" s="9">
        <v>438</v>
      </c>
      <c r="C533" s="9" t="s">
        <v>408</v>
      </c>
      <c r="D533" s="10" t="s">
        <v>560</v>
      </c>
      <c r="E533" s="10">
        <v>24</v>
      </c>
      <c r="F533" s="9"/>
      <c r="G533" s="9"/>
      <c r="H533" s="9"/>
      <c r="I533" s="9"/>
      <c r="J533" s="9"/>
      <c r="K533" s="9"/>
      <c r="L533" s="9" t="s">
        <v>967</v>
      </c>
      <c r="M533" s="9"/>
    </row>
    <row r="534" spans="1:13" ht="85.5" customHeight="1" outlineLevel="1" x14ac:dyDescent="0.3">
      <c r="A534" s="9">
        <v>439</v>
      </c>
      <c r="B534" s="9">
        <v>439</v>
      </c>
      <c r="C534" s="9" t="s">
        <v>408</v>
      </c>
      <c r="D534" s="10" t="s">
        <v>560</v>
      </c>
      <c r="E534" s="10">
        <v>18</v>
      </c>
      <c r="F534" s="9"/>
      <c r="G534" s="9"/>
      <c r="H534" s="9"/>
      <c r="I534" s="9"/>
      <c r="J534" s="9"/>
      <c r="K534" s="9"/>
      <c r="L534" s="9" t="s">
        <v>968</v>
      </c>
      <c r="M534" s="9"/>
    </row>
    <row r="535" spans="1:13" ht="85.5" customHeight="1" outlineLevel="1" x14ac:dyDescent="0.3">
      <c r="A535" s="9">
        <v>440</v>
      </c>
      <c r="B535" s="9">
        <v>440</v>
      </c>
      <c r="C535" s="9" t="s">
        <v>409</v>
      </c>
      <c r="D535" s="10" t="s">
        <v>560</v>
      </c>
      <c r="E535" s="10">
        <v>100</v>
      </c>
      <c r="F535" s="9"/>
      <c r="G535" s="9"/>
      <c r="H535" s="9"/>
      <c r="I535" s="9"/>
      <c r="J535" s="9"/>
      <c r="K535" s="9"/>
      <c r="L535" s="9" t="s">
        <v>969</v>
      </c>
      <c r="M535" s="9"/>
    </row>
    <row r="536" spans="1:13" ht="171" customHeight="1" outlineLevel="1" x14ac:dyDescent="0.3">
      <c r="A536" s="9">
        <v>441</v>
      </c>
      <c r="B536" s="9">
        <v>441</v>
      </c>
      <c r="C536" s="9" t="s">
        <v>410</v>
      </c>
      <c r="D536" s="10" t="s">
        <v>560</v>
      </c>
      <c r="E536" s="10">
        <v>1197</v>
      </c>
      <c r="F536" s="9"/>
      <c r="G536" s="9"/>
      <c r="H536" s="9"/>
      <c r="I536" s="9"/>
      <c r="J536" s="9"/>
      <c r="K536" s="9"/>
      <c r="L536" s="9" t="s">
        <v>970</v>
      </c>
      <c r="M536" s="9"/>
    </row>
    <row r="537" spans="1:13" ht="42.75" customHeight="1" outlineLevel="1" x14ac:dyDescent="0.3">
      <c r="A537" s="9">
        <v>442</v>
      </c>
      <c r="B537" s="9">
        <v>442</v>
      </c>
      <c r="C537" s="9" t="s">
        <v>411</v>
      </c>
      <c r="D537" s="10" t="s">
        <v>560</v>
      </c>
      <c r="E537" s="10">
        <v>146</v>
      </c>
      <c r="F537" s="9"/>
      <c r="G537" s="9"/>
      <c r="H537" s="9"/>
      <c r="I537" s="9"/>
      <c r="J537" s="9"/>
      <c r="K537" s="9"/>
      <c r="L537" s="9" t="s">
        <v>971</v>
      </c>
      <c r="M537" s="9"/>
    </row>
    <row r="538" spans="1:13" ht="71.25" customHeight="1" outlineLevel="1" x14ac:dyDescent="0.3">
      <c r="A538" s="9">
        <v>443</v>
      </c>
      <c r="B538" s="9">
        <v>443</v>
      </c>
      <c r="C538" s="9" t="s">
        <v>412</v>
      </c>
      <c r="D538" s="10" t="s">
        <v>560</v>
      </c>
      <c r="E538" s="10">
        <v>146</v>
      </c>
      <c r="F538" s="9"/>
      <c r="G538" s="9"/>
      <c r="H538" s="9"/>
      <c r="I538" s="9"/>
      <c r="J538" s="9"/>
      <c r="K538" s="9"/>
      <c r="L538" s="9" t="s">
        <v>972</v>
      </c>
      <c r="M538" s="9"/>
    </row>
    <row r="539" spans="1:13" ht="256.5" customHeight="1" outlineLevel="1" x14ac:dyDescent="0.3">
      <c r="A539" s="9">
        <v>444</v>
      </c>
      <c r="B539" s="9">
        <v>444</v>
      </c>
      <c r="C539" s="9" t="s">
        <v>413</v>
      </c>
      <c r="D539" s="10" t="s">
        <v>560</v>
      </c>
      <c r="E539" s="10">
        <v>1631</v>
      </c>
      <c r="F539" s="9"/>
      <c r="G539" s="9"/>
      <c r="H539" s="9"/>
      <c r="I539" s="9"/>
      <c r="J539" s="9"/>
      <c r="K539" s="9"/>
      <c r="L539" s="9" t="s">
        <v>973</v>
      </c>
      <c r="M539" s="9"/>
    </row>
    <row r="540" spans="1:13" ht="14.25" customHeight="1" outlineLevel="1" x14ac:dyDescent="0.3">
      <c r="A540" s="9">
        <v>445</v>
      </c>
      <c r="B540" s="9">
        <v>445</v>
      </c>
      <c r="C540" s="9" t="s">
        <v>414</v>
      </c>
      <c r="D540" s="10" t="s">
        <v>560</v>
      </c>
      <c r="E540" s="10">
        <v>6</v>
      </c>
      <c r="F540" s="9"/>
      <c r="G540" s="9"/>
      <c r="H540" s="9"/>
      <c r="I540" s="9"/>
      <c r="J540" s="9"/>
      <c r="K540" s="9"/>
      <c r="L540" s="9" t="s">
        <v>974</v>
      </c>
      <c r="M540" s="9"/>
    </row>
    <row r="541" spans="1:13" s="3" customFormat="1" ht="28.8" x14ac:dyDescent="0.3">
      <c r="A541" s="6"/>
      <c r="B541" s="6"/>
      <c r="C541" s="6" t="s">
        <v>415</v>
      </c>
      <c r="D541" s="8"/>
      <c r="E541" s="8"/>
      <c r="F541" s="6"/>
      <c r="G541" s="6"/>
      <c r="H541" s="6"/>
      <c r="I541" s="6"/>
      <c r="J541" s="6"/>
      <c r="K541" s="6"/>
      <c r="L541" s="6"/>
      <c r="M541" s="6"/>
    </row>
    <row r="542" spans="1:13" ht="142.5" customHeight="1" outlineLevel="1" x14ac:dyDescent="0.3">
      <c r="A542" s="9">
        <v>446</v>
      </c>
      <c r="B542" s="9">
        <v>446</v>
      </c>
      <c r="C542" s="9" t="s">
        <v>416</v>
      </c>
      <c r="D542" s="10" t="s">
        <v>560</v>
      </c>
      <c r="E542" s="10">
        <v>875</v>
      </c>
      <c r="F542" s="9"/>
      <c r="G542" s="9"/>
      <c r="H542" s="9"/>
      <c r="I542" s="9"/>
      <c r="J542" s="9"/>
      <c r="K542" s="9"/>
      <c r="L542" s="9" t="s">
        <v>975</v>
      </c>
      <c r="M542" s="9"/>
    </row>
    <row r="543" spans="1:13" ht="42.75" customHeight="1" outlineLevel="1" x14ac:dyDescent="0.3">
      <c r="A543" s="9">
        <v>447</v>
      </c>
      <c r="B543" s="9">
        <v>447</v>
      </c>
      <c r="C543" s="9" t="s">
        <v>417</v>
      </c>
      <c r="D543" s="10" t="s">
        <v>560</v>
      </c>
      <c r="E543" s="10">
        <v>330</v>
      </c>
      <c r="F543" s="9"/>
      <c r="G543" s="9"/>
      <c r="H543" s="9"/>
      <c r="I543" s="9"/>
      <c r="J543" s="9"/>
      <c r="K543" s="9"/>
      <c r="L543" s="9" t="s">
        <v>976</v>
      </c>
      <c r="M543" s="9"/>
    </row>
    <row r="544" spans="1:13" ht="42.75" customHeight="1" outlineLevel="1" x14ac:dyDescent="0.3">
      <c r="A544" s="9">
        <v>448</v>
      </c>
      <c r="B544" s="9">
        <v>448</v>
      </c>
      <c r="C544" s="9" t="s">
        <v>418</v>
      </c>
      <c r="D544" s="10" t="s">
        <v>560</v>
      </c>
      <c r="E544" s="10">
        <v>429</v>
      </c>
      <c r="F544" s="9"/>
      <c r="G544" s="9"/>
      <c r="H544" s="9"/>
      <c r="I544" s="9"/>
      <c r="J544" s="9"/>
      <c r="K544" s="9"/>
      <c r="L544" s="9" t="s">
        <v>977</v>
      </c>
      <c r="M544" s="9"/>
    </row>
    <row r="545" spans="1:13" ht="71.25" customHeight="1" outlineLevel="1" x14ac:dyDescent="0.3">
      <c r="A545" s="9">
        <v>449</v>
      </c>
      <c r="B545" s="9">
        <v>449</v>
      </c>
      <c r="C545" s="9" t="s">
        <v>419</v>
      </c>
      <c r="D545" s="10" t="s">
        <v>552</v>
      </c>
      <c r="E545" s="10">
        <v>48</v>
      </c>
      <c r="F545" s="9"/>
      <c r="G545" s="9"/>
      <c r="H545" s="9"/>
      <c r="I545" s="9"/>
      <c r="J545" s="9"/>
      <c r="K545" s="9"/>
      <c r="L545" s="9" t="s">
        <v>978</v>
      </c>
      <c r="M545" s="9"/>
    </row>
    <row r="546" spans="1:13" s="3" customFormat="1" x14ac:dyDescent="0.3">
      <c r="A546" s="6"/>
      <c r="B546" s="6"/>
      <c r="C546" s="6" t="s">
        <v>420</v>
      </c>
      <c r="D546" s="8"/>
      <c r="E546" s="8"/>
      <c r="F546" s="6"/>
      <c r="G546" s="6"/>
      <c r="H546" s="6"/>
      <c r="I546" s="6"/>
      <c r="J546" s="6"/>
      <c r="K546" s="6"/>
      <c r="L546" s="6"/>
      <c r="M546" s="6"/>
    </row>
    <row r="547" spans="1:13" ht="28.5" customHeight="1" outlineLevel="1" x14ac:dyDescent="0.3">
      <c r="A547" s="9">
        <v>450</v>
      </c>
      <c r="B547" s="9">
        <v>450</v>
      </c>
      <c r="C547" s="9" t="s">
        <v>421</v>
      </c>
      <c r="D547" s="10" t="s">
        <v>566</v>
      </c>
      <c r="E547" s="10" t="s">
        <v>579</v>
      </c>
      <c r="F547" s="9"/>
      <c r="G547" s="9"/>
      <c r="H547" s="9"/>
      <c r="I547" s="9"/>
      <c r="J547" s="9"/>
      <c r="K547" s="9"/>
      <c r="L547" s="9"/>
      <c r="M547" s="9"/>
    </row>
    <row r="548" spans="1:13" ht="28.5" customHeight="1" outlineLevel="1" x14ac:dyDescent="0.3">
      <c r="A548" s="9">
        <v>451</v>
      </c>
      <c r="B548" s="9">
        <v>451</v>
      </c>
      <c r="C548" s="9" t="s">
        <v>422</v>
      </c>
      <c r="D548" s="10" t="s">
        <v>566</v>
      </c>
      <c r="E548" s="10" t="s">
        <v>579</v>
      </c>
      <c r="F548" s="9"/>
      <c r="G548" s="9"/>
      <c r="H548" s="9"/>
      <c r="I548" s="9"/>
      <c r="J548" s="9"/>
      <c r="K548" s="9"/>
      <c r="L548" s="9"/>
      <c r="M548" s="9"/>
    </row>
    <row r="549" spans="1:13" s="3" customFormat="1" ht="28.8" x14ac:dyDescent="0.3">
      <c r="A549" s="6"/>
      <c r="B549" s="6"/>
      <c r="C549" s="6" t="s">
        <v>423</v>
      </c>
      <c r="D549" s="8"/>
      <c r="E549" s="8"/>
      <c r="F549" s="6"/>
      <c r="G549" s="6"/>
      <c r="H549" s="6"/>
      <c r="I549" s="6"/>
      <c r="J549" s="6"/>
      <c r="K549" s="6"/>
      <c r="L549" s="6"/>
      <c r="M549" s="6"/>
    </row>
    <row r="550" spans="1:13" ht="42.75" customHeight="1" outlineLevel="1" x14ac:dyDescent="0.3">
      <c r="A550" s="9">
        <v>452</v>
      </c>
      <c r="B550" s="9">
        <v>452</v>
      </c>
      <c r="C550" s="9" t="s">
        <v>424</v>
      </c>
      <c r="D550" s="10" t="s">
        <v>567</v>
      </c>
      <c r="E550" s="10">
        <v>1</v>
      </c>
      <c r="F550" s="9"/>
      <c r="G550" s="9"/>
      <c r="H550" s="9"/>
      <c r="I550" s="9"/>
      <c r="J550" s="9"/>
      <c r="K550" s="9"/>
      <c r="L550" s="9"/>
      <c r="M550" s="9"/>
    </row>
    <row r="551" spans="1:13" ht="42.75" customHeight="1" outlineLevel="1" x14ac:dyDescent="0.3">
      <c r="A551" s="9">
        <v>453</v>
      </c>
      <c r="B551" s="9">
        <v>453</v>
      </c>
      <c r="C551" s="9" t="s">
        <v>425</v>
      </c>
      <c r="D551" s="10" t="s">
        <v>567</v>
      </c>
      <c r="E551" s="10">
        <v>48</v>
      </c>
      <c r="F551" s="9"/>
      <c r="G551" s="9"/>
      <c r="H551" s="9"/>
      <c r="I551" s="9"/>
      <c r="J551" s="9"/>
      <c r="K551" s="9"/>
      <c r="L551" s="9"/>
      <c r="M551" s="9"/>
    </row>
    <row r="552" spans="1:13" s="3" customFormat="1" ht="28.5" customHeight="1" x14ac:dyDescent="0.3">
      <c r="A552" s="6"/>
      <c r="B552" s="6"/>
      <c r="C552" s="7" t="s">
        <v>426</v>
      </c>
      <c r="D552" s="7"/>
      <c r="E552" s="7"/>
      <c r="F552" s="7"/>
      <c r="G552" s="7"/>
      <c r="H552" s="7"/>
      <c r="I552" s="7"/>
      <c r="J552" s="7"/>
      <c r="K552" s="7"/>
      <c r="L552" s="7"/>
      <c r="M552" s="6"/>
    </row>
    <row r="553" spans="1:13" s="3" customFormat="1" x14ac:dyDescent="0.3">
      <c r="A553" s="6"/>
      <c r="B553" s="6"/>
      <c r="C553" s="6" t="s">
        <v>401</v>
      </c>
      <c r="D553" s="8"/>
      <c r="E553" s="8"/>
      <c r="F553" s="6"/>
      <c r="G553" s="6"/>
      <c r="H553" s="6"/>
      <c r="I553" s="6"/>
      <c r="J553" s="6"/>
      <c r="K553" s="6"/>
      <c r="L553" s="6"/>
      <c r="M553" s="6"/>
    </row>
    <row r="554" spans="1:13" ht="28.5" customHeight="1" outlineLevel="1" x14ac:dyDescent="0.3">
      <c r="A554" s="9">
        <v>454</v>
      </c>
      <c r="B554" s="9">
        <v>1</v>
      </c>
      <c r="C554" s="9" t="s">
        <v>427</v>
      </c>
      <c r="D554" s="10" t="s">
        <v>560</v>
      </c>
      <c r="E554" s="10">
        <v>519</v>
      </c>
      <c r="F554" s="9"/>
      <c r="G554" s="9"/>
      <c r="H554" s="9"/>
      <c r="I554" s="9"/>
      <c r="J554" s="9"/>
      <c r="K554" s="9"/>
      <c r="L554" s="9"/>
      <c r="M554" s="9"/>
    </row>
    <row r="555" spans="1:13" ht="28.5" customHeight="1" outlineLevel="1" x14ac:dyDescent="0.3">
      <c r="A555" s="9">
        <v>455</v>
      </c>
      <c r="B555" s="9">
        <v>2</v>
      </c>
      <c r="C555" s="9" t="s">
        <v>428</v>
      </c>
      <c r="D555" s="10" t="s">
        <v>560</v>
      </c>
      <c r="E555" s="10">
        <v>445</v>
      </c>
      <c r="F555" s="9"/>
      <c r="G555" s="9"/>
      <c r="H555" s="9"/>
      <c r="I555" s="9"/>
      <c r="J555" s="9"/>
      <c r="K555" s="9"/>
      <c r="L555" s="9"/>
      <c r="M555" s="9"/>
    </row>
    <row r="556" spans="1:13" s="3" customFormat="1" ht="43.2" x14ac:dyDescent="0.3">
      <c r="A556" s="6">
        <v>456</v>
      </c>
      <c r="B556" s="6"/>
      <c r="C556" s="6" t="s">
        <v>429</v>
      </c>
      <c r="D556" s="8"/>
      <c r="E556" s="8"/>
      <c r="F556" s="6"/>
      <c r="G556" s="6"/>
      <c r="H556" s="6"/>
      <c r="I556" s="6"/>
      <c r="J556" s="6"/>
      <c r="K556" s="6"/>
      <c r="L556" s="6"/>
      <c r="M556" s="6"/>
    </row>
    <row r="557" spans="1:13" ht="71.25" customHeight="1" outlineLevel="1" x14ac:dyDescent="0.3">
      <c r="A557" s="9">
        <v>457</v>
      </c>
      <c r="B557" s="9">
        <v>3</v>
      </c>
      <c r="C557" s="9" t="s">
        <v>430</v>
      </c>
      <c r="D557" s="10" t="s">
        <v>560</v>
      </c>
      <c r="E557" s="10">
        <v>245</v>
      </c>
      <c r="F557" s="9"/>
      <c r="G557" s="9"/>
      <c r="H557" s="9"/>
      <c r="I557" s="9"/>
      <c r="J557" s="9"/>
      <c r="K557" s="9"/>
      <c r="L557" s="9" t="s">
        <v>979</v>
      </c>
      <c r="M557" s="9"/>
    </row>
    <row r="558" spans="1:13" ht="99.75" customHeight="1" outlineLevel="1" x14ac:dyDescent="0.3">
      <c r="A558" s="9">
        <v>458</v>
      </c>
      <c r="B558" s="9">
        <v>4</v>
      </c>
      <c r="C558" s="9" t="s">
        <v>431</v>
      </c>
      <c r="D558" s="10" t="s">
        <v>560</v>
      </c>
      <c r="E558" s="10">
        <v>373</v>
      </c>
      <c r="F558" s="9"/>
      <c r="G558" s="9"/>
      <c r="H558" s="9"/>
      <c r="I558" s="9"/>
      <c r="J558" s="9"/>
      <c r="K558" s="9"/>
      <c r="L558" s="9" t="s">
        <v>980</v>
      </c>
      <c r="M558" s="9"/>
    </row>
    <row r="559" spans="1:13" ht="114" customHeight="1" outlineLevel="1" x14ac:dyDescent="0.3">
      <c r="A559" s="9">
        <v>459</v>
      </c>
      <c r="B559" s="9">
        <v>5</v>
      </c>
      <c r="C559" s="9" t="s">
        <v>432</v>
      </c>
      <c r="D559" s="10" t="s">
        <v>560</v>
      </c>
      <c r="E559" s="10">
        <v>200</v>
      </c>
      <c r="F559" s="9"/>
      <c r="G559" s="9"/>
      <c r="H559" s="9"/>
      <c r="I559" s="9"/>
      <c r="J559" s="9"/>
      <c r="K559" s="9"/>
      <c r="L559" s="9" t="s">
        <v>981</v>
      </c>
      <c r="M559" s="9"/>
    </row>
    <row r="560" spans="1:13" ht="156.75" customHeight="1" outlineLevel="1" x14ac:dyDescent="0.3">
      <c r="A560" s="9">
        <v>460</v>
      </c>
      <c r="B560" s="9">
        <v>6</v>
      </c>
      <c r="C560" s="9" t="s">
        <v>433</v>
      </c>
      <c r="D560" s="10" t="s">
        <v>560</v>
      </c>
      <c r="E560" s="10">
        <v>130</v>
      </c>
      <c r="F560" s="9"/>
      <c r="G560" s="9"/>
      <c r="H560" s="9"/>
      <c r="I560" s="9"/>
      <c r="J560" s="9"/>
      <c r="K560" s="9"/>
      <c r="L560" s="9" t="s">
        <v>982</v>
      </c>
      <c r="M560" s="9"/>
    </row>
    <row r="561" spans="1:13" ht="128.25" customHeight="1" outlineLevel="1" x14ac:dyDescent="0.3">
      <c r="A561" s="9">
        <v>461</v>
      </c>
      <c r="B561" s="9">
        <v>7</v>
      </c>
      <c r="C561" s="9" t="s">
        <v>434</v>
      </c>
      <c r="D561" s="10" t="s">
        <v>560</v>
      </c>
      <c r="E561" s="10">
        <v>28</v>
      </c>
      <c r="F561" s="9"/>
      <c r="G561" s="9"/>
      <c r="H561" s="9"/>
      <c r="I561" s="9"/>
      <c r="J561" s="9"/>
      <c r="K561" s="9"/>
      <c r="L561" s="9" t="s">
        <v>983</v>
      </c>
      <c r="M561" s="9"/>
    </row>
    <row r="562" spans="1:13" s="3" customFormat="1" ht="71.25" customHeight="1" x14ac:dyDescent="0.3">
      <c r="A562" s="6"/>
      <c r="B562" s="6"/>
      <c r="C562" s="7" t="s">
        <v>435</v>
      </c>
      <c r="D562" s="7"/>
      <c r="E562" s="7"/>
      <c r="F562" s="7"/>
      <c r="G562" s="7"/>
      <c r="H562" s="7"/>
      <c r="I562" s="7"/>
      <c r="J562" s="7"/>
      <c r="K562" s="7"/>
      <c r="L562" s="7"/>
      <c r="M562" s="6"/>
    </row>
    <row r="563" spans="1:13" s="3" customFormat="1" ht="45" customHeight="1" x14ac:dyDescent="0.3">
      <c r="A563" s="6"/>
      <c r="B563" s="6"/>
      <c r="C563" s="6" t="s">
        <v>436</v>
      </c>
      <c r="D563" s="8"/>
      <c r="E563" s="8"/>
      <c r="F563" s="6"/>
      <c r="G563" s="6"/>
      <c r="H563" s="6"/>
      <c r="I563" s="6"/>
      <c r="J563" s="6"/>
      <c r="K563" s="6"/>
      <c r="L563" s="6"/>
      <c r="M563" s="6"/>
    </row>
    <row r="564" spans="1:13" ht="42.75" customHeight="1" outlineLevel="1" x14ac:dyDescent="0.3">
      <c r="A564" s="9">
        <v>462</v>
      </c>
      <c r="B564" s="9">
        <v>8</v>
      </c>
      <c r="C564" s="9" t="s">
        <v>437</v>
      </c>
      <c r="D564" s="10" t="s">
        <v>552</v>
      </c>
      <c r="E564" s="10">
        <v>1</v>
      </c>
      <c r="F564" s="9"/>
      <c r="G564" s="9"/>
      <c r="H564" s="9"/>
      <c r="I564" s="9"/>
      <c r="J564" s="9"/>
      <c r="K564" s="9"/>
      <c r="L564" s="9" t="s">
        <v>984</v>
      </c>
      <c r="M564" s="9"/>
    </row>
    <row r="565" spans="1:13" ht="42.75" customHeight="1" outlineLevel="1" x14ac:dyDescent="0.3">
      <c r="A565" s="9">
        <v>463</v>
      </c>
      <c r="B565" s="9">
        <v>9</v>
      </c>
      <c r="C565" s="9" t="s">
        <v>438</v>
      </c>
      <c r="D565" s="10" t="s">
        <v>552</v>
      </c>
      <c r="E565" s="10">
        <v>2</v>
      </c>
      <c r="F565" s="9"/>
      <c r="G565" s="9"/>
      <c r="H565" s="9"/>
      <c r="I565" s="9"/>
      <c r="J565" s="9"/>
      <c r="K565" s="9"/>
      <c r="L565" s="9" t="s">
        <v>985</v>
      </c>
      <c r="M565" s="9"/>
    </row>
    <row r="566" spans="1:13" ht="28.5" customHeight="1" outlineLevel="1" x14ac:dyDescent="0.3">
      <c r="A566" s="9">
        <v>464</v>
      </c>
      <c r="B566" s="9">
        <v>10</v>
      </c>
      <c r="C566" s="9" t="s">
        <v>439</v>
      </c>
      <c r="D566" s="10" t="s">
        <v>552</v>
      </c>
      <c r="E566" s="10">
        <v>1</v>
      </c>
      <c r="F566" s="9"/>
      <c r="G566" s="9"/>
      <c r="H566" s="9"/>
      <c r="I566" s="9"/>
      <c r="J566" s="9"/>
      <c r="K566" s="9"/>
      <c r="L566" s="9" t="s">
        <v>986</v>
      </c>
      <c r="M566" s="9"/>
    </row>
    <row r="567" spans="1:13" ht="28.5" customHeight="1" outlineLevel="1" x14ac:dyDescent="0.3">
      <c r="A567" s="9">
        <v>465</v>
      </c>
      <c r="B567" s="9">
        <v>11</v>
      </c>
      <c r="C567" s="9" t="s">
        <v>440</v>
      </c>
      <c r="D567" s="10" t="s">
        <v>552</v>
      </c>
      <c r="E567" s="10">
        <v>2</v>
      </c>
      <c r="F567" s="9"/>
      <c r="G567" s="9"/>
      <c r="H567" s="9"/>
      <c r="I567" s="9"/>
      <c r="J567" s="9"/>
      <c r="K567" s="9"/>
      <c r="L567" s="9" t="s">
        <v>985</v>
      </c>
      <c r="M567" s="9"/>
    </row>
    <row r="568" spans="1:13" ht="42.75" customHeight="1" outlineLevel="1" x14ac:dyDescent="0.3">
      <c r="A568" s="9">
        <v>466</v>
      </c>
      <c r="B568" s="9">
        <v>12</v>
      </c>
      <c r="C568" s="9" t="s">
        <v>441</v>
      </c>
      <c r="D568" s="10" t="s">
        <v>552</v>
      </c>
      <c r="E568" s="10">
        <v>1</v>
      </c>
      <c r="F568" s="9"/>
      <c r="G568" s="9"/>
      <c r="H568" s="9"/>
      <c r="I568" s="9"/>
      <c r="J568" s="9"/>
      <c r="K568" s="9"/>
      <c r="L568" s="9" t="s">
        <v>987</v>
      </c>
      <c r="M568" s="9"/>
    </row>
    <row r="569" spans="1:13" ht="57" customHeight="1" outlineLevel="1" x14ac:dyDescent="0.3">
      <c r="A569" s="9">
        <v>467</v>
      </c>
      <c r="B569" s="9">
        <v>13</v>
      </c>
      <c r="C569" s="9" t="s">
        <v>442</v>
      </c>
      <c r="D569" s="10" t="s">
        <v>552</v>
      </c>
      <c r="E569" s="10">
        <v>17</v>
      </c>
      <c r="F569" s="9"/>
      <c r="G569" s="9"/>
      <c r="H569" s="9"/>
      <c r="I569" s="9"/>
      <c r="J569" s="9"/>
      <c r="K569" s="9"/>
      <c r="L569" s="9" t="s">
        <v>988</v>
      </c>
      <c r="M569" s="9"/>
    </row>
    <row r="570" spans="1:13" ht="99.75" customHeight="1" outlineLevel="1" x14ac:dyDescent="0.3">
      <c r="A570" s="9">
        <v>468</v>
      </c>
      <c r="B570" s="9">
        <v>14</v>
      </c>
      <c r="C570" s="9" t="s">
        <v>443</v>
      </c>
      <c r="D570" s="10" t="s">
        <v>552</v>
      </c>
      <c r="E570" s="10">
        <v>42</v>
      </c>
      <c r="F570" s="9"/>
      <c r="G570" s="9"/>
      <c r="H570" s="9"/>
      <c r="I570" s="9"/>
      <c r="J570" s="9"/>
      <c r="K570" s="9"/>
      <c r="L570" s="9" t="s">
        <v>989</v>
      </c>
      <c r="M570" s="9"/>
    </row>
    <row r="571" spans="1:13" ht="71.25" customHeight="1" outlineLevel="1" x14ac:dyDescent="0.3">
      <c r="A571" s="9">
        <v>469</v>
      </c>
      <c r="B571" s="9">
        <v>15</v>
      </c>
      <c r="C571" s="9" t="s">
        <v>444</v>
      </c>
      <c r="D571" s="10" t="s">
        <v>552</v>
      </c>
      <c r="E571" s="10">
        <v>6</v>
      </c>
      <c r="F571" s="9"/>
      <c r="G571" s="9"/>
      <c r="H571" s="9"/>
      <c r="I571" s="9"/>
      <c r="J571" s="9"/>
      <c r="K571" s="9"/>
      <c r="L571" s="9" t="s">
        <v>990</v>
      </c>
      <c r="M571" s="9"/>
    </row>
    <row r="572" spans="1:13" ht="71.25" customHeight="1" outlineLevel="1" x14ac:dyDescent="0.3">
      <c r="A572" s="9">
        <v>470</v>
      </c>
      <c r="B572" s="9">
        <v>16</v>
      </c>
      <c r="C572" s="9" t="s">
        <v>445</v>
      </c>
      <c r="D572" s="10" t="s">
        <v>552</v>
      </c>
      <c r="E572" s="10">
        <v>54</v>
      </c>
      <c r="F572" s="9"/>
      <c r="G572" s="9"/>
      <c r="H572" s="9"/>
      <c r="I572" s="9"/>
      <c r="J572" s="9"/>
      <c r="K572" s="9"/>
      <c r="L572" s="9" t="s">
        <v>991</v>
      </c>
      <c r="M572" s="9"/>
    </row>
    <row r="573" spans="1:13" ht="42.75" customHeight="1" outlineLevel="1" x14ac:dyDescent="0.3">
      <c r="A573" s="9">
        <v>471</v>
      </c>
      <c r="B573" s="9">
        <v>17</v>
      </c>
      <c r="C573" s="9" t="s">
        <v>446</v>
      </c>
      <c r="D573" s="10" t="s">
        <v>552</v>
      </c>
      <c r="E573" s="10">
        <v>1</v>
      </c>
      <c r="F573" s="9"/>
      <c r="G573" s="9"/>
      <c r="H573" s="9"/>
      <c r="I573" s="9"/>
      <c r="J573" s="9"/>
      <c r="K573" s="9"/>
      <c r="L573" s="9" t="s">
        <v>992</v>
      </c>
      <c r="M573" s="9"/>
    </row>
    <row r="574" spans="1:13" ht="42.75" customHeight="1" outlineLevel="1" x14ac:dyDescent="0.3">
      <c r="A574" s="9">
        <v>472</v>
      </c>
      <c r="B574" s="9">
        <v>18</v>
      </c>
      <c r="C574" s="9" t="s">
        <v>447</v>
      </c>
      <c r="D574" s="10" t="s">
        <v>552</v>
      </c>
      <c r="E574" s="10">
        <v>4</v>
      </c>
      <c r="F574" s="9"/>
      <c r="G574" s="9"/>
      <c r="H574" s="9"/>
      <c r="I574" s="9"/>
      <c r="J574" s="9"/>
      <c r="K574" s="9"/>
      <c r="L574" s="9" t="s">
        <v>993</v>
      </c>
      <c r="M574" s="9"/>
    </row>
    <row r="575" spans="1:13" s="3" customFormat="1" ht="57.6" x14ac:dyDescent="0.3">
      <c r="A575" s="6"/>
      <c r="B575" s="6"/>
      <c r="C575" s="6" t="s">
        <v>448</v>
      </c>
      <c r="D575" s="8"/>
      <c r="E575" s="8"/>
      <c r="F575" s="6"/>
      <c r="G575" s="6"/>
      <c r="H575" s="6"/>
      <c r="I575" s="6"/>
      <c r="J575" s="6"/>
      <c r="K575" s="6"/>
      <c r="L575" s="6"/>
      <c r="M575" s="6"/>
    </row>
    <row r="576" spans="1:13" ht="42.75" customHeight="1" outlineLevel="1" x14ac:dyDescent="0.3">
      <c r="A576" s="9">
        <v>473</v>
      </c>
      <c r="B576" s="9">
        <v>19</v>
      </c>
      <c r="C576" s="9" t="s">
        <v>449</v>
      </c>
      <c r="D576" s="10" t="s">
        <v>552</v>
      </c>
      <c r="E576" s="10">
        <v>8</v>
      </c>
      <c r="F576" s="9"/>
      <c r="G576" s="9"/>
      <c r="H576" s="9"/>
      <c r="I576" s="9"/>
      <c r="J576" s="9"/>
      <c r="K576" s="9"/>
      <c r="L576" s="9" t="s">
        <v>994</v>
      </c>
      <c r="M576" s="9"/>
    </row>
    <row r="577" spans="1:13" ht="28.5" customHeight="1" outlineLevel="1" x14ac:dyDescent="0.3">
      <c r="A577" s="9">
        <v>474</v>
      </c>
      <c r="B577" s="9">
        <v>20</v>
      </c>
      <c r="C577" s="9" t="s">
        <v>450</v>
      </c>
      <c r="D577" s="10" t="s">
        <v>552</v>
      </c>
      <c r="E577" s="10">
        <v>16</v>
      </c>
      <c r="F577" s="9"/>
      <c r="G577" s="9"/>
      <c r="H577" s="9"/>
      <c r="I577" s="9"/>
      <c r="J577" s="9"/>
      <c r="K577" s="9"/>
      <c r="L577" s="9" t="s">
        <v>985</v>
      </c>
      <c r="M577" s="9"/>
    </row>
    <row r="578" spans="1:13" ht="42.75" customHeight="1" outlineLevel="1" x14ac:dyDescent="0.3">
      <c r="A578" s="9">
        <v>475</v>
      </c>
      <c r="B578" s="9">
        <v>21</v>
      </c>
      <c r="C578" s="9" t="s">
        <v>451</v>
      </c>
      <c r="D578" s="10" t="s">
        <v>552</v>
      </c>
      <c r="E578" s="10">
        <v>12</v>
      </c>
      <c r="F578" s="9"/>
      <c r="G578" s="9"/>
      <c r="H578" s="9"/>
      <c r="I578" s="9"/>
      <c r="J578" s="9"/>
      <c r="K578" s="9"/>
      <c r="L578" s="9" t="s">
        <v>995</v>
      </c>
      <c r="M578" s="9"/>
    </row>
    <row r="579" spans="1:13" ht="57" customHeight="1" outlineLevel="1" x14ac:dyDescent="0.3">
      <c r="A579" s="9">
        <v>476</v>
      </c>
      <c r="B579" s="9">
        <v>22</v>
      </c>
      <c r="C579" s="9" t="s">
        <v>452</v>
      </c>
      <c r="D579" s="10" t="s">
        <v>552</v>
      </c>
      <c r="E579" s="10">
        <v>44</v>
      </c>
      <c r="F579" s="9"/>
      <c r="G579" s="9"/>
      <c r="H579" s="9"/>
      <c r="I579" s="9"/>
      <c r="J579" s="9"/>
      <c r="K579" s="9"/>
      <c r="L579" s="9" t="s">
        <v>996</v>
      </c>
      <c r="M579" s="9"/>
    </row>
    <row r="580" spans="1:13" ht="57" customHeight="1" outlineLevel="1" x14ac:dyDescent="0.3">
      <c r="A580" s="9">
        <v>477</v>
      </c>
      <c r="B580" s="9">
        <v>23</v>
      </c>
      <c r="C580" s="9" t="s">
        <v>453</v>
      </c>
      <c r="D580" s="10" t="s">
        <v>552</v>
      </c>
      <c r="E580" s="10">
        <v>9</v>
      </c>
      <c r="F580" s="9"/>
      <c r="G580" s="9"/>
      <c r="H580" s="9"/>
      <c r="I580" s="9"/>
      <c r="J580" s="9"/>
      <c r="K580" s="9"/>
      <c r="L580" s="9" t="s">
        <v>997</v>
      </c>
      <c r="M580" s="9"/>
    </row>
    <row r="581" spans="1:13" s="3" customFormat="1" ht="43.2" x14ac:dyDescent="0.3">
      <c r="A581" s="6"/>
      <c r="B581" s="6"/>
      <c r="C581" s="6" t="s">
        <v>454</v>
      </c>
      <c r="D581" s="8"/>
      <c r="E581" s="8"/>
      <c r="F581" s="6"/>
      <c r="G581" s="6"/>
      <c r="H581" s="6"/>
      <c r="I581" s="6"/>
      <c r="J581" s="6"/>
      <c r="K581" s="6"/>
      <c r="L581" s="6"/>
      <c r="M581" s="6"/>
    </row>
    <row r="582" spans="1:13" ht="85.5" customHeight="1" outlineLevel="1" x14ac:dyDescent="0.3">
      <c r="A582" s="9">
        <v>478</v>
      </c>
      <c r="B582" s="9">
        <v>24</v>
      </c>
      <c r="C582" s="9" t="s">
        <v>455</v>
      </c>
      <c r="D582" s="10" t="s">
        <v>560</v>
      </c>
      <c r="E582" s="10">
        <v>1722</v>
      </c>
      <c r="F582" s="9"/>
      <c r="G582" s="9"/>
      <c r="H582" s="9"/>
      <c r="I582" s="9"/>
      <c r="J582" s="9"/>
      <c r="K582" s="9"/>
      <c r="L582" s="9" t="s">
        <v>998</v>
      </c>
      <c r="M582" s="9"/>
    </row>
    <row r="583" spans="1:13" ht="42.75" customHeight="1" outlineLevel="1" x14ac:dyDescent="0.3">
      <c r="A583" s="9">
        <v>479</v>
      </c>
      <c r="B583" s="9">
        <v>25</v>
      </c>
      <c r="C583" s="9" t="s">
        <v>456</v>
      </c>
      <c r="D583" s="10" t="s">
        <v>560</v>
      </c>
      <c r="E583" s="10">
        <v>1722</v>
      </c>
      <c r="F583" s="9"/>
      <c r="G583" s="9"/>
      <c r="H583" s="9"/>
      <c r="I583" s="9"/>
      <c r="J583" s="9"/>
      <c r="K583" s="9"/>
      <c r="L583" s="9" t="s">
        <v>999</v>
      </c>
      <c r="M583" s="9"/>
    </row>
    <row r="584" spans="1:13" ht="85.5" customHeight="1" outlineLevel="1" x14ac:dyDescent="0.3">
      <c r="A584" s="9">
        <v>480</v>
      </c>
      <c r="B584" s="9">
        <v>26</v>
      </c>
      <c r="C584" s="9" t="s">
        <v>455</v>
      </c>
      <c r="D584" s="10" t="s">
        <v>560</v>
      </c>
      <c r="E584" s="10">
        <v>1746</v>
      </c>
      <c r="F584" s="9"/>
      <c r="G584" s="9"/>
      <c r="H584" s="9"/>
      <c r="I584" s="9"/>
      <c r="J584" s="9"/>
      <c r="K584" s="9"/>
      <c r="L584" s="9" t="s">
        <v>1000</v>
      </c>
      <c r="M584" s="9"/>
    </row>
    <row r="585" spans="1:13" ht="28.5" customHeight="1" outlineLevel="1" x14ac:dyDescent="0.3">
      <c r="A585" s="9">
        <v>481</v>
      </c>
      <c r="B585" s="9">
        <v>27</v>
      </c>
      <c r="C585" s="9" t="s">
        <v>457</v>
      </c>
      <c r="D585" s="10" t="s">
        <v>560</v>
      </c>
      <c r="E585" s="10">
        <v>1746</v>
      </c>
      <c r="F585" s="9"/>
      <c r="G585" s="9"/>
      <c r="H585" s="9"/>
      <c r="I585" s="9"/>
      <c r="J585" s="9"/>
      <c r="K585" s="9"/>
      <c r="L585" s="9" t="s">
        <v>1001</v>
      </c>
      <c r="M585" s="9"/>
    </row>
    <row r="586" spans="1:13" ht="85.5" customHeight="1" outlineLevel="1" x14ac:dyDescent="0.3">
      <c r="A586" s="9">
        <v>482</v>
      </c>
      <c r="B586" s="9">
        <v>28</v>
      </c>
      <c r="C586" s="9" t="s">
        <v>455</v>
      </c>
      <c r="D586" s="10" t="s">
        <v>560</v>
      </c>
      <c r="E586" s="10">
        <v>1200</v>
      </c>
      <c r="F586" s="9"/>
      <c r="G586" s="9"/>
      <c r="H586" s="9"/>
      <c r="I586" s="9"/>
      <c r="J586" s="9"/>
      <c r="K586" s="9"/>
      <c r="L586" s="9" t="s">
        <v>1002</v>
      </c>
      <c r="M586" s="9"/>
    </row>
    <row r="587" spans="1:13" ht="28.5" customHeight="1" outlineLevel="1" x14ac:dyDescent="0.3">
      <c r="A587" s="9">
        <v>483</v>
      </c>
      <c r="B587" s="9">
        <v>29</v>
      </c>
      <c r="C587" s="9" t="s">
        <v>458</v>
      </c>
      <c r="D587" s="10" t="s">
        <v>560</v>
      </c>
      <c r="E587" s="10">
        <v>1200</v>
      </c>
      <c r="F587" s="9"/>
      <c r="G587" s="9"/>
      <c r="H587" s="9"/>
      <c r="I587" s="9"/>
      <c r="J587" s="9"/>
      <c r="K587" s="9"/>
      <c r="L587" s="9" t="s">
        <v>1003</v>
      </c>
      <c r="M587" s="9"/>
    </row>
    <row r="588" spans="1:13" ht="85.5" customHeight="1" outlineLevel="1" x14ac:dyDescent="0.3">
      <c r="A588" s="9">
        <v>484</v>
      </c>
      <c r="B588" s="9">
        <v>30</v>
      </c>
      <c r="C588" s="9" t="s">
        <v>459</v>
      </c>
      <c r="D588" s="10" t="s">
        <v>560</v>
      </c>
      <c r="E588" s="10">
        <v>30</v>
      </c>
      <c r="F588" s="9"/>
      <c r="G588" s="9"/>
      <c r="H588" s="9"/>
      <c r="I588" s="9"/>
      <c r="J588" s="9"/>
      <c r="K588" s="9"/>
      <c r="L588" s="9" t="s">
        <v>1004</v>
      </c>
      <c r="M588" s="9"/>
    </row>
    <row r="589" spans="1:13" ht="28.5" customHeight="1" outlineLevel="1" x14ac:dyDescent="0.3">
      <c r="A589" s="9">
        <v>485</v>
      </c>
      <c r="B589" s="9">
        <v>31</v>
      </c>
      <c r="C589" s="9" t="s">
        <v>460</v>
      </c>
      <c r="D589" s="10" t="s">
        <v>560</v>
      </c>
      <c r="E589" s="10">
        <v>30</v>
      </c>
      <c r="F589" s="9"/>
      <c r="G589" s="9"/>
      <c r="H589" s="9"/>
      <c r="I589" s="9"/>
      <c r="J589" s="9"/>
      <c r="K589" s="9"/>
      <c r="L589" s="9" t="s">
        <v>1005</v>
      </c>
      <c r="M589" s="9"/>
    </row>
    <row r="590" spans="1:13" ht="85.5" customHeight="1" outlineLevel="1" x14ac:dyDescent="0.3">
      <c r="A590" s="9">
        <v>486</v>
      </c>
      <c r="B590" s="9">
        <v>32</v>
      </c>
      <c r="C590" s="9" t="s">
        <v>455</v>
      </c>
      <c r="D590" s="10" t="s">
        <v>560</v>
      </c>
      <c r="E590" s="10">
        <v>100</v>
      </c>
      <c r="F590" s="9"/>
      <c r="G590" s="9"/>
      <c r="H590" s="9"/>
      <c r="I590" s="9"/>
      <c r="J590" s="9"/>
      <c r="K590" s="9"/>
      <c r="L590" s="9" t="s">
        <v>1006</v>
      </c>
      <c r="M590" s="9"/>
    </row>
    <row r="591" spans="1:13" ht="42.75" customHeight="1" outlineLevel="1" x14ac:dyDescent="0.3">
      <c r="A591" s="9">
        <v>487</v>
      </c>
      <c r="B591" s="9">
        <v>33</v>
      </c>
      <c r="C591" s="9" t="s">
        <v>461</v>
      </c>
      <c r="D591" s="10" t="s">
        <v>560</v>
      </c>
      <c r="E591" s="10">
        <v>100</v>
      </c>
      <c r="F591" s="9"/>
      <c r="G591" s="9"/>
      <c r="H591" s="9"/>
      <c r="I591" s="9"/>
      <c r="J591" s="9"/>
      <c r="K591" s="9"/>
      <c r="L591" s="9" t="s">
        <v>1007</v>
      </c>
      <c r="M591" s="9"/>
    </row>
    <row r="592" spans="1:13" ht="28.5" customHeight="1" outlineLevel="1" x14ac:dyDescent="0.3">
      <c r="A592" s="9">
        <v>488</v>
      </c>
      <c r="B592" s="9">
        <v>34</v>
      </c>
      <c r="C592" s="9" t="s">
        <v>462</v>
      </c>
      <c r="D592" s="10" t="s">
        <v>552</v>
      </c>
      <c r="E592" s="10">
        <v>2</v>
      </c>
      <c r="F592" s="9"/>
      <c r="G592" s="9"/>
      <c r="H592" s="9"/>
      <c r="I592" s="9"/>
      <c r="J592" s="9"/>
      <c r="K592" s="9"/>
      <c r="L592" s="9" t="s">
        <v>1008</v>
      </c>
      <c r="M592" s="9"/>
    </row>
    <row r="593" spans="1:13" ht="57" customHeight="1" outlineLevel="1" x14ac:dyDescent="0.3">
      <c r="A593" s="9">
        <v>489</v>
      </c>
      <c r="B593" s="9">
        <v>35</v>
      </c>
      <c r="C593" s="9" t="s">
        <v>463</v>
      </c>
      <c r="D593" s="10" t="s">
        <v>552</v>
      </c>
      <c r="E593" s="10">
        <v>4</v>
      </c>
      <c r="F593" s="9"/>
      <c r="G593" s="9"/>
      <c r="H593" s="9"/>
      <c r="I593" s="9"/>
      <c r="J593" s="9"/>
      <c r="K593" s="9"/>
      <c r="L593" s="9" t="s">
        <v>1009</v>
      </c>
      <c r="M593" s="9"/>
    </row>
    <row r="594" spans="1:13" ht="42.75" customHeight="1" outlineLevel="1" x14ac:dyDescent="0.3">
      <c r="A594" s="9">
        <v>490</v>
      </c>
      <c r="B594" s="9">
        <v>36</v>
      </c>
      <c r="C594" s="9" t="s">
        <v>464</v>
      </c>
      <c r="D594" s="10" t="s">
        <v>568</v>
      </c>
      <c r="E594" s="10" t="s">
        <v>580</v>
      </c>
      <c r="F594" s="9"/>
      <c r="G594" s="9"/>
      <c r="H594" s="9"/>
      <c r="I594" s="9"/>
      <c r="J594" s="9"/>
      <c r="K594" s="9"/>
      <c r="L594" s="9"/>
      <c r="M594" s="9"/>
    </row>
    <row r="595" spans="1:13" ht="42.75" customHeight="1" outlineLevel="1" x14ac:dyDescent="0.3">
      <c r="A595" s="9">
        <v>491</v>
      </c>
      <c r="B595" s="9">
        <v>37</v>
      </c>
      <c r="C595" s="9" t="s">
        <v>465</v>
      </c>
      <c r="D595" s="10" t="s">
        <v>568</v>
      </c>
      <c r="E595" s="10" t="s">
        <v>581</v>
      </c>
      <c r="F595" s="9"/>
      <c r="G595" s="9"/>
      <c r="H595" s="9"/>
      <c r="I595" s="9"/>
      <c r="J595" s="9"/>
      <c r="K595" s="9"/>
      <c r="L595" s="9" t="s">
        <v>1010</v>
      </c>
      <c r="M595" s="9"/>
    </row>
    <row r="596" spans="1:13" ht="57" customHeight="1" outlineLevel="1" x14ac:dyDescent="0.3">
      <c r="A596" s="9">
        <v>492</v>
      </c>
      <c r="B596" s="9">
        <v>38</v>
      </c>
      <c r="C596" s="9" t="s">
        <v>466</v>
      </c>
      <c r="D596" s="10" t="s">
        <v>552</v>
      </c>
      <c r="E596" s="10">
        <v>20</v>
      </c>
      <c r="F596" s="9"/>
      <c r="G596" s="9"/>
      <c r="H596" s="9"/>
      <c r="I596" s="9"/>
      <c r="J596" s="9"/>
      <c r="K596" s="9"/>
      <c r="L596" s="9" t="s">
        <v>1011</v>
      </c>
      <c r="M596" s="9" t="s">
        <v>1071</v>
      </c>
    </row>
    <row r="597" spans="1:13" s="3" customFormat="1" x14ac:dyDescent="0.3">
      <c r="A597" s="6"/>
      <c r="B597" s="6"/>
      <c r="C597" s="6" t="s">
        <v>467</v>
      </c>
      <c r="D597" s="8"/>
      <c r="E597" s="8"/>
      <c r="F597" s="6"/>
      <c r="G597" s="6"/>
      <c r="H597" s="6"/>
      <c r="I597" s="6"/>
      <c r="J597" s="6"/>
      <c r="K597" s="6"/>
      <c r="L597" s="6"/>
      <c r="M597" s="6"/>
    </row>
    <row r="598" spans="1:13" ht="57" customHeight="1" outlineLevel="1" x14ac:dyDescent="0.3">
      <c r="A598" s="9">
        <v>493</v>
      </c>
      <c r="B598" s="9">
        <v>39</v>
      </c>
      <c r="C598" s="9" t="s">
        <v>468</v>
      </c>
      <c r="D598" s="10" t="s">
        <v>569</v>
      </c>
      <c r="E598" s="10">
        <v>1</v>
      </c>
      <c r="F598" s="9"/>
      <c r="G598" s="9"/>
      <c r="H598" s="9"/>
      <c r="I598" s="9"/>
      <c r="J598" s="9"/>
      <c r="K598" s="9"/>
      <c r="L598" s="9"/>
      <c r="M598" s="9"/>
    </row>
    <row r="599" spans="1:13" s="3" customFormat="1" x14ac:dyDescent="0.3">
      <c r="A599" s="6"/>
      <c r="B599" s="6"/>
      <c r="C599" s="7" t="s">
        <v>469</v>
      </c>
      <c r="D599" s="8"/>
      <c r="E599" s="8"/>
      <c r="F599" s="6"/>
      <c r="G599" s="6"/>
      <c r="H599" s="6"/>
      <c r="I599" s="6"/>
      <c r="J599" s="6"/>
      <c r="K599" s="6"/>
      <c r="L599" s="6"/>
      <c r="M599" s="6"/>
    </row>
    <row r="600" spans="1:13" ht="28.5" customHeight="1" outlineLevel="1" x14ac:dyDescent="0.3">
      <c r="A600" s="9">
        <v>494</v>
      </c>
      <c r="B600" s="9">
        <v>40</v>
      </c>
      <c r="C600" s="9" t="s">
        <v>470</v>
      </c>
      <c r="D600" s="10" t="s">
        <v>570</v>
      </c>
      <c r="E600" s="10">
        <v>2</v>
      </c>
      <c r="F600" s="9"/>
      <c r="G600" s="9"/>
      <c r="H600" s="9"/>
      <c r="I600" s="9"/>
      <c r="J600" s="9"/>
      <c r="K600" s="9"/>
      <c r="L600" s="9" t="s">
        <v>1012</v>
      </c>
      <c r="M600" s="9"/>
    </row>
    <row r="601" spans="1:13" ht="28.5" customHeight="1" outlineLevel="1" x14ac:dyDescent="0.3">
      <c r="A601" s="9">
        <v>495</v>
      </c>
      <c r="B601" s="9">
        <v>41</v>
      </c>
      <c r="C601" s="9" t="s">
        <v>471</v>
      </c>
      <c r="D601" s="10" t="s">
        <v>570</v>
      </c>
      <c r="E601" s="10">
        <v>4</v>
      </c>
      <c r="F601" s="9"/>
      <c r="G601" s="9"/>
      <c r="H601" s="9"/>
      <c r="I601" s="9"/>
      <c r="J601" s="9"/>
      <c r="K601" s="9"/>
      <c r="L601" s="9" t="s">
        <v>1013</v>
      </c>
      <c r="M601" s="9"/>
    </row>
    <row r="602" spans="1:13" ht="28.5" customHeight="1" outlineLevel="1" x14ac:dyDescent="0.3">
      <c r="A602" s="9">
        <v>496</v>
      </c>
      <c r="B602" s="9">
        <v>42</v>
      </c>
      <c r="C602" s="9" t="s">
        <v>472</v>
      </c>
      <c r="D602" s="10" t="s">
        <v>570</v>
      </c>
      <c r="E602" s="10">
        <v>2</v>
      </c>
      <c r="F602" s="9"/>
      <c r="G602" s="9"/>
      <c r="H602" s="9"/>
      <c r="I602" s="9"/>
      <c r="J602" s="9"/>
      <c r="K602" s="9"/>
      <c r="L602" s="9" t="s">
        <v>1014</v>
      </c>
      <c r="M602" s="9"/>
    </row>
    <row r="603" spans="1:13" ht="57" customHeight="1" outlineLevel="1" x14ac:dyDescent="0.3">
      <c r="A603" s="9">
        <v>497</v>
      </c>
      <c r="B603" s="9">
        <v>43</v>
      </c>
      <c r="C603" s="9" t="s">
        <v>473</v>
      </c>
      <c r="D603" s="10" t="s">
        <v>570</v>
      </c>
      <c r="E603" s="10">
        <v>6</v>
      </c>
      <c r="F603" s="9"/>
      <c r="G603" s="9"/>
      <c r="H603" s="9"/>
      <c r="I603" s="9"/>
      <c r="J603" s="9"/>
      <c r="K603" s="9"/>
      <c r="L603" s="9"/>
      <c r="M603" s="9"/>
    </row>
    <row r="604" spans="1:13" ht="57" customHeight="1" outlineLevel="1" x14ac:dyDescent="0.3">
      <c r="A604" s="9">
        <v>498</v>
      </c>
      <c r="B604" s="9">
        <v>44</v>
      </c>
      <c r="C604" s="9" t="s">
        <v>474</v>
      </c>
      <c r="D604" s="10" t="s">
        <v>570</v>
      </c>
      <c r="E604" s="10">
        <v>2</v>
      </c>
      <c r="F604" s="9"/>
      <c r="G604" s="9"/>
      <c r="H604" s="9"/>
      <c r="I604" s="9"/>
      <c r="J604" s="9"/>
      <c r="K604" s="9"/>
      <c r="L604" s="9"/>
      <c r="M604" s="9"/>
    </row>
    <row r="605" spans="1:13" ht="57" customHeight="1" outlineLevel="1" x14ac:dyDescent="0.3">
      <c r="A605" s="9">
        <v>499</v>
      </c>
      <c r="B605" s="9">
        <v>45</v>
      </c>
      <c r="C605" s="9" t="s">
        <v>475</v>
      </c>
      <c r="D605" s="10" t="s">
        <v>551</v>
      </c>
      <c r="E605" s="10">
        <v>29.87</v>
      </c>
      <c r="F605" s="9"/>
      <c r="G605" s="9"/>
      <c r="H605" s="9"/>
      <c r="I605" s="9"/>
      <c r="J605" s="9"/>
      <c r="K605" s="9"/>
      <c r="L605" s="9" t="s">
        <v>1015</v>
      </c>
      <c r="M605" s="9" t="s">
        <v>1072</v>
      </c>
    </row>
    <row r="606" spans="1:13" s="3" customFormat="1" ht="28.8" x14ac:dyDescent="0.3">
      <c r="A606" s="6"/>
      <c r="B606" s="6"/>
      <c r="C606" s="7" t="s">
        <v>476</v>
      </c>
      <c r="D606" s="8"/>
      <c r="E606" s="8"/>
      <c r="F606" s="6"/>
      <c r="G606" s="6"/>
      <c r="H606" s="6"/>
      <c r="I606" s="6"/>
      <c r="J606" s="6"/>
      <c r="K606" s="6"/>
      <c r="L606" s="6"/>
      <c r="M606" s="6"/>
    </row>
    <row r="607" spans="1:13" ht="42.75" customHeight="1" outlineLevel="1" x14ac:dyDescent="0.3">
      <c r="A607" s="9">
        <v>500</v>
      </c>
      <c r="B607" s="9">
        <v>46</v>
      </c>
      <c r="C607" s="9" t="s">
        <v>477</v>
      </c>
      <c r="D607" s="10" t="s">
        <v>570</v>
      </c>
      <c r="E607" s="10">
        <v>32</v>
      </c>
      <c r="F607" s="9"/>
      <c r="G607" s="9"/>
      <c r="H607" s="9"/>
      <c r="I607" s="9"/>
      <c r="J607" s="9"/>
      <c r="K607" s="9"/>
      <c r="L607" s="9"/>
      <c r="M607" s="9"/>
    </row>
    <row r="608" spans="1:13" ht="42.75" customHeight="1" outlineLevel="1" x14ac:dyDescent="0.3">
      <c r="A608" s="9">
        <v>501</v>
      </c>
      <c r="B608" s="9">
        <v>47</v>
      </c>
      <c r="C608" s="9" t="s">
        <v>478</v>
      </c>
      <c r="D608" s="10" t="s">
        <v>570</v>
      </c>
      <c r="E608" s="10">
        <v>2</v>
      </c>
      <c r="F608" s="9"/>
      <c r="G608" s="9"/>
      <c r="H608" s="9"/>
      <c r="I608" s="9"/>
      <c r="J608" s="9"/>
      <c r="K608" s="9"/>
      <c r="L608" s="9"/>
      <c r="M608" s="9"/>
    </row>
    <row r="609" spans="1:13" ht="42.75" customHeight="1" outlineLevel="1" x14ac:dyDescent="0.3">
      <c r="A609" s="9">
        <v>502</v>
      </c>
      <c r="B609" s="9">
        <v>48</v>
      </c>
      <c r="C609" s="9" t="s">
        <v>479</v>
      </c>
      <c r="D609" s="10" t="s">
        <v>570</v>
      </c>
      <c r="E609" s="10">
        <v>6</v>
      </c>
      <c r="F609" s="9"/>
      <c r="G609" s="9"/>
      <c r="H609" s="9"/>
      <c r="I609" s="9"/>
      <c r="J609" s="9"/>
      <c r="K609" s="9"/>
      <c r="L609" s="9"/>
      <c r="M609" s="9"/>
    </row>
    <row r="610" spans="1:13" ht="42.75" customHeight="1" outlineLevel="1" x14ac:dyDescent="0.3">
      <c r="A610" s="9">
        <v>503</v>
      </c>
      <c r="B610" s="9">
        <v>49</v>
      </c>
      <c r="C610" s="9" t="s">
        <v>480</v>
      </c>
      <c r="D610" s="10" t="s">
        <v>570</v>
      </c>
      <c r="E610" s="10">
        <v>12</v>
      </c>
      <c r="F610" s="9"/>
      <c r="G610" s="9"/>
      <c r="H610" s="9"/>
      <c r="I610" s="9"/>
      <c r="J610" s="9"/>
      <c r="K610" s="9"/>
      <c r="L610" s="9"/>
      <c r="M610" s="9"/>
    </row>
    <row r="611" spans="1:13" ht="42.75" customHeight="1" outlineLevel="1" x14ac:dyDescent="0.3">
      <c r="A611" s="9">
        <v>504</v>
      </c>
      <c r="B611" s="9">
        <v>50</v>
      </c>
      <c r="C611" s="9" t="s">
        <v>481</v>
      </c>
      <c r="D611" s="10" t="s">
        <v>570</v>
      </c>
      <c r="E611" s="10">
        <v>12</v>
      </c>
      <c r="F611" s="9"/>
      <c r="G611" s="9"/>
      <c r="H611" s="9"/>
      <c r="I611" s="9"/>
      <c r="J611" s="9"/>
      <c r="K611" s="9"/>
      <c r="L611" s="9"/>
      <c r="M611" s="9"/>
    </row>
    <row r="612" spans="1:13" s="3" customFormat="1" ht="42.75" customHeight="1" x14ac:dyDescent="0.3">
      <c r="A612" s="6"/>
      <c r="B612" s="6"/>
      <c r="C612" s="7" t="s">
        <v>482</v>
      </c>
      <c r="D612" s="7"/>
      <c r="E612" s="7"/>
      <c r="F612" s="7"/>
      <c r="G612" s="7"/>
      <c r="H612" s="7"/>
      <c r="I612" s="7"/>
      <c r="J612" s="7"/>
      <c r="K612" s="7"/>
      <c r="L612" s="7"/>
      <c r="M612" s="6"/>
    </row>
    <row r="613" spans="1:13" s="3" customFormat="1" ht="28.8" x14ac:dyDescent="0.3">
      <c r="A613" s="6"/>
      <c r="B613" s="6"/>
      <c r="C613" s="6" t="s">
        <v>483</v>
      </c>
      <c r="D613" s="8"/>
      <c r="E613" s="8"/>
      <c r="F613" s="6"/>
      <c r="G613" s="6"/>
      <c r="H613" s="6"/>
      <c r="I613" s="6"/>
      <c r="J613" s="6"/>
      <c r="K613" s="6"/>
      <c r="L613" s="6"/>
      <c r="M613" s="6"/>
    </row>
    <row r="614" spans="1:13" ht="42.75" customHeight="1" outlineLevel="1" x14ac:dyDescent="0.3">
      <c r="A614" s="9">
        <v>505</v>
      </c>
      <c r="B614" s="9">
        <v>51</v>
      </c>
      <c r="C614" s="9" t="s">
        <v>484</v>
      </c>
      <c r="D614" s="10" t="s">
        <v>552</v>
      </c>
      <c r="E614" s="10">
        <v>27</v>
      </c>
      <c r="F614" s="9"/>
      <c r="G614" s="9"/>
      <c r="H614" s="9"/>
      <c r="I614" s="9"/>
      <c r="J614" s="9"/>
      <c r="K614" s="9"/>
      <c r="L614" s="9" t="s">
        <v>1016</v>
      </c>
      <c r="M614" s="9"/>
    </row>
    <row r="615" spans="1:13" ht="45.45" customHeight="1" outlineLevel="1" x14ac:dyDescent="0.3">
      <c r="A615" s="9">
        <v>506</v>
      </c>
      <c r="B615" s="9">
        <v>52</v>
      </c>
      <c r="C615" s="9" t="s">
        <v>485</v>
      </c>
      <c r="D615" s="10" t="s">
        <v>552</v>
      </c>
      <c r="E615" s="10">
        <v>135</v>
      </c>
      <c r="F615" s="9"/>
      <c r="G615" s="9"/>
      <c r="H615" s="9"/>
      <c r="I615" s="9"/>
      <c r="J615" s="9"/>
      <c r="K615" s="9"/>
      <c r="L615" s="9" t="s">
        <v>1017</v>
      </c>
      <c r="M615" s="9"/>
    </row>
    <row r="616" spans="1:13" ht="28.5" customHeight="1" outlineLevel="1" x14ac:dyDescent="0.3">
      <c r="A616" s="9">
        <v>507</v>
      </c>
      <c r="B616" s="9">
        <v>53</v>
      </c>
      <c r="C616" s="9" t="s">
        <v>486</v>
      </c>
      <c r="D616" s="10" t="s">
        <v>552</v>
      </c>
      <c r="E616" s="10">
        <v>14</v>
      </c>
      <c r="F616" s="9"/>
      <c r="G616" s="9"/>
      <c r="H616" s="9"/>
      <c r="I616" s="9"/>
      <c r="J616" s="9"/>
      <c r="K616" s="9"/>
      <c r="L616" s="9" t="s">
        <v>1018</v>
      </c>
      <c r="M616" s="9"/>
    </row>
    <row r="617" spans="1:13" ht="57" customHeight="1" outlineLevel="1" x14ac:dyDescent="0.3">
      <c r="A617" s="9">
        <v>508</v>
      </c>
      <c r="B617" s="9">
        <v>54</v>
      </c>
      <c r="C617" s="9" t="s">
        <v>487</v>
      </c>
      <c r="D617" s="10" t="s">
        <v>560</v>
      </c>
      <c r="E617" s="10">
        <v>216</v>
      </c>
      <c r="F617" s="9"/>
      <c r="G617" s="9"/>
      <c r="H617" s="9"/>
      <c r="I617" s="9"/>
      <c r="J617" s="9"/>
      <c r="K617" s="9"/>
      <c r="L617" s="9" t="s">
        <v>1019</v>
      </c>
      <c r="M617" s="9"/>
    </row>
    <row r="618" spans="1:13" s="3" customFormat="1" ht="28.8" x14ac:dyDescent="0.3">
      <c r="A618" s="6"/>
      <c r="B618" s="6"/>
      <c r="C618" s="6" t="s">
        <v>488</v>
      </c>
      <c r="D618" s="8"/>
      <c r="E618" s="8"/>
      <c r="F618" s="6"/>
      <c r="G618" s="6"/>
      <c r="H618" s="6"/>
      <c r="I618" s="6"/>
      <c r="J618" s="6"/>
      <c r="K618" s="6"/>
      <c r="L618" s="6"/>
      <c r="M618" s="6"/>
    </row>
    <row r="619" spans="1:13" ht="42.75" customHeight="1" outlineLevel="1" x14ac:dyDescent="0.3">
      <c r="A619" s="9">
        <v>509</v>
      </c>
      <c r="B619" s="9">
        <v>55</v>
      </c>
      <c r="C619" s="9" t="s">
        <v>484</v>
      </c>
      <c r="D619" s="10" t="s">
        <v>552</v>
      </c>
      <c r="E619" s="10">
        <v>36</v>
      </c>
      <c r="F619" s="9"/>
      <c r="G619" s="9"/>
      <c r="H619" s="9"/>
      <c r="I619" s="9"/>
      <c r="J619" s="9"/>
      <c r="K619" s="9"/>
      <c r="L619" s="9" t="s">
        <v>1020</v>
      </c>
      <c r="M619" s="9"/>
    </row>
    <row r="620" spans="1:13" ht="28.5" customHeight="1" outlineLevel="1" x14ac:dyDescent="0.3">
      <c r="A620" s="9">
        <v>510</v>
      </c>
      <c r="B620" s="9">
        <v>56</v>
      </c>
      <c r="C620" s="9" t="s">
        <v>485</v>
      </c>
      <c r="D620" s="10" t="s">
        <v>552</v>
      </c>
      <c r="E620" s="10">
        <v>180</v>
      </c>
      <c r="F620" s="9"/>
      <c r="G620" s="9"/>
      <c r="H620" s="9"/>
      <c r="I620" s="9"/>
      <c r="J620" s="9"/>
      <c r="K620" s="9"/>
      <c r="L620" s="9" t="s">
        <v>1021</v>
      </c>
      <c r="M620" s="9"/>
    </row>
    <row r="621" spans="1:13" ht="28.5" customHeight="1" outlineLevel="1" x14ac:dyDescent="0.3">
      <c r="A621" s="9">
        <v>511</v>
      </c>
      <c r="B621" s="9">
        <v>57</v>
      </c>
      <c r="C621" s="9" t="s">
        <v>486</v>
      </c>
      <c r="D621" s="10" t="s">
        <v>552</v>
      </c>
      <c r="E621" s="10">
        <v>18</v>
      </c>
      <c r="F621" s="9"/>
      <c r="G621" s="9"/>
      <c r="H621" s="9"/>
      <c r="I621" s="9"/>
      <c r="J621" s="9"/>
      <c r="K621" s="9"/>
      <c r="L621" s="9" t="s">
        <v>1022</v>
      </c>
      <c r="M621" s="9"/>
    </row>
    <row r="622" spans="1:13" ht="57" customHeight="1" outlineLevel="1" x14ac:dyDescent="0.3">
      <c r="A622" s="9">
        <v>512</v>
      </c>
      <c r="B622" s="9">
        <v>58</v>
      </c>
      <c r="C622" s="9" t="s">
        <v>487</v>
      </c>
      <c r="D622" s="10" t="s">
        <v>560</v>
      </c>
      <c r="E622" s="10">
        <v>288</v>
      </c>
      <c r="F622" s="9"/>
      <c r="G622" s="9"/>
      <c r="H622" s="9"/>
      <c r="I622" s="9"/>
      <c r="J622" s="9"/>
      <c r="K622" s="9"/>
      <c r="L622" s="9" t="s">
        <v>1023</v>
      </c>
      <c r="M622" s="9"/>
    </row>
    <row r="623" spans="1:13" s="3" customFormat="1" ht="60" customHeight="1" x14ac:dyDescent="0.3">
      <c r="A623" s="6"/>
      <c r="B623" s="6"/>
      <c r="C623" s="11" t="s">
        <v>489</v>
      </c>
      <c r="D623" s="8"/>
      <c r="E623" s="8"/>
      <c r="F623" s="6"/>
      <c r="G623" s="6"/>
      <c r="H623" s="6"/>
      <c r="I623" s="6"/>
      <c r="J623" s="6"/>
      <c r="K623" s="6"/>
      <c r="L623" s="6"/>
      <c r="M623" s="6"/>
    </row>
    <row r="624" spans="1:13" ht="42.75" customHeight="1" outlineLevel="1" x14ac:dyDescent="0.3">
      <c r="A624" s="9">
        <v>513</v>
      </c>
      <c r="B624" s="9">
        <v>59</v>
      </c>
      <c r="C624" s="9" t="s">
        <v>490</v>
      </c>
      <c r="D624" s="10" t="s">
        <v>552</v>
      </c>
      <c r="E624" s="10">
        <v>2</v>
      </c>
      <c r="F624" s="9"/>
      <c r="G624" s="9"/>
      <c r="H624" s="9"/>
      <c r="I624" s="9"/>
      <c r="J624" s="9"/>
      <c r="K624" s="9"/>
      <c r="L624" s="9" t="s">
        <v>1024</v>
      </c>
      <c r="M624" s="9"/>
    </row>
    <row r="625" spans="1:13" ht="14.25" customHeight="1" outlineLevel="1" x14ac:dyDescent="0.3">
      <c r="A625" s="9">
        <v>514</v>
      </c>
      <c r="B625" s="9">
        <v>60</v>
      </c>
      <c r="C625" s="9" t="s">
        <v>491</v>
      </c>
      <c r="D625" s="10" t="s">
        <v>552</v>
      </c>
      <c r="E625" s="10">
        <v>4</v>
      </c>
      <c r="F625" s="9"/>
      <c r="G625" s="9"/>
      <c r="H625" s="9"/>
      <c r="I625" s="9"/>
      <c r="J625" s="9"/>
      <c r="K625" s="9"/>
      <c r="L625" s="9" t="s">
        <v>1025</v>
      </c>
      <c r="M625" s="9"/>
    </row>
    <row r="626" spans="1:13" ht="28.5" customHeight="1" outlineLevel="1" x14ac:dyDescent="0.3">
      <c r="A626" s="9">
        <v>515</v>
      </c>
      <c r="B626" s="9">
        <v>61</v>
      </c>
      <c r="C626" s="9" t="s">
        <v>492</v>
      </c>
      <c r="D626" s="10" t="s">
        <v>552</v>
      </c>
      <c r="E626" s="10">
        <v>4</v>
      </c>
      <c r="F626" s="9"/>
      <c r="G626" s="9"/>
      <c r="H626" s="9"/>
      <c r="I626" s="9"/>
      <c r="J626" s="9"/>
      <c r="K626" s="9"/>
      <c r="L626" s="9" t="s">
        <v>1026</v>
      </c>
      <c r="M626" s="9"/>
    </row>
    <row r="627" spans="1:13" ht="28.5" customHeight="1" outlineLevel="1" x14ac:dyDescent="0.3">
      <c r="A627" s="9">
        <v>516</v>
      </c>
      <c r="B627" s="9">
        <v>62</v>
      </c>
      <c r="C627" s="9" t="s">
        <v>493</v>
      </c>
      <c r="D627" s="10"/>
      <c r="E627" s="10"/>
      <c r="F627" s="9"/>
      <c r="G627" s="9"/>
      <c r="H627" s="9"/>
      <c r="I627" s="9"/>
      <c r="J627" s="9"/>
      <c r="K627" s="9"/>
      <c r="L627" s="9" t="s">
        <v>1027</v>
      </c>
      <c r="M627" s="9"/>
    </row>
    <row r="628" spans="1:13" ht="57" customHeight="1" outlineLevel="1" x14ac:dyDescent="0.3">
      <c r="A628" s="9">
        <v>517</v>
      </c>
      <c r="B628" s="9">
        <v>63</v>
      </c>
      <c r="C628" s="9" t="s">
        <v>494</v>
      </c>
      <c r="D628" s="10" t="s">
        <v>560</v>
      </c>
      <c r="E628" s="10">
        <v>2</v>
      </c>
      <c r="F628" s="9"/>
      <c r="G628" s="9"/>
      <c r="H628" s="9"/>
      <c r="I628" s="9"/>
      <c r="J628" s="9"/>
      <c r="K628" s="9"/>
      <c r="L628" s="9" t="s">
        <v>1028</v>
      </c>
      <c r="M628" s="9"/>
    </row>
    <row r="629" spans="1:13" ht="42.75" customHeight="1" outlineLevel="1" x14ac:dyDescent="0.3">
      <c r="A629" s="9">
        <v>518</v>
      </c>
      <c r="B629" s="9">
        <v>64</v>
      </c>
      <c r="C629" s="9" t="s">
        <v>495</v>
      </c>
      <c r="D629" s="10" t="s">
        <v>571</v>
      </c>
      <c r="E629" s="10">
        <v>64</v>
      </c>
      <c r="F629" s="9"/>
      <c r="G629" s="9"/>
      <c r="H629" s="9"/>
      <c r="I629" s="9"/>
      <c r="J629" s="9"/>
      <c r="K629" s="9"/>
      <c r="L629" s="9" t="s">
        <v>1029</v>
      </c>
      <c r="M629" s="9"/>
    </row>
    <row r="630" spans="1:13" s="3" customFormat="1" ht="28.8" x14ac:dyDescent="0.3">
      <c r="A630" s="6"/>
      <c r="B630" s="6"/>
      <c r="C630" s="6" t="s">
        <v>496</v>
      </c>
      <c r="D630" s="8"/>
      <c r="E630" s="8"/>
      <c r="F630" s="6"/>
      <c r="G630" s="6"/>
      <c r="H630" s="6"/>
      <c r="I630" s="6"/>
      <c r="J630" s="6"/>
      <c r="K630" s="6"/>
      <c r="L630" s="6"/>
      <c r="M630" s="6"/>
    </row>
    <row r="631" spans="1:13" ht="299.25" customHeight="1" outlineLevel="1" x14ac:dyDescent="0.3">
      <c r="A631" s="9">
        <v>519</v>
      </c>
      <c r="B631" s="9">
        <v>65</v>
      </c>
      <c r="C631" s="9" t="s">
        <v>497</v>
      </c>
      <c r="D631" s="10" t="s">
        <v>560</v>
      </c>
      <c r="E631" s="10">
        <v>189</v>
      </c>
      <c r="F631" s="9"/>
      <c r="G631" s="9"/>
      <c r="H631" s="9"/>
      <c r="I631" s="9"/>
      <c r="J631" s="9"/>
      <c r="K631" s="9"/>
      <c r="L631" s="9" t="s">
        <v>1030</v>
      </c>
      <c r="M631" s="9"/>
    </row>
    <row r="632" spans="1:13" s="3" customFormat="1" ht="43.2" x14ac:dyDescent="0.3">
      <c r="A632" s="6"/>
      <c r="B632" s="6"/>
      <c r="C632" s="7" t="s">
        <v>498</v>
      </c>
      <c r="D632" s="8"/>
      <c r="E632" s="8"/>
      <c r="F632" s="6"/>
      <c r="G632" s="6"/>
      <c r="H632" s="6"/>
      <c r="I632" s="6"/>
      <c r="J632" s="6"/>
      <c r="K632" s="6"/>
      <c r="L632" s="6"/>
      <c r="M632" s="6"/>
    </row>
    <row r="633" spans="1:13" s="3" customFormat="1" x14ac:dyDescent="0.3">
      <c r="A633" s="6"/>
      <c r="B633" s="6"/>
      <c r="C633" s="6" t="s">
        <v>401</v>
      </c>
      <c r="D633" s="8"/>
      <c r="E633" s="8"/>
      <c r="F633" s="6"/>
      <c r="G633" s="6"/>
      <c r="H633" s="6"/>
      <c r="I633" s="6"/>
      <c r="J633" s="6"/>
      <c r="K633" s="6"/>
      <c r="L633" s="6"/>
      <c r="M633" s="6"/>
    </row>
    <row r="634" spans="1:13" ht="57" customHeight="1" outlineLevel="1" x14ac:dyDescent="0.3">
      <c r="A634" s="9">
        <v>520</v>
      </c>
      <c r="B634" s="9">
        <v>66</v>
      </c>
      <c r="C634" s="9" t="s">
        <v>499</v>
      </c>
      <c r="D634" s="10" t="s">
        <v>560</v>
      </c>
      <c r="E634" s="10">
        <v>752</v>
      </c>
      <c r="F634" s="9"/>
      <c r="G634" s="9"/>
      <c r="H634" s="9"/>
      <c r="I634" s="9"/>
      <c r="J634" s="9"/>
      <c r="K634" s="9"/>
      <c r="L634" s="9"/>
      <c r="M634" s="9"/>
    </row>
    <row r="635" spans="1:13" s="3" customFormat="1" x14ac:dyDescent="0.3">
      <c r="A635" s="6"/>
      <c r="B635" s="6"/>
      <c r="C635" s="11" t="s">
        <v>500</v>
      </c>
      <c r="D635" s="8"/>
      <c r="E635" s="8"/>
      <c r="F635" s="6"/>
      <c r="G635" s="6"/>
      <c r="H635" s="6"/>
      <c r="I635" s="6"/>
      <c r="J635" s="6"/>
      <c r="K635" s="6"/>
      <c r="L635" s="6"/>
      <c r="M635" s="6"/>
    </row>
    <row r="636" spans="1:13" ht="409.5" customHeight="1" outlineLevel="1" x14ac:dyDescent="0.3">
      <c r="A636" s="9">
        <v>521</v>
      </c>
      <c r="B636" s="9">
        <v>67</v>
      </c>
      <c r="C636" s="9" t="s">
        <v>501</v>
      </c>
      <c r="D636" s="10" t="s">
        <v>560</v>
      </c>
      <c r="E636" s="10">
        <v>400.65</v>
      </c>
      <c r="F636" s="9"/>
      <c r="G636" s="9"/>
      <c r="H636" s="9"/>
      <c r="I636" s="9"/>
      <c r="J636" s="9"/>
      <c r="K636" s="9"/>
      <c r="L636" s="9" t="s">
        <v>1031</v>
      </c>
      <c r="M636" s="9"/>
    </row>
    <row r="637" spans="1:13" ht="85.5" customHeight="1" outlineLevel="1" x14ac:dyDescent="0.3">
      <c r="A637" s="9">
        <v>522</v>
      </c>
      <c r="B637" s="9">
        <v>68</v>
      </c>
      <c r="C637" s="9" t="s">
        <v>502</v>
      </c>
      <c r="D637" s="10" t="s">
        <v>552</v>
      </c>
      <c r="E637" s="10">
        <v>31</v>
      </c>
      <c r="F637" s="9"/>
      <c r="G637" s="9"/>
      <c r="H637" s="9"/>
      <c r="I637" s="9"/>
      <c r="J637" s="9"/>
      <c r="K637" s="9"/>
      <c r="L637" s="9" t="s">
        <v>1032</v>
      </c>
      <c r="M637" s="9" t="s">
        <v>1071</v>
      </c>
    </row>
    <row r="638" spans="1:13" ht="409.5" customHeight="1" outlineLevel="1" x14ac:dyDescent="0.3">
      <c r="A638" s="9">
        <v>523</v>
      </c>
      <c r="B638" s="9">
        <v>69</v>
      </c>
      <c r="C638" s="9" t="s">
        <v>503</v>
      </c>
      <c r="D638" s="10" t="s">
        <v>560</v>
      </c>
      <c r="E638" s="10">
        <v>546.56999999999994</v>
      </c>
      <c r="F638" s="9"/>
      <c r="G638" s="9"/>
      <c r="H638" s="9"/>
      <c r="I638" s="9"/>
      <c r="J638" s="9"/>
      <c r="K638" s="9"/>
      <c r="L638" s="9" t="s">
        <v>1033</v>
      </c>
      <c r="M638" s="9"/>
    </row>
    <row r="639" spans="1:13" ht="57" customHeight="1" outlineLevel="1" x14ac:dyDescent="0.3">
      <c r="A639" s="9">
        <v>524</v>
      </c>
      <c r="B639" s="9">
        <v>70</v>
      </c>
      <c r="C639" s="9" t="s">
        <v>502</v>
      </c>
      <c r="D639" s="10" t="s">
        <v>552</v>
      </c>
      <c r="E639" s="10">
        <v>38</v>
      </c>
      <c r="F639" s="9"/>
      <c r="G639" s="9"/>
      <c r="H639" s="9"/>
      <c r="I639" s="9"/>
      <c r="J639" s="9"/>
      <c r="K639" s="9"/>
      <c r="L639" s="9" t="s">
        <v>1034</v>
      </c>
      <c r="M639" s="9"/>
    </row>
    <row r="640" spans="1:13" s="3" customFormat="1" ht="28.8" x14ac:dyDescent="0.3">
      <c r="A640" s="6"/>
      <c r="B640" s="6"/>
      <c r="C640" s="6" t="s">
        <v>504</v>
      </c>
      <c r="D640" s="8"/>
      <c r="E640" s="8"/>
      <c r="F640" s="6"/>
      <c r="G640" s="6"/>
      <c r="H640" s="6"/>
      <c r="I640" s="6"/>
      <c r="J640" s="6"/>
      <c r="K640" s="6"/>
      <c r="L640" s="6"/>
      <c r="M640" s="6"/>
    </row>
    <row r="641" spans="1:13" ht="57" customHeight="1" outlineLevel="1" x14ac:dyDescent="0.3">
      <c r="A641" s="9">
        <v>525</v>
      </c>
      <c r="B641" s="9">
        <v>71</v>
      </c>
      <c r="C641" s="9" t="s">
        <v>505</v>
      </c>
      <c r="D641" s="10" t="s">
        <v>552</v>
      </c>
      <c r="E641" s="10">
        <v>242</v>
      </c>
      <c r="F641" s="9"/>
      <c r="G641" s="9"/>
      <c r="H641" s="9"/>
      <c r="I641" s="9"/>
      <c r="J641" s="9"/>
      <c r="K641" s="9"/>
      <c r="L641" s="9" t="s">
        <v>1035</v>
      </c>
      <c r="M641" s="9"/>
    </row>
    <row r="642" spans="1:13" ht="285" customHeight="1" outlineLevel="1" x14ac:dyDescent="0.3">
      <c r="A642" s="9">
        <v>526</v>
      </c>
      <c r="B642" s="9">
        <v>72</v>
      </c>
      <c r="C642" s="9" t="s">
        <v>506</v>
      </c>
      <c r="D642" s="10" t="s">
        <v>552</v>
      </c>
      <c r="E642" s="10">
        <v>300</v>
      </c>
      <c r="F642" s="9"/>
      <c r="G642" s="9"/>
      <c r="H642" s="9"/>
      <c r="I642" s="9"/>
      <c r="J642" s="9"/>
      <c r="K642" s="9"/>
      <c r="L642" s="9" t="s">
        <v>1036</v>
      </c>
      <c r="M642" s="9"/>
    </row>
    <row r="643" spans="1:13" ht="156.75" customHeight="1" outlineLevel="1" x14ac:dyDescent="0.3">
      <c r="A643" s="9">
        <v>527</v>
      </c>
      <c r="B643" s="9">
        <v>73</v>
      </c>
      <c r="C643" s="9" t="s">
        <v>507</v>
      </c>
      <c r="D643" s="10" t="s">
        <v>552</v>
      </c>
      <c r="E643" s="10">
        <v>4</v>
      </c>
      <c r="F643" s="9"/>
      <c r="G643" s="9"/>
      <c r="H643" s="9"/>
      <c r="I643" s="9"/>
      <c r="J643" s="9"/>
      <c r="K643" s="9"/>
      <c r="L643" s="9" t="s">
        <v>1037</v>
      </c>
      <c r="M643" s="9"/>
    </row>
    <row r="644" spans="1:13" ht="57" customHeight="1" outlineLevel="1" x14ac:dyDescent="0.3">
      <c r="A644" s="9">
        <v>528</v>
      </c>
      <c r="B644" s="9">
        <v>74</v>
      </c>
      <c r="C644" s="9" t="s">
        <v>508</v>
      </c>
      <c r="D644" s="10" t="s">
        <v>552</v>
      </c>
      <c r="E644" s="10">
        <v>8</v>
      </c>
      <c r="F644" s="9"/>
      <c r="G644" s="9"/>
      <c r="H644" s="9"/>
      <c r="I644" s="9"/>
      <c r="J644" s="9"/>
      <c r="K644" s="9"/>
      <c r="L644" s="9" t="s">
        <v>1038</v>
      </c>
      <c r="M644" s="9"/>
    </row>
    <row r="645" spans="1:13" s="3" customFormat="1" x14ac:dyDescent="0.3">
      <c r="A645" s="6"/>
      <c r="B645" s="6"/>
      <c r="C645" s="6" t="s">
        <v>509</v>
      </c>
      <c r="D645" s="8"/>
      <c r="E645" s="8"/>
      <c r="F645" s="6"/>
      <c r="G645" s="6"/>
      <c r="H645" s="6"/>
      <c r="I645" s="6"/>
      <c r="J645" s="6"/>
      <c r="K645" s="6"/>
      <c r="L645" s="6"/>
      <c r="M645" s="6"/>
    </row>
    <row r="646" spans="1:13" ht="42.75" customHeight="1" outlineLevel="1" x14ac:dyDescent="0.3">
      <c r="A646" s="9">
        <v>529</v>
      </c>
      <c r="B646" s="9">
        <v>75</v>
      </c>
      <c r="C646" s="9" t="s">
        <v>510</v>
      </c>
      <c r="D646" s="10" t="s">
        <v>560</v>
      </c>
      <c r="E646" s="10">
        <v>320</v>
      </c>
      <c r="F646" s="9"/>
      <c r="G646" s="9"/>
      <c r="H646" s="9"/>
      <c r="I646" s="9"/>
      <c r="J646" s="9"/>
      <c r="K646" s="9"/>
      <c r="L646" s="9" t="s">
        <v>1039</v>
      </c>
      <c r="M646" s="9"/>
    </row>
    <row r="647" spans="1:13" ht="14.25" customHeight="1" outlineLevel="1" x14ac:dyDescent="0.3">
      <c r="A647" s="9">
        <v>530</v>
      </c>
      <c r="B647" s="9">
        <v>76</v>
      </c>
      <c r="C647" s="9" t="s">
        <v>511</v>
      </c>
      <c r="D647" s="10" t="s">
        <v>552</v>
      </c>
      <c r="E647" s="10">
        <v>128</v>
      </c>
      <c r="F647" s="9"/>
      <c r="G647" s="9"/>
      <c r="H647" s="9"/>
      <c r="I647" s="9"/>
      <c r="J647" s="9"/>
      <c r="K647" s="9"/>
      <c r="L647" s="9" t="s">
        <v>1040</v>
      </c>
      <c r="M647" s="9"/>
    </row>
    <row r="648" spans="1:13" s="3" customFormat="1" ht="28.8" x14ac:dyDescent="0.3">
      <c r="A648" s="6"/>
      <c r="B648" s="6"/>
      <c r="C648" s="6" t="s">
        <v>423</v>
      </c>
      <c r="D648" s="8"/>
      <c r="E648" s="8"/>
      <c r="F648" s="6"/>
      <c r="G648" s="6"/>
      <c r="H648" s="6"/>
      <c r="I648" s="6"/>
      <c r="J648" s="6"/>
      <c r="K648" s="6"/>
      <c r="L648" s="6"/>
      <c r="M648" s="6"/>
    </row>
    <row r="649" spans="1:13" ht="28.5" customHeight="1" outlineLevel="1" x14ac:dyDescent="0.3">
      <c r="A649" s="9">
        <v>531</v>
      </c>
      <c r="B649" s="9">
        <v>77</v>
      </c>
      <c r="C649" s="9" t="s">
        <v>512</v>
      </c>
      <c r="D649" s="10" t="s">
        <v>572</v>
      </c>
      <c r="E649" s="10">
        <v>1</v>
      </c>
      <c r="F649" s="9"/>
      <c r="G649" s="9"/>
      <c r="H649" s="9"/>
      <c r="I649" s="9"/>
      <c r="J649" s="9"/>
      <c r="K649" s="9"/>
      <c r="L649" s="9"/>
      <c r="M649" s="9"/>
    </row>
    <row r="650" spans="1:13" s="3" customFormat="1" x14ac:dyDescent="0.3">
      <c r="A650" s="6"/>
      <c r="B650" s="6"/>
      <c r="C650" s="7" t="s">
        <v>513</v>
      </c>
      <c r="D650" s="7"/>
      <c r="E650" s="7"/>
      <c r="F650" s="7"/>
      <c r="G650" s="7"/>
      <c r="H650" s="7"/>
      <c r="I650" s="7"/>
      <c r="J650" s="7"/>
      <c r="K650" s="7"/>
      <c r="L650" s="7"/>
      <c r="M650" s="6"/>
    </row>
    <row r="651" spans="1:13" s="3" customFormat="1" x14ac:dyDescent="0.3">
      <c r="A651" s="6"/>
      <c r="B651" s="6"/>
      <c r="C651" s="6" t="s">
        <v>420</v>
      </c>
      <c r="D651" s="8"/>
      <c r="E651" s="8"/>
      <c r="F651" s="6"/>
      <c r="G651" s="6"/>
      <c r="H651" s="6"/>
      <c r="I651" s="6"/>
      <c r="J651" s="6"/>
      <c r="K651" s="6"/>
      <c r="L651" s="6"/>
      <c r="M651" s="6"/>
    </row>
    <row r="652" spans="1:13" ht="57" customHeight="1" outlineLevel="1" x14ac:dyDescent="0.3">
      <c r="A652" s="9">
        <v>532</v>
      </c>
      <c r="B652" s="9">
        <v>78</v>
      </c>
      <c r="C652" s="9" t="s">
        <v>514</v>
      </c>
      <c r="D652" s="10" t="s">
        <v>556</v>
      </c>
      <c r="E652" s="10">
        <v>508.9</v>
      </c>
      <c r="F652" s="9"/>
      <c r="G652" s="9"/>
      <c r="H652" s="9"/>
      <c r="I652" s="9"/>
      <c r="J652" s="9"/>
      <c r="K652" s="9"/>
      <c r="L652" s="9" t="s">
        <v>1041</v>
      </c>
      <c r="M652" s="9"/>
    </row>
    <row r="653" spans="1:13" ht="42.75" customHeight="1" outlineLevel="1" x14ac:dyDescent="0.3">
      <c r="A653" s="9">
        <v>533</v>
      </c>
      <c r="B653" s="9">
        <v>79</v>
      </c>
      <c r="C653" s="9" t="s">
        <v>515</v>
      </c>
      <c r="D653" s="10" t="s">
        <v>556</v>
      </c>
      <c r="E653" s="10">
        <v>464.6</v>
      </c>
      <c r="F653" s="9"/>
      <c r="G653" s="9"/>
      <c r="H653" s="9"/>
      <c r="I653" s="9"/>
      <c r="J653" s="9"/>
      <c r="K653" s="9"/>
      <c r="L653" s="9" t="s">
        <v>1042</v>
      </c>
      <c r="M653" s="9"/>
    </row>
    <row r="654" spans="1:13" ht="42.75" customHeight="1" outlineLevel="1" x14ac:dyDescent="0.3">
      <c r="A654" s="9">
        <v>534</v>
      </c>
      <c r="B654" s="9">
        <v>80</v>
      </c>
      <c r="C654" s="9" t="s">
        <v>516</v>
      </c>
      <c r="D654" s="10" t="s">
        <v>556</v>
      </c>
      <c r="E654" s="10">
        <v>13.3</v>
      </c>
      <c r="F654" s="9"/>
      <c r="G654" s="9"/>
      <c r="H654" s="9"/>
      <c r="I654" s="9"/>
      <c r="J654" s="9"/>
      <c r="K654" s="9"/>
      <c r="L654" s="9"/>
      <c r="M654" s="9"/>
    </row>
    <row r="655" spans="1:13" ht="42.75" customHeight="1" outlineLevel="1" x14ac:dyDescent="0.3">
      <c r="A655" s="9">
        <v>535</v>
      </c>
      <c r="B655" s="9">
        <v>81</v>
      </c>
      <c r="C655" s="9" t="s">
        <v>517</v>
      </c>
      <c r="D655" s="10" t="s">
        <v>556</v>
      </c>
      <c r="E655" s="10">
        <v>947.4</v>
      </c>
      <c r="F655" s="9"/>
      <c r="G655" s="9"/>
      <c r="H655" s="9"/>
      <c r="I655" s="9"/>
      <c r="J655" s="9"/>
      <c r="K655" s="9"/>
      <c r="L655" s="9"/>
      <c r="M655" s="9"/>
    </row>
    <row r="656" spans="1:13" ht="28.5" customHeight="1" outlineLevel="1" x14ac:dyDescent="0.3">
      <c r="A656" s="9">
        <v>536</v>
      </c>
      <c r="B656" s="9">
        <v>82</v>
      </c>
      <c r="C656" s="9" t="s">
        <v>518</v>
      </c>
      <c r="D656" s="10" t="s">
        <v>555</v>
      </c>
      <c r="E656" s="10">
        <v>45.674999999999997</v>
      </c>
      <c r="F656" s="9"/>
      <c r="G656" s="9"/>
      <c r="H656" s="9"/>
      <c r="I656" s="9"/>
      <c r="J656" s="9"/>
      <c r="K656" s="9"/>
      <c r="L656" s="9" t="s">
        <v>1043</v>
      </c>
      <c r="M656" s="9"/>
    </row>
    <row r="657" spans="1:13" s="3" customFormat="1" x14ac:dyDescent="0.3">
      <c r="A657" s="6"/>
      <c r="B657" s="6"/>
      <c r="C657" s="6" t="s">
        <v>401</v>
      </c>
      <c r="D657" s="8"/>
      <c r="E657" s="8"/>
      <c r="F657" s="6"/>
      <c r="G657" s="6"/>
      <c r="H657" s="6"/>
      <c r="I657" s="6"/>
      <c r="J657" s="6"/>
      <c r="K657" s="6"/>
      <c r="L657" s="6"/>
      <c r="M657" s="6"/>
    </row>
    <row r="658" spans="1:13" ht="28.5" customHeight="1" outlineLevel="1" x14ac:dyDescent="0.3">
      <c r="A658" s="9">
        <v>537</v>
      </c>
      <c r="B658" s="9">
        <v>83</v>
      </c>
      <c r="C658" s="9" t="s">
        <v>519</v>
      </c>
      <c r="D658" s="10" t="s">
        <v>573</v>
      </c>
      <c r="E658" s="10" t="s">
        <v>582</v>
      </c>
      <c r="F658" s="9"/>
      <c r="G658" s="9"/>
      <c r="H658" s="9"/>
      <c r="I658" s="9"/>
      <c r="J658" s="9"/>
      <c r="K658" s="9"/>
      <c r="L658" s="9"/>
      <c r="M658" s="9"/>
    </row>
    <row r="659" spans="1:13" ht="57" customHeight="1" outlineLevel="1" x14ac:dyDescent="0.3">
      <c r="A659" s="9">
        <v>538</v>
      </c>
      <c r="B659" s="9">
        <v>84</v>
      </c>
      <c r="C659" s="9" t="s">
        <v>520</v>
      </c>
      <c r="D659" s="10" t="s">
        <v>560</v>
      </c>
      <c r="E659" s="10">
        <v>88.6</v>
      </c>
      <c r="F659" s="9"/>
      <c r="G659" s="9"/>
      <c r="H659" s="9"/>
      <c r="I659" s="9"/>
      <c r="J659" s="9"/>
      <c r="K659" s="9"/>
      <c r="L659" s="9"/>
      <c r="M659" s="9"/>
    </row>
    <row r="660" spans="1:13" ht="57" customHeight="1" outlineLevel="1" x14ac:dyDescent="0.3">
      <c r="A660" s="9">
        <v>539</v>
      </c>
      <c r="B660" s="9">
        <v>85</v>
      </c>
      <c r="C660" s="9" t="s">
        <v>521</v>
      </c>
      <c r="D660" s="10" t="s">
        <v>560</v>
      </c>
      <c r="E660" s="10">
        <v>27.8</v>
      </c>
      <c r="F660" s="9"/>
      <c r="G660" s="9"/>
      <c r="H660" s="9"/>
      <c r="I660" s="9"/>
      <c r="J660" s="9"/>
      <c r="K660" s="9"/>
      <c r="L660" s="9"/>
      <c r="M660" s="9"/>
    </row>
    <row r="661" spans="1:13" ht="57" customHeight="1" outlineLevel="1" x14ac:dyDescent="0.3">
      <c r="A661" s="9">
        <v>540</v>
      </c>
      <c r="B661" s="9">
        <v>86</v>
      </c>
      <c r="C661" s="9" t="s">
        <v>522</v>
      </c>
      <c r="D661" s="10" t="s">
        <v>555</v>
      </c>
      <c r="E661" s="10">
        <v>17.672000000000001</v>
      </c>
      <c r="F661" s="9"/>
      <c r="G661" s="9"/>
      <c r="H661" s="9"/>
      <c r="I661" s="9"/>
      <c r="J661" s="9"/>
      <c r="K661" s="9"/>
      <c r="L661" s="9"/>
      <c r="M661" s="9"/>
    </row>
    <row r="662" spans="1:13" ht="42.75" customHeight="1" outlineLevel="1" x14ac:dyDescent="0.3">
      <c r="A662" s="9">
        <v>541</v>
      </c>
      <c r="B662" s="9">
        <v>87</v>
      </c>
      <c r="C662" s="9" t="s">
        <v>523</v>
      </c>
      <c r="D662" s="10" t="s">
        <v>555</v>
      </c>
      <c r="E662" s="10">
        <v>17.672000000000001</v>
      </c>
      <c r="F662" s="9"/>
      <c r="G662" s="9"/>
      <c r="H662" s="9"/>
      <c r="I662" s="9"/>
      <c r="J662" s="9"/>
      <c r="K662" s="9"/>
      <c r="L662" s="12" t="s">
        <v>1044</v>
      </c>
      <c r="M662" s="9"/>
    </row>
    <row r="663" spans="1:13" s="3" customFormat="1" x14ac:dyDescent="0.3">
      <c r="A663" s="6"/>
      <c r="B663" s="6"/>
      <c r="C663" s="6" t="s">
        <v>403</v>
      </c>
      <c r="D663" s="8"/>
      <c r="E663" s="8"/>
      <c r="F663" s="6"/>
      <c r="G663" s="6"/>
      <c r="H663" s="6"/>
      <c r="I663" s="6"/>
      <c r="J663" s="6"/>
      <c r="K663" s="6"/>
      <c r="L663" s="6"/>
      <c r="M663" s="6"/>
    </row>
    <row r="664" spans="1:13" ht="28.5" customHeight="1" outlineLevel="1" x14ac:dyDescent="0.3">
      <c r="A664" s="9">
        <v>542</v>
      </c>
      <c r="B664" s="9">
        <v>88</v>
      </c>
      <c r="C664" s="9" t="s">
        <v>524</v>
      </c>
      <c r="D664" s="10" t="s">
        <v>560</v>
      </c>
      <c r="E664" s="10">
        <v>12</v>
      </c>
      <c r="F664" s="9"/>
      <c r="G664" s="9"/>
      <c r="H664" s="9"/>
      <c r="I664" s="9"/>
      <c r="J664" s="9"/>
      <c r="K664" s="9"/>
      <c r="L664" s="9" t="s">
        <v>1045</v>
      </c>
      <c r="M664" s="9"/>
    </row>
    <row r="665" spans="1:13" ht="28.5" customHeight="1" outlineLevel="1" x14ac:dyDescent="0.3">
      <c r="A665" s="9">
        <v>543</v>
      </c>
      <c r="B665" s="9">
        <v>89</v>
      </c>
      <c r="C665" s="9" t="s">
        <v>525</v>
      </c>
      <c r="D665" s="10" t="s">
        <v>560</v>
      </c>
      <c r="E665" s="10">
        <v>6</v>
      </c>
      <c r="F665" s="9"/>
      <c r="G665" s="9"/>
      <c r="H665" s="9"/>
      <c r="I665" s="9"/>
      <c r="J665" s="9"/>
      <c r="K665" s="9"/>
      <c r="L665" s="9" t="s">
        <v>1046</v>
      </c>
      <c r="M665" s="9"/>
    </row>
    <row r="666" spans="1:13" ht="28.5" customHeight="1" outlineLevel="1" x14ac:dyDescent="0.3">
      <c r="A666" s="9">
        <v>544</v>
      </c>
      <c r="B666" s="9">
        <v>90</v>
      </c>
      <c r="C666" s="9" t="s">
        <v>526</v>
      </c>
      <c r="D666" s="10" t="s">
        <v>560</v>
      </c>
      <c r="E666" s="10">
        <v>122</v>
      </c>
      <c r="F666" s="9"/>
      <c r="G666" s="9"/>
      <c r="H666" s="9"/>
      <c r="I666" s="9"/>
      <c r="J666" s="9"/>
      <c r="K666" s="9"/>
      <c r="L666" s="9" t="s">
        <v>1047</v>
      </c>
      <c r="M666" s="9"/>
    </row>
    <row r="667" spans="1:13" ht="171" customHeight="1" outlineLevel="1" x14ac:dyDescent="0.3">
      <c r="A667" s="9">
        <v>545</v>
      </c>
      <c r="B667" s="9">
        <v>91</v>
      </c>
      <c r="C667" s="9" t="s">
        <v>527</v>
      </c>
      <c r="D667" s="10" t="s">
        <v>573</v>
      </c>
      <c r="E667" s="10" t="s">
        <v>583</v>
      </c>
      <c r="F667" s="9"/>
      <c r="G667" s="9"/>
      <c r="H667" s="9"/>
      <c r="I667" s="9"/>
      <c r="J667" s="9"/>
      <c r="K667" s="9"/>
      <c r="L667" s="9" t="s">
        <v>1048</v>
      </c>
      <c r="M667" s="9"/>
    </row>
    <row r="668" spans="1:13" ht="28.5" customHeight="1" outlineLevel="1" x14ac:dyDescent="0.3">
      <c r="A668" s="9">
        <v>546</v>
      </c>
      <c r="B668" s="9">
        <v>92</v>
      </c>
      <c r="C668" s="9" t="s">
        <v>528</v>
      </c>
      <c r="D668" s="10" t="s">
        <v>551</v>
      </c>
      <c r="E668" s="10">
        <v>116.4</v>
      </c>
      <c r="F668" s="9"/>
      <c r="G668" s="9"/>
      <c r="H668" s="9"/>
      <c r="I668" s="9"/>
      <c r="J668" s="9"/>
      <c r="K668" s="9"/>
      <c r="L668" s="9" t="s">
        <v>1049</v>
      </c>
      <c r="M668" s="9"/>
    </row>
    <row r="669" spans="1:13" ht="42.75" customHeight="1" outlineLevel="1" x14ac:dyDescent="0.3">
      <c r="A669" s="9">
        <v>547</v>
      </c>
      <c r="B669" s="9">
        <v>93</v>
      </c>
      <c r="C669" s="9" t="s">
        <v>529</v>
      </c>
      <c r="D669" s="10" t="s">
        <v>552</v>
      </c>
      <c r="E669" s="10">
        <v>18</v>
      </c>
      <c r="F669" s="9"/>
      <c r="G669" s="9"/>
      <c r="H669" s="9"/>
      <c r="I669" s="9"/>
      <c r="J669" s="9"/>
      <c r="K669" s="9"/>
      <c r="L669" s="9" t="s">
        <v>1050</v>
      </c>
      <c r="M669" s="9"/>
    </row>
    <row r="670" spans="1:13" ht="42.75" customHeight="1" outlineLevel="1" x14ac:dyDescent="0.3">
      <c r="A670" s="9">
        <v>548</v>
      </c>
      <c r="B670" s="9">
        <v>94</v>
      </c>
      <c r="C670" s="9" t="s">
        <v>530</v>
      </c>
      <c r="D670" s="10" t="s">
        <v>562</v>
      </c>
      <c r="E670" s="10" t="s">
        <v>584</v>
      </c>
      <c r="F670" s="9"/>
      <c r="G670" s="9"/>
      <c r="H670" s="9"/>
      <c r="I670" s="9"/>
      <c r="J670" s="9"/>
      <c r="K670" s="9"/>
      <c r="L670" s="9" t="s">
        <v>1051</v>
      </c>
      <c r="M670" s="9"/>
    </row>
    <row r="671" spans="1:13" s="3" customFormat="1" ht="71.25" customHeight="1" x14ac:dyDescent="0.3">
      <c r="A671" s="6"/>
      <c r="B671" s="6"/>
      <c r="C671" s="7" t="s">
        <v>531</v>
      </c>
      <c r="D671" s="7"/>
      <c r="E671" s="7"/>
      <c r="F671" s="7"/>
      <c r="G671" s="7"/>
      <c r="H671" s="7"/>
      <c r="I671" s="7"/>
      <c r="J671" s="7"/>
      <c r="K671" s="7"/>
      <c r="L671" s="7"/>
      <c r="M671" s="6"/>
    </row>
    <row r="672" spans="1:13" s="3" customFormat="1" ht="43.2" x14ac:dyDescent="0.3">
      <c r="A672" s="6"/>
      <c r="B672" s="6"/>
      <c r="C672" s="7" t="s">
        <v>532</v>
      </c>
      <c r="D672" s="8"/>
      <c r="E672" s="8"/>
      <c r="F672" s="6"/>
      <c r="G672" s="6"/>
      <c r="H672" s="6"/>
      <c r="I672" s="6"/>
      <c r="J672" s="6"/>
      <c r="K672" s="6"/>
      <c r="L672" s="6"/>
      <c r="M672" s="6"/>
    </row>
    <row r="673" spans="1:13" s="3" customFormat="1" x14ac:dyDescent="0.3">
      <c r="A673" s="6"/>
      <c r="B673" s="6"/>
      <c r="C673" s="6" t="s">
        <v>533</v>
      </c>
      <c r="D673" s="8"/>
      <c r="E673" s="8"/>
      <c r="F673" s="6"/>
      <c r="G673" s="6"/>
      <c r="H673" s="6"/>
      <c r="I673" s="6"/>
      <c r="J673" s="6"/>
      <c r="K673" s="6"/>
      <c r="L673" s="6"/>
      <c r="M673" s="6"/>
    </row>
    <row r="674" spans="1:13" ht="42.75" customHeight="1" outlineLevel="1" x14ac:dyDescent="0.3">
      <c r="A674" s="9">
        <v>549</v>
      </c>
      <c r="B674" s="9">
        <v>95</v>
      </c>
      <c r="C674" s="9" t="s">
        <v>534</v>
      </c>
      <c r="D674" s="10" t="s">
        <v>552</v>
      </c>
      <c r="E674" s="10">
        <v>8</v>
      </c>
      <c r="F674" s="9"/>
      <c r="G674" s="9"/>
      <c r="H674" s="9"/>
      <c r="I674" s="9"/>
      <c r="J674" s="9"/>
      <c r="K674" s="9"/>
      <c r="L674" s="9" t="s">
        <v>1052</v>
      </c>
      <c r="M674" s="9" t="s">
        <v>1072</v>
      </c>
    </row>
    <row r="675" spans="1:13" ht="28.5" customHeight="1" outlineLevel="1" x14ac:dyDescent="0.3">
      <c r="A675" s="9">
        <v>550</v>
      </c>
      <c r="B675" s="9">
        <v>96</v>
      </c>
      <c r="C675" s="9" t="s">
        <v>535</v>
      </c>
      <c r="D675" s="10" t="s">
        <v>552</v>
      </c>
      <c r="E675" s="10">
        <v>116</v>
      </c>
      <c r="F675" s="9"/>
      <c r="G675" s="9"/>
      <c r="H675" s="9"/>
      <c r="I675" s="9"/>
      <c r="J675" s="9"/>
      <c r="K675" s="9"/>
      <c r="L675" s="9" t="s">
        <v>1053</v>
      </c>
      <c r="M675" s="9"/>
    </row>
    <row r="676" spans="1:13" ht="14.25" customHeight="1" outlineLevel="1" x14ac:dyDescent="0.3">
      <c r="A676" s="9">
        <v>551</v>
      </c>
      <c r="B676" s="9">
        <v>97</v>
      </c>
      <c r="C676" s="9" t="s">
        <v>536</v>
      </c>
      <c r="D676" s="10" t="s">
        <v>552</v>
      </c>
      <c r="E676" s="10">
        <v>16</v>
      </c>
      <c r="F676" s="9"/>
      <c r="G676" s="9"/>
      <c r="H676" s="9"/>
      <c r="I676" s="9"/>
      <c r="J676" s="9"/>
      <c r="K676" s="9"/>
      <c r="L676" s="9" t="s">
        <v>1054</v>
      </c>
      <c r="M676" s="9"/>
    </row>
    <row r="677" spans="1:13" ht="28.5" customHeight="1" x14ac:dyDescent="0.3">
      <c r="A677" s="9"/>
      <c r="B677" s="9"/>
      <c r="C677" s="6" t="s">
        <v>509</v>
      </c>
      <c r="D677" s="10"/>
      <c r="E677" s="10"/>
      <c r="F677" s="9"/>
      <c r="G677" s="9"/>
      <c r="H677" s="9"/>
      <c r="I677" s="9"/>
      <c r="J677" s="9"/>
      <c r="K677" s="9"/>
      <c r="L677" s="9"/>
      <c r="M677" s="9"/>
    </row>
    <row r="678" spans="1:13" ht="28.5" customHeight="1" outlineLevel="1" x14ac:dyDescent="0.3">
      <c r="A678" s="9">
        <v>552</v>
      </c>
      <c r="B678" s="9">
        <v>98</v>
      </c>
      <c r="C678" s="9" t="s">
        <v>537</v>
      </c>
      <c r="D678" s="10" t="s">
        <v>552</v>
      </c>
      <c r="E678" s="10">
        <v>16</v>
      </c>
      <c r="F678" s="9"/>
      <c r="G678" s="9"/>
      <c r="H678" s="9"/>
      <c r="I678" s="9"/>
      <c r="J678" s="9"/>
      <c r="K678" s="9"/>
      <c r="L678" s="9" t="s">
        <v>1055</v>
      </c>
      <c r="M678" s="9"/>
    </row>
    <row r="679" spans="1:13" ht="85.5" customHeight="1" outlineLevel="1" x14ac:dyDescent="0.3">
      <c r="A679" s="9">
        <v>553</v>
      </c>
      <c r="B679" s="9">
        <v>99</v>
      </c>
      <c r="C679" s="9" t="s">
        <v>538</v>
      </c>
      <c r="D679" s="10" t="s">
        <v>560</v>
      </c>
      <c r="E679" s="10">
        <v>2025</v>
      </c>
      <c r="F679" s="9"/>
      <c r="G679" s="9"/>
      <c r="H679" s="9"/>
      <c r="I679" s="9"/>
      <c r="J679" s="9"/>
      <c r="K679" s="9"/>
      <c r="L679" s="9" t="s">
        <v>1056</v>
      </c>
      <c r="M679" s="9"/>
    </row>
    <row r="680" spans="1:13" ht="171" customHeight="1" outlineLevel="1" x14ac:dyDescent="0.3">
      <c r="A680" s="9">
        <v>554</v>
      </c>
      <c r="B680" s="9">
        <v>100</v>
      </c>
      <c r="C680" s="9" t="s">
        <v>539</v>
      </c>
      <c r="D680" s="10" t="s">
        <v>560</v>
      </c>
      <c r="E680" s="10">
        <v>2025</v>
      </c>
      <c r="F680" s="9"/>
      <c r="G680" s="9"/>
      <c r="H680" s="9"/>
      <c r="I680" s="9"/>
      <c r="J680" s="9"/>
      <c r="K680" s="9"/>
      <c r="L680" s="9" t="s">
        <v>1057</v>
      </c>
      <c r="M680" s="9"/>
    </row>
    <row r="681" spans="1:13" ht="28.5" customHeight="1" outlineLevel="1" x14ac:dyDescent="0.3">
      <c r="A681" s="9">
        <v>555</v>
      </c>
      <c r="B681" s="9">
        <v>101</v>
      </c>
      <c r="C681" s="9" t="s">
        <v>540</v>
      </c>
      <c r="D681" s="10" t="s">
        <v>560</v>
      </c>
      <c r="E681" s="10">
        <v>5</v>
      </c>
      <c r="F681" s="9"/>
      <c r="G681" s="9"/>
      <c r="H681" s="9"/>
      <c r="I681" s="9"/>
      <c r="J681" s="9"/>
      <c r="K681" s="9"/>
      <c r="L681" s="9" t="s">
        <v>1058</v>
      </c>
      <c r="M681" s="9"/>
    </row>
    <row r="682" spans="1:13" ht="14.25" customHeight="1" outlineLevel="1" x14ac:dyDescent="0.3">
      <c r="A682" s="9">
        <v>556</v>
      </c>
      <c r="B682" s="9">
        <v>102</v>
      </c>
      <c r="C682" s="9" t="s">
        <v>541</v>
      </c>
      <c r="D682" s="10" t="s">
        <v>574</v>
      </c>
      <c r="E682" s="10">
        <v>10</v>
      </c>
      <c r="F682" s="9"/>
      <c r="G682" s="9"/>
      <c r="H682" s="9"/>
      <c r="I682" s="9"/>
      <c r="J682" s="9"/>
      <c r="K682" s="9"/>
      <c r="L682" s="9" t="s">
        <v>1059</v>
      </c>
      <c r="M682" s="9"/>
    </row>
    <row r="683" spans="1:13" s="3" customFormat="1" ht="43.2" x14ac:dyDescent="0.3">
      <c r="A683" s="6"/>
      <c r="B683" s="6"/>
      <c r="C683" s="7" t="s">
        <v>542</v>
      </c>
      <c r="D683" s="8"/>
      <c r="E683" s="8"/>
      <c r="F683" s="6"/>
      <c r="G683" s="6"/>
      <c r="H683" s="6"/>
      <c r="I683" s="6"/>
      <c r="J683" s="6"/>
      <c r="K683" s="6"/>
      <c r="L683" s="6"/>
      <c r="M683" s="6"/>
    </row>
    <row r="684" spans="1:13" s="3" customFormat="1" x14ac:dyDescent="0.3">
      <c r="A684" s="6"/>
      <c r="B684" s="6"/>
      <c r="C684" s="6" t="s">
        <v>533</v>
      </c>
      <c r="D684" s="8"/>
      <c r="E684" s="8"/>
      <c r="F684" s="6"/>
      <c r="G684" s="6"/>
      <c r="H684" s="6"/>
      <c r="I684" s="6"/>
      <c r="J684" s="6"/>
      <c r="K684" s="6"/>
      <c r="L684" s="6"/>
      <c r="M684" s="6"/>
    </row>
    <row r="685" spans="1:13" ht="28.5" customHeight="1" outlineLevel="1" x14ac:dyDescent="0.3">
      <c r="A685" s="9">
        <v>557</v>
      </c>
      <c r="B685" s="9">
        <v>103</v>
      </c>
      <c r="C685" s="9" t="s">
        <v>543</v>
      </c>
      <c r="D685" s="10" t="s">
        <v>552</v>
      </c>
      <c r="E685" s="10">
        <v>4</v>
      </c>
      <c r="F685" s="9"/>
      <c r="G685" s="9"/>
      <c r="H685" s="9"/>
      <c r="I685" s="9"/>
      <c r="J685" s="9"/>
      <c r="K685" s="9"/>
      <c r="L685" s="9" t="s">
        <v>1060</v>
      </c>
      <c r="M685" s="9"/>
    </row>
    <row r="686" spans="1:13" ht="28.5" customHeight="1" outlineLevel="1" x14ac:dyDescent="0.3">
      <c r="A686" s="9">
        <v>558</v>
      </c>
      <c r="B686" s="9">
        <v>104</v>
      </c>
      <c r="C686" s="9" t="s">
        <v>535</v>
      </c>
      <c r="D686" s="10" t="s">
        <v>552</v>
      </c>
      <c r="E686" s="10">
        <v>63</v>
      </c>
      <c r="F686" s="9"/>
      <c r="G686" s="9"/>
      <c r="H686" s="9"/>
      <c r="I686" s="9"/>
      <c r="J686" s="9"/>
      <c r="K686" s="9"/>
      <c r="L686" s="9" t="s">
        <v>1061</v>
      </c>
      <c r="M686" s="9"/>
    </row>
    <row r="687" spans="1:13" s="3" customFormat="1" x14ac:dyDescent="0.3">
      <c r="A687" s="6"/>
      <c r="B687" s="6"/>
      <c r="C687" s="6" t="s">
        <v>509</v>
      </c>
      <c r="D687" s="8"/>
      <c r="E687" s="8"/>
      <c r="F687" s="6"/>
      <c r="G687" s="6"/>
      <c r="H687" s="6"/>
      <c r="I687" s="6"/>
      <c r="J687" s="6"/>
      <c r="K687" s="6"/>
      <c r="L687" s="6"/>
      <c r="M687" s="6"/>
    </row>
    <row r="688" spans="1:13" ht="28.5" customHeight="1" outlineLevel="1" x14ac:dyDescent="0.3">
      <c r="A688" s="9">
        <v>559</v>
      </c>
      <c r="B688" s="9">
        <v>105</v>
      </c>
      <c r="C688" s="9" t="s">
        <v>537</v>
      </c>
      <c r="D688" s="10" t="s">
        <v>552</v>
      </c>
      <c r="E688" s="10">
        <v>2</v>
      </c>
      <c r="F688" s="9"/>
      <c r="G688" s="9"/>
      <c r="H688" s="9"/>
      <c r="I688" s="9"/>
      <c r="J688" s="9"/>
      <c r="K688" s="9"/>
      <c r="L688" s="9" t="s">
        <v>1062</v>
      </c>
      <c r="M688" s="9"/>
    </row>
    <row r="689" spans="1:13" ht="128.25" customHeight="1" outlineLevel="1" x14ac:dyDescent="0.3">
      <c r="A689" s="9">
        <v>560</v>
      </c>
      <c r="B689" s="9">
        <v>106</v>
      </c>
      <c r="C689" s="9" t="s">
        <v>538</v>
      </c>
      <c r="D689" s="10" t="s">
        <v>560</v>
      </c>
      <c r="E689" s="10">
        <v>2117</v>
      </c>
      <c r="F689" s="9"/>
      <c r="G689" s="9"/>
      <c r="H689" s="9"/>
      <c r="I689" s="9"/>
      <c r="J689" s="9"/>
      <c r="K689" s="9"/>
      <c r="L689" s="9" t="s">
        <v>1063</v>
      </c>
      <c r="M689" s="9"/>
    </row>
    <row r="690" spans="1:13" ht="142.5" customHeight="1" outlineLevel="1" x14ac:dyDescent="0.3">
      <c r="A690" s="9">
        <v>561</v>
      </c>
      <c r="B690" s="9">
        <v>107</v>
      </c>
      <c r="C690" s="9" t="s">
        <v>539</v>
      </c>
      <c r="D690" s="10" t="s">
        <v>560</v>
      </c>
      <c r="E690" s="10">
        <v>2117</v>
      </c>
      <c r="F690" s="9"/>
      <c r="G690" s="9"/>
      <c r="H690" s="9"/>
      <c r="I690" s="9"/>
      <c r="J690" s="9"/>
      <c r="K690" s="9"/>
      <c r="L690" s="9" t="s">
        <v>1064</v>
      </c>
      <c r="M690" s="9"/>
    </row>
    <row r="691" spans="1:13" ht="28.5" customHeight="1" outlineLevel="1" x14ac:dyDescent="0.3">
      <c r="A691" s="9">
        <v>562</v>
      </c>
      <c r="B691" s="9">
        <v>108</v>
      </c>
      <c r="C691" s="9" t="s">
        <v>540</v>
      </c>
      <c r="D691" s="10" t="s">
        <v>560</v>
      </c>
      <c r="E691" s="10">
        <v>5</v>
      </c>
      <c r="F691" s="9"/>
      <c r="G691" s="9"/>
      <c r="H691" s="9"/>
      <c r="I691" s="9"/>
      <c r="J691" s="9"/>
      <c r="K691" s="9"/>
      <c r="L691" s="9" t="s">
        <v>1058</v>
      </c>
      <c r="M691" s="9"/>
    </row>
    <row r="692" spans="1:13" ht="14.25" customHeight="1" outlineLevel="1" x14ac:dyDescent="0.3">
      <c r="A692" s="9">
        <v>563</v>
      </c>
      <c r="B692" s="9">
        <v>109</v>
      </c>
      <c r="C692" s="9" t="s">
        <v>541</v>
      </c>
      <c r="D692" s="10" t="s">
        <v>574</v>
      </c>
      <c r="E692" s="10">
        <v>10</v>
      </c>
      <c r="F692" s="9"/>
      <c r="G692" s="9"/>
      <c r="H692" s="9">
        <v>0</v>
      </c>
      <c r="I692" s="9"/>
      <c r="J692" s="9"/>
      <c r="K692" s="9"/>
      <c r="L692" s="9" t="s">
        <v>1059</v>
      </c>
      <c r="M692" s="9"/>
    </row>
    <row r="693" spans="1:13" ht="42.75" customHeight="1" outlineLevel="1" x14ac:dyDescent="0.3">
      <c r="A693" s="9">
        <v>564</v>
      </c>
      <c r="B693" s="9">
        <v>110</v>
      </c>
      <c r="C693" s="9" t="s">
        <v>544</v>
      </c>
      <c r="D693" s="10" t="s">
        <v>552</v>
      </c>
      <c r="E693" s="10">
        <v>10</v>
      </c>
      <c r="F693" s="9"/>
      <c r="G693" s="9"/>
      <c r="H693" s="9">
        <v>0</v>
      </c>
      <c r="I693" s="9"/>
      <c r="J693" s="9"/>
      <c r="K693" s="9"/>
      <c r="L693" s="9" t="s">
        <v>1065</v>
      </c>
      <c r="M693" s="9"/>
    </row>
    <row r="694" spans="1:13" ht="28.5" customHeight="1" outlineLevel="1" x14ac:dyDescent="0.3">
      <c r="A694" s="9">
        <v>565</v>
      </c>
      <c r="B694" s="9" t="s">
        <v>4</v>
      </c>
      <c r="C694" s="9" t="s">
        <v>545</v>
      </c>
      <c r="D694" s="10" t="s">
        <v>552</v>
      </c>
      <c r="E694" s="10" t="s">
        <v>585</v>
      </c>
      <c r="F694" s="9"/>
      <c r="G694" s="9"/>
      <c r="H694" s="9">
        <v>0</v>
      </c>
      <c r="I694" s="9"/>
      <c r="J694" s="9"/>
      <c r="K694" s="9"/>
      <c r="L694" s="9" t="s">
        <v>1066</v>
      </c>
      <c r="M694" s="9"/>
    </row>
    <row r="695" spans="1:13" ht="28.5" customHeight="1" outlineLevel="1" x14ac:dyDescent="0.3">
      <c r="A695" s="9">
        <v>566</v>
      </c>
      <c r="B695" s="9" t="s">
        <v>5</v>
      </c>
      <c r="C695" s="9" t="s">
        <v>546</v>
      </c>
      <c r="D695" s="10" t="s">
        <v>552</v>
      </c>
      <c r="E695" s="10" t="s">
        <v>586</v>
      </c>
      <c r="F695" s="9"/>
      <c r="G695" s="9"/>
      <c r="H695" s="9"/>
      <c r="I695" s="9"/>
      <c r="J695" s="9"/>
      <c r="K695" s="9"/>
      <c r="L695" s="9" t="s">
        <v>1067</v>
      </c>
      <c r="M695" s="9"/>
    </row>
    <row r="696" spans="1:13" x14ac:dyDescent="0.3">
      <c r="A696" s="9"/>
      <c r="B696" s="9"/>
      <c r="C696" s="9" t="s">
        <v>547</v>
      </c>
      <c r="D696" s="10"/>
      <c r="E696" s="10"/>
      <c r="F696" s="9"/>
      <c r="G696" s="9"/>
      <c r="H696" s="9">
        <v>0</v>
      </c>
      <c r="I696" s="9"/>
      <c r="J696" s="9"/>
      <c r="K696" s="9"/>
      <c r="L696" s="9"/>
      <c r="M696" s="9"/>
    </row>
    <row r="697" spans="1:13" x14ac:dyDescent="0.3">
      <c r="A697" s="9"/>
      <c r="B697" s="9"/>
      <c r="C697" s="9" t="s">
        <v>548</v>
      </c>
      <c r="D697" s="10"/>
      <c r="E697" s="10"/>
      <c r="F697" s="9"/>
      <c r="G697" s="9"/>
      <c r="H697" s="9">
        <v>0</v>
      </c>
      <c r="I697" s="9"/>
      <c r="J697" s="9"/>
      <c r="K697" s="9"/>
      <c r="L697" s="9"/>
      <c r="M697" s="9"/>
    </row>
    <row r="698" spans="1:13" x14ac:dyDescent="0.3">
      <c r="A698" s="9"/>
      <c r="B698" s="9"/>
      <c r="C698" s="9" t="s">
        <v>549</v>
      </c>
      <c r="D698" s="10"/>
      <c r="E698" s="10"/>
      <c r="F698" s="9"/>
      <c r="G698" s="9"/>
      <c r="H698" s="9">
        <v>0</v>
      </c>
      <c r="I698" s="9"/>
      <c r="J698" s="9"/>
      <c r="K698" s="9"/>
      <c r="L698" s="9"/>
      <c r="M698" s="9"/>
    </row>
  </sheetData>
  <autoFilter ref="A1:M698" xr:uid="{00000000-0001-0000-00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16DE5-8BCE-41D9-9FAA-C5104E4332BE}">
  <dimension ref="A1:H698"/>
  <sheetViews>
    <sheetView zoomScaleNormal="100" zoomScaleSheetLayoutView="100" workbookViewId="0">
      <pane ySplit="1" topLeftCell="A2" activePane="bottomLeft" state="frozen"/>
      <selection activeCell="L700" sqref="L700"/>
      <selection pane="bottomLeft" activeCell="G25" sqref="G25"/>
    </sheetView>
  </sheetViews>
  <sheetFormatPr defaultColWidth="9.109375" defaultRowHeight="14.4" x14ac:dyDescent="0.3"/>
  <cols>
    <col min="1" max="1" width="9.109375" style="18"/>
    <col min="2" max="2" width="6.6640625" style="18" customWidth="1"/>
    <col min="3" max="3" width="89.5546875" style="234" customWidth="1"/>
    <col min="4" max="4" width="7.44140625" style="18" customWidth="1"/>
    <col min="5" max="5" width="10.44140625" style="277" bestFit="1" customWidth="1"/>
    <col min="6" max="6" width="16.109375" style="18" customWidth="1"/>
    <col min="7" max="7" width="14.6640625" style="18" customWidth="1"/>
    <col min="8" max="8" width="80.88671875" style="234" customWidth="1"/>
    <col min="9" max="16384" width="9.109375" style="234"/>
  </cols>
  <sheetData>
    <row r="1" spans="1:8" x14ac:dyDescent="0.3">
      <c r="A1" s="254"/>
      <c r="B1" s="254"/>
      <c r="C1" s="235"/>
      <c r="D1" s="29"/>
      <c r="E1" s="255"/>
      <c r="F1" s="305" t="s">
        <v>1155</v>
      </c>
      <c r="G1" s="305" t="s">
        <v>1156</v>
      </c>
      <c r="H1" s="235"/>
    </row>
    <row r="2" spans="1:8" ht="15.6" x14ac:dyDescent="0.3">
      <c r="A2" s="29"/>
      <c r="B2" s="154"/>
      <c r="C2" s="278" t="s">
        <v>1074</v>
      </c>
      <c r="D2" s="154"/>
      <c r="E2" s="154"/>
      <c r="F2" s="29"/>
      <c r="G2" s="29"/>
      <c r="H2" s="208"/>
    </row>
    <row r="3" spans="1:8" ht="16.2" x14ac:dyDescent="0.3">
      <c r="A3" s="29"/>
      <c r="B3" s="30"/>
      <c r="C3" s="237" t="s">
        <v>7</v>
      </c>
      <c r="D3" s="30"/>
      <c r="E3" s="30"/>
      <c r="F3" s="29"/>
      <c r="G3" s="29"/>
      <c r="H3" s="236"/>
    </row>
    <row r="4" spans="1:8" ht="16.2" x14ac:dyDescent="0.3">
      <c r="A4" s="29"/>
      <c r="B4" s="30"/>
      <c r="C4" s="257" t="s">
        <v>8</v>
      </c>
      <c r="D4" s="154"/>
      <c r="E4" s="154"/>
      <c r="F4" s="29"/>
      <c r="G4" s="29"/>
      <c r="H4" s="236"/>
    </row>
    <row r="5" spans="1:8" ht="15.6" x14ac:dyDescent="0.3">
      <c r="A5" s="29">
        <v>1</v>
      </c>
      <c r="B5" s="30">
        <v>1</v>
      </c>
      <c r="C5" s="238" t="s">
        <v>9</v>
      </c>
      <c r="D5" s="193" t="s">
        <v>551</v>
      </c>
      <c r="E5" s="193">
        <v>1694.7</v>
      </c>
      <c r="F5" s="29"/>
      <c r="G5" s="29"/>
      <c r="H5" s="236" t="s">
        <v>594</v>
      </c>
    </row>
    <row r="6" spans="1:8" ht="15.6" x14ac:dyDescent="0.3">
      <c r="A6" s="29">
        <v>2</v>
      </c>
      <c r="B6" s="30">
        <v>2</v>
      </c>
      <c r="C6" s="238" t="s">
        <v>10</v>
      </c>
      <c r="D6" s="193" t="s">
        <v>551</v>
      </c>
      <c r="E6" s="193">
        <v>1694.7</v>
      </c>
      <c r="F6" s="29"/>
      <c r="G6" s="29"/>
      <c r="H6" s="236" t="s">
        <v>595</v>
      </c>
    </row>
    <row r="7" spans="1:8" ht="15.6" x14ac:dyDescent="0.3">
      <c r="A7" s="29">
        <v>3</v>
      </c>
      <c r="B7" s="30">
        <v>3</v>
      </c>
      <c r="C7" s="238" t="s">
        <v>11</v>
      </c>
      <c r="D7" s="193" t="s">
        <v>552</v>
      </c>
      <c r="E7" s="193">
        <v>1288</v>
      </c>
      <c r="F7" s="29"/>
      <c r="G7" s="29"/>
      <c r="H7" s="236" t="s">
        <v>596</v>
      </c>
    </row>
    <row r="8" spans="1:8" ht="15.6" x14ac:dyDescent="0.3">
      <c r="A8" s="29">
        <v>4</v>
      </c>
      <c r="B8" s="30">
        <v>4</v>
      </c>
      <c r="C8" s="238" t="s">
        <v>12</v>
      </c>
      <c r="D8" s="193" t="s">
        <v>552</v>
      </c>
      <c r="E8" s="193">
        <v>184</v>
      </c>
      <c r="F8" s="29"/>
      <c r="G8" s="29"/>
      <c r="H8" s="236" t="s">
        <v>597</v>
      </c>
    </row>
    <row r="9" spans="1:8" ht="15.6" x14ac:dyDescent="0.3">
      <c r="A9" s="29">
        <v>5</v>
      </c>
      <c r="B9" s="30">
        <v>5</v>
      </c>
      <c r="C9" s="238" t="s">
        <v>13</v>
      </c>
      <c r="D9" s="193" t="s">
        <v>552</v>
      </c>
      <c r="E9" s="193">
        <v>184</v>
      </c>
      <c r="F9" s="29"/>
      <c r="G9" s="29"/>
      <c r="H9" s="236" t="s">
        <v>598</v>
      </c>
    </row>
    <row r="10" spans="1:8" ht="15.6" x14ac:dyDescent="0.3">
      <c r="A10" s="29">
        <v>6</v>
      </c>
      <c r="B10" s="30">
        <v>6</v>
      </c>
      <c r="C10" s="238" t="s">
        <v>14</v>
      </c>
      <c r="D10" s="193" t="s">
        <v>553</v>
      </c>
      <c r="E10" s="193">
        <v>221.2</v>
      </c>
      <c r="F10" s="29"/>
      <c r="G10" s="29"/>
      <c r="H10" s="236" t="s">
        <v>599</v>
      </c>
    </row>
    <row r="11" spans="1:8" ht="15.6" x14ac:dyDescent="0.3">
      <c r="A11" s="29">
        <v>7</v>
      </c>
      <c r="B11" s="30">
        <v>7</v>
      </c>
      <c r="C11" s="238" t="s">
        <v>15</v>
      </c>
      <c r="D11" s="193" t="s">
        <v>551</v>
      </c>
      <c r="E11" s="193">
        <v>160.4</v>
      </c>
      <c r="F11" s="29"/>
      <c r="G11" s="29"/>
      <c r="H11" s="236" t="s">
        <v>600</v>
      </c>
    </row>
    <row r="12" spans="1:8" ht="15.6" x14ac:dyDescent="0.3">
      <c r="A12" s="29">
        <v>8</v>
      </c>
      <c r="B12" s="30">
        <v>8</v>
      </c>
      <c r="C12" s="238" t="s">
        <v>16</v>
      </c>
      <c r="D12" s="193" t="s">
        <v>554</v>
      </c>
      <c r="E12" s="193">
        <v>69.489999999999995</v>
      </c>
      <c r="F12" s="29"/>
      <c r="G12" s="29"/>
      <c r="H12" s="236" t="s">
        <v>601</v>
      </c>
    </row>
    <row r="13" spans="1:8" ht="15.6" x14ac:dyDescent="0.3">
      <c r="A13" s="29">
        <v>9</v>
      </c>
      <c r="B13" s="30">
        <v>9</v>
      </c>
      <c r="C13" s="238" t="s">
        <v>17</v>
      </c>
      <c r="D13" s="193" t="s">
        <v>554</v>
      </c>
      <c r="E13" s="193">
        <v>99.7</v>
      </c>
      <c r="F13" s="29"/>
      <c r="G13" s="29"/>
      <c r="H13" s="236" t="s">
        <v>602</v>
      </c>
    </row>
    <row r="14" spans="1:8" ht="21" customHeight="1" x14ac:dyDescent="0.3">
      <c r="A14" s="29">
        <v>10</v>
      </c>
      <c r="B14" s="30">
        <v>10</v>
      </c>
      <c r="C14" s="238" t="s">
        <v>18</v>
      </c>
      <c r="D14" s="193" t="s">
        <v>554</v>
      </c>
      <c r="E14" s="193">
        <v>147.66999999999999</v>
      </c>
      <c r="F14" s="29"/>
      <c r="G14" s="29"/>
      <c r="H14" s="236" t="s">
        <v>603</v>
      </c>
    </row>
    <row r="15" spans="1:8" ht="15.6" x14ac:dyDescent="0.3">
      <c r="A15" s="29">
        <v>11</v>
      </c>
      <c r="B15" s="30">
        <v>11</v>
      </c>
      <c r="C15" s="238" t="s">
        <v>19</v>
      </c>
      <c r="D15" s="193" t="s">
        <v>552</v>
      </c>
      <c r="E15" s="193">
        <v>8</v>
      </c>
      <c r="F15" s="29"/>
      <c r="G15" s="29"/>
      <c r="H15" s="236" t="s">
        <v>604</v>
      </c>
    </row>
    <row r="16" spans="1:8" ht="16.2" x14ac:dyDescent="0.3">
      <c r="A16" s="29"/>
      <c r="B16" s="30"/>
      <c r="C16" s="257" t="s">
        <v>20</v>
      </c>
      <c r="D16" s="193"/>
      <c r="E16" s="193"/>
      <c r="F16" s="29"/>
      <c r="G16" s="29"/>
      <c r="H16" s="236"/>
    </row>
    <row r="17" spans="1:8" ht="16.2" x14ac:dyDescent="0.3">
      <c r="A17" s="29">
        <v>12</v>
      </c>
      <c r="B17" s="30">
        <v>12</v>
      </c>
      <c r="C17" s="238" t="s">
        <v>21</v>
      </c>
      <c r="D17" s="194" t="s">
        <v>551</v>
      </c>
      <c r="E17" s="193">
        <v>1040.8</v>
      </c>
      <c r="F17" s="29"/>
      <c r="G17" s="29"/>
      <c r="H17" s="236" t="s">
        <v>605</v>
      </c>
    </row>
    <row r="18" spans="1:8" ht="16.2" x14ac:dyDescent="0.3">
      <c r="A18" s="29">
        <v>13</v>
      </c>
      <c r="B18" s="30">
        <v>13</v>
      </c>
      <c r="C18" s="238" t="s">
        <v>22</v>
      </c>
      <c r="D18" s="194" t="s">
        <v>551</v>
      </c>
      <c r="E18" s="193">
        <v>1040.8</v>
      </c>
      <c r="F18" s="29"/>
      <c r="G18" s="29"/>
      <c r="H18" s="236" t="s">
        <v>606</v>
      </c>
    </row>
    <row r="19" spans="1:8" ht="16.2" x14ac:dyDescent="0.3">
      <c r="A19" s="29">
        <v>14</v>
      </c>
      <c r="B19" s="30">
        <v>14</v>
      </c>
      <c r="C19" s="238" t="s">
        <v>10</v>
      </c>
      <c r="D19" s="194" t="s">
        <v>551</v>
      </c>
      <c r="E19" s="193">
        <v>1040.8</v>
      </c>
      <c r="F19" s="29"/>
      <c r="G19" s="29"/>
      <c r="H19" s="236" t="s">
        <v>607</v>
      </c>
    </row>
    <row r="20" spans="1:8" ht="16.2" x14ac:dyDescent="0.3">
      <c r="A20" s="29">
        <v>15</v>
      </c>
      <c r="B20" s="30">
        <v>15</v>
      </c>
      <c r="C20" s="238" t="s">
        <v>23</v>
      </c>
      <c r="D20" s="194" t="s">
        <v>552</v>
      </c>
      <c r="E20" s="193">
        <v>368</v>
      </c>
      <c r="F20" s="29"/>
      <c r="G20" s="29"/>
      <c r="H20" s="236" t="s">
        <v>596</v>
      </c>
    </row>
    <row r="21" spans="1:8" ht="16.2" x14ac:dyDescent="0.3">
      <c r="A21" s="29">
        <v>16</v>
      </c>
      <c r="B21" s="30">
        <v>16</v>
      </c>
      <c r="C21" s="238" t="s">
        <v>12</v>
      </c>
      <c r="D21" s="194" t="s">
        <v>552</v>
      </c>
      <c r="E21" s="193">
        <v>368</v>
      </c>
      <c r="F21" s="29"/>
      <c r="G21" s="29"/>
      <c r="H21" s="236" t="s">
        <v>597</v>
      </c>
    </row>
    <row r="22" spans="1:8" ht="16.2" x14ac:dyDescent="0.3">
      <c r="A22" s="29">
        <v>17</v>
      </c>
      <c r="B22" s="30">
        <v>17</v>
      </c>
      <c r="C22" s="238" t="s">
        <v>13</v>
      </c>
      <c r="D22" s="194" t="s">
        <v>552</v>
      </c>
      <c r="E22" s="193">
        <v>368</v>
      </c>
      <c r="F22" s="29"/>
      <c r="G22" s="29"/>
      <c r="H22" s="236" t="s">
        <v>598</v>
      </c>
    </row>
    <row r="23" spans="1:8" ht="16.2" x14ac:dyDescent="0.3">
      <c r="A23" s="29">
        <v>18</v>
      </c>
      <c r="B23" s="30">
        <v>18</v>
      </c>
      <c r="C23" s="238" t="s">
        <v>24</v>
      </c>
      <c r="D23" s="194" t="s">
        <v>552</v>
      </c>
      <c r="E23" s="193">
        <v>168</v>
      </c>
      <c r="F23" s="29"/>
      <c r="G23" s="29"/>
      <c r="H23" s="236" t="s">
        <v>608</v>
      </c>
    </row>
    <row r="24" spans="1:8" ht="16.2" x14ac:dyDescent="0.3">
      <c r="A24" s="29">
        <v>19</v>
      </c>
      <c r="B24" s="30">
        <v>19</v>
      </c>
      <c r="C24" s="238" t="s">
        <v>14</v>
      </c>
      <c r="D24" s="194" t="s">
        <v>553</v>
      </c>
      <c r="E24" s="193">
        <v>205.5</v>
      </c>
      <c r="F24" s="29"/>
      <c r="G24" s="29"/>
      <c r="H24" s="236" t="s">
        <v>609</v>
      </c>
    </row>
    <row r="25" spans="1:8" ht="16.2" x14ac:dyDescent="0.3">
      <c r="A25" s="29">
        <v>20</v>
      </c>
      <c r="B25" s="30">
        <v>20</v>
      </c>
      <c r="C25" s="238" t="s">
        <v>15</v>
      </c>
      <c r="D25" s="194" t="s">
        <v>551</v>
      </c>
      <c r="E25" s="193">
        <v>160.74</v>
      </c>
      <c r="F25" s="29"/>
      <c r="G25" s="29"/>
      <c r="H25" s="236" t="s">
        <v>610</v>
      </c>
    </row>
    <row r="26" spans="1:8" ht="16.2" x14ac:dyDescent="0.3">
      <c r="A26" s="29">
        <v>21</v>
      </c>
      <c r="B26" s="30">
        <v>21</v>
      </c>
      <c r="C26" s="238" t="s">
        <v>19</v>
      </c>
      <c r="D26" s="194" t="s">
        <v>552</v>
      </c>
      <c r="E26" s="193">
        <v>8</v>
      </c>
      <c r="F26" s="29"/>
      <c r="G26" s="29"/>
      <c r="H26" s="236" t="s">
        <v>604</v>
      </c>
    </row>
    <row r="27" spans="1:8" ht="16.2" x14ac:dyDescent="0.3">
      <c r="A27" s="29">
        <v>22</v>
      </c>
      <c r="B27" s="30">
        <v>22</v>
      </c>
      <c r="C27" s="238" t="s">
        <v>25</v>
      </c>
      <c r="D27" s="194" t="s">
        <v>554</v>
      </c>
      <c r="E27" s="193">
        <v>46.73</v>
      </c>
      <c r="F27" s="29"/>
      <c r="G27" s="29"/>
      <c r="H27" s="236" t="s">
        <v>611</v>
      </c>
    </row>
    <row r="28" spans="1:8" ht="16.2" x14ac:dyDescent="0.3">
      <c r="A28" s="29"/>
      <c r="B28" s="279"/>
      <c r="C28" s="257" t="s">
        <v>26</v>
      </c>
      <c r="D28" s="195"/>
      <c r="E28" s="195"/>
      <c r="F28" s="29"/>
      <c r="G28" s="29"/>
      <c r="H28" s="280"/>
    </row>
    <row r="29" spans="1:8" ht="15.6" x14ac:dyDescent="0.3">
      <c r="A29" s="29">
        <v>23</v>
      </c>
      <c r="B29" s="30">
        <v>23</v>
      </c>
      <c r="C29" s="238" t="s">
        <v>22</v>
      </c>
      <c r="D29" s="193" t="s">
        <v>551</v>
      </c>
      <c r="E29" s="193">
        <v>961.9</v>
      </c>
      <c r="F29" s="29"/>
      <c r="G29" s="29"/>
      <c r="H29" s="236" t="s">
        <v>612</v>
      </c>
    </row>
    <row r="30" spans="1:8" ht="15.6" x14ac:dyDescent="0.3">
      <c r="A30" s="29">
        <v>24</v>
      </c>
      <c r="B30" s="30">
        <v>24</v>
      </c>
      <c r="C30" s="238" t="s">
        <v>10</v>
      </c>
      <c r="D30" s="193" t="s">
        <v>551</v>
      </c>
      <c r="E30" s="193">
        <v>961.9</v>
      </c>
      <c r="F30" s="29"/>
      <c r="G30" s="29"/>
      <c r="H30" s="236" t="s">
        <v>613</v>
      </c>
    </row>
    <row r="31" spans="1:8" ht="15.6" x14ac:dyDescent="0.3">
      <c r="A31" s="29">
        <v>25</v>
      </c>
      <c r="B31" s="30">
        <v>25</v>
      </c>
      <c r="C31" s="238" t="s">
        <v>23</v>
      </c>
      <c r="D31" s="193" t="s">
        <v>552</v>
      </c>
      <c r="E31" s="193">
        <v>480</v>
      </c>
      <c r="F31" s="29"/>
      <c r="G31" s="29"/>
      <c r="H31" s="236" t="s">
        <v>596</v>
      </c>
    </row>
    <row r="32" spans="1:8" ht="15.6" x14ac:dyDescent="0.3">
      <c r="A32" s="29">
        <v>26</v>
      </c>
      <c r="B32" s="30">
        <v>26</v>
      </c>
      <c r="C32" s="238" t="s">
        <v>24</v>
      </c>
      <c r="D32" s="193" t="s">
        <v>552</v>
      </c>
      <c r="E32" s="193">
        <v>184</v>
      </c>
      <c r="F32" s="29"/>
      <c r="G32" s="29"/>
      <c r="H32" s="236" t="s">
        <v>608</v>
      </c>
    </row>
    <row r="33" spans="1:8" ht="15.6" x14ac:dyDescent="0.3">
      <c r="A33" s="29">
        <v>27</v>
      </c>
      <c r="B33" s="30">
        <v>27</v>
      </c>
      <c r="C33" s="238" t="s">
        <v>12</v>
      </c>
      <c r="D33" s="193" t="s">
        <v>552</v>
      </c>
      <c r="E33" s="193">
        <v>184</v>
      </c>
      <c r="F33" s="29"/>
      <c r="G33" s="29"/>
      <c r="H33" s="236" t="s">
        <v>597</v>
      </c>
    </row>
    <row r="34" spans="1:8" ht="15.6" x14ac:dyDescent="0.3">
      <c r="A34" s="29">
        <v>28</v>
      </c>
      <c r="B34" s="30">
        <v>28</v>
      </c>
      <c r="C34" s="238" t="s">
        <v>13</v>
      </c>
      <c r="D34" s="193" t="s">
        <v>552</v>
      </c>
      <c r="E34" s="193">
        <v>184</v>
      </c>
      <c r="F34" s="29"/>
      <c r="G34" s="29"/>
      <c r="H34" s="236" t="s">
        <v>598</v>
      </c>
    </row>
    <row r="35" spans="1:8" ht="15.6" x14ac:dyDescent="0.3">
      <c r="A35" s="29">
        <v>29</v>
      </c>
      <c r="B35" s="30">
        <v>29</v>
      </c>
      <c r="C35" s="238" t="s">
        <v>14</v>
      </c>
      <c r="D35" s="193" t="s">
        <v>553</v>
      </c>
      <c r="E35" s="193">
        <v>110.1</v>
      </c>
      <c r="F35" s="29"/>
      <c r="G35" s="29"/>
      <c r="H35" s="236" t="s">
        <v>614</v>
      </c>
    </row>
    <row r="36" spans="1:8" ht="15.6" x14ac:dyDescent="0.3">
      <c r="A36" s="29">
        <v>30</v>
      </c>
      <c r="B36" s="30">
        <v>30</v>
      </c>
      <c r="C36" s="238" t="s">
        <v>15</v>
      </c>
      <c r="D36" s="193" t="s">
        <v>551</v>
      </c>
      <c r="E36" s="193">
        <v>78.2</v>
      </c>
      <c r="F36" s="29"/>
      <c r="G36" s="29"/>
      <c r="H36" s="236" t="s">
        <v>615</v>
      </c>
    </row>
    <row r="37" spans="1:8" ht="15.6" x14ac:dyDescent="0.3">
      <c r="A37" s="29">
        <v>31</v>
      </c>
      <c r="B37" s="30">
        <v>31</v>
      </c>
      <c r="C37" s="238" t="s">
        <v>27</v>
      </c>
      <c r="D37" s="193" t="s">
        <v>554</v>
      </c>
      <c r="E37" s="196">
        <v>73.83</v>
      </c>
      <c r="F37" s="29"/>
      <c r="G37" s="29"/>
      <c r="H37" s="236" t="s">
        <v>616</v>
      </c>
    </row>
    <row r="38" spans="1:8" ht="15.6" x14ac:dyDescent="0.3">
      <c r="A38" s="29">
        <v>32</v>
      </c>
      <c r="B38" s="30">
        <v>32</v>
      </c>
      <c r="C38" s="238" t="s">
        <v>25</v>
      </c>
      <c r="D38" s="193" t="s">
        <v>554</v>
      </c>
      <c r="E38" s="196">
        <v>93.46</v>
      </c>
      <c r="F38" s="29"/>
      <c r="G38" s="29"/>
      <c r="H38" s="236" t="s">
        <v>617</v>
      </c>
    </row>
    <row r="39" spans="1:8" ht="15.6" x14ac:dyDescent="0.3">
      <c r="A39" s="29">
        <v>33</v>
      </c>
      <c r="B39" s="30">
        <v>33</v>
      </c>
      <c r="C39" s="238" t="s">
        <v>28</v>
      </c>
      <c r="D39" s="193" t="s">
        <v>552</v>
      </c>
      <c r="E39" s="193">
        <v>3</v>
      </c>
      <c r="F39" s="29"/>
      <c r="G39" s="29"/>
      <c r="H39" s="236" t="s">
        <v>618</v>
      </c>
    </row>
    <row r="40" spans="1:8" ht="15.6" x14ac:dyDescent="0.3">
      <c r="A40" s="29">
        <v>34</v>
      </c>
      <c r="B40" s="30">
        <v>34</v>
      </c>
      <c r="C40" s="238" t="s">
        <v>19</v>
      </c>
      <c r="D40" s="193" t="s">
        <v>552</v>
      </c>
      <c r="E40" s="193">
        <v>8</v>
      </c>
      <c r="F40" s="29"/>
      <c r="G40" s="29"/>
      <c r="H40" s="236" t="s">
        <v>619</v>
      </c>
    </row>
    <row r="41" spans="1:8" ht="16.2" x14ac:dyDescent="0.3">
      <c r="A41" s="29"/>
      <c r="B41" s="30"/>
      <c r="C41" s="257" t="s">
        <v>29</v>
      </c>
      <c r="D41" s="193"/>
      <c r="E41" s="193"/>
      <c r="F41" s="29"/>
      <c r="G41" s="29"/>
      <c r="H41" s="236"/>
    </row>
    <row r="42" spans="1:8" ht="15.6" x14ac:dyDescent="0.3">
      <c r="A42" s="29">
        <v>35</v>
      </c>
      <c r="B42" s="30">
        <v>35</v>
      </c>
      <c r="C42" s="238" t="s">
        <v>30</v>
      </c>
      <c r="D42" s="193" t="s">
        <v>551</v>
      </c>
      <c r="E42" s="193">
        <v>1475.4</v>
      </c>
      <c r="F42" s="29"/>
      <c r="G42" s="29"/>
      <c r="H42" s="236" t="s">
        <v>620</v>
      </c>
    </row>
    <row r="43" spans="1:8" ht="15.6" x14ac:dyDescent="0.3">
      <c r="A43" s="29">
        <v>36</v>
      </c>
      <c r="B43" s="30">
        <v>36</v>
      </c>
      <c r="C43" s="238" t="s">
        <v>31</v>
      </c>
      <c r="D43" s="193" t="s">
        <v>551</v>
      </c>
      <c r="E43" s="193">
        <v>1475.4</v>
      </c>
      <c r="F43" s="29"/>
      <c r="G43" s="29"/>
      <c r="H43" s="236" t="s">
        <v>621</v>
      </c>
    </row>
    <row r="44" spans="1:8" ht="15.6" x14ac:dyDescent="0.3">
      <c r="A44" s="29">
        <v>37</v>
      </c>
      <c r="B44" s="30">
        <v>37</v>
      </c>
      <c r="C44" s="238" t="s">
        <v>32</v>
      </c>
      <c r="D44" s="193" t="s">
        <v>551</v>
      </c>
      <c r="E44" s="193">
        <v>1475.4</v>
      </c>
      <c r="F44" s="29"/>
      <c r="G44" s="29"/>
      <c r="H44" s="236" t="s">
        <v>622</v>
      </c>
    </row>
    <row r="45" spans="1:8" ht="15.6" x14ac:dyDescent="0.3">
      <c r="A45" s="29">
        <v>38</v>
      </c>
      <c r="B45" s="30">
        <v>38</v>
      </c>
      <c r="C45" s="238" t="s">
        <v>33</v>
      </c>
      <c r="D45" s="193" t="s">
        <v>551</v>
      </c>
      <c r="E45" s="193">
        <v>1475.4</v>
      </c>
      <c r="F45" s="29"/>
      <c r="G45" s="29"/>
      <c r="H45" s="236" t="s">
        <v>623</v>
      </c>
    </row>
    <row r="46" spans="1:8" ht="15.6" x14ac:dyDescent="0.3">
      <c r="A46" s="29">
        <v>39</v>
      </c>
      <c r="B46" s="30">
        <v>39</v>
      </c>
      <c r="C46" s="238" t="s">
        <v>34</v>
      </c>
      <c r="D46" s="193" t="s">
        <v>552</v>
      </c>
      <c r="E46" s="193">
        <v>1032</v>
      </c>
      <c r="F46" s="29"/>
      <c r="G46" s="29"/>
      <c r="H46" s="236" t="s">
        <v>596</v>
      </c>
    </row>
    <row r="47" spans="1:8" ht="15.6" x14ac:dyDescent="0.3">
      <c r="A47" s="29">
        <v>40</v>
      </c>
      <c r="B47" s="30">
        <v>40</v>
      </c>
      <c r="C47" s="238" t="s">
        <v>35</v>
      </c>
      <c r="D47" s="193" t="s">
        <v>552</v>
      </c>
      <c r="E47" s="193">
        <v>184</v>
      </c>
      <c r="F47" s="29"/>
      <c r="G47" s="29"/>
      <c r="H47" s="236" t="s">
        <v>624</v>
      </c>
    </row>
    <row r="48" spans="1:8" ht="15.6" x14ac:dyDescent="0.3">
      <c r="A48" s="29">
        <v>41</v>
      </c>
      <c r="B48" s="30">
        <v>41</v>
      </c>
      <c r="C48" s="238" t="s">
        <v>36</v>
      </c>
      <c r="D48" s="193" t="s">
        <v>552</v>
      </c>
      <c r="E48" s="193">
        <v>184</v>
      </c>
      <c r="F48" s="29"/>
      <c r="G48" s="29"/>
      <c r="H48" s="236" t="s">
        <v>597</v>
      </c>
    </row>
    <row r="49" spans="1:8" ht="15.6" x14ac:dyDescent="0.3">
      <c r="A49" s="29">
        <v>42</v>
      </c>
      <c r="B49" s="30">
        <v>42</v>
      </c>
      <c r="C49" s="238" t="s">
        <v>37</v>
      </c>
      <c r="D49" s="193" t="s">
        <v>553</v>
      </c>
      <c r="E49" s="193">
        <v>23.8</v>
      </c>
      <c r="F49" s="29"/>
      <c r="G49" s="29"/>
      <c r="H49" s="236" t="s">
        <v>625</v>
      </c>
    </row>
    <row r="50" spans="1:8" ht="15.6" x14ac:dyDescent="0.3">
      <c r="A50" s="29">
        <v>43</v>
      </c>
      <c r="B50" s="30">
        <v>43</v>
      </c>
      <c r="C50" s="238" t="s">
        <v>38</v>
      </c>
      <c r="D50" s="193" t="s">
        <v>551</v>
      </c>
      <c r="E50" s="193">
        <v>30.5</v>
      </c>
      <c r="F50" s="29"/>
      <c r="G50" s="29"/>
      <c r="H50" s="236" t="s">
        <v>626</v>
      </c>
    </row>
    <row r="51" spans="1:8" ht="15.6" x14ac:dyDescent="0.3">
      <c r="A51" s="29">
        <v>44</v>
      </c>
      <c r="B51" s="30">
        <v>44</v>
      </c>
      <c r="C51" s="238" t="s">
        <v>39</v>
      </c>
      <c r="D51" s="193" t="s">
        <v>552</v>
      </c>
      <c r="E51" s="193">
        <v>1</v>
      </c>
      <c r="F51" s="29"/>
      <c r="G51" s="29"/>
      <c r="H51" s="236" t="s">
        <v>627</v>
      </c>
    </row>
    <row r="52" spans="1:8" ht="15.6" x14ac:dyDescent="0.3">
      <c r="A52" s="29">
        <v>45</v>
      </c>
      <c r="B52" s="30">
        <v>45</v>
      </c>
      <c r="C52" s="238" t="s">
        <v>40</v>
      </c>
      <c r="D52" s="193" t="s">
        <v>552</v>
      </c>
      <c r="E52" s="193">
        <v>8</v>
      </c>
      <c r="F52" s="29"/>
      <c r="G52" s="29"/>
      <c r="H52" s="236" t="s">
        <v>628</v>
      </c>
    </row>
    <row r="53" spans="1:8" ht="15.6" x14ac:dyDescent="0.3">
      <c r="A53" s="29">
        <v>46</v>
      </c>
      <c r="B53" s="30">
        <v>46</v>
      </c>
      <c r="C53" s="238" t="s">
        <v>41</v>
      </c>
      <c r="D53" s="193" t="s">
        <v>554</v>
      </c>
      <c r="E53" s="193">
        <v>46.73</v>
      </c>
      <c r="F53" s="29"/>
      <c r="G53" s="29"/>
      <c r="H53" s="236" t="s">
        <v>617</v>
      </c>
    </row>
    <row r="54" spans="1:8" ht="16.2" x14ac:dyDescent="0.3">
      <c r="A54" s="29"/>
      <c r="B54" s="30"/>
      <c r="C54" s="257" t="s">
        <v>42</v>
      </c>
      <c r="D54" s="193"/>
      <c r="E54" s="193"/>
      <c r="F54" s="29"/>
      <c r="G54" s="29"/>
      <c r="H54" s="236"/>
    </row>
    <row r="55" spans="1:8" ht="15.6" x14ac:dyDescent="0.3">
      <c r="A55" s="29">
        <v>47</v>
      </c>
      <c r="B55" s="30">
        <v>47</v>
      </c>
      <c r="C55" s="238" t="s">
        <v>30</v>
      </c>
      <c r="D55" s="193" t="s">
        <v>551</v>
      </c>
      <c r="E55" s="193">
        <v>956.8</v>
      </c>
      <c r="F55" s="29"/>
      <c r="G55" s="29"/>
      <c r="H55" s="236" t="s">
        <v>629</v>
      </c>
    </row>
    <row r="56" spans="1:8" ht="15.6" x14ac:dyDescent="0.3">
      <c r="A56" s="29">
        <v>48</v>
      </c>
      <c r="B56" s="30">
        <v>48</v>
      </c>
      <c r="C56" s="238" t="s">
        <v>31</v>
      </c>
      <c r="D56" s="193" t="s">
        <v>551</v>
      </c>
      <c r="E56" s="193">
        <v>956.8</v>
      </c>
      <c r="F56" s="29"/>
      <c r="G56" s="29"/>
      <c r="H56" s="236" t="s">
        <v>630</v>
      </c>
    </row>
    <row r="57" spans="1:8" ht="15.6" x14ac:dyDescent="0.3">
      <c r="A57" s="29">
        <v>49</v>
      </c>
      <c r="B57" s="30">
        <v>49</v>
      </c>
      <c r="C57" s="238" t="s">
        <v>32</v>
      </c>
      <c r="D57" s="193" t="s">
        <v>551</v>
      </c>
      <c r="E57" s="193">
        <v>956.8</v>
      </c>
      <c r="F57" s="29"/>
      <c r="G57" s="29"/>
      <c r="H57" s="236" t="s">
        <v>631</v>
      </c>
    </row>
    <row r="58" spans="1:8" ht="15.6" x14ac:dyDescent="0.3">
      <c r="A58" s="29">
        <v>50</v>
      </c>
      <c r="B58" s="30">
        <v>50</v>
      </c>
      <c r="C58" s="238" t="s">
        <v>33</v>
      </c>
      <c r="D58" s="193" t="s">
        <v>551</v>
      </c>
      <c r="E58" s="193">
        <v>956.8</v>
      </c>
      <c r="F58" s="29"/>
      <c r="G58" s="29"/>
      <c r="H58" s="236" t="s">
        <v>632</v>
      </c>
    </row>
    <row r="59" spans="1:8" ht="15.6" x14ac:dyDescent="0.3">
      <c r="A59" s="29">
        <v>51</v>
      </c>
      <c r="B59" s="30">
        <v>51</v>
      </c>
      <c r="C59" s="238" t="s">
        <v>34</v>
      </c>
      <c r="D59" s="193" t="s">
        <v>552</v>
      </c>
      <c r="E59" s="193">
        <v>848</v>
      </c>
      <c r="F59" s="29"/>
      <c r="G59" s="29"/>
      <c r="H59" s="236" t="s">
        <v>596</v>
      </c>
    </row>
    <row r="60" spans="1:8" ht="15.6" x14ac:dyDescent="0.3">
      <c r="A60" s="29">
        <v>52</v>
      </c>
      <c r="B60" s="30">
        <v>52</v>
      </c>
      <c r="C60" s="238" t="s">
        <v>37</v>
      </c>
      <c r="D60" s="193" t="s">
        <v>553</v>
      </c>
      <c r="E60" s="196">
        <v>110.03</v>
      </c>
      <c r="F60" s="29"/>
      <c r="G60" s="29"/>
      <c r="H60" s="236" t="s">
        <v>633</v>
      </c>
    </row>
    <row r="61" spans="1:8" ht="15.6" x14ac:dyDescent="0.3">
      <c r="A61" s="29">
        <v>53</v>
      </c>
      <c r="B61" s="30">
        <v>53</v>
      </c>
      <c r="C61" s="238" t="s">
        <v>38</v>
      </c>
      <c r="D61" s="193" t="s">
        <v>551</v>
      </c>
      <c r="E61" s="193">
        <v>50.7</v>
      </c>
      <c r="F61" s="29"/>
      <c r="G61" s="29"/>
      <c r="H61" s="236" t="s">
        <v>634</v>
      </c>
    </row>
    <row r="62" spans="1:8" ht="15.6" x14ac:dyDescent="0.3">
      <c r="A62" s="29">
        <v>54</v>
      </c>
      <c r="B62" s="30">
        <v>54</v>
      </c>
      <c r="C62" s="238" t="s">
        <v>41</v>
      </c>
      <c r="D62" s="193" t="s">
        <v>554</v>
      </c>
      <c r="E62" s="196">
        <v>46.73</v>
      </c>
      <c r="F62" s="29"/>
      <c r="G62" s="29"/>
      <c r="H62" s="236" t="s">
        <v>617</v>
      </c>
    </row>
    <row r="63" spans="1:8" ht="16.2" x14ac:dyDescent="0.3">
      <c r="A63" s="29"/>
      <c r="B63" s="30"/>
      <c r="C63" s="257" t="s">
        <v>43</v>
      </c>
      <c r="D63" s="193"/>
      <c r="E63" s="154"/>
      <c r="F63" s="29"/>
      <c r="G63" s="29"/>
      <c r="H63" s="236"/>
    </row>
    <row r="64" spans="1:8" ht="15.6" x14ac:dyDescent="0.3">
      <c r="A64" s="29">
        <v>55</v>
      </c>
      <c r="B64" s="30">
        <v>55</v>
      </c>
      <c r="C64" s="238" t="s">
        <v>44</v>
      </c>
      <c r="D64" s="193" t="s">
        <v>551</v>
      </c>
      <c r="E64" s="193">
        <v>960.6</v>
      </c>
      <c r="F64" s="29"/>
      <c r="G64" s="29"/>
      <c r="H64" s="236" t="s">
        <v>635</v>
      </c>
    </row>
    <row r="65" spans="1:8" ht="15.6" x14ac:dyDescent="0.3">
      <c r="A65" s="29">
        <v>56</v>
      </c>
      <c r="B65" s="30">
        <v>56</v>
      </c>
      <c r="C65" s="238" t="s">
        <v>45</v>
      </c>
      <c r="D65" s="193" t="s">
        <v>551</v>
      </c>
      <c r="E65" s="193">
        <v>960.6</v>
      </c>
      <c r="F65" s="29"/>
      <c r="G65" s="29"/>
      <c r="H65" s="236" t="s">
        <v>636</v>
      </c>
    </row>
    <row r="66" spans="1:8" ht="15.6" x14ac:dyDescent="0.3">
      <c r="A66" s="29">
        <v>57</v>
      </c>
      <c r="B66" s="30">
        <v>57</v>
      </c>
      <c r="C66" s="238" t="s">
        <v>31</v>
      </c>
      <c r="D66" s="193" t="s">
        <v>551</v>
      </c>
      <c r="E66" s="193">
        <v>960.6</v>
      </c>
      <c r="F66" s="29"/>
      <c r="G66" s="29"/>
      <c r="H66" s="236" t="s">
        <v>637</v>
      </c>
    </row>
    <row r="67" spans="1:8" ht="15.6" x14ac:dyDescent="0.3">
      <c r="A67" s="29">
        <v>58</v>
      </c>
      <c r="B67" s="30">
        <v>58</v>
      </c>
      <c r="C67" s="238" t="s">
        <v>46</v>
      </c>
      <c r="D67" s="193" t="s">
        <v>552</v>
      </c>
      <c r="E67" s="193">
        <v>936</v>
      </c>
      <c r="F67" s="29"/>
      <c r="G67" s="29"/>
      <c r="H67" s="236" t="s">
        <v>608</v>
      </c>
    </row>
    <row r="68" spans="1:8" ht="15.6" x14ac:dyDescent="0.3">
      <c r="A68" s="29">
        <v>59</v>
      </c>
      <c r="B68" s="30">
        <v>59</v>
      </c>
      <c r="C68" s="238" t="s">
        <v>39</v>
      </c>
      <c r="D68" s="193" t="s">
        <v>552</v>
      </c>
      <c r="E68" s="193">
        <v>2</v>
      </c>
      <c r="F68" s="29"/>
      <c r="G68" s="29"/>
      <c r="H68" s="236" t="s">
        <v>638</v>
      </c>
    </row>
    <row r="69" spans="1:8" ht="15.6" x14ac:dyDescent="0.3">
      <c r="A69" s="29">
        <v>60</v>
      </c>
      <c r="B69" s="30">
        <v>60</v>
      </c>
      <c r="C69" s="238" t="s">
        <v>40</v>
      </c>
      <c r="D69" s="193" t="s">
        <v>552</v>
      </c>
      <c r="E69" s="193">
        <v>3</v>
      </c>
      <c r="F69" s="29"/>
      <c r="G69" s="29"/>
      <c r="H69" s="236" t="s">
        <v>639</v>
      </c>
    </row>
    <row r="70" spans="1:8" ht="15.6" x14ac:dyDescent="0.3">
      <c r="A70" s="29">
        <v>61</v>
      </c>
      <c r="B70" s="30">
        <v>61</v>
      </c>
      <c r="C70" s="238" t="s">
        <v>47</v>
      </c>
      <c r="D70" s="193" t="s">
        <v>552</v>
      </c>
      <c r="E70" s="193">
        <v>312</v>
      </c>
      <c r="F70" s="29"/>
      <c r="G70" s="29"/>
      <c r="H70" s="236" t="s">
        <v>640</v>
      </c>
    </row>
    <row r="71" spans="1:8" ht="15.6" x14ac:dyDescent="0.3">
      <c r="A71" s="29">
        <v>62</v>
      </c>
      <c r="B71" s="30">
        <v>62</v>
      </c>
      <c r="C71" s="238" t="s">
        <v>48</v>
      </c>
      <c r="D71" s="193" t="s">
        <v>551</v>
      </c>
      <c r="E71" s="193">
        <v>358.2</v>
      </c>
      <c r="F71" s="29"/>
      <c r="G71" s="29"/>
      <c r="H71" s="236" t="s">
        <v>641</v>
      </c>
    </row>
    <row r="72" spans="1:8" ht="15.6" x14ac:dyDescent="0.3">
      <c r="A72" s="29">
        <v>63</v>
      </c>
      <c r="B72" s="30">
        <v>63</v>
      </c>
      <c r="C72" s="238" t="s">
        <v>49</v>
      </c>
      <c r="D72" s="193" t="s">
        <v>555</v>
      </c>
      <c r="E72" s="193">
        <v>10.7</v>
      </c>
      <c r="F72" s="29"/>
      <c r="G72" s="29"/>
      <c r="H72" s="236" t="s">
        <v>642</v>
      </c>
    </row>
    <row r="73" spans="1:8" ht="15.6" x14ac:dyDescent="0.3">
      <c r="A73" s="29">
        <v>64</v>
      </c>
      <c r="B73" s="30">
        <v>64</v>
      </c>
      <c r="C73" s="238" t="s">
        <v>50</v>
      </c>
      <c r="D73" s="193" t="s">
        <v>551</v>
      </c>
      <c r="E73" s="196">
        <v>35.54</v>
      </c>
      <c r="F73" s="29"/>
      <c r="G73" s="29"/>
      <c r="H73" s="236" t="s">
        <v>643</v>
      </c>
    </row>
    <row r="74" spans="1:8" ht="15.6" x14ac:dyDescent="0.3">
      <c r="A74" s="29">
        <v>65</v>
      </c>
      <c r="B74" s="30">
        <v>65</v>
      </c>
      <c r="C74" s="238" t="s">
        <v>50</v>
      </c>
      <c r="D74" s="193" t="s">
        <v>551</v>
      </c>
      <c r="E74" s="196">
        <v>35.54</v>
      </c>
      <c r="F74" s="29"/>
      <c r="G74" s="29"/>
      <c r="H74" s="236" t="s">
        <v>644</v>
      </c>
    </row>
    <row r="75" spans="1:8" ht="15.6" x14ac:dyDescent="0.3">
      <c r="A75" s="29">
        <v>66</v>
      </c>
      <c r="B75" s="30">
        <v>66</v>
      </c>
      <c r="C75" s="238" t="s">
        <v>51</v>
      </c>
      <c r="D75" s="193" t="s">
        <v>553</v>
      </c>
      <c r="E75" s="193">
        <v>338.5</v>
      </c>
      <c r="F75" s="29"/>
      <c r="G75" s="29"/>
      <c r="H75" s="236" t="s">
        <v>645</v>
      </c>
    </row>
    <row r="76" spans="1:8" ht="15" customHeight="1" x14ac:dyDescent="0.3">
      <c r="A76" s="29">
        <v>67</v>
      </c>
      <c r="B76" s="30">
        <v>67</v>
      </c>
      <c r="C76" s="238" t="s">
        <v>52</v>
      </c>
      <c r="D76" s="193" t="s">
        <v>551</v>
      </c>
      <c r="E76" s="193">
        <v>144.80000000000001</v>
      </c>
      <c r="F76" s="29"/>
      <c r="G76" s="29"/>
      <c r="H76" s="236" t="s">
        <v>646</v>
      </c>
    </row>
    <row r="77" spans="1:8" ht="15.6" x14ac:dyDescent="0.3">
      <c r="A77" s="29">
        <v>68</v>
      </c>
      <c r="B77" s="30">
        <v>68</v>
      </c>
      <c r="C77" s="239" t="s">
        <v>53</v>
      </c>
      <c r="D77" s="197" t="s">
        <v>551</v>
      </c>
      <c r="E77" s="198">
        <v>53.04</v>
      </c>
      <c r="F77" s="29"/>
      <c r="G77" s="29"/>
      <c r="H77" s="236" t="s">
        <v>647</v>
      </c>
    </row>
    <row r="78" spans="1:8" ht="15.6" x14ac:dyDescent="0.3">
      <c r="A78" s="29"/>
      <c r="B78" s="30"/>
      <c r="C78" s="258" t="s">
        <v>54</v>
      </c>
      <c r="D78" s="193"/>
      <c r="E78" s="193"/>
      <c r="F78" s="29"/>
      <c r="G78" s="29"/>
      <c r="H78" s="236"/>
    </row>
    <row r="79" spans="1:8" ht="15.6" x14ac:dyDescent="0.3">
      <c r="A79" s="29">
        <v>69</v>
      </c>
      <c r="B79" s="30">
        <v>69</v>
      </c>
      <c r="C79" s="238" t="s">
        <v>55</v>
      </c>
      <c r="D79" s="193" t="s">
        <v>551</v>
      </c>
      <c r="E79" s="193">
        <v>718.6</v>
      </c>
      <c r="F79" s="29"/>
      <c r="G79" s="29"/>
      <c r="H79" s="236" t="s">
        <v>648</v>
      </c>
    </row>
    <row r="80" spans="1:8" ht="15.6" x14ac:dyDescent="0.3">
      <c r="A80" s="29">
        <v>70</v>
      </c>
      <c r="B80" s="30">
        <v>70</v>
      </c>
      <c r="C80" s="238" t="s">
        <v>31</v>
      </c>
      <c r="D80" s="193" t="s">
        <v>551</v>
      </c>
      <c r="E80" s="193">
        <v>718.6</v>
      </c>
      <c r="F80" s="29"/>
      <c r="G80" s="29"/>
      <c r="H80" s="236" t="s">
        <v>613</v>
      </c>
    </row>
    <row r="81" spans="1:8" ht="15.6" x14ac:dyDescent="0.3">
      <c r="A81" s="29">
        <v>71</v>
      </c>
      <c r="B81" s="30">
        <v>71</v>
      </c>
      <c r="C81" s="238" t="s">
        <v>56</v>
      </c>
      <c r="D81" s="193" t="s">
        <v>551</v>
      </c>
      <c r="E81" s="193">
        <v>718.6</v>
      </c>
      <c r="F81" s="29"/>
      <c r="G81" s="29"/>
      <c r="H81" s="236" t="s">
        <v>649</v>
      </c>
    </row>
    <row r="82" spans="1:8" ht="15.6" x14ac:dyDescent="0.3">
      <c r="A82" s="29">
        <v>72</v>
      </c>
      <c r="B82" s="30">
        <v>72</v>
      </c>
      <c r="C82" s="238" t="s">
        <v>34</v>
      </c>
      <c r="D82" s="193" t="s">
        <v>552</v>
      </c>
      <c r="E82" s="193">
        <v>624</v>
      </c>
      <c r="F82" s="29"/>
      <c r="G82" s="29"/>
      <c r="H82" s="236" t="s">
        <v>596</v>
      </c>
    </row>
    <row r="83" spans="1:8" ht="15.6" x14ac:dyDescent="0.3">
      <c r="A83" s="29">
        <v>73</v>
      </c>
      <c r="B83" s="30">
        <v>73</v>
      </c>
      <c r="C83" s="238" t="s">
        <v>47</v>
      </c>
      <c r="D83" s="193" t="s">
        <v>552</v>
      </c>
      <c r="E83" s="193">
        <v>312</v>
      </c>
      <c r="F83" s="29"/>
      <c r="G83" s="29"/>
      <c r="H83" s="236" t="s">
        <v>640</v>
      </c>
    </row>
    <row r="84" spans="1:8" ht="15.6" x14ac:dyDescent="0.3">
      <c r="A84" s="29">
        <v>74</v>
      </c>
      <c r="B84" s="30">
        <v>74</v>
      </c>
      <c r="C84" s="238" t="s">
        <v>40</v>
      </c>
      <c r="D84" s="193" t="s">
        <v>552</v>
      </c>
      <c r="E84" s="193">
        <v>4</v>
      </c>
      <c r="F84" s="29"/>
      <c r="G84" s="29"/>
      <c r="H84" s="236" t="s">
        <v>638</v>
      </c>
    </row>
    <row r="85" spans="1:8" ht="15.6" x14ac:dyDescent="0.3">
      <c r="A85" s="29">
        <v>75</v>
      </c>
      <c r="B85" s="30">
        <v>75</v>
      </c>
      <c r="C85" s="238" t="s">
        <v>48</v>
      </c>
      <c r="D85" s="193" t="s">
        <v>551</v>
      </c>
      <c r="E85" s="193">
        <v>358.2</v>
      </c>
      <c r="F85" s="29"/>
      <c r="G85" s="29"/>
      <c r="H85" s="236" t="s">
        <v>641</v>
      </c>
    </row>
    <row r="86" spans="1:8" ht="15.6" x14ac:dyDescent="0.3">
      <c r="A86" s="29">
        <v>76</v>
      </c>
      <c r="B86" s="30">
        <v>76</v>
      </c>
      <c r="C86" s="238" t="s">
        <v>57</v>
      </c>
      <c r="D86" s="193" t="s">
        <v>555</v>
      </c>
      <c r="E86" s="193">
        <v>10.7</v>
      </c>
      <c r="F86" s="29"/>
      <c r="G86" s="29"/>
      <c r="H86" s="236" t="s">
        <v>642</v>
      </c>
    </row>
    <row r="87" spans="1:8" ht="15.6" x14ac:dyDescent="0.3">
      <c r="A87" s="29">
        <v>77</v>
      </c>
      <c r="B87" s="30">
        <v>77</v>
      </c>
      <c r="C87" s="238" t="s">
        <v>50</v>
      </c>
      <c r="D87" s="193" t="s">
        <v>551</v>
      </c>
      <c r="E87" s="196">
        <v>28.08</v>
      </c>
      <c r="F87" s="29"/>
      <c r="G87" s="29"/>
      <c r="H87" s="236" t="s">
        <v>650</v>
      </c>
    </row>
    <row r="88" spans="1:8" ht="15.6" x14ac:dyDescent="0.3">
      <c r="A88" s="29">
        <v>78</v>
      </c>
      <c r="B88" s="30">
        <v>78</v>
      </c>
      <c r="C88" s="238" t="s">
        <v>50</v>
      </c>
      <c r="D88" s="193" t="s">
        <v>551</v>
      </c>
      <c r="E88" s="196">
        <v>28.08</v>
      </c>
      <c r="F88" s="29"/>
      <c r="G88" s="29"/>
      <c r="H88" s="236" t="s">
        <v>651</v>
      </c>
    </row>
    <row r="89" spans="1:8" ht="15.6" x14ac:dyDescent="0.3">
      <c r="A89" s="29">
        <v>79</v>
      </c>
      <c r="B89" s="30">
        <v>79</v>
      </c>
      <c r="C89" s="238" t="s">
        <v>51</v>
      </c>
      <c r="D89" s="193" t="s">
        <v>553</v>
      </c>
      <c r="E89" s="193">
        <v>489.5</v>
      </c>
      <c r="F89" s="29"/>
      <c r="G89" s="29"/>
      <c r="H89" s="236" t="s">
        <v>652</v>
      </c>
    </row>
    <row r="90" spans="1:8" ht="15.6" x14ac:dyDescent="0.3">
      <c r="A90" s="29">
        <v>80</v>
      </c>
      <c r="B90" s="30">
        <v>80</v>
      </c>
      <c r="C90" s="238" t="s">
        <v>52</v>
      </c>
      <c r="D90" s="193" t="s">
        <v>551</v>
      </c>
      <c r="E90" s="193">
        <v>140.69999999999999</v>
      </c>
      <c r="F90" s="29"/>
      <c r="G90" s="29"/>
      <c r="H90" s="236" t="s">
        <v>653</v>
      </c>
    </row>
    <row r="91" spans="1:8" ht="15.6" x14ac:dyDescent="0.3">
      <c r="A91" s="29">
        <v>81</v>
      </c>
      <c r="B91" s="30">
        <v>81</v>
      </c>
      <c r="C91" s="238" t="s">
        <v>53</v>
      </c>
      <c r="D91" s="193" t="s">
        <v>551</v>
      </c>
      <c r="E91" s="196">
        <v>53.04</v>
      </c>
      <c r="F91" s="29"/>
      <c r="G91" s="29"/>
      <c r="H91" s="236" t="s">
        <v>647</v>
      </c>
    </row>
    <row r="92" spans="1:8" ht="16.2" x14ac:dyDescent="0.3">
      <c r="A92" s="29"/>
      <c r="B92" s="279"/>
      <c r="C92" s="257" t="s">
        <v>58</v>
      </c>
      <c r="D92" s="195"/>
      <c r="E92" s="195"/>
      <c r="F92" s="29"/>
      <c r="G92" s="29"/>
      <c r="H92" s="280"/>
    </row>
    <row r="93" spans="1:8" ht="15.6" x14ac:dyDescent="0.3">
      <c r="A93" s="29">
        <v>82</v>
      </c>
      <c r="B93" s="30">
        <v>82</v>
      </c>
      <c r="C93" s="239" t="s">
        <v>30</v>
      </c>
      <c r="D93" s="197" t="s">
        <v>551</v>
      </c>
      <c r="E93" s="197">
        <v>742.2</v>
      </c>
      <c r="F93" s="29"/>
      <c r="G93" s="29"/>
      <c r="H93" s="236" t="s">
        <v>654</v>
      </c>
    </row>
    <row r="94" spans="1:8" ht="15.6" x14ac:dyDescent="0.3">
      <c r="A94" s="29">
        <v>83</v>
      </c>
      <c r="B94" s="30">
        <v>83</v>
      </c>
      <c r="C94" s="239" t="s">
        <v>31</v>
      </c>
      <c r="D94" s="197" t="s">
        <v>551</v>
      </c>
      <c r="E94" s="197">
        <v>742.2</v>
      </c>
      <c r="F94" s="29"/>
      <c r="G94" s="29"/>
      <c r="H94" s="236" t="s">
        <v>613</v>
      </c>
    </row>
    <row r="95" spans="1:8" ht="15.6" x14ac:dyDescent="0.3">
      <c r="A95" s="29">
        <v>84</v>
      </c>
      <c r="B95" s="30">
        <v>84</v>
      </c>
      <c r="C95" s="239" t="s">
        <v>34</v>
      </c>
      <c r="D95" s="197" t="s">
        <v>552</v>
      </c>
      <c r="E95" s="197">
        <v>624</v>
      </c>
      <c r="F95" s="29"/>
      <c r="G95" s="29"/>
      <c r="H95" s="236" t="s">
        <v>596</v>
      </c>
    </row>
    <row r="96" spans="1:8" ht="15.6" x14ac:dyDescent="0.3">
      <c r="A96" s="29">
        <v>85</v>
      </c>
      <c r="B96" s="30">
        <v>85</v>
      </c>
      <c r="C96" s="239" t="s">
        <v>47</v>
      </c>
      <c r="D96" s="197" t="s">
        <v>552</v>
      </c>
      <c r="E96" s="197">
        <v>312</v>
      </c>
      <c r="F96" s="29"/>
      <c r="G96" s="29"/>
      <c r="H96" s="236" t="s">
        <v>640</v>
      </c>
    </row>
    <row r="97" spans="1:8" ht="15.6" x14ac:dyDescent="0.3">
      <c r="A97" s="29">
        <v>86</v>
      </c>
      <c r="B97" s="30">
        <v>86</v>
      </c>
      <c r="C97" s="239" t="s">
        <v>40</v>
      </c>
      <c r="D97" s="197" t="s">
        <v>552</v>
      </c>
      <c r="E97" s="197">
        <v>4</v>
      </c>
      <c r="F97" s="29"/>
      <c r="G97" s="29"/>
      <c r="H97" s="236" t="s">
        <v>638</v>
      </c>
    </row>
    <row r="98" spans="1:8" ht="15.6" x14ac:dyDescent="0.3">
      <c r="A98" s="29">
        <v>87</v>
      </c>
      <c r="B98" s="30">
        <v>87</v>
      </c>
      <c r="C98" s="239" t="s">
        <v>48</v>
      </c>
      <c r="D98" s="197" t="s">
        <v>551</v>
      </c>
      <c r="E98" s="197">
        <v>358.2</v>
      </c>
      <c r="F98" s="29"/>
      <c r="G98" s="29"/>
      <c r="H98" s="236" t="s">
        <v>641</v>
      </c>
    </row>
    <row r="99" spans="1:8" ht="15.6" x14ac:dyDescent="0.3">
      <c r="A99" s="29">
        <v>88</v>
      </c>
      <c r="B99" s="30">
        <v>88</v>
      </c>
      <c r="C99" s="239" t="s">
        <v>57</v>
      </c>
      <c r="D99" s="197" t="s">
        <v>555</v>
      </c>
      <c r="E99" s="197">
        <v>10.7</v>
      </c>
      <c r="F99" s="29"/>
      <c r="G99" s="29"/>
      <c r="H99" s="236" t="s">
        <v>642</v>
      </c>
    </row>
    <row r="100" spans="1:8" ht="15.6" x14ac:dyDescent="0.3">
      <c r="A100" s="29">
        <v>89</v>
      </c>
      <c r="B100" s="30">
        <v>89</v>
      </c>
      <c r="C100" s="239" t="s">
        <v>50</v>
      </c>
      <c r="D100" s="197" t="s">
        <v>551</v>
      </c>
      <c r="E100" s="197">
        <v>27.2</v>
      </c>
      <c r="F100" s="29"/>
      <c r="G100" s="29"/>
      <c r="H100" s="236" t="s">
        <v>655</v>
      </c>
    </row>
    <row r="101" spans="1:8" ht="15.6" x14ac:dyDescent="0.3">
      <c r="A101" s="29">
        <v>90</v>
      </c>
      <c r="B101" s="30">
        <v>90</v>
      </c>
      <c r="C101" s="239" t="s">
        <v>50</v>
      </c>
      <c r="D101" s="197" t="s">
        <v>551</v>
      </c>
      <c r="E101" s="197">
        <v>27.2</v>
      </c>
      <c r="F101" s="29"/>
      <c r="G101" s="29"/>
      <c r="H101" s="236" t="s">
        <v>656</v>
      </c>
    </row>
    <row r="102" spans="1:8" ht="15.6" x14ac:dyDescent="0.3">
      <c r="A102" s="29">
        <v>91</v>
      </c>
      <c r="B102" s="30">
        <v>91</v>
      </c>
      <c r="C102" s="239" t="s">
        <v>51</v>
      </c>
      <c r="D102" s="197" t="s">
        <v>553</v>
      </c>
      <c r="E102" s="197">
        <v>489.9</v>
      </c>
      <c r="F102" s="29"/>
      <c r="G102" s="29"/>
      <c r="H102" s="236" t="s">
        <v>657</v>
      </c>
    </row>
    <row r="103" spans="1:8" ht="15.6" x14ac:dyDescent="0.3">
      <c r="A103" s="29">
        <v>92</v>
      </c>
      <c r="B103" s="30">
        <v>92</v>
      </c>
      <c r="C103" s="239" t="s">
        <v>52</v>
      </c>
      <c r="D103" s="197" t="s">
        <v>551</v>
      </c>
      <c r="E103" s="197">
        <v>140.69999999999999</v>
      </c>
      <c r="F103" s="29"/>
      <c r="G103" s="29"/>
      <c r="H103" s="236" t="s">
        <v>653</v>
      </c>
    </row>
    <row r="104" spans="1:8" ht="15.6" x14ac:dyDescent="0.3">
      <c r="A104" s="29">
        <v>93</v>
      </c>
      <c r="B104" s="30">
        <v>93</v>
      </c>
      <c r="C104" s="239" t="s">
        <v>53</v>
      </c>
      <c r="D104" s="197" t="s">
        <v>551</v>
      </c>
      <c r="E104" s="198">
        <v>53.04</v>
      </c>
      <c r="F104" s="29"/>
      <c r="G104" s="29"/>
      <c r="H104" s="236" t="s">
        <v>658</v>
      </c>
    </row>
    <row r="105" spans="1:8" ht="16.2" x14ac:dyDescent="0.3">
      <c r="A105" s="29"/>
      <c r="B105" s="30"/>
      <c r="C105" s="259" t="s">
        <v>59</v>
      </c>
      <c r="D105" s="197"/>
      <c r="E105" s="197"/>
      <c r="F105" s="29"/>
      <c r="G105" s="29"/>
      <c r="H105" s="236"/>
    </row>
    <row r="106" spans="1:8" ht="15.6" x14ac:dyDescent="0.3">
      <c r="A106" s="29">
        <v>94</v>
      </c>
      <c r="B106" s="30">
        <v>94</v>
      </c>
      <c r="C106" s="239" t="s">
        <v>30</v>
      </c>
      <c r="D106" s="197" t="s">
        <v>551</v>
      </c>
      <c r="E106" s="197">
        <v>745.5</v>
      </c>
      <c r="F106" s="29"/>
      <c r="G106" s="29"/>
      <c r="H106" s="236" t="s">
        <v>659</v>
      </c>
    </row>
    <row r="107" spans="1:8" ht="15.6" x14ac:dyDescent="0.3">
      <c r="A107" s="29">
        <v>95</v>
      </c>
      <c r="B107" s="30">
        <v>95</v>
      </c>
      <c r="C107" s="239" t="s">
        <v>31</v>
      </c>
      <c r="D107" s="197" t="s">
        <v>551</v>
      </c>
      <c r="E107" s="197">
        <v>745.5</v>
      </c>
      <c r="F107" s="29"/>
      <c r="G107" s="29"/>
      <c r="H107" s="236" t="s">
        <v>660</v>
      </c>
    </row>
    <row r="108" spans="1:8" ht="15.6" x14ac:dyDescent="0.3">
      <c r="A108" s="29">
        <v>96</v>
      </c>
      <c r="B108" s="30">
        <v>96</v>
      </c>
      <c r="C108" s="239" t="s">
        <v>60</v>
      </c>
      <c r="D108" s="197" t="s">
        <v>551</v>
      </c>
      <c r="E108" s="197">
        <v>745.5</v>
      </c>
      <c r="F108" s="29"/>
      <c r="G108" s="29"/>
      <c r="H108" s="236" t="s">
        <v>661</v>
      </c>
    </row>
    <row r="109" spans="1:8" ht="15.6" x14ac:dyDescent="0.3">
      <c r="A109" s="29">
        <v>97</v>
      </c>
      <c r="B109" s="30">
        <v>97</v>
      </c>
      <c r="C109" s="239" t="s">
        <v>61</v>
      </c>
      <c r="D109" s="197" t="s">
        <v>551</v>
      </c>
      <c r="E109" s="197">
        <v>745.2</v>
      </c>
      <c r="F109" s="29"/>
      <c r="G109" s="29"/>
      <c r="H109" s="236" t="s">
        <v>662</v>
      </c>
    </row>
    <row r="110" spans="1:8" ht="15.6" x14ac:dyDescent="0.3">
      <c r="A110" s="29">
        <v>98</v>
      </c>
      <c r="B110" s="30">
        <v>98</v>
      </c>
      <c r="C110" s="239" t="s">
        <v>62</v>
      </c>
      <c r="D110" s="197" t="s">
        <v>551</v>
      </c>
      <c r="E110" s="197">
        <v>745.2</v>
      </c>
      <c r="F110" s="29"/>
      <c r="G110" s="29"/>
      <c r="H110" s="236" t="s">
        <v>663</v>
      </c>
    </row>
    <row r="111" spans="1:8" ht="15.6" x14ac:dyDescent="0.3">
      <c r="A111" s="29">
        <v>99</v>
      </c>
      <c r="B111" s="30">
        <v>99</v>
      </c>
      <c r="C111" s="239" t="s">
        <v>39</v>
      </c>
      <c r="D111" s="197" t="s">
        <v>552</v>
      </c>
      <c r="E111" s="197">
        <v>4</v>
      </c>
      <c r="F111" s="29"/>
      <c r="G111" s="29"/>
      <c r="H111" s="236" t="s">
        <v>664</v>
      </c>
    </row>
    <row r="112" spans="1:8" ht="15.6" x14ac:dyDescent="0.3">
      <c r="A112" s="29">
        <v>100</v>
      </c>
      <c r="B112" s="30">
        <v>100</v>
      </c>
      <c r="C112" s="239" t="s">
        <v>47</v>
      </c>
      <c r="D112" s="197" t="s">
        <v>552</v>
      </c>
      <c r="E112" s="197">
        <v>312</v>
      </c>
      <c r="F112" s="29"/>
      <c r="G112" s="29"/>
      <c r="H112" s="236" t="s">
        <v>640</v>
      </c>
    </row>
    <row r="113" spans="1:8" ht="15.6" x14ac:dyDescent="0.3">
      <c r="A113" s="29">
        <v>101</v>
      </c>
      <c r="B113" s="30">
        <v>101</v>
      </c>
      <c r="C113" s="239" t="s">
        <v>48</v>
      </c>
      <c r="D113" s="197" t="s">
        <v>551</v>
      </c>
      <c r="E113" s="197">
        <v>358.2</v>
      </c>
      <c r="F113" s="29"/>
      <c r="G113" s="29"/>
      <c r="H113" s="236" t="s">
        <v>641</v>
      </c>
    </row>
    <row r="114" spans="1:8" ht="15.6" x14ac:dyDescent="0.3">
      <c r="A114" s="29">
        <v>102</v>
      </c>
      <c r="B114" s="30">
        <v>102</v>
      </c>
      <c r="C114" s="239" t="s">
        <v>57</v>
      </c>
      <c r="D114" s="197" t="s">
        <v>555</v>
      </c>
      <c r="E114" s="197">
        <v>10.7</v>
      </c>
      <c r="F114" s="29"/>
      <c r="G114" s="29"/>
      <c r="H114" s="236" t="s">
        <v>642</v>
      </c>
    </row>
    <row r="115" spans="1:8" ht="15.6" x14ac:dyDescent="0.3">
      <c r="A115" s="29">
        <v>103</v>
      </c>
      <c r="B115" s="30">
        <v>103</v>
      </c>
      <c r="C115" s="239" t="s">
        <v>50</v>
      </c>
      <c r="D115" s="197" t="s">
        <v>551</v>
      </c>
      <c r="E115" s="198">
        <v>27.21</v>
      </c>
      <c r="F115" s="29"/>
      <c r="G115" s="29"/>
      <c r="H115" s="236" t="s">
        <v>665</v>
      </c>
    </row>
    <row r="116" spans="1:8" ht="15.6" x14ac:dyDescent="0.3">
      <c r="A116" s="29">
        <v>104</v>
      </c>
      <c r="B116" s="30">
        <v>104</v>
      </c>
      <c r="C116" s="239" t="s">
        <v>50</v>
      </c>
      <c r="D116" s="197" t="s">
        <v>551</v>
      </c>
      <c r="E116" s="198">
        <v>27.21</v>
      </c>
      <c r="F116" s="29"/>
      <c r="G116" s="29"/>
      <c r="H116" s="236" t="s">
        <v>666</v>
      </c>
    </row>
    <row r="117" spans="1:8" ht="15.6" x14ac:dyDescent="0.3">
      <c r="A117" s="29">
        <v>105</v>
      </c>
      <c r="B117" s="30">
        <v>105</v>
      </c>
      <c r="C117" s="239" t="s">
        <v>51</v>
      </c>
      <c r="D117" s="197" t="s">
        <v>553</v>
      </c>
      <c r="E117" s="197">
        <v>490.1</v>
      </c>
      <c r="F117" s="29"/>
      <c r="G117" s="29"/>
      <c r="H117" s="236" t="s">
        <v>667</v>
      </c>
    </row>
    <row r="118" spans="1:8" ht="15.6" x14ac:dyDescent="0.3">
      <c r="A118" s="29">
        <v>106</v>
      </c>
      <c r="B118" s="30">
        <v>106</v>
      </c>
      <c r="C118" s="239" t="s">
        <v>52</v>
      </c>
      <c r="D118" s="197" t="s">
        <v>551</v>
      </c>
      <c r="E118" s="197">
        <v>140.80000000000001</v>
      </c>
      <c r="F118" s="29"/>
      <c r="G118" s="29"/>
      <c r="H118" s="236" t="s">
        <v>668</v>
      </c>
    </row>
    <row r="119" spans="1:8" ht="15.6" x14ac:dyDescent="0.3">
      <c r="A119" s="29">
        <v>107</v>
      </c>
      <c r="B119" s="30">
        <v>107</v>
      </c>
      <c r="C119" s="239" t="s">
        <v>53</v>
      </c>
      <c r="D119" s="197" t="s">
        <v>551</v>
      </c>
      <c r="E119" s="198">
        <v>53.04</v>
      </c>
      <c r="F119" s="29"/>
      <c r="G119" s="29"/>
      <c r="H119" s="236" t="s">
        <v>658</v>
      </c>
    </row>
    <row r="120" spans="1:8" ht="20.399999999999999" x14ac:dyDescent="0.3">
      <c r="A120" s="29"/>
      <c r="B120" s="279"/>
      <c r="C120" s="260" t="s">
        <v>63</v>
      </c>
      <c r="D120" s="195"/>
      <c r="E120" s="195"/>
      <c r="F120" s="29"/>
      <c r="G120" s="29"/>
      <c r="H120" s="280"/>
    </row>
    <row r="121" spans="1:8" ht="16.2" x14ac:dyDescent="0.3">
      <c r="A121" s="29"/>
      <c r="B121" s="279"/>
      <c r="C121" s="257" t="s">
        <v>64</v>
      </c>
      <c r="D121" s="195"/>
      <c r="E121" s="195"/>
      <c r="F121" s="29"/>
      <c r="G121" s="29"/>
      <c r="H121" s="280"/>
    </row>
    <row r="122" spans="1:8" ht="15.6" x14ac:dyDescent="0.3">
      <c r="A122" s="29">
        <v>108</v>
      </c>
      <c r="B122" s="30">
        <v>108</v>
      </c>
      <c r="C122" s="238" t="s">
        <v>65</v>
      </c>
      <c r="D122" s="193" t="s">
        <v>555</v>
      </c>
      <c r="E122" s="196">
        <v>3.93</v>
      </c>
      <c r="F122" s="29"/>
      <c r="G122" s="29"/>
      <c r="H122" s="236" t="s">
        <v>669</v>
      </c>
    </row>
    <row r="123" spans="1:8" ht="15.6" x14ac:dyDescent="0.3">
      <c r="A123" s="29">
        <v>109</v>
      </c>
      <c r="B123" s="30">
        <v>109</v>
      </c>
      <c r="C123" s="238" t="s">
        <v>66</v>
      </c>
      <c r="D123" s="193" t="s">
        <v>555</v>
      </c>
      <c r="E123" s="196">
        <v>3.48</v>
      </c>
      <c r="F123" s="29"/>
      <c r="G123" s="29"/>
      <c r="H123" s="236" t="s">
        <v>670</v>
      </c>
    </row>
    <row r="124" spans="1:8" ht="16.2" x14ac:dyDescent="0.3">
      <c r="A124" s="29"/>
      <c r="B124" s="30"/>
      <c r="C124" s="257" t="s">
        <v>67</v>
      </c>
      <c r="D124" s="193"/>
      <c r="E124" s="193"/>
      <c r="F124" s="29"/>
      <c r="G124" s="29"/>
      <c r="H124" s="236"/>
    </row>
    <row r="125" spans="1:8" ht="15.6" x14ac:dyDescent="0.3">
      <c r="A125" s="29">
        <v>110</v>
      </c>
      <c r="B125" s="30">
        <v>110</v>
      </c>
      <c r="C125" s="238" t="s">
        <v>68</v>
      </c>
      <c r="D125" s="193" t="s">
        <v>555</v>
      </c>
      <c r="E125" s="196">
        <v>3.28</v>
      </c>
      <c r="F125" s="29"/>
      <c r="G125" s="29"/>
      <c r="H125" s="236" t="s">
        <v>671</v>
      </c>
    </row>
    <row r="126" spans="1:8" ht="15.6" x14ac:dyDescent="0.3">
      <c r="A126" s="29">
        <v>111</v>
      </c>
      <c r="B126" s="30">
        <v>111</v>
      </c>
      <c r="C126" s="238" t="s">
        <v>69</v>
      </c>
      <c r="D126" s="193" t="s">
        <v>555</v>
      </c>
      <c r="E126" s="196">
        <v>2.72</v>
      </c>
      <c r="F126" s="29"/>
      <c r="G126" s="29"/>
      <c r="H126" s="236" t="s">
        <v>672</v>
      </c>
    </row>
    <row r="127" spans="1:8" ht="16.2" x14ac:dyDescent="0.3">
      <c r="A127" s="29"/>
      <c r="B127" s="279"/>
      <c r="C127" s="257" t="s">
        <v>70</v>
      </c>
      <c r="D127" s="195"/>
      <c r="E127" s="195"/>
      <c r="F127" s="29"/>
      <c r="G127" s="29"/>
      <c r="H127" s="280"/>
    </row>
    <row r="128" spans="1:8" x14ac:dyDescent="0.3">
      <c r="A128" s="29">
        <v>112</v>
      </c>
      <c r="B128" s="279">
        <v>112</v>
      </c>
      <c r="C128" s="247" t="s">
        <v>71</v>
      </c>
      <c r="D128" s="195" t="s">
        <v>555</v>
      </c>
      <c r="E128" s="199">
        <v>0.79900000000000004</v>
      </c>
      <c r="F128" s="29"/>
      <c r="G128" s="29"/>
      <c r="H128" s="280" t="s">
        <v>1075</v>
      </c>
    </row>
    <row r="129" spans="1:8" ht="16.2" x14ac:dyDescent="0.3">
      <c r="A129" s="29"/>
      <c r="B129" s="279"/>
      <c r="C129" s="257" t="s">
        <v>72</v>
      </c>
      <c r="D129" s="195"/>
      <c r="E129" s="195"/>
      <c r="F129" s="29"/>
      <c r="G129" s="29"/>
      <c r="H129" s="280"/>
    </row>
    <row r="130" spans="1:8" ht="15.6" x14ac:dyDescent="0.3">
      <c r="A130" s="29">
        <v>113</v>
      </c>
      <c r="B130" s="30">
        <v>113</v>
      </c>
      <c r="C130" s="238" t="s">
        <v>73</v>
      </c>
      <c r="D130" s="193" t="s">
        <v>555</v>
      </c>
      <c r="E130" s="196">
        <v>1.37</v>
      </c>
      <c r="F130" s="29"/>
      <c r="G130" s="29"/>
      <c r="H130" s="236" t="s">
        <v>674</v>
      </c>
    </row>
    <row r="131" spans="1:8" ht="16.2" x14ac:dyDescent="0.3">
      <c r="A131" s="29"/>
      <c r="B131" s="30"/>
      <c r="C131" s="257" t="s">
        <v>74</v>
      </c>
      <c r="D131" s="193"/>
      <c r="E131" s="193"/>
      <c r="F131" s="29"/>
      <c r="G131" s="29"/>
      <c r="H131" s="236"/>
    </row>
    <row r="132" spans="1:8" ht="15.6" x14ac:dyDescent="0.3">
      <c r="A132" s="29">
        <v>114</v>
      </c>
      <c r="B132" s="30">
        <v>114</v>
      </c>
      <c r="C132" s="238" t="s">
        <v>75</v>
      </c>
      <c r="D132" s="193" t="s">
        <v>555</v>
      </c>
      <c r="E132" s="193">
        <v>4.0679999999999996</v>
      </c>
      <c r="F132" s="29"/>
      <c r="G132" s="29"/>
      <c r="H132" s="236" t="s">
        <v>675</v>
      </c>
    </row>
    <row r="133" spans="1:8" ht="15.6" x14ac:dyDescent="0.3">
      <c r="A133" s="29">
        <v>115</v>
      </c>
      <c r="B133" s="30">
        <v>115</v>
      </c>
      <c r="C133" s="238" t="s">
        <v>76</v>
      </c>
      <c r="D133" s="193" t="s">
        <v>555</v>
      </c>
      <c r="E133" s="200">
        <v>8.1359999999999992</v>
      </c>
      <c r="F133" s="29"/>
      <c r="G133" s="29"/>
      <c r="H133" s="236" t="s">
        <v>676</v>
      </c>
    </row>
    <row r="134" spans="1:8" ht="15.6" x14ac:dyDescent="0.3">
      <c r="A134" s="29">
        <v>116</v>
      </c>
      <c r="B134" s="30">
        <v>116</v>
      </c>
      <c r="C134" s="238" t="s">
        <v>77</v>
      </c>
      <c r="D134" s="193" t="s">
        <v>555</v>
      </c>
      <c r="E134" s="200">
        <v>7.1280000000000001</v>
      </c>
      <c r="F134" s="29"/>
      <c r="G134" s="29"/>
      <c r="H134" s="236" t="s">
        <v>677</v>
      </c>
    </row>
    <row r="135" spans="1:8" ht="15.6" x14ac:dyDescent="0.3">
      <c r="A135" s="29">
        <v>117</v>
      </c>
      <c r="B135" s="30">
        <v>117</v>
      </c>
      <c r="C135" s="238" t="s">
        <v>78</v>
      </c>
      <c r="D135" s="193" t="s">
        <v>555</v>
      </c>
      <c r="E135" s="200">
        <v>14.256</v>
      </c>
      <c r="F135" s="29"/>
      <c r="G135" s="29"/>
      <c r="H135" s="236" t="s">
        <v>678</v>
      </c>
    </row>
    <row r="136" spans="1:8" ht="15.6" x14ac:dyDescent="0.3">
      <c r="A136" s="29">
        <v>118</v>
      </c>
      <c r="B136" s="30">
        <v>118</v>
      </c>
      <c r="C136" s="238" t="s">
        <v>79</v>
      </c>
      <c r="D136" s="193" t="s">
        <v>555</v>
      </c>
      <c r="E136" s="200">
        <v>0.17499999999999999</v>
      </c>
      <c r="F136" s="29"/>
      <c r="G136" s="29"/>
      <c r="H136" s="236" t="s">
        <v>679</v>
      </c>
    </row>
    <row r="137" spans="1:8" ht="15.6" x14ac:dyDescent="0.3">
      <c r="A137" s="29">
        <v>119</v>
      </c>
      <c r="B137" s="30">
        <v>119</v>
      </c>
      <c r="C137" s="238" t="s">
        <v>80</v>
      </c>
      <c r="D137" s="193" t="s">
        <v>555</v>
      </c>
      <c r="E137" s="200">
        <v>0.11799999999999999</v>
      </c>
      <c r="F137" s="29"/>
      <c r="G137" s="29"/>
      <c r="H137" s="236" t="s">
        <v>680</v>
      </c>
    </row>
    <row r="138" spans="1:8" ht="15.6" x14ac:dyDescent="0.3">
      <c r="A138" s="29">
        <v>120</v>
      </c>
      <c r="B138" s="30">
        <v>120</v>
      </c>
      <c r="C138" s="238" t="s">
        <v>81</v>
      </c>
      <c r="D138" s="193" t="s">
        <v>555</v>
      </c>
      <c r="E138" s="200">
        <v>0.307</v>
      </c>
      <c r="F138" s="29"/>
      <c r="G138" s="29"/>
      <c r="H138" s="236" t="s">
        <v>681</v>
      </c>
    </row>
    <row r="139" spans="1:8" ht="15.6" x14ac:dyDescent="0.3">
      <c r="A139" s="29">
        <v>121</v>
      </c>
      <c r="B139" s="30">
        <v>121</v>
      </c>
      <c r="C139" s="238" t="s">
        <v>82</v>
      </c>
      <c r="D139" s="193" t="s">
        <v>555</v>
      </c>
      <c r="E139" s="200">
        <v>0.20699999999999999</v>
      </c>
      <c r="F139" s="29"/>
      <c r="G139" s="29"/>
      <c r="H139" s="236" t="s">
        <v>682</v>
      </c>
    </row>
    <row r="140" spans="1:8" ht="15.6" x14ac:dyDescent="0.3">
      <c r="A140" s="29">
        <v>122</v>
      </c>
      <c r="B140" s="30">
        <v>122</v>
      </c>
      <c r="C140" s="238" t="s">
        <v>83</v>
      </c>
      <c r="D140" s="193" t="s">
        <v>555</v>
      </c>
      <c r="E140" s="196">
        <v>4.04</v>
      </c>
      <c r="F140" s="29"/>
      <c r="G140" s="29"/>
      <c r="H140" s="236" t="s">
        <v>683</v>
      </c>
    </row>
    <row r="141" spans="1:8" ht="15.6" x14ac:dyDescent="0.3">
      <c r="A141" s="29">
        <v>123</v>
      </c>
      <c r="B141" s="30">
        <v>123</v>
      </c>
      <c r="C141" s="238" t="s">
        <v>84</v>
      </c>
      <c r="D141" s="193" t="s">
        <v>555</v>
      </c>
      <c r="E141" s="196">
        <v>0.28999999999999998</v>
      </c>
      <c r="F141" s="29"/>
      <c r="G141" s="29"/>
      <c r="H141" s="236" t="s">
        <v>684</v>
      </c>
    </row>
    <row r="142" spans="1:8" ht="15.6" x14ac:dyDescent="0.3">
      <c r="A142" s="29">
        <v>124</v>
      </c>
      <c r="B142" s="30">
        <v>124</v>
      </c>
      <c r="C142" s="238" t="s">
        <v>85</v>
      </c>
      <c r="D142" s="193" t="s">
        <v>555</v>
      </c>
      <c r="E142" s="196">
        <v>1.31</v>
      </c>
      <c r="F142" s="29"/>
      <c r="G142" s="29"/>
      <c r="H142" s="236" t="s">
        <v>685</v>
      </c>
    </row>
    <row r="143" spans="1:8" ht="16.2" x14ac:dyDescent="0.3">
      <c r="A143" s="29"/>
      <c r="B143" s="30"/>
      <c r="C143" s="257" t="s">
        <v>86</v>
      </c>
      <c r="D143" s="193"/>
      <c r="E143" s="193"/>
      <c r="F143" s="29"/>
      <c r="G143" s="29"/>
      <c r="H143" s="236"/>
    </row>
    <row r="144" spans="1:8" ht="16.2" x14ac:dyDescent="0.3">
      <c r="A144" s="29"/>
      <c r="B144" s="30"/>
      <c r="C144" s="257" t="s">
        <v>87</v>
      </c>
      <c r="D144" s="193"/>
      <c r="E144" s="193"/>
      <c r="F144" s="29"/>
      <c r="G144" s="29"/>
      <c r="H144" s="236"/>
    </row>
    <row r="145" spans="1:8" ht="15.6" x14ac:dyDescent="0.3">
      <c r="A145" s="29">
        <v>125</v>
      </c>
      <c r="B145" s="154">
        <v>125</v>
      </c>
      <c r="C145" s="238" t="s">
        <v>88</v>
      </c>
      <c r="D145" s="193" t="s">
        <v>555</v>
      </c>
      <c r="E145" s="200">
        <v>80.703000000000003</v>
      </c>
      <c r="F145" s="29"/>
      <c r="G145" s="29"/>
      <c r="H145" s="236" t="s">
        <v>686</v>
      </c>
    </row>
    <row r="146" spans="1:8" ht="15.6" x14ac:dyDescent="0.3">
      <c r="A146" s="29">
        <v>126</v>
      </c>
      <c r="B146" s="154">
        <v>126</v>
      </c>
      <c r="C146" s="238" t="s">
        <v>89</v>
      </c>
      <c r="D146" s="193" t="s">
        <v>555</v>
      </c>
      <c r="E146" s="200">
        <v>0.77700000000000002</v>
      </c>
      <c r="F146" s="29"/>
      <c r="G146" s="29"/>
      <c r="H146" s="236" t="s">
        <v>1076</v>
      </c>
    </row>
    <row r="147" spans="1:8" ht="15.6" x14ac:dyDescent="0.3">
      <c r="A147" s="29">
        <v>127</v>
      </c>
      <c r="B147" s="154">
        <v>127</v>
      </c>
      <c r="C147" s="238" t="s">
        <v>90</v>
      </c>
      <c r="D147" s="193" t="s">
        <v>555</v>
      </c>
      <c r="E147" s="200">
        <v>1.1539999999999999</v>
      </c>
      <c r="F147" s="29"/>
      <c r="G147" s="29"/>
      <c r="H147" s="236" t="s">
        <v>688</v>
      </c>
    </row>
    <row r="148" spans="1:8" ht="15.6" x14ac:dyDescent="0.3">
      <c r="A148" s="29">
        <v>128</v>
      </c>
      <c r="B148" s="154">
        <v>128</v>
      </c>
      <c r="C148" s="238" t="s">
        <v>91</v>
      </c>
      <c r="D148" s="193" t="s">
        <v>555</v>
      </c>
      <c r="E148" s="200">
        <v>2.2839999999999998</v>
      </c>
      <c r="F148" s="29"/>
      <c r="G148" s="29"/>
      <c r="H148" s="208" t="s">
        <v>689</v>
      </c>
    </row>
    <row r="149" spans="1:8" ht="15.6" x14ac:dyDescent="0.3">
      <c r="A149" s="29">
        <v>129</v>
      </c>
      <c r="B149" s="154">
        <v>129</v>
      </c>
      <c r="C149" s="238" t="s">
        <v>92</v>
      </c>
      <c r="D149" s="193" t="s">
        <v>552</v>
      </c>
      <c r="E149" s="193">
        <v>36</v>
      </c>
      <c r="F149" s="29"/>
      <c r="G149" s="29"/>
      <c r="H149" s="236" t="s">
        <v>690</v>
      </c>
    </row>
    <row r="150" spans="1:8" ht="15.6" x14ac:dyDescent="0.3">
      <c r="A150" s="29">
        <v>130</v>
      </c>
      <c r="B150" s="154">
        <v>130</v>
      </c>
      <c r="C150" s="238" t="s">
        <v>93</v>
      </c>
      <c r="D150" s="193" t="s">
        <v>556</v>
      </c>
      <c r="E150" s="196">
        <v>0.21</v>
      </c>
      <c r="F150" s="29"/>
      <c r="G150" s="29"/>
      <c r="H150" s="236" t="s">
        <v>691</v>
      </c>
    </row>
    <row r="151" spans="1:8" ht="15.6" x14ac:dyDescent="0.3">
      <c r="A151" s="29">
        <v>131</v>
      </c>
      <c r="B151" s="154">
        <v>131</v>
      </c>
      <c r="C151" s="238" t="s">
        <v>94</v>
      </c>
      <c r="D151" s="193" t="s">
        <v>556</v>
      </c>
      <c r="E151" s="200">
        <v>0.25600000000000001</v>
      </c>
      <c r="F151" s="29"/>
      <c r="G151" s="29"/>
      <c r="H151" s="239" t="s">
        <v>692</v>
      </c>
    </row>
    <row r="152" spans="1:8" ht="15.6" x14ac:dyDescent="0.3">
      <c r="A152" s="29">
        <v>132</v>
      </c>
      <c r="B152" s="154">
        <v>132</v>
      </c>
      <c r="C152" s="238" t="s">
        <v>95</v>
      </c>
      <c r="D152" s="193" t="s">
        <v>556</v>
      </c>
      <c r="E152" s="200">
        <v>6.4000000000000001E-2</v>
      </c>
      <c r="F152" s="29"/>
      <c r="G152" s="29"/>
      <c r="H152" s="239" t="s">
        <v>693</v>
      </c>
    </row>
    <row r="153" spans="1:8" ht="16.2" x14ac:dyDescent="0.3">
      <c r="A153" s="29"/>
      <c r="B153" s="30"/>
      <c r="C153" s="257" t="s">
        <v>96</v>
      </c>
      <c r="D153" s="193"/>
      <c r="E153" s="193"/>
      <c r="F153" s="29"/>
      <c r="G153" s="29"/>
      <c r="H153" s="236"/>
    </row>
    <row r="154" spans="1:8" ht="15.6" x14ac:dyDescent="0.3">
      <c r="A154" s="29">
        <v>133</v>
      </c>
      <c r="B154" s="30">
        <v>133</v>
      </c>
      <c r="C154" s="238" t="s">
        <v>97</v>
      </c>
      <c r="D154" s="193" t="s">
        <v>555</v>
      </c>
      <c r="E154" s="200">
        <v>4.968</v>
      </c>
      <c r="F154" s="29"/>
      <c r="G154" s="29"/>
      <c r="H154" s="236" t="s">
        <v>694</v>
      </c>
    </row>
    <row r="155" spans="1:8" ht="15.6" x14ac:dyDescent="0.3">
      <c r="A155" s="29">
        <v>134</v>
      </c>
      <c r="B155" s="30">
        <v>134</v>
      </c>
      <c r="C155" s="238" t="s">
        <v>98</v>
      </c>
      <c r="D155" s="193" t="s">
        <v>555</v>
      </c>
      <c r="E155" s="200">
        <v>0.28799999999999998</v>
      </c>
      <c r="F155" s="29"/>
      <c r="G155" s="29"/>
      <c r="H155" s="236" t="s">
        <v>1077</v>
      </c>
    </row>
    <row r="156" spans="1:8" ht="16.2" x14ac:dyDescent="0.3">
      <c r="A156" s="29"/>
      <c r="B156" s="30"/>
      <c r="C156" s="257" t="s">
        <v>99</v>
      </c>
      <c r="D156" s="193"/>
      <c r="E156" s="193"/>
      <c r="F156" s="29"/>
      <c r="G156" s="29"/>
      <c r="H156" s="236"/>
    </row>
    <row r="157" spans="1:8" ht="15.6" x14ac:dyDescent="0.3">
      <c r="A157" s="29">
        <v>135</v>
      </c>
      <c r="B157" s="30">
        <v>135</v>
      </c>
      <c r="C157" s="238" t="s">
        <v>100</v>
      </c>
      <c r="D157" s="193" t="s">
        <v>555</v>
      </c>
      <c r="E157" s="200">
        <v>1.399</v>
      </c>
      <c r="F157" s="29"/>
      <c r="G157" s="29"/>
      <c r="H157" s="236" t="s">
        <v>696</v>
      </c>
    </row>
    <row r="158" spans="1:8" ht="15.6" x14ac:dyDescent="0.3">
      <c r="A158" s="29">
        <v>136</v>
      </c>
      <c r="B158" s="30">
        <v>136</v>
      </c>
      <c r="C158" s="238" t="s">
        <v>101</v>
      </c>
      <c r="D158" s="193" t="s">
        <v>555</v>
      </c>
      <c r="E158" s="200">
        <v>0.49299999999999999</v>
      </c>
      <c r="F158" s="29"/>
      <c r="G158" s="29"/>
      <c r="H158" s="236" t="s">
        <v>697</v>
      </c>
    </row>
    <row r="159" spans="1:8" ht="15.6" x14ac:dyDescent="0.3">
      <c r="A159" s="29">
        <v>137</v>
      </c>
      <c r="B159" s="30">
        <v>137</v>
      </c>
      <c r="C159" s="238" t="s">
        <v>102</v>
      </c>
      <c r="D159" s="193" t="s">
        <v>555</v>
      </c>
      <c r="E159" s="200">
        <v>1.208</v>
      </c>
      <c r="F159" s="29"/>
      <c r="G159" s="29"/>
      <c r="H159" s="236" t="s">
        <v>698</v>
      </c>
    </row>
    <row r="160" spans="1:8" ht="15.6" x14ac:dyDescent="0.3">
      <c r="A160" s="29">
        <v>138</v>
      </c>
      <c r="B160" s="30">
        <v>138</v>
      </c>
      <c r="C160" s="238" t="s">
        <v>103</v>
      </c>
      <c r="D160" s="193" t="s">
        <v>555</v>
      </c>
      <c r="E160" s="200">
        <v>0.55800000000000005</v>
      </c>
      <c r="F160" s="29"/>
      <c r="G160" s="29"/>
      <c r="H160" s="236" t="s">
        <v>699</v>
      </c>
    </row>
    <row r="161" spans="1:8" ht="15.6" x14ac:dyDescent="0.3">
      <c r="A161" s="29">
        <v>139</v>
      </c>
      <c r="B161" s="30">
        <v>139</v>
      </c>
      <c r="C161" s="238" t="s">
        <v>104</v>
      </c>
      <c r="D161" s="193" t="s">
        <v>554</v>
      </c>
      <c r="E161" s="196">
        <v>21.87</v>
      </c>
      <c r="F161" s="29"/>
      <c r="G161" s="29"/>
      <c r="H161" s="236" t="s">
        <v>700</v>
      </c>
    </row>
    <row r="162" spans="1:8" ht="15.6" x14ac:dyDescent="0.3">
      <c r="A162" s="29">
        <v>140</v>
      </c>
      <c r="B162" s="30">
        <v>140</v>
      </c>
      <c r="C162" s="238" t="s">
        <v>105</v>
      </c>
      <c r="D162" s="193" t="s">
        <v>555</v>
      </c>
      <c r="E162" s="200">
        <v>0.27900000000000003</v>
      </c>
      <c r="F162" s="29"/>
      <c r="G162" s="29"/>
      <c r="H162" s="236" t="s">
        <v>701</v>
      </c>
    </row>
    <row r="163" spans="1:8" ht="15.6" x14ac:dyDescent="0.3">
      <c r="A163" s="29">
        <v>141</v>
      </c>
      <c r="B163" s="30">
        <v>141</v>
      </c>
      <c r="C163" s="238" t="s">
        <v>106</v>
      </c>
      <c r="D163" s="193" t="s">
        <v>555</v>
      </c>
      <c r="E163" s="200">
        <v>0.98599999999999999</v>
      </c>
      <c r="F163" s="29"/>
      <c r="G163" s="29"/>
      <c r="H163" s="236" t="s">
        <v>702</v>
      </c>
    </row>
    <row r="164" spans="1:8" ht="15.6" x14ac:dyDescent="0.3">
      <c r="A164" s="29">
        <v>142</v>
      </c>
      <c r="B164" s="30">
        <v>142</v>
      </c>
      <c r="C164" s="238" t="s">
        <v>107</v>
      </c>
      <c r="D164" s="193" t="s">
        <v>555</v>
      </c>
      <c r="E164" s="200">
        <v>0.53100000000000003</v>
      </c>
      <c r="F164" s="29"/>
      <c r="G164" s="29"/>
      <c r="H164" s="236" t="s">
        <v>703</v>
      </c>
    </row>
    <row r="165" spans="1:8" ht="15.6" x14ac:dyDescent="0.3">
      <c r="A165" s="29">
        <v>143</v>
      </c>
      <c r="B165" s="30">
        <v>143</v>
      </c>
      <c r="C165" s="238" t="s">
        <v>108</v>
      </c>
      <c r="D165" s="193" t="s">
        <v>555</v>
      </c>
      <c r="E165" s="200">
        <v>0.32</v>
      </c>
      <c r="F165" s="29"/>
      <c r="G165" s="29"/>
      <c r="H165" s="236" t="s">
        <v>704</v>
      </c>
    </row>
    <row r="166" spans="1:8" ht="15.6" x14ac:dyDescent="0.3">
      <c r="A166" s="29">
        <v>144</v>
      </c>
      <c r="B166" s="30">
        <v>144</v>
      </c>
      <c r="C166" s="238" t="s">
        <v>109</v>
      </c>
      <c r="D166" s="193" t="s">
        <v>554</v>
      </c>
      <c r="E166" s="193">
        <v>123</v>
      </c>
      <c r="F166" s="29"/>
      <c r="G166" s="29"/>
      <c r="H166" s="236" t="s">
        <v>705</v>
      </c>
    </row>
    <row r="167" spans="1:8" ht="15.6" x14ac:dyDescent="0.3">
      <c r="A167" s="29">
        <v>145</v>
      </c>
      <c r="B167" s="30">
        <v>145</v>
      </c>
      <c r="C167" s="238" t="s">
        <v>110</v>
      </c>
      <c r="D167" s="193" t="s">
        <v>555</v>
      </c>
      <c r="E167" s="200">
        <v>0.55900000000000005</v>
      </c>
      <c r="F167" s="29"/>
      <c r="G167" s="29"/>
      <c r="H167" s="236" t="s">
        <v>706</v>
      </c>
    </row>
    <row r="168" spans="1:8" ht="15.6" x14ac:dyDescent="0.3">
      <c r="A168" s="29">
        <v>146</v>
      </c>
      <c r="B168" s="30">
        <v>146</v>
      </c>
      <c r="C168" s="238" t="s">
        <v>111</v>
      </c>
      <c r="D168" s="193" t="s">
        <v>555</v>
      </c>
      <c r="E168" s="200">
        <v>2.3109999999999999</v>
      </c>
      <c r="F168" s="29"/>
      <c r="G168" s="29"/>
      <c r="H168" s="236" t="s">
        <v>707</v>
      </c>
    </row>
    <row r="169" spans="1:8" ht="15.6" x14ac:dyDescent="0.3">
      <c r="A169" s="29">
        <v>147</v>
      </c>
      <c r="B169" s="30">
        <v>147</v>
      </c>
      <c r="C169" s="238" t="s">
        <v>112</v>
      </c>
      <c r="D169" s="193" t="s">
        <v>554</v>
      </c>
      <c r="E169" s="196">
        <v>88.11</v>
      </c>
      <c r="F169" s="29"/>
      <c r="G169" s="29"/>
      <c r="H169" s="236" t="s">
        <v>708</v>
      </c>
    </row>
    <row r="170" spans="1:8" ht="15.6" x14ac:dyDescent="0.3">
      <c r="A170" s="29">
        <v>148</v>
      </c>
      <c r="B170" s="30">
        <v>148</v>
      </c>
      <c r="C170" s="238" t="s">
        <v>113</v>
      </c>
      <c r="D170" s="193" t="s">
        <v>555</v>
      </c>
      <c r="E170" s="200">
        <v>0.68899999999999995</v>
      </c>
      <c r="F170" s="29"/>
      <c r="G170" s="29"/>
      <c r="H170" s="236" t="s">
        <v>709</v>
      </c>
    </row>
    <row r="171" spans="1:8" ht="15.6" x14ac:dyDescent="0.3">
      <c r="A171" s="29">
        <v>149</v>
      </c>
      <c r="B171" s="30">
        <v>149</v>
      </c>
      <c r="C171" s="238" t="s">
        <v>114</v>
      </c>
      <c r="D171" s="193" t="s">
        <v>554</v>
      </c>
      <c r="E171" s="196">
        <v>342.11</v>
      </c>
      <c r="F171" s="29"/>
      <c r="G171" s="29"/>
      <c r="H171" s="236" t="s">
        <v>710</v>
      </c>
    </row>
    <row r="172" spans="1:8" ht="15.6" x14ac:dyDescent="0.3">
      <c r="A172" s="29">
        <v>150</v>
      </c>
      <c r="B172" s="30">
        <v>150</v>
      </c>
      <c r="C172" s="238" t="s">
        <v>115</v>
      </c>
      <c r="D172" s="193" t="s">
        <v>554</v>
      </c>
      <c r="E172" s="196">
        <v>356.85</v>
      </c>
      <c r="F172" s="29"/>
      <c r="G172" s="29"/>
      <c r="H172" s="236" t="s">
        <v>711</v>
      </c>
    </row>
    <row r="173" spans="1:8" ht="15.6" x14ac:dyDescent="0.3">
      <c r="A173" s="29">
        <v>151</v>
      </c>
      <c r="B173" s="30">
        <v>151</v>
      </c>
      <c r="C173" s="238" t="s">
        <v>116</v>
      </c>
      <c r="D173" s="193" t="s">
        <v>554</v>
      </c>
      <c r="E173" s="196">
        <v>205.84</v>
      </c>
      <c r="F173" s="29"/>
      <c r="G173" s="29"/>
      <c r="H173" s="236" t="s">
        <v>712</v>
      </c>
    </row>
    <row r="174" spans="1:8" ht="15.6" x14ac:dyDescent="0.3">
      <c r="A174" s="29">
        <v>152</v>
      </c>
      <c r="B174" s="30">
        <v>152</v>
      </c>
      <c r="C174" s="238" t="s">
        <v>117</v>
      </c>
      <c r="D174" s="193" t="s">
        <v>554</v>
      </c>
      <c r="E174" s="196">
        <v>34.31</v>
      </c>
      <c r="F174" s="29"/>
      <c r="G174" s="29"/>
      <c r="H174" s="236" t="s">
        <v>713</v>
      </c>
    </row>
    <row r="175" spans="1:8" ht="15.6" x14ac:dyDescent="0.3">
      <c r="A175" s="29">
        <v>153</v>
      </c>
      <c r="B175" s="30">
        <v>153</v>
      </c>
      <c r="C175" s="238" t="s">
        <v>118</v>
      </c>
      <c r="D175" s="193" t="s">
        <v>554</v>
      </c>
      <c r="E175" s="196">
        <v>274.02999999999997</v>
      </c>
      <c r="F175" s="29"/>
      <c r="G175" s="29"/>
      <c r="H175" s="236" t="s">
        <v>714</v>
      </c>
    </row>
    <row r="176" spans="1:8" ht="15.6" x14ac:dyDescent="0.3">
      <c r="A176" s="29">
        <v>154</v>
      </c>
      <c r="B176" s="30">
        <v>154</v>
      </c>
      <c r="C176" s="238" t="s">
        <v>119</v>
      </c>
      <c r="D176" s="193" t="s">
        <v>554</v>
      </c>
      <c r="E176" s="196">
        <v>184.44</v>
      </c>
      <c r="F176" s="29"/>
      <c r="G176" s="29"/>
      <c r="H176" s="236" t="s">
        <v>715</v>
      </c>
    </row>
    <row r="177" spans="1:8" ht="16.2" x14ac:dyDescent="0.3">
      <c r="A177" s="29"/>
      <c r="B177" s="30"/>
      <c r="C177" s="257" t="s">
        <v>120</v>
      </c>
      <c r="D177" s="193"/>
      <c r="E177" s="193"/>
      <c r="F177" s="29"/>
      <c r="G177" s="29"/>
      <c r="H177" s="236"/>
    </row>
    <row r="178" spans="1:8" ht="15.6" x14ac:dyDescent="0.3">
      <c r="A178" s="29">
        <v>155</v>
      </c>
      <c r="B178" s="30">
        <v>155</v>
      </c>
      <c r="C178" s="238" t="s">
        <v>121</v>
      </c>
      <c r="D178" s="193" t="s">
        <v>555</v>
      </c>
      <c r="E178" s="200">
        <v>1.4450000000000001</v>
      </c>
      <c r="F178" s="29"/>
      <c r="G178" s="29"/>
      <c r="H178" s="236" t="s">
        <v>716</v>
      </c>
    </row>
    <row r="179" spans="1:8" ht="15.6" x14ac:dyDescent="0.3">
      <c r="A179" s="29">
        <v>156</v>
      </c>
      <c r="B179" s="30">
        <v>156</v>
      </c>
      <c r="C179" s="238" t="s">
        <v>122</v>
      </c>
      <c r="D179" s="193" t="s">
        <v>555</v>
      </c>
      <c r="E179" s="200">
        <v>3.0880000000000001</v>
      </c>
      <c r="F179" s="29"/>
      <c r="G179" s="29"/>
      <c r="H179" s="236" t="s">
        <v>717</v>
      </c>
    </row>
    <row r="180" spans="1:8" ht="15.6" x14ac:dyDescent="0.3">
      <c r="A180" s="29">
        <v>157</v>
      </c>
      <c r="B180" s="30">
        <v>157</v>
      </c>
      <c r="C180" s="238" t="s">
        <v>123</v>
      </c>
      <c r="D180" s="193" t="s">
        <v>555</v>
      </c>
      <c r="E180" s="200">
        <v>0.69599999999999995</v>
      </c>
      <c r="F180" s="29"/>
      <c r="G180" s="29"/>
      <c r="H180" s="236" t="s">
        <v>718</v>
      </c>
    </row>
    <row r="181" spans="1:8" ht="15.6" x14ac:dyDescent="0.3">
      <c r="A181" s="29">
        <v>158</v>
      </c>
      <c r="B181" s="30">
        <v>158</v>
      </c>
      <c r="C181" s="238" t="s">
        <v>124</v>
      </c>
      <c r="D181" s="193" t="s">
        <v>555</v>
      </c>
      <c r="E181" s="200">
        <v>3.7080000000000002</v>
      </c>
      <c r="F181" s="29"/>
      <c r="G181" s="29"/>
      <c r="H181" s="236" t="s">
        <v>719</v>
      </c>
    </row>
    <row r="182" spans="1:8" ht="15.6" x14ac:dyDescent="0.3">
      <c r="A182" s="29">
        <v>159</v>
      </c>
      <c r="B182" s="30">
        <v>159</v>
      </c>
      <c r="C182" s="238" t="s">
        <v>125</v>
      </c>
      <c r="D182" s="193" t="s">
        <v>555</v>
      </c>
      <c r="E182" s="200">
        <v>0.61699999999999999</v>
      </c>
      <c r="F182" s="29"/>
      <c r="G182" s="29"/>
      <c r="H182" s="236" t="s">
        <v>720</v>
      </c>
    </row>
    <row r="183" spans="1:8" ht="15.6" x14ac:dyDescent="0.3">
      <c r="A183" s="29">
        <v>160</v>
      </c>
      <c r="B183" s="30">
        <v>160</v>
      </c>
      <c r="C183" s="238" t="s">
        <v>126</v>
      </c>
      <c r="D183" s="193" t="s">
        <v>554</v>
      </c>
      <c r="E183" s="196">
        <v>135.16999999999999</v>
      </c>
      <c r="F183" s="29"/>
      <c r="G183" s="29"/>
      <c r="H183" s="236" t="s">
        <v>721</v>
      </c>
    </row>
    <row r="184" spans="1:8" ht="15.6" x14ac:dyDescent="0.3">
      <c r="A184" s="29">
        <v>161</v>
      </c>
      <c r="B184" s="30">
        <v>161</v>
      </c>
      <c r="C184" s="238" t="s">
        <v>127</v>
      </c>
      <c r="D184" s="193" t="s">
        <v>554</v>
      </c>
      <c r="E184" s="193">
        <v>136.1</v>
      </c>
      <c r="F184" s="29"/>
      <c r="G184" s="29"/>
      <c r="H184" s="236" t="s">
        <v>722</v>
      </c>
    </row>
    <row r="185" spans="1:8" ht="15.6" x14ac:dyDescent="0.3">
      <c r="A185" s="29">
        <v>162</v>
      </c>
      <c r="B185" s="30">
        <v>162</v>
      </c>
      <c r="C185" s="238" t="s">
        <v>128</v>
      </c>
      <c r="D185" s="193" t="s">
        <v>554</v>
      </c>
      <c r="E185" s="196">
        <v>50.74</v>
      </c>
      <c r="F185" s="29"/>
      <c r="G185" s="29"/>
      <c r="H185" s="236" t="s">
        <v>723</v>
      </c>
    </row>
    <row r="186" spans="1:8" ht="15.6" x14ac:dyDescent="0.3">
      <c r="A186" s="29">
        <v>163</v>
      </c>
      <c r="B186" s="30">
        <v>163</v>
      </c>
      <c r="C186" s="238" t="s">
        <v>129</v>
      </c>
      <c r="D186" s="193" t="s">
        <v>555</v>
      </c>
      <c r="E186" s="200">
        <v>0.95899999999999996</v>
      </c>
      <c r="F186" s="29"/>
      <c r="G186" s="29"/>
      <c r="H186" s="208" t="s">
        <v>1078</v>
      </c>
    </row>
    <row r="187" spans="1:8" ht="15.6" x14ac:dyDescent="0.3">
      <c r="A187" s="29">
        <v>164</v>
      </c>
      <c r="B187" s="30">
        <v>164</v>
      </c>
      <c r="C187" s="238" t="s">
        <v>130</v>
      </c>
      <c r="D187" s="193" t="s">
        <v>555</v>
      </c>
      <c r="E187" s="200">
        <v>1.484</v>
      </c>
      <c r="F187" s="29"/>
      <c r="G187" s="29"/>
      <c r="H187" s="236" t="s">
        <v>725</v>
      </c>
    </row>
    <row r="188" spans="1:8" ht="15.6" x14ac:dyDescent="0.3">
      <c r="A188" s="29">
        <v>165</v>
      </c>
      <c r="B188" s="30">
        <v>165</v>
      </c>
      <c r="C188" s="238" t="s">
        <v>131</v>
      </c>
      <c r="D188" s="193" t="s">
        <v>554</v>
      </c>
      <c r="E188" s="196">
        <v>272.70999999999998</v>
      </c>
      <c r="F188" s="29"/>
      <c r="G188" s="29"/>
      <c r="H188" s="236" t="s">
        <v>726</v>
      </c>
    </row>
    <row r="189" spans="1:8" ht="15.6" x14ac:dyDescent="0.3">
      <c r="A189" s="29">
        <v>166</v>
      </c>
      <c r="B189" s="30">
        <v>166</v>
      </c>
      <c r="C189" s="238" t="s">
        <v>132</v>
      </c>
      <c r="D189" s="193" t="s">
        <v>554</v>
      </c>
      <c r="E189" s="193">
        <v>141.30000000000001</v>
      </c>
      <c r="F189" s="29"/>
      <c r="G189" s="29"/>
      <c r="H189" s="236" t="s">
        <v>727</v>
      </c>
    </row>
    <row r="190" spans="1:8" ht="15.6" x14ac:dyDescent="0.3">
      <c r="A190" s="29">
        <v>167</v>
      </c>
      <c r="B190" s="30">
        <v>167</v>
      </c>
      <c r="C190" s="238" t="s">
        <v>133</v>
      </c>
      <c r="D190" s="193" t="s">
        <v>554</v>
      </c>
      <c r="E190" s="196">
        <v>342.27</v>
      </c>
      <c r="F190" s="29"/>
      <c r="G190" s="29"/>
      <c r="H190" s="236" t="s">
        <v>728</v>
      </c>
    </row>
    <row r="191" spans="1:8" ht="15.6" x14ac:dyDescent="0.3">
      <c r="A191" s="29">
        <v>168</v>
      </c>
      <c r="B191" s="30">
        <v>168</v>
      </c>
      <c r="C191" s="238" t="s">
        <v>134</v>
      </c>
      <c r="D191" s="193" t="s">
        <v>554</v>
      </c>
      <c r="E191" s="196">
        <v>42.72</v>
      </c>
      <c r="F191" s="29"/>
      <c r="G191" s="29"/>
      <c r="H191" s="236" t="s">
        <v>729</v>
      </c>
    </row>
    <row r="192" spans="1:8" ht="15.6" x14ac:dyDescent="0.3">
      <c r="A192" s="29">
        <v>169</v>
      </c>
      <c r="B192" s="30">
        <v>169</v>
      </c>
      <c r="C192" s="238" t="s">
        <v>135</v>
      </c>
      <c r="D192" s="193" t="s">
        <v>554</v>
      </c>
      <c r="E192" s="196">
        <v>166.42</v>
      </c>
      <c r="F192" s="29"/>
      <c r="G192" s="29"/>
      <c r="H192" s="236" t="s">
        <v>1079</v>
      </c>
    </row>
    <row r="193" spans="1:8" ht="15.6" x14ac:dyDescent="0.3">
      <c r="A193" s="29">
        <v>170</v>
      </c>
      <c r="B193" s="30">
        <v>170</v>
      </c>
      <c r="C193" s="238" t="s">
        <v>136</v>
      </c>
      <c r="D193" s="193" t="s">
        <v>554</v>
      </c>
      <c r="E193" s="196">
        <v>83.28</v>
      </c>
      <c r="F193" s="29"/>
      <c r="G193" s="29"/>
      <c r="H193" s="236" t="s">
        <v>731</v>
      </c>
    </row>
    <row r="194" spans="1:8" ht="15.6" x14ac:dyDescent="0.3">
      <c r="A194" s="29">
        <v>171</v>
      </c>
      <c r="B194" s="30">
        <v>171</v>
      </c>
      <c r="C194" s="238" t="s">
        <v>137</v>
      </c>
      <c r="D194" s="193" t="s">
        <v>554</v>
      </c>
      <c r="E194" s="196">
        <v>83.34</v>
      </c>
      <c r="F194" s="29"/>
      <c r="G194" s="29"/>
      <c r="H194" s="236" t="s">
        <v>732</v>
      </c>
    </row>
    <row r="195" spans="1:8" ht="15.6" x14ac:dyDescent="0.3">
      <c r="A195" s="29">
        <v>172</v>
      </c>
      <c r="B195" s="30">
        <v>172</v>
      </c>
      <c r="C195" s="238" t="s">
        <v>138</v>
      </c>
      <c r="D195" s="193" t="s">
        <v>555</v>
      </c>
      <c r="E195" s="201">
        <v>2.3877000000000002</v>
      </c>
      <c r="F195" s="29"/>
      <c r="G195" s="29"/>
      <c r="H195" s="236" t="s">
        <v>733</v>
      </c>
    </row>
    <row r="196" spans="1:8" ht="15.6" x14ac:dyDescent="0.3">
      <c r="A196" s="29">
        <v>173</v>
      </c>
      <c r="B196" s="30">
        <v>173</v>
      </c>
      <c r="C196" s="238" t="s">
        <v>139</v>
      </c>
      <c r="D196" s="193" t="s">
        <v>554</v>
      </c>
      <c r="E196" s="193">
        <v>353.8</v>
      </c>
      <c r="F196" s="29"/>
      <c r="G196" s="29"/>
      <c r="H196" s="236" t="s">
        <v>734</v>
      </c>
    </row>
    <row r="197" spans="1:8" ht="15.6" x14ac:dyDescent="0.3">
      <c r="A197" s="29">
        <v>174</v>
      </c>
      <c r="B197" s="30">
        <v>174</v>
      </c>
      <c r="C197" s="238" t="s">
        <v>140</v>
      </c>
      <c r="D197" s="193" t="s">
        <v>554</v>
      </c>
      <c r="E197" s="196">
        <v>184.44</v>
      </c>
      <c r="F197" s="29"/>
      <c r="G197" s="29"/>
      <c r="H197" s="236" t="s">
        <v>735</v>
      </c>
    </row>
    <row r="198" spans="1:8" ht="15.6" x14ac:dyDescent="0.3">
      <c r="A198" s="29">
        <v>175</v>
      </c>
      <c r="B198" s="30">
        <v>175</v>
      </c>
      <c r="C198" s="238" t="s">
        <v>141</v>
      </c>
      <c r="D198" s="193" t="s">
        <v>554</v>
      </c>
      <c r="E198" s="193">
        <v>205.8</v>
      </c>
      <c r="F198" s="29"/>
      <c r="G198" s="29"/>
      <c r="H198" s="236" t="s">
        <v>736</v>
      </c>
    </row>
    <row r="199" spans="1:8" ht="15.6" x14ac:dyDescent="0.3">
      <c r="A199" s="29">
        <v>176</v>
      </c>
      <c r="B199" s="30">
        <v>176</v>
      </c>
      <c r="C199" s="238" t="s">
        <v>142</v>
      </c>
      <c r="D199" s="193" t="s">
        <v>554</v>
      </c>
      <c r="E199" s="193">
        <v>34</v>
      </c>
      <c r="F199" s="29"/>
      <c r="G199" s="29"/>
      <c r="H199" s="208" t="s">
        <v>1080</v>
      </c>
    </row>
    <row r="200" spans="1:8" ht="15.6" x14ac:dyDescent="0.3">
      <c r="A200" s="29">
        <v>177</v>
      </c>
      <c r="B200" s="30">
        <v>177</v>
      </c>
      <c r="C200" s="238" t="s">
        <v>143</v>
      </c>
      <c r="D200" s="193" t="s">
        <v>554</v>
      </c>
      <c r="E200" s="193">
        <v>34.299999999999997</v>
      </c>
      <c r="F200" s="29"/>
      <c r="G200" s="29"/>
      <c r="H200" s="208" t="s">
        <v>1081</v>
      </c>
    </row>
    <row r="201" spans="1:8" ht="15.6" x14ac:dyDescent="0.3">
      <c r="A201" s="29">
        <v>178</v>
      </c>
      <c r="B201" s="30">
        <v>178</v>
      </c>
      <c r="C201" s="238" t="s">
        <v>144</v>
      </c>
      <c r="D201" s="193" t="s">
        <v>555</v>
      </c>
      <c r="E201" s="200">
        <v>1.276</v>
      </c>
      <c r="F201" s="29"/>
      <c r="G201" s="29"/>
      <c r="H201" s="208" t="s">
        <v>739</v>
      </c>
    </row>
    <row r="202" spans="1:8" ht="15.6" x14ac:dyDescent="0.3">
      <c r="A202" s="29">
        <v>179</v>
      </c>
      <c r="B202" s="30">
        <v>179</v>
      </c>
      <c r="C202" s="238" t="s">
        <v>145</v>
      </c>
      <c r="D202" s="193" t="s">
        <v>555</v>
      </c>
      <c r="E202" s="200">
        <v>2.5659999999999998</v>
      </c>
      <c r="F202" s="29"/>
      <c r="G202" s="29"/>
      <c r="H202" s="236" t="s">
        <v>740</v>
      </c>
    </row>
    <row r="203" spans="1:8" ht="15.6" x14ac:dyDescent="0.3">
      <c r="A203" s="29">
        <v>180</v>
      </c>
      <c r="B203" s="30">
        <v>180</v>
      </c>
      <c r="C203" s="238" t="s">
        <v>146</v>
      </c>
      <c r="D203" s="193" t="s">
        <v>554</v>
      </c>
      <c r="E203" s="196">
        <v>130.91</v>
      </c>
      <c r="F203" s="29"/>
      <c r="G203" s="29"/>
      <c r="H203" s="236" t="s">
        <v>741</v>
      </c>
    </row>
    <row r="204" spans="1:8" ht="16.2" x14ac:dyDescent="0.3">
      <c r="A204" s="29"/>
      <c r="B204" s="281"/>
      <c r="C204" s="257" t="s">
        <v>147</v>
      </c>
      <c r="D204" s="193"/>
      <c r="E204" s="196"/>
      <c r="F204" s="29"/>
      <c r="G204" s="29"/>
      <c r="H204" s="208"/>
    </row>
    <row r="205" spans="1:8" ht="15.6" x14ac:dyDescent="0.3">
      <c r="A205" s="29">
        <v>181</v>
      </c>
      <c r="B205" s="30">
        <v>181</v>
      </c>
      <c r="C205" s="238" t="s">
        <v>148</v>
      </c>
      <c r="D205" s="193" t="s">
        <v>551</v>
      </c>
      <c r="E205" s="193">
        <v>9354</v>
      </c>
      <c r="F205" s="29"/>
      <c r="G205" s="29"/>
      <c r="H205" s="208"/>
    </row>
    <row r="206" spans="1:8" ht="15.6" x14ac:dyDescent="0.3">
      <c r="A206" s="29">
        <v>182</v>
      </c>
      <c r="B206" s="30">
        <v>182</v>
      </c>
      <c r="C206" s="238" t="s">
        <v>149</v>
      </c>
      <c r="D206" s="193" t="s">
        <v>551</v>
      </c>
      <c r="E206" s="193">
        <v>9354</v>
      </c>
      <c r="F206" s="29"/>
      <c r="G206" s="29"/>
      <c r="H206" s="208" t="s">
        <v>742</v>
      </c>
    </row>
    <row r="207" spans="1:8" ht="15.6" x14ac:dyDescent="0.3">
      <c r="A207" s="29">
        <v>183</v>
      </c>
      <c r="B207" s="30">
        <v>183</v>
      </c>
      <c r="C207" s="238" t="s">
        <v>150</v>
      </c>
      <c r="D207" s="193" t="s">
        <v>551</v>
      </c>
      <c r="E207" s="193">
        <v>9354</v>
      </c>
      <c r="F207" s="29"/>
      <c r="G207" s="29"/>
      <c r="H207" s="208" t="s">
        <v>743</v>
      </c>
    </row>
    <row r="208" spans="1:8" ht="15.6" x14ac:dyDescent="0.3">
      <c r="A208" s="29">
        <v>184</v>
      </c>
      <c r="B208" s="30">
        <v>184</v>
      </c>
      <c r="C208" s="238" t="s">
        <v>151</v>
      </c>
      <c r="D208" s="193" t="s">
        <v>551</v>
      </c>
      <c r="E208" s="193">
        <v>9354</v>
      </c>
      <c r="F208" s="29"/>
      <c r="G208" s="29"/>
      <c r="H208" s="208" t="s">
        <v>744</v>
      </c>
    </row>
    <row r="209" spans="1:8" ht="15.6" x14ac:dyDescent="0.3">
      <c r="A209" s="29">
        <v>185</v>
      </c>
      <c r="B209" s="30">
        <v>185</v>
      </c>
      <c r="C209" s="238" t="s">
        <v>152</v>
      </c>
      <c r="D209" s="193" t="s">
        <v>551</v>
      </c>
      <c r="E209" s="193">
        <v>9354</v>
      </c>
      <c r="F209" s="29"/>
      <c r="G209" s="29"/>
      <c r="H209" s="208" t="s">
        <v>745</v>
      </c>
    </row>
    <row r="210" spans="1:8" ht="15.6" x14ac:dyDescent="0.3">
      <c r="A210" s="29">
        <v>186</v>
      </c>
      <c r="B210" s="30">
        <v>186</v>
      </c>
      <c r="C210" s="238" t="s">
        <v>153</v>
      </c>
      <c r="D210" s="193" t="s">
        <v>551</v>
      </c>
      <c r="E210" s="193">
        <v>3842</v>
      </c>
      <c r="F210" s="29"/>
      <c r="G210" s="29"/>
      <c r="H210" s="208" t="s">
        <v>743</v>
      </c>
    </row>
    <row r="211" spans="1:8" ht="15.6" x14ac:dyDescent="0.3">
      <c r="A211" s="29">
        <v>187</v>
      </c>
      <c r="B211" s="30">
        <v>187</v>
      </c>
      <c r="C211" s="238" t="s">
        <v>154</v>
      </c>
      <c r="D211" s="193" t="s">
        <v>551</v>
      </c>
      <c r="E211" s="193">
        <v>3842</v>
      </c>
      <c r="F211" s="29"/>
      <c r="G211" s="29"/>
      <c r="H211" s="208" t="s">
        <v>746</v>
      </c>
    </row>
    <row r="212" spans="1:8" ht="15.6" x14ac:dyDescent="0.3">
      <c r="A212" s="29">
        <v>188</v>
      </c>
      <c r="B212" s="30">
        <v>188</v>
      </c>
      <c r="C212" s="238" t="s">
        <v>155</v>
      </c>
      <c r="D212" s="193" t="s">
        <v>551</v>
      </c>
      <c r="E212" s="193">
        <v>3842</v>
      </c>
      <c r="F212" s="29"/>
      <c r="G212" s="29"/>
      <c r="H212" s="208" t="s">
        <v>745</v>
      </c>
    </row>
    <row r="213" spans="1:8" ht="16.2" x14ac:dyDescent="0.3">
      <c r="A213" s="29"/>
      <c r="B213" s="281"/>
      <c r="C213" s="257" t="s">
        <v>156</v>
      </c>
      <c r="D213" s="193"/>
      <c r="E213" s="193"/>
      <c r="F213" s="29"/>
      <c r="G213" s="29"/>
      <c r="H213" s="208"/>
    </row>
    <row r="214" spans="1:8" ht="15.6" x14ac:dyDescent="0.3">
      <c r="A214" s="29">
        <v>189</v>
      </c>
      <c r="B214" s="30">
        <v>189</v>
      </c>
      <c r="C214" s="238" t="s">
        <v>157</v>
      </c>
      <c r="D214" s="193" t="s">
        <v>553</v>
      </c>
      <c r="E214" s="193">
        <v>5.7</v>
      </c>
      <c r="F214" s="29"/>
      <c r="G214" s="29"/>
      <c r="H214" s="236" t="s">
        <v>747</v>
      </c>
    </row>
    <row r="215" spans="1:8" ht="15.6" x14ac:dyDescent="0.3">
      <c r="A215" s="29">
        <v>190</v>
      </c>
      <c r="B215" s="30">
        <v>190</v>
      </c>
      <c r="C215" s="238" t="s">
        <v>158</v>
      </c>
      <c r="D215" s="193" t="s">
        <v>553</v>
      </c>
      <c r="E215" s="202">
        <v>5</v>
      </c>
      <c r="F215" s="29"/>
      <c r="G215" s="29"/>
      <c r="H215" s="236"/>
    </row>
    <row r="216" spans="1:8" ht="15.6" x14ac:dyDescent="0.3">
      <c r="A216" s="29">
        <v>191</v>
      </c>
      <c r="B216" s="30">
        <v>191</v>
      </c>
      <c r="C216" s="238" t="s">
        <v>159</v>
      </c>
      <c r="D216" s="193" t="s">
        <v>552</v>
      </c>
      <c r="E216" s="202">
        <v>60</v>
      </c>
      <c r="F216" s="29"/>
      <c r="G216" s="29"/>
      <c r="H216" s="208"/>
    </row>
    <row r="217" spans="1:8" ht="15.6" x14ac:dyDescent="0.3">
      <c r="A217" s="29">
        <v>192</v>
      </c>
      <c r="B217" s="30">
        <v>192</v>
      </c>
      <c r="C217" s="238" t="s">
        <v>160</v>
      </c>
      <c r="D217" s="193" t="s">
        <v>552</v>
      </c>
      <c r="E217" s="202">
        <v>45</v>
      </c>
      <c r="F217" s="29"/>
      <c r="G217" s="29"/>
      <c r="H217" s="208" t="s">
        <v>748</v>
      </c>
    </row>
    <row r="218" spans="1:8" ht="15.6" x14ac:dyDescent="0.3">
      <c r="A218" s="29">
        <v>193</v>
      </c>
      <c r="B218" s="30">
        <v>193</v>
      </c>
      <c r="C218" s="238" t="s">
        <v>161</v>
      </c>
      <c r="D218" s="193" t="s">
        <v>555</v>
      </c>
      <c r="E218" s="200">
        <v>1.2929999999999999</v>
      </c>
      <c r="F218" s="29"/>
      <c r="G218" s="29"/>
      <c r="H218" s="236" t="s">
        <v>1082</v>
      </c>
    </row>
    <row r="219" spans="1:8" ht="16.2" x14ac:dyDescent="0.3">
      <c r="A219" s="29"/>
      <c r="B219" s="30"/>
      <c r="C219" s="257" t="s">
        <v>162</v>
      </c>
      <c r="D219" s="193"/>
      <c r="E219" s="193"/>
      <c r="F219" s="29"/>
      <c r="G219" s="29"/>
      <c r="H219" s="208"/>
    </row>
    <row r="220" spans="1:8" ht="15.6" x14ac:dyDescent="0.3">
      <c r="A220" s="29">
        <v>194</v>
      </c>
      <c r="B220" s="30">
        <v>194</v>
      </c>
      <c r="C220" s="238" t="s">
        <v>163</v>
      </c>
      <c r="D220" s="154" t="s">
        <v>554</v>
      </c>
      <c r="E220" s="154">
        <v>4.24</v>
      </c>
      <c r="F220" s="29"/>
      <c r="G220" s="29"/>
      <c r="H220" s="208" t="s">
        <v>750</v>
      </c>
    </row>
    <row r="221" spans="1:8" ht="15.6" x14ac:dyDescent="0.3">
      <c r="A221" s="29">
        <v>195</v>
      </c>
      <c r="B221" s="30">
        <v>195</v>
      </c>
      <c r="C221" s="238" t="s">
        <v>164</v>
      </c>
      <c r="D221" s="154" t="s">
        <v>554</v>
      </c>
      <c r="E221" s="154">
        <v>13.65</v>
      </c>
      <c r="F221" s="29"/>
      <c r="G221" s="29"/>
      <c r="H221" s="208" t="s">
        <v>751</v>
      </c>
    </row>
    <row r="222" spans="1:8" ht="15.6" x14ac:dyDescent="0.3">
      <c r="A222" s="29">
        <v>196</v>
      </c>
      <c r="B222" s="30">
        <v>196</v>
      </c>
      <c r="C222" s="238" t="s">
        <v>165</v>
      </c>
      <c r="D222" s="154" t="s">
        <v>551</v>
      </c>
      <c r="E222" s="154">
        <v>1.18</v>
      </c>
      <c r="F222" s="29"/>
      <c r="G222" s="29"/>
      <c r="H222" s="208" t="s">
        <v>752</v>
      </c>
    </row>
    <row r="223" spans="1:8" ht="15.6" x14ac:dyDescent="0.3">
      <c r="A223" s="29">
        <v>197</v>
      </c>
      <c r="B223" s="30">
        <v>197</v>
      </c>
      <c r="C223" s="238" t="s">
        <v>165</v>
      </c>
      <c r="D223" s="154" t="s">
        <v>551</v>
      </c>
      <c r="E223" s="154">
        <v>0.54</v>
      </c>
      <c r="F223" s="29"/>
      <c r="G223" s="29"/>
      <c r="H223" s="208" t="s">
        <v>753</v>
      </c>
    </row>
    <row r="224" spans="1:8" ht="16.2" x14ac:dyDescent="0.3">
      <c r="A224" s="29"/>
      <c r="B224" s="210"/>
      <c r="C224" s="261" t="s">
        <v>166</v>
      </c>
      <c r="D224" s="203"/>
      <c r="E224" s="203"/>
      <c r="F224" s="29"/>
      <c r="G224" s="29"/>
      <c r="H224" s="245"/>
    </row>
    <row r="225" spans="1:8" ht="15.6" x14ac:dyDescent="0.3">
      <c r="A225" s="29">
        <v>198</v>
      </c>
      <c r="B225" s="30">
        <v>198</v>
      </c>
      <c r="C225" s="238" t="s">
        <v>167</v>
      </c>
      <c r="D225" s="154" t="s">
        <v>554</v>
      </c>
      <c r="E225" s="196">
        <v>30.17</v>
      </c>
      <c r="F225" s="29"/>
      <c r="G225" s="29"/>
      <c r="H225" s="236" t="s">
        <v>754</v>
      </c>
    </row>
    <row r="226" spans="1:8" ht="15.6" x14ac:dyDescent="0.3">
      <c r="A226" s="29">
        <v>199</v>
      </c>
      <c r="B226" s="30">
        <v>199</v>
      </c>
      <c r="C226" s="238" t="s">
        <v>168</v>
      </c>
      <c r="D226" s="193" t="s">
        <v>551</v>
      </c>
      <c r="E226" s="196">
        <v>4.12</v>
      </c>
      <c r="F226" s="29"/>
      <c r="G226" s="29"/>
      <c r="H226" s="208" t="s">
        <v>755</v>
      </c>
    </row>
    <row r="227" spans="1:8" ht="15.6" x14ac:dyDescent="0.3">
      <c r="A227" s="29">
        <v>200</v>
      </c>
      <c r="B227" s="30">
        <v>200</v>
      </c>
      <c r="C227" s="238" t="s">
        <v>169</v>
      </c>
      <c r="D227" s="154" t="s">
        <v>554</v>
      </c>
      <c r="E227" s="196">
        <v>8.83</v>
      </c>
      <c r="F227" s="29"/>
      <c r="G227" s="29"/>
      <c r="H227" s="208" t="s">
        <v>756</v>
      </c>
    </row>
    <row r="228" spans="1:8" ht="15.6" x14ac:dyDescent="0.3">
      <c r="A228" s="29">
        <v>201</v>
      </c>
      <c r="B228" s="30">
        <v>201</v>
      </c>
      <c r="C228" s="238" t="s">
        <v>168</v>
      </c>
      <c r="D228" s="193" t="s">
        <v>551</v>
      </c>
      <c r="E228" s="196">
        <v>0.84</v>
      </c>
      <c r="F228" s="29"/>
      <c r="G228" s="29"/>
      <c r="H228" s="208" t="s">
        <v>755</v>
      </c>
    </row>
    <row r="229" spans="1:8" ht="16.2" x14ac:dyDescent="0.3">
      <c r="A229" s="29"/>
      <c r="B229" s="30"/>
      <c r="C229" s="257" t="s">
        <v>170</v>
      </c>
      <c r="D229" s="193"/>
      <c r="E229" s="193"/>
      <c r="F229" s="29"/>
      <c r="G229" s="29"/>
      <c r="H229" s="208"/>
    </row>
    <row r="230" spans="1:8" ht="15.6" x14ac:dyDescent="0.3">
      <c r="A230" s="29">
        <v>202</v>
      </c>
      <c r="B230" s="30">
        <v>202</v>
      </c>
      <c r="C230" s="208" t="s">
        <v>171</v>
      </c>
      <c r="D230" s="193" t="s">
        <v>555</v>
      </c>
      <c r="E230" s="196">
        <v>11.45</v>
      </c>
      <c r="F230" s="29"/>
      <c r="G230" s="29"/>
      <c r="H230" s="208" t="s">
        <v>757</v>
      </c>
    </row>
    <row r="231" spans="1:8" ht="15.6" x14ac:dyDescent="0.3">
      <c r="A231" s="29">
        <v>203</v>
      </c>
      <c r="B231" s="30">
        <v>203</v>
      </c>
      <c r="C231" s="208" t="s">
        <v>172</v>
      </c>
      <c r="D231" s="193" t="s">
        <v>551</v>
      </c>
      <c r="E231" s="196">
        <v>1278.42</v>
      </c>
      <c r="F231" s="29"/>
      <c r="G231" s="29"/>
      <c r="H231" s="208" t="s">
        <v>758</v>
      </c>
    </row>
    <row r="232" spans="1:8" ht="15.6" x14ac:dyDescent="0.3">
      <c r="A232" s="29">
        <v>204</v>
      </c>
      <c r="B232" s="30">
        <v>204</v>
      </c>
      <c r="C232" s="208" t="s">
        <v>173</v>
      </c>
      <c r="D232" s="193" t="s">
        <v>551</v>
      </c>
      <c r="E232" s="200">
        <v>1037.088</v>
      </c>
      <c r="F232" s="29"/>
      <c r="G232" s="29"/>
      <c r="H232" s="208" t="s">
        <v>759</v>
      </c>
    </row>
    <row r="233" spans="1:8" ht="15.6" x14ac:dyDescent="0.3">
      <c r="A233" s="29">
        <v>205</v>
      </c>
      <c r="B233" s="30">
        <v>205</v>
      </c>
      <c r="C233" s="208" t="s">
        <v>174</v>
      </c>
      <c r="D233" s="193" t="s">
        <v>551</v>
      </c>
      <c r="E233" s="193">
        <v>19.2</v>
      </c>
      <c r="F233" s="29"/>
      <c r="G233" s="29"/>
      <c r="H233" s="208" t="s">
        <v>760</v>
      </c>
    </row>
    <row r="234" spans="1:8" ht="16.2" x14ac:dyDescent="0.3">
      <c r="A234" s="29"/>
      <c r="B234" s="282"/>
      <c r="C234" s="257" t="s">
        <v>175</v>
      </c>
      <c r="D234" s="193"/>
      <c r="E234" s="193"/>
      <c r="F234" s="29"/>
      <c r="G234" s="29"/>
      <c r="H234" s="208"/>
    </row>
    <row r="235" spans="1:8" ht="15.6" x14ac:dyDescent="0.3">
      <c r="A235" s="29">
        <v>206</v>
      </c>
      <c r="B235" s="30">
        <v>206</v>
      </c>
      <c r="C235" s="208" t="s">
        <v>176</v>
      </c>
      <c r="D235" s="193" t="s">
        <v>554</v>
      </c>
      <c r="E235" s="193">
        <v>1003.9</v>
      </c>
      <c r="F235" s="29"/>
      <c r="G235" s="29"/>
      <c r="H235" s="208" t="s">
        <v>761</v>
      </c>
    </row>
    <row r="236" spans="1:8" ht="16.2" x14ac:dyDescent="0.3">
      <c r="A236" s="29"/>
      <c r="B236" s="30"/>
      <c r="C236" s="257" t="s">
        <v>177</v>
      </c>
      <c r="D236" s="193"/>
      <c r="E236" s="204"/>
      <c r="F236" s="29"/>
      <c r="G236" s="29"/>
      <c r="H236" s="208" t="s">
        <v>762</v>
      </c>
    </row>
    <row r="237" spans="1:8" ht="15.6" x14ac:dyDescent="0.3">
      <c r="A237" s="29">
        <v>207</v>
      </c>
      <c r="B237" s="30">
        <v>207</v>
      </c>
      <c r="C237" s="208" t="s">
        <v>178</v>
      </c>
      <c r="D237" s="203" t="s">
        <v>555</v>
      </c>
      <c r="E237" s="205" t="s">
        <v>575</v>
      </c>
      <c r="F237" s="29"/>
      <c r="G237" s="29"/>
      <c r="H237" s="208" t="s">
        <v>1083</v>
      </c>
    </row>
    <row r="238" spans="1:8" ht="15.6" x14ac:dyDescent="0.3">
      <c r="A238" s="29">
        <v>208</v>
      </c>
      <c r="B238" s="30">
        <v>208</v>
      </c>
      <c r="C238" s="208" t="s">
        <v>179</v>
      </c>
      <c r="D238" s="193" t="s">
        <v>551</v>
      </c>
      <c r="E238" s="196">
        <v>9577.7999999999993</v>
      </c>
      <c r="F238" s="29"/>
      <c r="G238" s="29"/>
      <c r="H238" s="236" t="s">
        <v>764</v>
      </c>
    </row>
    <row r="239" spans="1:8" ht="15.6" x14ac:dyDescent="0.3">
      <c r="A239" s="29">
        <v>209</v>
      </c>
      <c r="B239" s="30">
        <v>209</v>
      </c>
      <c r="C239" s="209" t="s">
        <v>180</v>
      </c>
      <c r="D239" s="206" t="s">
        <v>551</v>
      </c>
      <c r="E239" s="207">
        <v>9577.7999999999993</v>
      </c>
      <c r="F239" s="29"/>
      <c r="G239" s="29"/>
      <c r="H239" s="209" t="s">
        <v>765</v>
      </c>
    </row>
    <row r="240" spans="1:8" ht="15.6" x14ac:dyDescent="0.3">
      <c r="A240" s="29">
        <v>210</v>
      </c>
      <c r="B240" s="30">
        <v>210</v>
      </c>
      <c r="C240" s="209" t="s">
        <v>181</v>
      </c>
      <c r="D240" s="206" t="s">
        <v>552</v>
      </c>
      <c r="E240" s="206">
        <f>9577.8*5</f>
        <v>47889</v>
      </c>
      <c r="F240" s="29"/>
      <c r="G240" s="29"/>
      <c r="H240" s="209" t="s">
        <v>766</v>
      </c>
    </row>
    <row r="241" spans="1:8" ht="15.6" x14ac:dyDescent="0.3">
      <c r="A241" s="29">
        <v>211</v>
      </c>
      <c r="B241" s="30">
        <v>211</v>
      </c>
      <c r="C241" s="208" t="s">
        <v>182</v>
      </c>
      <c r="D241" s="193" t="s">
        <v>551</v>
      </c>
      <c r="E241" s="196">
        <v>9577.7999999999993</v>
      </c>
      <c r="F241" s="29"/>
      <c r="G241" s="29"/>
      <c r="H241" s="236" t="s">
        <v>767</v>
      </c>
    </row>
    <row r="242" spans="1:8" ht="15.6" x14ac:dyDescent="0.3">
      <c r="A242" s="29">
        <v>212</v>
      </c>
      <c r="B242" s="30">
        <v>212</v>
      </c>
      <c r="C242" s="208" t="s">
        <v>183</v>
      </c>
      <c r="D242" s="193" t="s">
        <v>552</v>
      </c>
      <c r="E242" s="193">
        <v>3</v>
      </c>
      <c r="F242" s="29"/>
      <c r="G242" s="29"/>
      <c r="H242" s="208"/>
    </row>
    <row r="243" spans="1:8" ht="15.6" x14ac:dyDescent="0.3">
      <c r="A243" s="29">
        <v>213</v>
      </c>
      <c r="B243" s="30">
        <v>213</v>
      </c>
      <c r="C243" s="208" t="s">
        <v>184</v>
      </c>
      <c r="D243" s="193" t="s">
        <v>552</v>
      </c>
      <c r="E243" s="193">
        <v>1</v>
      </c>
      <c r="F243" s="29"/>
      <c r="G243" s="29"/>
      <c r="H243" s="208"/>
    </row>
    <row r="244" spans="1:8" ht="15.6" x14ac:dyDescent="0.3">
      <c r="A244" s="29">
        <v>214</v>
      </c>
      <c r="B244" s="30">
        <v>214</v>
      </c>
      <c r="C244" s="208" t="s">
        <v>185</v>
      </c>
      <c r="D244" s="193" t="s">
        <v>552</v>
      </c>
      <c r="E244" s="193">
        <v>1</v>
      </c>
      <c r="F244" s="29"/>
      <c r="G244" s="29"/>
      <c r="H244" s="208"/>
    </row>
    <row r="245" spans="1:8" ht="16.2" x14ac:dyDescent="0.3">
      <c r="A245" s="29"/>
      <c r="B245" s="154"/>
      <c r="C245" s="257" t="s">
        <v>186</v>
      </c>
      <c r="D245" s="193"/>
      <c r="E245" s="193"/>
      <c r="F245" s="29"/>
      <c r="G245" s="29"/>
      <c r="H245" s="208"/>
    </row>
    <row r="246" spans="1:8" ht="15.6" x14ac:dyDescent="0.3">
      <c r="A246" s="29">
        <v>215</v>
      </c>
      <c r="B246" s="154">
        <v>215</v>
      </c>
      <c r="C246" s="208" t="s">
        <v>187</v>
      </c>
      <c r="D246" s="193" t="s">
        <v>551</v>
      </c>
      <c r="E246" s="193">
        <v>1008</v>
      </c>
      <c r="F246" s="29"/>
      <c r="G246" s="29"/>
      <c r="H246" s="208"/>
    </row>
    <row r="247" spans="1:8" ht="15.6" x14ac:dyDescent="0.3">
      <c r="A247" s="29">
        <v>216</v>
      </c>
      <c r="B247" s="154">
        <v>216</v>
      </c>
      <c r="C247" s="208" t="s">
        <v>188</v>
      </c>
      <c r="D247" s="193" t="s">
        <v>551</v>
      </c>
      <c r="E247" s="193">
        <v>3862</v>
      </c>
      <c r="F247" s="29"/>
      <c r="G247" s="29"/>
      <c r="H247" s="208" t="s">
        <v>768</v>
      </c>
    </row>
    <row r="248" spans="1:8" ht="15.6" x14ac:dyDescent="0.3">
      <c r="A248" s="29">
        <v>217</v>
      </c>
      <c r="B248" s="154">
        <v>217</v>
      </c>
      <c r="C248" s="245" t="s">
        <v>189</v>
      </c>
      <c r="D248" s="203" t="s">
        <v>555</v>
      </c>
      <c r="E248" s="203">
        <v>2.41</v>
      </c>
      <c r="F248" s="29"/>
      <c r="G248" s="29"/>
      <c r="H248" s="245" t="s">
        <v>769</v>
      </c>
    </row>
    <row r="249" spans="1:8" ht="15.6" x14ac:dyDescent="0.3">
      <c r="A249" s="29">
        <v>218</v>
      </c>
      <c r="B249" s="154">
        <v>218</v>
      </c>
      <c r="C249" s="208" t="s">
        <v>190</v>
      </c>
      <c r="D249" s="193" t="s">
        <v>557</v>
      </c>
      <c r="E249" s="193" t="s">
        <v>576</v>
      </c>
      <c r="F249" s="29"/>
      <c r="G249" s="29"/>
      <c r="H249" s="208" t="s">
        <v>770</v>
      </c>
    </row>
    <row r="250" spans="1:8" ht="16.2" x14ac:dyDescent="0.3">
      <c r="A250" s="29"/>
      <c r="B250" s="154"/>
      <c r="C250" s="257" t="s">
        <v>191</v>
      </c>
      <c r="D250" s="193"/>
      <c r="E250" s="193"/>
      <c r="F250" s="29"/>
      <c r="G250" s="29"/>
      <c r="H250" s="208"/>
    </row>
    <row r="251" spans="1:8" ht="16.2" x14ac:dyDescent="0.3">
      <c r="A251" s="29"/>
      <c r="B251" s="154"/>
      <c r="C251" s="257" t="s">
        <v>192</v>
      </c>
      <c r="D251" s="193"/>
      <c r="E251" s="193"/>
      <c r="F251" s="29"/>
      <c r="G251" s="29"/>
      <c r="H251" s="208"/>
    </row>
    <row r="252" spans="1:8" ht="15.6" x14ac:dyDescent="0.3">
      <c r="A252" s="29">
        <v>219</v>
      </c>
      <c r="B252" s="154">
        <v>219</v>
      </c>
      <c r="C252" s="208" t="s">
        <v>193</v>
      </c>
      <c r="D252" s="193" t="s">
        <v>553</v>
      </c>
      <c r="E252" s="193">
        <v>705.3</v>
      </c>
      <c r="F252" s="29"/>
      <c r="G252" s="29"/>
      <c r="H252" s="208" t="s">
        <v>771</v>
      </c>
    </row>
    <row r="253" spans="1:8" ht="15.6" x14ac:dyDescent="0.3">
      <c r="A253" s="29">
        <v>220</v>
      </c>
      <c r="B253" s="154">
        <v>220</v>
      </c>
      <c r="C253" s="208" t="s">
        <v>194</v>
      </c>
      <c r="D253" s="193" t="s">
        <v>551</v>
      </c>
      <c r="E253" s="193">
        <v>458.4</v>
      </c>
      <c r="F253" s="29"/>
      <c r="G253" s="29"/>
      <c r="H253" s="208" t="s">
        <v>772</v>
      </c>
    </row>
    <row r="254" spans="1:8" ht="15.6" x14ac:dyDescent="0.3">
      <c r="A254" s="29">
        <v>221</v>
      </c>
      <c r="B254" s="154">
        <v>221</v>
      </c>
      <c r="C254" s="208" t="s">
        <v>195</v>
      </c>
      <c r="D254" s="193" t="s">
        <v>553</v>
      </c>
      <c r="E254" s="193">
        <v>705.3</v>
      </c>
      <c r="F254" s="29"/>
      <c r="G254" s="29"/>
      <c r="H254" s="209" t="s">
        <v>773</v>
      </c>
    </row>
    <row r="255" spans="1:8" ht="15.6" x14ac:dyDescent="0.3">
      <c r="A255" s="29">
        <v>222</v>
      </c>
      <c r="B255" s="154">
        <v>222</v>
      </c>
      <c r="C255" s="208" t="s">
        <v>196</v>
      </c>
      <c r="D255" s="193" t="s">
        <v>553</v>
      </c>
      <c r="E255" s="193">
        <v>646.79999999999995</v>
      </c>
      <c r="F255" s="29"/>
      <c r="G255" s="29"/>
      <c r="H255" s="208" t="s">
        <v>774</v>
      </c>
    </row>
    <row r="256" spans="1:8" ht="16.2" x14ac:dyDescent="0.3">
      <c r="A256" s="29"/>
      <c r="B256" s="154"/>
      <c r="C256" s="257" t="s">
        <v>197</v>
      </c>
      <c r="D256" s="193"/>
      <c r="E256" s="193"/>
      <c r="F256" s="29"/>
      <c r="G256" s="29"/>
      <c r="H256" s="208" t="s">
        <v>775</v>
      </c>
    </row>
    <row r="257" spans="1:8" ht="15.6" x14ac:dyDescent="0.3">
      <c r="A257" s="29">
        <v>223</v>
      </c>
      <c r="B257" s="154">
        <v>223</v>
      </c>
      <c r="C257" s="208" t="s">
        <v>198</v>
      </c>
      <c r="D257" s="193" t="s">
        <v>553</v>
      </c>
      <c r="E257" s="193">
        <v>375.3</v>
      </c>
      <c r="F257" s="29"/>
      <c r="G257" s="29"/>
      <c r="H257" s="208" t="s">
        <v>776</v>
      </c>
    </row>
    <row r="258" spans="1:8" ht="15.6" x14ac:dyDescent="0.3">
      <c r="A258" s="29">
        <v>224</v>
      </c>
      <c r="B258" s="154">
        <v>224</v>
      </c>
      <c r="C258" s="208" t="s">
        <v>199</v>
      </c>
      <c r="D258" s="193" t="s">
        <v>551</v>
      </c>
      <c r="E258" s="193">
        <v>210</v>
      </c>
      <c r="F258" s="29"/>
      <c r="G258" s="29"/>
      <c r="H258" s="208" t="s">
        <v>777</v>
      </c>
    </row>
    <row r="259" spans="1:8" ht="15.6" x14ac:dyDescent="0.3">
      <c r="A259" s="29">
        <v>225</v>
      </c>
      <c r="B259" s="154">
        <v>225</v>
      </c>
      <c r="C259" s="208" t="s">
        <v>200</v>
      </c>
      <c r="D259" s="193" t="s">
        <v>551</v>
      </c>
      <c r="E259" s="193">
        <v>37.5</v>
      </c>
      <c r="F259" s="29"/>
      <c r="G259" s="29"/>
      <c r="H259" s="208" t="s">
        <v>778</v>
      </c>
    </row>
    <row r="260" spans="1:8" ht="15.6" x14ac:dyDescent="0.3">
      <c r="A260" s="29">
        <v>226</v>
      </c>
      <c r="B260" s="154">
        <v>226</v>
      </c>
      <c r="C260" s="208" t="s">
        <v>201</v>
      </c>
      <c r="D260" s="193" t="s">
        <v>558</v>
      </c>
      <c r="E260" s="193">
        <v>375.3</v>
      </c>
      <c r="F260" s="29"/>
      <c r="G260" s="29"/>
      <c r="H260" s="208" t="s">
        <v>779</v>
      </c>
    </row>
    <row r="261" spans="1:8" ht="15.6" x14ac:dyDescent="0.3">
      <c r="A261" s="29">
        <v>227</v>
      </c>
      <c r="B261" s="154">
        <v>227</v>
      </c>
      <c r="C261" s="208" t="s">
        <v>202</v>
      </c>
      <c r="D261" s="193" t="s">
        <v>553</v>
      </c>
      <c r="E261" s="193">
        <v>375.3</v>
      </c>
      <c r="F261" s="29"/>
      <c r="G261" s="29"/>
      <c r="H261" s="208" t="s">
        <v>780</v>
      </c>
    </row>
    <row r="262" spans="1:8" ht="16.2" x14ac:dyDescent="0.3">
      <c r="A262" s="29"/>
      <c r="B262" s="154"/>
      <c r="C262" s="257" t="s">
        <v>203</v>
      </c>
      <c r="D262" s="193"/>
      <c r="E262" s="193"/>
      <c r="F262" s="29"/>
      <c r="G262" s="29"/>
      <c r="H262" s="208" t="s">
        <v>781</v>
      </c>
    </row>
    <row r="263" spans="1:8" ht="15.6" x14ac:dyDescent="0.3">
      <c r="A263" s="29">
        <v>228</v>
      </c>
      <c r="B263" s="154">
        <v>228</v>
      </c>
      <c r="C263" s="208" t="s">
        <v>204</v>
      </c>
      <c r="D263" s="193" t="s">
        <v>553</v>
      </c>
      <c r="E263" s="193">
        <v>367.6</v>
      </c>
      <c r="F263" s="29"/>
      <c r="G263" s="29"/>
      <c r="H263" s="208" t="s">
        <v>782</v>
      </c>
    </row>
    <row r="264" spans="1:8" ht="16.2" x14ac:dyDescent="0.3">
      <c r="A264" s="29"/>
      <c r="B264" s="154"/>
      <c r="C264" s="257" t="s">
        <v>205</v>
      </c>
      <c r="D264" s="193"/>
      <c r="E264" s="193"/>
      <c r="F264" s="29"/>
      <c r="G264" s="29"/>
      <c r="H264" s="208" t="s">
        <v>783</v>
      </c>
    </row>
    <row r="265" spans="1:8" ht="15.6" x14ac:dyDescent="0.3">
      <c r="A265" s="29">
        <v>229</v>
      </c>
      <c r="B265" s="154">
        <v>229</v>
      </c>
      <c r="C265" s="208" t="s">
        <v>198</v>
      </c>
      <c r="D265" s="193" t="s">
        <v>553</v>
      </c>
      <c r="E265" s="200">
        <v>91.948999999999998</v>
      </c>
      <c r="F265" s="29"/>
      <c r="G265" s="29"/>
      <c r="H265" s="208" t="s">
        <v>784</v>
      </c>
    </row>
    <row r="266" spans="1:8" ht="15.6" x14ac:dyDescent="0.3">
      <c r="A266" s="29">
        <v>230</v>
      </c>
      <c r="B266" s="154">
        <v>230</v>
      </c>
      <c r="C266" s="208" t="s">
        <v>206</v>
      </c>
      <c r="D266" s="193" t="s">
        <v>551</v>
      </c>
      <c r="E266" s="193">
        <v>12.9</v>
      </c>
      <c r="F266" s="29"/>
      <c r="G266" s="29"/>
      <c r="H266" s="208" t="s">
        <v>785</v>
      </c>
    </row>
    <row r="267" spans="1:8" ht="15.6" x14ac:dyDescent="0.3">
      <c r="A267" s="29">
        <v>231</v>
      </c>
      <c r="B267" s="154">
        <v>231</v>
      </c>
      <c r="C267" s="208" t="s">
        <v>207</v>
      </c>
      <c r="D267" s="193" t="s">
        <v>551</v>
      </c>
      <c r="E267" s="196">
        <v>128.72999999999999</v>
      </c>
      <c r="F267" s="29"/>
      <c r="G267" s="29"/>
      <c r="H267" s="208" t="s">
        <v>786</v>
      </c>
    </row>
    <row r="268" spans="1:8" ht="15.6" x14ac:dyDescent="0.3">
      <c r="A268" s="29">
        <v>232</v>
      </c>
      <c r="B268" s="154">
        <v>232</v>
      </c>
      <c r="C268" s="208" t="s">
        <v>208</v>
      </c>
      <c r="D268" s="193" t="s">
        <v>551</v>
      </c>
      <c r="E268" s="193">
        <v>46.89</v>
      </c>
      <c r="F268" s="29"/>
      <c r="G268" s="29"/>
      <c r="H268" s="208" t="s">
        <v>787</v>
      </c>
    </row>
    <row r="269" spans="1:8" ht="15.6" x14ac:dyDescent="0.3">
      <c r="A269" s="29">
        <v>233</v>
      </c>
      <c r="B269" s="154">
        <v>233</v>
      </c>
      <c r="C269" s="208" t="s">
        <v>209</v>
      </c>
      <c r="D269" s="193" t="s">
        <v>551</v>
      </c>
      <c r="E269" s="196">
        <v>73.56</v>
      </c>
      <c r="F269" s="29"/>
      <c r="G269" s="29"/>
      <c r="H269" s="236" t="s">
        <v>788</v>
      </c>
    </row>
    <row r="270" spans="1:8" ht="15.6" x14ac:dyDescent="0.3">
      <c r="A270" s="29">
        <v>234</v>
      </c>
      <c r="B270" s="154">
        <v>234</v>
      </c>
      <c r="C270" s="208" t="s">
        <v>210</v>
      </c>
      <c r="D270" s="193" t="s">
        <v>553</v>
      </c>
      <c r="E270" s="200">
        <v>91.948999999999998</v>
      </c>
      <c r="F270" s="29"/>
      <c r="G270" s="29"/>
      <c r="H270" s="208" t="s">
        <v>789</v>
      </c>
    </row>
    <row r="271" spans="1:8" ht="16.2" x14ac:dyDescent="0.3">
      <c r="A271" s="29"/>
      <c r="B271" s="154"/>
      <c r="C271" s="257" t="s">
        <v>211</v>
      </c>
      <c r="D271" s="193"/>
      <c r="E271" s="193"/>
      <c r="F271" s="29"/>
      <c r="G271" s="29"/>
      <c r="H271" s="208" t="s">
        <v>790</v>
      </c>
    </row>
    <row r="272" spans="1:8" ht="15.6" x14ac:dyDescent="0.3">
      <c r="A272" s="29">
        <v>235</v>
      </c>
      <c r="B272" s="154">
        <v>235</v>
      </c>
      <c r="C272" s="208" t="s">
        <v>212</v>
      </c>
      <c r="D272" s="193" t="s">
        <v>553</v>
      </c>
      <c r="E272" s="193">
        <v>90.8</v>
      </c>
      <c r="F272" s="29"/>
      <c r="G272" s="29"/>
      <c r="H272" s="208" t="s">
        <v>791</v>
      </c>
    </row>
    <row r="273" spans="1:8" ht="16.2" x14ac:dyDescent="0.3">
      <c r="A273" s="29"/>
      <c r="B273" s="154"/>
      <c r="C273" s="257" t="s">
        <v>213</v>
      </c>
      <c r="D273" s="193" t="s">
        <v>551</v>
      </c>
      <c r="E273" s="196">
        <v>614.07000000000005</v>
      </c>
      <c r="F273" s="29"/>
      <c r="G273" s="29"/>
      <c r="H273" s="236" t="s">
        <v>792</v>
      </c>
    </row>
    <row r="274" spans="1:8" ht="15.6" x14ac:dyDescent="0.3">
      <c r="A274" s="29">
        <v>236</v>
      </c>
      <c r="B274" s="154">
        <v>236</v>
      </c>
      <c r="C274" s="208" t="s">
        <v>214</v>
      </c>
      <c r="D274" s="193" t="s">
        <v>552</v>
      </c>
      <c r="E274" s="193">
        <v>39</v>
      </c>
      <c r="F274" s="29"/>
      <c r="G274" s="29"/>
      <c r="H274" s="236" t="s">
        <v>793</v>
      </c>
    </row>
    <row r="275" spans="1:8" ht="15.6" x14ac:dyDescent="0.3">
      <c r="A275" s="29">
        <v>237</v>
      </c>
      <c r="B275" s="154">
        <v>237</v>
      </c>
      <c r="C275" s="208" t="s">
        <v>215</v>
      </c>
      <c r="D275" s="193" t="s">
        <v>552</v>
      </c>
      <c r="E275" s="193">
        <v>57</v>
      </c>
      <c r="F275" s="29"/>
      <c r="G275" s="29"/>
      <c r="H275" s="236" t="s">
        <v>794</v>
      </c>
    </row>
    <row r="276" spans="1:8" ht="16.2" x14ac:dyDescent="0.3">
      <c r="A276" s="29"/>
      <c r="B276" s="154"/>
      <c r="C276" s="257" t="s">
        <v>216</v>
      </c>
      <c r="D276" s="193"/>
      <c r="E276" s="193"/>
      <c r="F276" s="29"/>
      <c r="G276" s="29"/>
      <c r="H276" s="236"/>
    </row>
    <row r="277" spans="1:8" ht="15.6" x14ac:dyDescent="0.3">
      <c r="A277" s="29">
        <v>238</v>
      </c>
      <c r="B277" s="154">
        <v>238</v>
      </c>
      <c r="C277" s="208" t="s">
        <v>217</v>
      </c>
      <c r="D277" s="193" t="s">
        <v>558</v>
      </c>
      <c r="E277" s="196">
        <v>283.29000000000002</v>
      </c>
      <c r="F277" s="29"/>
      <c r="G277" s="29"/>
      <c r="H277" s="236" t="s">
        <v>795</v>
      </c>
    </row>
    <row r="278" spans="1:8" ht="15.6" x14ac:dyDescent="0.3">
      <c r="A278" s="29">
        <v>239</v>
      </c>
      <c r="B278" s="154">
        <v>239</v>
      </c>
      <c r="C278" s="208" t="s">
        <v>218</v>
      </c>
      <c r="D278" s="193" t="s">
        <v>551</v>
      </c>
      <c r="E278" s="193">
        <v>85</v>
      </c>
      <c r="F278" s="29"/>
      <c r="G278" s="29"/>
      <c r="H278" s="236" t="s">
        <v>796</v>
      </c>
    </row>
    <row r="279" spans="1:8" ht="15.6" x14ac:dyDescent="0.3">
      <c r="A279" s="29">
        <v>240</v>
      </c>
      <c r="B279" s="154">
        <v>240</v>
      </c>
      <c r="C279" s="208" t="s">
        <v>219</v>
      </c>
      <c r="D279" s="193" t="s">
        <v>551</v>
      </c>
      <c r="E279" s="196">
        <v>283.29000000000002</v>
      </c>
      <c r="F279" s="29"/>
      <c r="G279" s="29"/>
      <c r="H279" s="236" t="s">
        <v>797</v>
      </c>
    </row>
    <row r="280" spans="1:8" ht="15.6" x14ac:dyDescent="0.3">
      <c r="A280" s="29">
        <v>241</v>
      </c>
      <c r="B280" s="154">
        <v>241</v>
      </c>
      <c r="C280" s="245" t="s">
        <v>220</v>
      </c>
      <c r="D280" s="203" t="s">
        <v>553</v>
      </c>
      <c r="E280" s="205">
        <v>283.28500000000003</v>
      </c>
      <c r="F280" s="29"/>
      <c r="G280" s="29"/>
      <c r="H280" s="209" t="s">
        <v>798</v>
      </c>
    </row>
    <row r="281" spans="1:8" ht="15.6" x14ac:dyDescent="0.3">
      <c r="A281" s="29">
        <v>242</v>
      </c>
      <c r="B281" s="154">
        <v>242</v>
      </c>
      <c r="C281" s="245" t="s">
        <v>221</v>
      </c>
      <c r="D281" s="193" t="s">
        <v>558</v>
      </c>
      <c r="E281" s="196">
        <v>283.29000000000002</v>
      </c>
      <c r="F281" s="29"/>
      <c r="G281" s="29"/>
      <c r="H281" s="208" t="s">
        <v>799</v>
      </c>
    </row>
    <row r="282" spans="1:8" ht="16.2" x14ac:dyDescent="0.3">
      <c r="A282" s="29"/>
      <c r="B282" s="154"/>
      <c r="C282" s="261" t="s">
        <v>222</v>
      </c>
      <c r="D282" s="193"/>
      <c r="E282" s="196"/>
      <c r="F282" s="29"/>
      <c r="G282" s="29"/>
      <c r="H282" s="208"/>
    </row>
    <row r="283" spans="1:8" ht="15.6" x14ac:dyDescent="0.3">
      <c r="A283" s="29">
        <v>243</v>
      </c>
      <c r="B283" s="154">
        <v>243</v>
      </c>
      <c r="C283" s="245" t="s">
        <v>223</v>
      </c>
      <c r="D283" s="193" t="s">
        <v>551</v>
      </c>
      <c r="E283" s="196">
        <v>152.6</v>
      </c>
      <c r="F283" s="29"/>
      <c r="G283" s="29"/>
      <c r="H283" s="208" t="s">
        <v>800</v>
      </c>
    </row>
    <row r="284" spans="1:8" ht="15.6" x14ac:dyDescent="0.3">
      <c r="A284" s="29">
        <v>244</v>
      </c>
      <c r="B284" s="154">
        <v>244</v>
      </c>
      <c r="C284" s="245" t="s">
        <v>224</v>
      </c>
      <c r="D284" s="193" t="s">
        <v>551</v>
      </c>
      <c r="E284" s="196">
        <v>46.9</v>
      </c>
      <c r="F284" s="29"/>
      <c r="G284" s="29"/>
      <c r="H284" s="208" t="s">
        <v>801</v>
      </c>
    </row>
    <row r="285" spans="1:8" ht="15.6" x14ac:dyDescent="0.3">
      <c r="A285" s="29">
        <v>245</v>
      </c>
      <c r="B285" s="154">
        <v>245</v>
      </c>
      <c r="C285" s="208" t="s">
        <v>225</v>
      </c>
      <c r="D285" s="193" t="s">
        <v>551</v>
      </c>
      <c r="E285" s="193">
        <v>717.2</v>
      </c>
      <c r="F285" s="29"/>
      <c r="G285" s="29"/>
      <c r="H285" s="236" t="s">
        <v>802</v>
      </c>
    </row>
    <row r="286" spans="1:8" ht="15.6" x14ac:dyDescent="0.3">
      <c r="A286" s="29">
        <v>246</v>
      </c>
      <c r="B286" s="154">
        <v>246</v>
      </c>
      <c r="C286" s="208" t="s">
        <v>226</v>
      </c>
      <c r="D286" s="193" t="s">
        <v>551</v>
      </c>
      <c r="E286" s="193">
        <v>717.2</v>
      </c>
      <c r="F286" s="29"/>
      <c r="G286" s="29"/>
      <c r="H286" s="236" t="s">
        <v>803</v>
      </c>
    </row>
    <row r="287" spans="1:8" ht="16.2" x14ac:dyDescent="0.3">
      <c r="A287" s="29"/>
      <c r="B287" s="154"/>
      <c r="C287" s="257" t="s">
        <v>227</v>
      </c>
      <c r="D287" s="193"/>
      <c r="E287" s="193"/>
      <c r="F287" s="29"/>
      <c r="G287" s="29"/>
      <c r="H287" s="208"/>
    </row>
    <row r="288" spans="1:8" ht="15.6" x14ac:dyDescent="0.3">
      <c r="A288" s="29">
        <v>247</v>
      </c>
      <c r="B288" s="154">
        <v>247</v>
      </c>
      <c r="C288" s="208" t="s">
        <v>228</v>
      </c>
      <c r="D288" s="193" t="s">
        <v>553</v>
      </c>
      <c r="E288" s="196">
        <v>92.39</v>
      </c>
      <c r="F288" s="29"/>
      <c r="G288" s="29"/>
      <c r="H288" s="208" t="s">
        <v>804</v>
      </c>
    </row>
    <row r="289" spans="1:8" ht="15.6" x14ac:dyDescent="0.3">
      <c r="A289" s="29">
        <v>248</v>
      </c>
      <c r="B289" s="154">
        <v>248</v>
      </c>
      <c r="C289" s="208" t="s">
        <v>229</v>
      </c>
      <c r="D289" s="193" t="s">
        <v>551</v>
      </c>
      <c r="E289" s="205">
        <v>31.87</v>
      </c>
      <c r="F289" s="29"/>
      <c r="G289" s="29"/>
      <c r="H289" s="236" t="s">
        <v>805</v>
      </c>
    </row>
    <row r="290" spans="1:8" ht="16.2" x14ac:dyDescent="0.3">
      <c r="A290" s="29"/>
      <c r="B290" s="30"/>
      <c r="C290" s="257" t="s">
        <v>230</v>
      </c>
      <c r="D290" s="193"/>
      <c r="E290" s="200"/>
      <c r="F290" s="29"/>
      <c r="G290" s="29"/>
      <c r="H290" s="208"/>
    </row>
    <row r="291" spans="1:8" ht="15.6" x14ac:dyDescent="0.3">
      <c r="A291" s="29">
        <v>249</v>
      </c>
      <c r="B291" s="30">
        <v>249</v>
      </c>
      <c r="C291" s="208" t="s">
        <v>230</v>
      </c>
      <c r="D291" s="193" t="s">
        <v>554</v>
      </c>
      <c r="E291" s="196">
        <v>645.64</v>
      </c>
      <c r="F291" s="29"/>
      <c r="G291" s="29"/>
      <c r="H291" s="208" t="s">
        <v>806</v>
      </c>
    </row>
    <row r="292" spans="1:8" ht="15.6" x14ac:dyDescent="0.3">
      <c r="A292" s="29">
        <v>250</v>
      </c>
      <c r="B292" s="30">
        <v>250</v>
      </c>
      <c r="C292" s="208" t="s">
        <v>231</v>
      </c>
      <c r="D292" s="193" t="s">
        <v>554</v>
      </c>
      <c r="E292" s="196">
        <v>102.73</v>
      </c>
      <c r="F292" s="29"/>
      <c r="G292" s="29"/>
      <c r="H292" s="208" t="s">
        <v>807</v>
      </c>
    </row>
    <row r="293" spans="1:8" ht="15.6" x14ac:dyDescent="0.3">
      <c r="A293" s="29">
        <v>251</v>
      </c>
      <c r="B293" s="30">
        <v>251</v>
      </c>
      <c r="C293" s="208" t="s">
        <v>232</v>
      </c>
      <c r="D293" s="193" t="s">
        <v>551</v>
      </c>
      <c r="E293" s="202">
        <f>7*4</f>
        <v>28</v>
      </c>
      <c r="F293" s="29"/>
      <c r="G293" s="29"/>
      <c r="H293" s="208"/>
    </row>
    <row r="294" spans="1:8" ht="15.6" x14ac:dyDescent="0.3">
      <c r="A294" s="29">
        <v>252</v>
      </c>
      <c r="B294" s="30">
        <v>252</v>
      </c>
      <c r="C294" s="208" t="s">
        <v>233</v>
      </c>
      <c r="D294" s="193" t="s">
        <v>551</v>
      </c>
      <c r="E294" s="202">
        <v>28</v>
      </c>
      <c r="F294" s="29"/>
      <c r="G294" s="29"/>
      <c r="H294" s="208"/>
    </row>
    <row r="295" spans="1:8" ht="15.6" x14ac:dyDescent="0.3">
      <c r="A295" s="29">
        <v>253</v>
      </c>
      <c r="B295" s="30">
        <v>253</v>
      </c>
      <c r="C295" s="208" t="s">
        <v>234</v>
      </c>
      <c r="D295" s="193" t="s">
        <v>551</v>
      </c>
      <c r="E295" s="196">
        <v>33.33</v>
      </c>
      <c r="F295" s="29"/>
      <c r="G295" s="29"/>
      <c r="H295" s="236" t="s">
        <v>808</v>
      </c>
    </row>
    <row r="296" spans="1:8" ht="15.6" x14ac:dyDescent="0.3">
      <c r="A296" s="29">
        <v>254</v>
      </c>
      <c r="B296" s="30">
        <v>254</v>
      </c>
      <c r="C296" s="208" t="s">
        <v>235</v>
      </c>
      <c r="D296" s="193" t="s">
        <v>551</v>
      </c>
      <c r="E296" s="196">
        <v>5.66</v>
      </c>
      <c r="F296" s="29"/>
      <c r="G296" s="29"/>
      <c r="H296" s="236" t="s">
        <v>809</v>
      </c>
    </row>
    <row r="297" spans="1:8" ht="16.2" x14ac:dyDescent="0.3">
      <c r="A297" s="29"/>
      <c r="B297" s="30"/>
      <c r="C297" s="257" t="s">
        <v>236</v>
      </c>
      <c r="D297" s="193"/>
      <c r="E297" s="202"/>
      <c r="F297" s="29"/>
      <c r="G297" s="29"/>
      <c r="H297" s="208"/>
    </row>
    <row r="298" spans="1:8" ht="15.6" x14ac:dyDescent="0.3">
      <c r="A298" s="29">
        <v>255</v>
      </c>
      <c r="B298" s="30">
        <v>255</v>
      </c>
      <c r="C298" s="208" t="s">
        <v>237</v>
      </c>
      <c r="D298" s="193" t="s">
        <v>553</v>
      </c>
      <c r="E298" s="193">
        <v>3363.6</v>
      </c>
      <c r="F298" s="29"/>
      <c r="G298" s="29"/>
      <c r="H298" s="208" t="s">
        <v>810</v>
      </c>
    </row>
    <row r="299" spans="1:8" ht="15.6" x14ac:dyDescent="0.3">
      <c r="A299" s="29">
        <v>256</v>
      </c>
      <c r="B299" s="30">
        <v>256</v>
      </c>
      <c r="C299" s="208" t="s">
        <v>238</v>
      </c>
      <c r="D299" s="193" t="s">
        <v>553</v>
      </c>
      <c r="E299" s="196">
        <v>1026.04</v>
      </c>
      <c r="F299" s="29"/>
      <c r="G299" s="29"/>
      <c r="H299" s="208" t="s">
        <v>811</v>
      </c>
    </row>
    <row r="300" spans="1:8" ht="15.6" x14ac:dyDescent="0.3">
      <c r="A300" s="29">
        <v>257</v>
      </c>
      <c r="B300" s="30">
        <v>257</v>
      </c>
      <c r="C300" s="208" t="s">
        <v>239</v>
      </c>
      <c r="D300" s="193" t="s">
        <v>553</v>
      </c>
      <c r="E300" s="193">
        <v>292.60000000000002</v>
      </c>
      <c r="F300" s="29"/>
      <c r="G300" s="29"/>
      <c r="H300" s="208" t="s">
        <v>812</v>
      </c>
    </row>
    <row r="301" spans="1:8" ht="16.2" x14ac:dyDescent="0.3">
      <c r="A301" s="29">
        <v>0</v>
      </c>
      <c r="B301" s="154"/>
      <c r="C301" s="257" t="s">
        <v>240</v>
      </c>
      <c r="D301" s="193"/>
      <c r="E301" s="193"/>
      <c r="F301" s="29"/>
      <c r="G301" s="29"/>
      <c r="H301" s="208"/>
    </row>
    <row r="302" spans="1:8" ht="15.6" x14ac:dyDescent="0.3">
      <c r="A302" s="29">
        <v>258</v>
      </c>
      <c r="B302" s="154">
        <v>258</v>
      </c>
      <c r="C302" s="208" t="s">
        <v>240</v>
      </c>
      <c r="D302" s="193" t="s">
        <v>554</v>
      </c>
      <c r="E302" s="193">
        <v>825.1</v>
      </c>
      <c r="F302" s="29"/>
      <c r="G302" s="29"/>
      <c r="H302" s="208" t="s">
        <v>813</v>
      </c>
    </row>
    <row r="303" spans="1:8" ht="15.6" x14ac:dyDescent="0.3">
      <c r="A303" s="29">
        <v>259</v>
      </c>
      <c r="B303" s="154">
        <v>259</v>
      </c>
      <c r="C303" s="245" t="s">
        <v>232</v>
      </c>
      <c r="D303" s="203" t="s">
        <v>551</v>
      </c>
      <c r="E303" s="203">
        <v>22.3</v>
      </c>
      <c r="F303" s="29"/>
      <c r="G303" s="29"/>
      <c r="H303" s="208"/>
    </row>
    <row r="304" spans="1:8" ht="15.6" x14ac:dyDescent="0.3">
      <c r="A304" s="29">
        <v>260</v>
      </c>
      <c r="B304" s="154">
        <v>260</v>
      </c>
      <c r="C304" s="245" t="s">
        <v>233</v>
      </c>
      <c r="D304" s="203" t="s">
        <v>551</v>
      </c>
      <c r="E304" s="203">
        <v>22.3</v>
      </c>
      <c r="F304" s="29"/>
      <c r="G304" s="29"/>
      <c r="H304" s="208"/>
    </row>
    <row r="305" spans="1:8" ht="16.2" x14ac:dyDescent="0.3">
      <c r="A305" s="29"/>
      <c r="B305" s="154"/>
      <c r="C305" s="257" t="s">
        <v>241</v>
      </c>
      <c r="D305" s="193"/>
      <c r="E305" s="193"/>
      <c r="F305" s="29"/>
      <c r="G305" s="29"/>
      <c r="H305" s="208"/>
    </row>
    <row r="306" spans="1:8" ht="15.6" x14ac:dyDescent="0.3">
      <c r="A306" s="29">
        <v>261</v>
      </c>
      <c r="B306" s="154">
        <v>261</v>
      </c>
      <c r="C306" s="208" t="s">
        <v>242</v>
      </c>
      <c r="D306" s="193" t="s">
        <v>555</v>
      </c>
      <c r="E306" s="193">
        <v>29.693000000000001</v>
      </c>
      <c r="F306" s="29"/>
      <c r="G306" s="29"/>
      <c r="H306" s="208" t="s">
        <v>814</v>
      </c>
    </row>
    <row r="307" spans="1:8" ht="15.6" x14ac:dyDescent="0.3">
      <c r="A307" s="29">
        <v>262</v>
      </c>
      <c r="B307" s="154">
        <v>262</v>
      </c>
      <c r="C307" s="208" t="s">
        <v>232</v>
      </c>
      <c r="D307" s="193" t="s">
        <v>551</v>
      </c>
      <c r="E307" s="193">
        <v>1656.2</v>
      </c>
      <c r="F307" s="29"/>
      <c r="G307" s="29"/>
      <c r="H307" s="208" t="s">
        <v>815</v>
      </c>
    </row>
    <row r="308" spans="1:8" ht="15.6" x14ac:dyDescent="0.3">
      <c r="A308" s="29">
        <v>263</v>
      </c>
      <c r="B308" s="154">
        <v>263</v>
      </c>
      <c r="C308" s="208" t="s">
        <v>233</v>
      </c>
      <c r="D308" s="193" t="s">
        <v>551</v>
      </c>
      <c r="E308" s="193">
        <v>1656.2</v>
      </c>
      <c r="F308" s="29"/>
      <c r="G308" s="29"/>
      <c r="H308" s="208"/>
    </row>
    <row r="309" spans="1:8" ht="16.2" x14ac:dyDescent="0.3">
      <c r="A309" s="29"/>
      <c r="B309" s="30"/>
      <c r="C309" s="257" t="s">
        <v>243</v>
      </c>
      <c r="D309" s="193"/>
      <c r="E309" s="193"/>
      <c r="F309" s="29"/>
      <c r="G309" s="29"/>
      <c r="H309" s="208"/>
    </row>
    <row r="310" spans="1:8" ht="15.6" x14ac:dyDescent="0.3">
      <c r="A310" s="29">
        <v>264</v>
      </c>
      <c r="B310" s="30">
        <v>264</v>
      </c>
      <c r="C310" s="208" t="s">
        <v>244</v>
      </c>
      <c r="D310" s="193" t="s">
        <v>555</v>
      </c>
      <c r="E310" s="200">
        <v>6.3310000000000004</v>
      </c>
      <c r="F310" s="29"/>
      <c r="G310" s="29"/>
      <c r="H310" s="208" t="s">
        <v>816</v>
      </c>
    </row>
    <row r="311" spans="1:8" ht="15.6" x14ac:dyDescent="0.3">
      <c r="A311" s="29">
        <v>265</v>
      </c>
      <c r="B311" s="30">
        <v>265</v>
      </c>
      <c r="C311" s="208" t="s">
        <v>245</v>
      </c>
      <c r="D311" s="193" t="s">
        <v>555</v>
      </c>
      <c r="E311" s="200">
        <v>1.1819999999999999</v>
      </c>
      <c r="F311" s="29"/>
      <c r="G311" s="29"/>
      <c r="H311" s="208" t="s">
        <v>817</v>
      </c>
    </row>
    <row r="312" spans="1:8" ht="15.6" x14ac:dyDescent="0.3">
      <c r="A312" s="29">
        <v>266</v>
      </c>
      <c r="B312" s="30">
        <v>266</v>
      </c>
      <c r="C312" s="245" t="s">
        <v>232</v>
      </c>
      <c r="D312" s="203" t="s">
        <v>551</v>
      </c>
      <c r="E312" s="205">
        <v>20.3</v>
      </c>
      <c r="F312" s="29"/>
      <c r="G312" s="29"/>
      <c r="H312" s="208"/>
    </row>
    <row r="313" spans="1:8" ht="15.6" x14ac:dyDescent="0.3">
      <c r="A313" s="29">
        <v>267</v>
      </c>
      <c r="B313" s="30">
        <v>267</v>
      </c>
      <c r="C313" s="245" t="s">
        <v>233</v>
      </c>
      <c r="D313" s="203" t="s">
        <v>551</v>
      </c>
      <c r="E313" s="205">
        <v>20.3</v>
      </c>
      <c r="F313" s="29"/>
      <c r="G313" s="29"/>
      <c r="H313" s="262"/>
    </row>
    <row r="314" spans="1:8" ht="16.2" x14ac:dyDescent="0.3">
      <c r="A314" s="29"/>
      <c r="B314" s="281"/>
      <c r="C314" s="261" t="s">
        <v>246</v>
      </c>
      <c r="D314" s="203"/>
      <c r="E314" s="203"/>
      <c r="F314" s="29"/>
      <c r="G314" s="29"/>
      <c r="H314" s="262"/>
    </row>
    <row r="315" spans="1:8" ht="15.6" x14ac:dyDescent="0.3">
      <c r="A315" s="29">
        <v>268</v>
      </c>
      <c r="B315" s="30">
        <v>268</v>
      </c>
      <c r="C315" s="245" t="s">
        <v>247</v>
      </c>
      <c r="D315" s="203" t="s">
        <v>555</v>
      </c>
      <c r="E315" s="205">
        <v>724.14</v>
      </c>
      <c r="F315" s="29"/>
      <c r="G315" s="29"/>
      <c r="H315" s="262"/>
    </row>
    <row r="316" spans="1:8" ht="15.6" x14ac:dyDescent="0.3">
      <c r="A316" s="29">
        <v>269</v>
      </c>
      <c r="B316" s="30">
        <v>269</v>
      </c>
      <c r="C316" s="245" t="s">
        <v>248</v>
      </c>
      <c r="D316" s="203" t="s">
        <v>555</v>
      </c>
      <c r="E316" s="205">
        <v>724.14</v>
      </c>
      <c r="F316" s="29"/>
      <c r="G316" s="29"/>
      <c r="H316" s="262"/>
    </row>
    <row r="317" spans="1:8" ht="15.6" x14ac:dyDescent="0.3">
      <c r="A317" s="29">
        <v>270</v>
      </c>
      <c r="B317" s="30">
        <v>270</v>
      </c>
      <c r="C317" s="245" t="s">
        <v>249</v>
      </c>
      <c r="D317" s="203" t="s">
        <v>555</v>
      </c>
      <c r="E317" s="205">
        <v>724.14</v>
      </c>
      <c r="F317" s="29"/>
      <c r="G317" s="29"/>
      <c r="H317" s="262"/>
    </row>
    <row r="318" spans="1:8" ht="15.6" x14ac:dyDescent="0.3">
      <c r="A318" s="29">
        <v>271</v>
      </c>
      <c r="B318" s="30">
        <v>271</v>
      </c>
      <c r="C318" s="245" t="s">
        <v>250</v>
      </c>
      <c r="D318" s="203" t="s">
        <v>555</v>
      </c>
      <c r="E318" s="205">
        <v>481.13</v>
      </c>
      <c r="F318" s="29"/>
      <c r="G318" s="29"/>
      <c r="H318" s="262"/>
    </row>
    <row r="319" spans="1:8" ht="15.6" x14ac:dyDescent="0.3">
      <c r="A319" s="29">
        <v>272</v>
      </c>
      <c r="B319" s="30">
        <v>272</v>
      </c>
      <c r="C319" s="245" t="s">
        <v>251</v>
      </c>
      <c r="D319" s="203" t="s">
        <v>555</v>
      </c>
      <c r="E319" s="205">
        <v>481.13</v>
      </c>
      <c r="F319" s="29"/>
      <c r="G319" s="29"/>
      <c r="H319" s="262"/>
    </row>
    <row r="320" spans="1:8" ht="15.6" x14ac:dyDescent="0.3">
      <c r="A320" s="29"/>
      <c r="B320" s="29"/>
      <c r="C320" s="278" t="s">
        <v>252</v>
      </c>
      <c r="D320" s="29"/>
      <c r="E320" s="29"/>
      <c r="F320" s="29"/>
      <c r="G320" s="29"/>
      <c r="H320" s="235"/>
    </row>
    <row r="321" spans="1:8" ht="15.6" x14ac:dyDescent="0.3">
      <c r="A321" s="29"/>
      <c r="B321" s="29"/>
      <c r="C321" s="242" t="s">
        <v>7</v>
      </c>
      <c r="D321" s="154"/>
      <c r="E321" s="154"/>
      <c r="F321" s="29"/>
      <c r="G321" s="29"/>
      <c r="H321" s="208"/>
    </row>
    <row r="322" spans="1:8" ht="15.6" x14ac:dyDescent="0.3">
      <c r="A322" s="29"/>
      <c r="B322" s="29"/>
      <c r="C322" s="258" t="s">
        <v>253</v>
      </c>
      <c r="D322" s="154"/>
      <c r="E322" s="154"/>
      <c r="F322" s="29"/>
      <c r="G322" s="29"/>
      <c r="H322" s="208"/>
    </row>
    <row r="323" spans="1:8" ht="15.6" x14ac:dyDescent="0.3">
      <c r="A323" s="29">
        <v>273</v>
      </c>
      <c r="B323" s="29">
        <v>273</v>
      </c>
      <c r="C323" s="208" t="s">
        <v>254</v>
      </c>
      <c r="D323" s="154" t="s">
        <v>559</v>
      </c>
      <c r="E323" s="193">
        <v>2375.1999999999998</v>
      </c>
      <c r="F323" s="29"/>
      <c r="G323" s="29"/>
      <c r="H323" s="208" t="s">
        <v>818</v>
      </c>
    </row>
    <row r="324" spans="1:8" ht="15.6" x14ac:dyDescent="0.3">
      <c r="A324" s="29">
        <v>274</v>
      </c>
      <c r="B324" s="29">
        <v>274</v>
      </c>
      <c r="C324" s="208" t="s">
        <v>255</v>
      </c>
      <c r="D324" s="154" t="s">
        <v>559</v>
      </c>
      <c r="E324" s="193">
        <v>2375.1999999999998</v>
      </c>
      <c r="F324" s="29"/>
      <c r="G324" s="29"/>
      <c r="H324" s="208" t="s">
        <v>819</v>
      </c>
    </row>
    <row r="325" spans="1:8" ht="15.6" x14ac:dyDescent="0.3">
      <c r="A325" s="29">
        <v>275</v>
      </c>
      <c r="B325" s="29">
        <v>275</v>
      </c>
      <c r="C325" s="208" t="s">
        <v>256</v>
      </c>
      <c r="D325" s="154" t="s">
        <v>551</v>
      </c>
      <c r="E325" s="193">
        <v>2375.1999999999998</v>
      </c>
      <c r="F325" s="29"/>
      <c r="G325" s="29"/>
      <c r="H325" s="208" t="s">
        <v>820</v>
      </c>
    </row>
    <row r="326" spans="1:8" ht="15.6" x14ac:dyDescent="0.3">
      <c r="A326" s="29">
        <v>276</v>
      </c>
      <c r="B326" s="29">
        <v>276</v>
      </c>
      <c r="C326" s="208" t="s">
        <v>257</v>
      </c>
      <c r="D326" s="154" t="s">
        <v>551</v>
      </c>
      <c r="E326" s="193">
        <v>2375.1999999999998</v>
      </c>
      <c r="F326" s="29"/>
      <c r="G326" s="29"/>
      <c r="H326" s="208" t="s">
        <v>821</v>
      </c>
    </row>
    <row r="327" spans="1:8" ht="15.6" x14ac:dyDescent="0.3">
      <c r="A327" s="29">
        <v>277</v>
      </c>
      <c r="B327" s="29">
        <v>277</v>
      </c>
      <c r="C327" s="208" t="s">
        <v>258</v>
      </c>
      <c r="D327" s="154" t="s">
        <v>551</v>
      </c>
      <c r="E327" s="193">
        <v>2035.8</v>
      </c>
      <c r="F327" s="29"/>
      <c r="G327" s="29"/>
      <c r="H327" s="208" t="s">
        <v>822</v>
      </c>
    </row>
    <row r="328" spans="1:8" ht="15.6" x14ac:dyDescent="0.3">
      <c r="A328" s="29">
        <v>278</v>
      </c>
      <c r="B328" s="29">
        <v>278</v>
      </c>
      <c r="C328" s="208" t="s">
        <v>259</v>
      </c>
      <c r="D328" s="154" t="s">
        <v>551</v>
      </c>
      <c r="E328" s="193">
        <v>339.4</v>
      </c>
      <c r="F328" s="29"/>
      <c r="G328" s="29"/>
      <c r="H328" s="208" t="s">
        <v>823</v>
      </c>
    </row>
    <row r="329" spans="1:8" ht="15.6" x14ac:dyDescent="0.3">
      <c r="A329" s="29">
        <v>279</v>
      </c>
      <c r="B329" s="29">
        <v>279</v>
      </c>
      <c r="C329" s="208" t="s">
        <v>260</v>
      </c>
      <c r="D329" s="154" t="s">
        <v>556</v>
      </c>
      <c r="E329" s="196">
        <v>3.96</v>
      </c>
      <c r="F329" s="29"/>
      <c r="G329" s="29"/>
      <c r="H329" s="208" t="s">
        <v>824</v>
      </c>
    </row>
    <row r="330" spans="1:8" ht="15.6" x14ac:dyDescent="0.3">
      <c r="A330" s="29">
        <v>280</v>
      </c>
      <c r="B330" s="29">
        <v>280</v>
      </c>
      <c r="C330" s="208" t="s">
        <v>261</v>
      </c>
      <c r="D330" s="154" t="s">
        <v>553</v>
      </c>
      <c r="E330" s="196">
        <v>276.39</v>
      </c>
      <c r="F330" s="29"/>
      <c r="G330" s="29"/>
      <c r="H330" s="208" t="s">
        <v>825</v>
      </c>
    </row>
    <row r="331" spans="1:8" ht="15.6" x14ac:dyDescent="0.3">
      <c r="A331" s="29">
        <v>281</v>
      </c>
      <c r="B331" s="29">
        <v>281</v>
      </c>
      <c r="C331" s="208" t="s">
        <v>262</v>
      </c>
      <c r="D331" s="154" t="s">
        <v>551</v>
      </c>
      <c r="E331" s="196">
        <v>271.14</v>
      </c>
      <c r="F331" s="29"/>
      <c r="G331" s="29"/>
      <c r="H331" s="208" t="s">
        <v>826</v>
      </c>
    </row>
    <row r="332" spans="1:8" ht="15.6" x14ac:dyDescent="0.3">
      <c r="A332" s="29">
        <v>282</v>
      </c>
      <c r="B332" s="29">
        <v>282</v>
      </c>
      <c r="C332" s="208" t="s">
        <v>263</v>
      </c>
      <c r="D332" s="154" t="s">
        <v>552</v>
      </c>
      <c r="E332" s="202">
        <v>2</v>
      </c>
      <c r="F332" s="29"/>
      <c r="G332" s="29"/>
      <c r="H332" s="208" t="s">
        <v>827</v>
      </c>
    </row>
    <row r="333" spans="1:8" ht="15.6" x14ac:dyDescent="0.3">
      <c r="A333" s="29">
        <v>283</v>
      </c>
      <c r="B333" s="29">
        <v>283</v>
      </c>
      <c r="C333" s="208" t="s">
        <v>264</v>
      </c>
      <c r="D333" s="154" t="s">
        <v>552</v>
      </c>
      <c r="E333" s="202">
        <v>3</v>
      </c>
      <c r="F333" s="29"/>
      <c r="G333" s="29"/>
      <c r="H333" s="208" t="s">
        <v>828</v>
      </c>
    </row>
    <row r="334" spans="1:8" ht="15.6" x14ac:dyDescent="0.3">
      <c r="A334" s="29"/>
      <c r="B334" s="29"/>
      <c r="C334" s="258" t="s">
        <v>265</v>
      </c>
      <c r="D334" s="193"/>
      <c r="E334" s="193"/>
      <c r="F334" s="29"/>
      <c r="G334" s="29"/>
      <c r="H334" s="208"/>
    </row>
    <row r="335" spans="1:8" ht="15.6" x14ac:dyDescent="0.3">
      <c r="A335" s="29">
        <v>284</v>
      </c>
      <c r="B335" s="29">
        <v>284</v>
      </c>
      <c r="C335" s="208" t="s">
        <v>266</v>
      </c>
      <c r="D335" s="154" t="s">
        <v>551</v>
      </c>
      <c r="E335" s="193">
        <v>106.84</v>
      </c>
      <c r="F335" s="29"/>
      <c r="G335" s="29"/>
      <c r="H335" s="208" t="s">
        <v>829</v>
      </c>
    </row>
    <row r="336" spans="1:8" ht="15.6" x14ac:dyDescent="0.3">
      <c r="A336" s="29">
        <v>285</v>
      </c>
      <c r="B336" s="29">
        <v>285</v>
      </c>
      <c r="C336" s="208" t="s">
        <v>267</v>
      </c>
      <c r="D336" s="154" t="s">
        <v>551</v>
      </c>
      <c r="E336" s="193">
        <v>44.02</v>
      </c>
      <c r="F336" s="29"/>
      <c r="G336" s="29"/>
      <c r="H336" s="208" t="s">
        <v>830</v>
      </c>
    </row>
    <row r="337" spans="1:8" ht="15.6" x14ac:dyDescent="0.3">
      <c r="A337" s="29">
        <v>286</v>
      </c>
      <c r="B337" s="29">
        <v>286</v>
      </c>
      <c r="C337" s="208" t="s">
        <v>268</v>
      </c>
      <c r="D337" s="154" t="s">
        <v>551</v>
      </c>
      <c r="E337" s="193">
        <v>20.88</v>
      </c>
      <c r="F337" s="29"/>
      <c r="G337" s="29"/>
      <c r="H337" s="208" t="s">
        <v>831</v>
      </c>
    </row>
    <row r="338" spans="1:8" ht="15.6" x14ac:dyDescent="0.3">
      <c r="A338" s="29">
        <v>287</v>
      </c>
      <c r="B338" s="29">
        <v>287</v>
      </c>
      <c r="C338" s="208" t="s">
        <v>269</v>
      </c>
      <c r="D338" s="154" t="s">
        <v>551</v>
      </c>
      <c r="E338" s="193">
        <v>9</v>
      </c>
      <c r="F338" s="29"/>
      <c r="G338" s="29"/>
      <c r="H338" s="208" t="s">
        <v>832</v>
      </c>
    </row>
    <row r="339" spans="1:8" ht="15.6" x14ac:dyDescent="0.3">
      <c r="A339" s="29">
        <v>288</v>
      </c>
      <c r="B339" s="29">
        <v>288</v>
      </c>
      <c r="C339" s="208" t="s">
        <v>270</v>
      </c>
      <c r="D339" s="154" t="s">
        <v>551</v>
      </c>
      <c r="E339" s="196">
        <v>40.68</v>
      </c>
      <c r="F339" s="29"/>
      <c r="G339" s="29"/>
      <c r="H339" s="208" t="s">
        <v>833</v>
      </c>
    </row>
    <row r="340" spans="1:8" ht="15.6" x14ac:dyDescent="0.3">
      <c r="A340" s="29">
        <v>289</v>
      </c>
      <c r="B340" s="29">
        <v>289</v>
      </c>
      <c r="C340" s="209" t="s">
        <v>271</v>
      </c>
      <c r="D340" s="210" t="s">
        <v>551</v>
      </c>
      <c r="E340" s="206">
        <v>53.6</v>
      </c>
      <c r="F340" s="29"/>
      <c r="G340" s="29"/>
      <c r="H340" s="209" t="s">
        <v>834</v>
      </c>
    </row>
    <row r="341" spans="1:8" ht="15.6" x14ac:dyDescent="0.3">
      <c r="A341" s="29"/>
      <c r="B341" s="29"/>
      <c r="C341" s="258" t="s">
        <v>272</v>
      </c>
      <c r="D341" s="193"/>
      <c r="E341" s="193"/>
      <c r="F341" s="29"/>
      <c r="G341" s="29"/>
      <c r="H341" s="208"/>
    </row>
    <row r="342" spans="1:8" ht="15.6" x14ac:dyDescent="0.3">
      <c r="A342" s="29">
        <v>290</v>
      </c>
      <c r="B342" s="29">
        <v>290</v>
      </c>
      <c r="C342" s="208" t="s">
        <v>273</v>
      </c>
      <c r="D342" s="154" t="s">
        <v>551</v>
      </c>
      <c r="E342" s="196">
        <v>83.16</v>
      </c>
      <c r="F342" s="29"/>
      <c r="G342" s="29"/>
      <c r="H342" s="208" t="s">
        <v>835</v>
      </c>
    </row>
    <row r="343" spans="1:8" ht="15.6" x14ac:dyDescent="0.3">
      <c r="A343" s="29">
        <v>291</v>
      </c>
      <c r="B343" s="29">
        <v>291</v>
      </c>
      <c r="C343" s="208" t="s">
        <v>257</v>
      </c>
      <c r="D343" s="154" t="s">
        <v>551</v>
      </c>
      <c r="E343" s="196">
        <v>83.16</v>
      </c>
      <c r="F343" s="29"/>
      <c r="G343" s="29"/>
      <c r="H343" s="208" t="s">
        <v>836</v>
      </c>
    </row>
    <row r="344" spans="1:8" ht="15.6" x14ac:dyDescent="0.3">
      <c r="A344" s="29">
        <v>292</v>
      </c>
      <c r="B344" s="29">
        <v>292</v>
      </c>
      <c r="C344" s="208" t="s">
        <v>256</v>
      </c>
      <c r="D344" s="154" t="s">
        <v>551</v>
      </c>
      <c r="E344" s="196">
        <v>83.16</v>
      </c>
      <c r="F344" s="29"/>
      <c r="G344" s="29"/>
      <c r="H344" s="208" t="s">
        <v>837</v>
      </c>
    </row>
    <row r="345" spans="1:8" ht="15.6" x14ac:dyDescent="0.3">
      <c r="A345" s="29">
        <v>293</v>
      </c>
      <c r="B345" s="29">
        <v>293</v>
      </c>
      <c r="C345" s="208" t="s">
        <v>255</v>
      </c>
      <c r="D345" s="154" t="s">
        <v>551</v>
      </c>
      <c r="E345" s="196">
        <v>83.16</v>
      </c>
      <c r="F345" s="29"/>
      <c r="G345" s="29"/>
      <c r="H345" s="208" t="s">
        <v>838</v>
      </c>
    </row>
    <row r="346" spans="1:8" ht="15.6" x14ac:dyDescent="0.3">
      <c r="A346" s="29">
        <v>294</v>
      </c>
      <c r="B346" s="29">
        <v>294</v>
      </c>
      <c r="C346" s="208" t="s">
        <v>254</v>
      </c>
      <c r="D346" s="154" t="s">
        <v>551</v>
      </c>
      <c r="E346" s="196">
        <v>83.16</v>
      </c>
      <c r="F346" s="29"/>
      <c r="G346" s="29"/>
      <c r="H346" s="208" t="s">
        <v>839</v>
      </c>
    </row>
    <row r="347" spans="1:8" ht="15.6" x14ac:dyDescent="0.3">
      <c r="A347" s="29">
        <v>295</v>
      </c>
      <c r="B347" s="29">
        <v>295</v>
      </c>
      <c r="C347" s="208" t="s">
        <v>274</v>
      </c>
      <c r="D347" s="154" t="s">
        <v>551</v>
      </c>
      <c r="E347" s="196">
        <v>28.76</v>
      </c>
      <c r="F347" s="29"/>
      <c r="G347" s="29"/>
      <c r="H347" s="208" t="s">
        <v>840</v>
      </c>
    </row>
    <row r="348" spans="1:8" ht="15.6" x14ac:dyDescent="0.3">
      <c r="A348" s="29">
        <v>296</v>
      </c>
      <c r="B348" s="29">
        <v>296</v>
      </c>
      <c r="C348" s="208" t="s">
        <v>275</v>
      </c>
      <c r="D348" s="154" t="s">
        <v>552</v>
      </c>
      <c r="E348" s="193">
        <v>30</v>
      </c>
      <c r="F348" s="29"/>
      <c r="G348" s="29"/>
      <c r="H348" s="208" t="s">
        <v>841</v>
      </c>
    </row>
    <row r="349" spans="1:8" ht="15.6" x14ac:dyDescent="0.3">
      <c r="A349" s="29">
        <v>297</v>
      </c>
      <c r="B349" s="29">
        <v>297</v>
      </c>
      <c r="C349" s="208" t="s">
        <v>276</v>
      </c>
      <c r="D349" s="154" t="s">
        <v>551</v>
      </c>
      <c r="E349" s="196">
        <v>15.39</v>
      </c>
      <c r="F349" s="29"/>
      <c r="G349" s="29"/>
      <c r="H349" s="208" t="s">
        <v>842</v>
      </c>
    </row>
    <row r="350" spans="1:8" ht="15.6" x14ac:dyDescent="0.3">
      <c r="A350" s="29">
        <v>298</v>
      </c>
      <c r="B350" s="29">
        <v>298</v>
      </c>
      <c r="C350" s="208" t="s">
        <v>277</v>
      </c>
      <c r="D350" s="154" t="s">
        <v>551</v>
      </c>
      <c r="E350" s="193">
        <v>10.8</v>
      </c>
      <c r="F350" s="29"/>
      <c r="G350" s="29"/>
      <c r="H350" s="208" t="s">
        <v>843</v>
      </c>
    </row>
    <row r="351" spans="1:8" ht="15.6" x14ac:dyDescent="0.3">
      <c r="A351" s="29">
        <v>299</v>
      </c>
      <c r="B351" s="29">
        <v>299</v>
      </c>
      <c r="C351" s="208" t="s">
        <v>278</v>
      </c>
      <c r="D351" s="154" t="s">
        <v>551</v>
      </c>
      <c r="E351" s="196">
        <v>25.03</v>
      </c>
      <c r="F351" s="29"/>
      <c r="G351" s="29"/>
      <c r="H351" s="208" t="s">
        <v>844</v>
      </c>
    </row>
    <row r="352" spans="1:8" ht="15.6" x14ac:dyDescent="0.3">
      <c r="A352" s="29">
        <v>300</v>
      </c>
      <c r="B352" s="29">
        <v>300</v>
      </c>
      <c r="C352" s="208" t="s">
        <v>279</v>
      </c>
      <c r="D352" s="154" t="s">
        <v>551</v>
      </c>
      <c r="E352" s="196">
        <v>36.24</v>
      </c>
      <c r="F352" s="29"/>
      <c r="G352" s="29"/>
      <c r="H352" s="208" t="s">
        <v>845</v>
      </c>
    </row>
    <row r="353" spans="1:8" ht="15.6" x14ac:dyDescent="0.3">
      <c r="A353" s="29">
        <v>301</v>
      </c>
      <c r="B353" s="29">
        <v>301</v>
      </c>
      <c r="C353" s="208" t="s">
        <v>280</v>
      </c>
      <c r="D353" s="154" t="s">
        <v>555</v>
      </c>
      <c r="E353" s="200">
        <v>1.3109999999999999</v>
      </c>
      <c r="F353" s="29"/>
      <c r="G353" s="29"/>
      <c r="H353" s="208" t="s">
        <v>846</v>
      </c>
    </row>
    <row r="354" spans="1:8" ht="15.6" x14ac:dyDescent="0.3">
      <c r="A354" s="29"/>
      <c r="B354" s="29"/>
      <c r="C354" s="258" t="s">
        <v>281</v>
      </c>
      <c r="D354" s="154"/>
      <c r="E354" s="193"/>
      <c r="F354" s="29"/>
      <c r="G354" s="29"/>
      <c r="H354" s="208"/>
    </row>
    <row r="355" spans="1:8" ht="15.6" x14ac:dyDescent="0.3">
      <c r="A355" s="29">
        <v>302</v>
      </c>
      <c r="B355" s="29">
        <v>302</v>
      </c>
      <c r="C355" s="208" t="s">
        <v>282</v>
      </c>
      <c r="D355" s="154" t="s">
        <v>554</v>
      </c>
      <c r="E355" s="193">
        <v>678</v>
      </c>
      <c r="F355" s="29"/>
      <c r="G355" s="29"/>
      <c r="H355" s="208" t="s">
        <v>847</v>
      </c>
    </row>
    <row r="356" spans="1:8" ht="15.6" x14ac:dyDescent="0.3">
      <c r="A356" s="29">
        <v>303</v>
      </c>
      <c r="B356" s="29">
        <v>303</v>
      </c>
      <c r="C356" s="208" t="s">
        <v>283</v>
      </c>
      <c r="D356" s="154" t="s">
        <v>554</v>
      </c>
      <c r="E356" s="193">
        <v>67.8</v>
      </c>
      <c r="F356" s="29"/>
      <c r="G356" s="29"/>
      <c r="H356" s="208" t="s">
        <v>848</v>
      </c>
    </row>
    <row r="357" spans="1:8" ht="15.6" x14ac:dyDescent="0.3">
      <c r="A357" s="29">
        <v>304</v>
      </c>
      <c r="B357" s="29">
        <v>304</v>
      </c>
      <c r="C357" s="208" t="s">
        <v>284</v>
      </c>
      <c r="D357" s="154" t="s">
        <v>554</v>
      </c>
      <c r="E357" s="193">
        <v>90.4</v>
      </c>
      <c r="F357" s="29"/>
      <c r="G357" s="29"/>
      <c r="H357" s="208" t="s">
        <v>849</v>
      </c>
    </row>
    <row r="358" spans="1:8" ht="15.6" x14ac:dyDescent="0.3">
      <c r="A358" s="29">
        <v>305</v>
      </c>
      <c r="B358" s="29">
        <v>305</v>
      </c>
      <c r="C358" s="208" t="s">
        <v>285</v>
      </c>
      <c r="D358" s="154" t="s">
        <v>555</v>
      </c>
      <c r="E358" s="200">
        <v>4.6079999999999997</v>
      </c>
      <c r="F358" s="29"/>
      <c r="G358" s="29"/>
      <c r="H358" s="208" t="s">
        <v>850</v>
      </c>
    </row>
    <row r="359" spans="1:8" ht="15.6" x14ac:dyDescent="0.3">
      <c r="A359" s="29">
        <v>306</v>
      </c>
      <c r="B359" s="29">
        <v>306</v>
      </c>
      <c r="C359" s="208" t="s">
        <v>286</v>
      </c>
      <c r="D359" s="154" t="s">
        <v>554</v>
      </c>
      <c r="E359" s="193">
        <v>48</v>
      </c>
      <c r="F359" s="29"/>
      <c r="G359" s="29"/>
      <c r="H359" s="208" t="s">
        <v>851</v>
      </c>
    </row>
    <row r="360" spans="1:8" ht="15.6" x14ac:dyDescent="0.3">
      <c r="A360" s="29">
        <v>307</v>
      </c>
      <c r="B360" s="29">
        <v>307</v>
      </c>
      <c r="C360" s="208" t="s">
        <v>287</v>
      </c>
      <c r="D360" s="154" t="s">
        <v>554</v>
      </c>
      <c r="E360" s="196">
        <v>331.69</v>
      </c>
      <c r="F360" s="29"/>
      <c r="G360" s="29"/>
      <c r="H360" s="208" t="s">
        <v>852</v>
      </c>
    </row>
    <row r="361" spans="1:8" ht="15.6" x14ac:dyDescent="0.3">
      <c r="A361" s="29">
        <v>308</v>
      </c>
      <c r="B361" s="29">
        <v>308</v>
      </c>
      <c r="C361" s="208" t="s">
        <v>288</v>
      </c>
      <c r="D361" s="154" t="s">
        <v>554</v>
      </c>
      <c r="E361" s="196">
        <v>7.23</v>
      </c>
      <c r="F361" s="29"/>
      <c r="G361" s="29"/>
      <c r="H361" s="208" t="s">
        <v>853</v>
      </c>
    </row>
    <row r="362" spans="1:8" ht="15.6" x14ac:dyDescent="0.3">
      <c r="A362" s="29">
        <v>309</v>
      </c>
      <c r="B362" s="29">
        <v>309</v>
      </c>
      <c r="C362" s="208" t="s">
        <v>289</v>
      </c>
      <c r="D362" s="154" t="s">
        <v>555</v>
      </c>
      <c r="E362" s="196">
        <v>2.81</v>
      </c>
      <c r="F362" s="29"/>
      <c r="G362" s="29"/>
      <c r="H362" s="208" t="s">
        <v>854</v>
      </c>
    </row>
    <row r="363" spans="1:8" ht="15.6" x14ac:dyDescent="0.3">
      <c r="A363" s="29"/>
      <c r="B363" s="29"/>
      <c r="C363" s="258" t="s">
        <v>290</v>
      </c>
      <c r="D363" s="154"/>
      <c r="E363" s="193"/>
      <c r="F363" s="29"/>
      <c r="G363" s="29"/>
      <c r="H363" s="208"/>
    </row>
    <row r="364" spans="1:8" ht="15.6" x14ac:dyDescent="0.3">
      <c r="A364" s="29">
        <v>310</v>
      </c>
      <c r="B364" s="29">
        <v>310</v>
      </c>
      <c r="C364" s="208" t="s">
        <v>291</v>
      </c>
      <c r="D364" s="154" t="s">
        <v>554</v>
      </c>
      <c r="E364" s="193">
        <v>511.2</v>
      </c>
      <c r="F364" s="29"/>
      <c r="G364" s="29"/>
      <c r="H364" s="208" t="s">
        <v>855</v>
      </c>
    </row>
    <row r="365" spans="1:8" ht="15.6" x14ac:dyDescent="0.3">
      <c r="A365" s="29">
        <v>311</v>
      </c>
      <c r="B365" s="29">
        <v>311</v>
      </c>
      <c r="C365" s="208" t="s">
        <v>292</v>
      </c>
      <c r="D365" s="154" t="s">
        <v>554</v>
      </c>
      <c r="E365" s="196">
        <v>375.15</v>
      </c>
      <c r="F365" s="29"/>
      <c r="G365" s="29"/>
      <c r="H365" s="208" t="s">
        <v>856</v>
      </c>
    </row>
    <row r="366" spans="1:8" ht="15.6" x14ac:dyDescent="0.3">
      <c r="A366" s="29">
        <v>312</v>
      </c>
      <c r="B366" s="29">
        <v>312</v>
      </c>
      <c r="C366" s="208" t="s">
        <v>293</v>
      </c>
      <c r="D366" s="154" t="s">
        <v>554</v>
      </c>
      <c r="E366" s="196">
        <v>1012.04</v>
      </c>
      <c r="F366" s="29"/>
      <c r="G366" s="29"/>
      <c r="H366" s="208" t="s">
        <v>857</v>
      </c>
    </row>
    <row r="367" spans="1:8" ht="15.6" x14ac:dyDescent="0.3">
      <c r="A367" s="29">
        <v>313</v>
      </c>
      <c r="B367" s="29">
        <v>313</v>
      </c>
      <c r="C367" s="208" t="s">
        <v>294</v>
      </c>
      <c r="D367" s="154" t="s">
        <v>554</v>
      </c>
      <c r="E367" s="193">
        <v>389.57</v>
      </c>
      <c r="F367" s="29"/>
      <c r="G367" s="29"/>
      <c r="H367" s="208" t="s">
        <v>858</v>
      </c>
    </row>
    <row r="368" spans="1:8" ht="20.399999999999999" x14ac:dyDescent="0.3">
      <c r="A368" s="29"/>
      <c r="B368" s="29"/>
      <c r="C368" s="263" t="s">
        <v>63</v>
      </c>
      <c r="D368" s="211"/>
      <c r="E368" s="212"/>
      <c r="F368" s="29"/>
      <c r="G368" s="29"/>
      <c r="H368" s="243"/>
    </row>
    <row r="369" spans="1:8" ht="15.6" x14ac:dyDescent="0.3">
      <c r="A369" s="29"/>
      <c r="B369" s="29"/>
      <c r="C369" s="264" t="s">
        <v>295</v>
      </c>
      <c r="D369" s="30"/>
      <c r="E369" s="197"/>
      <c r="F369" s="29"/>
      <c r="G369" s="29"/>
      <c r="H369" s="236"/>
    </row>
    <row r="370" spans="1:8" ht="15.6" x14ac:dyDescent="0.3">
      <c r="A370" s="29">
        <v>314</v>
      </c>
      <c r="B370" s="29">
        <v>314</v>
      </c>
      <c r="C370" s="209" t="s">
        <v>296</v>
      </c>
      <c r="D370" s="210" t="s">
        <v>554</v>
      </c>
      <c r="E370" s="207">
        <v>654.11</v>
      </c>
      <c r="F370" s="29"/>
      <c r="G370" s="29"/>
      <c r="H370" s="209" t="s">
        <v>859</v>
      </c>
    </row>
    <row r="371" spans="1:8" ht="15.6" x14ac:dyDescent="0.3">
      <c r="A371" s="29">
        <v>315</v>
      </c>
      <c r="B371" s="29">
        <v>315</v>
      </c>
      <c r="C371" s="209" t="s">
        <v>297</v>
      </c>
      <c r="D371" s="210" t="s">
        <v>554</v>
      </c>
      <c r="E371" s="207">
        <v>88.67</v>
      </c>
      <c r="F371" s="29"/>
      <c r="G371" s="29"/>
      <c r="H371" s="209" t="s">
        <v>860</v>
      </c>
    </row>
    <row r="372" spans="1:8" ht="15.6" x14ac:dyDescent="0.3">
      <c r="A372" s="29">
        <v>316</v>
      </c>
      <c r="B372" s="29">
        <v>316</v>
      </c>
      <c r="C372" s="209" t="s">
        <v>298</v>
      </c>
      <c r="D372" s="210" t="s">
        <v>554</v>
      </c>
      <c r="E372" s="206">
        <v>65.3</v>
      </c>
      <c r="F372" s="29"/>
      <c r="G372" s="29"/>
      <c r="H372" s="209" t="s">
        <v>861</v>
      </c>
    </row>
    <row r="373" spans="1:8" ht="15.6" x14ac:dyDescent="0.3">
      <c r="A373" s="29">
        <v>317</v>
      </c>
      <c r="B373" s="29">
        <v>317</v>
      </c>
      <c r="C373" s="209" t="s">
        <v>299</v>
      </c>
      <c r="D373" s="210" t="s">
        <v>554</v>
      </c>
      <c r="E373" s="207">
        <v>58.95</v>
      </c>
      <c r="F373" s="29"/>
      <c r="G373" s="29"/>
      <c r="H373" s="209" t="s">
        <v>862</v>
      </c>
    </row>
    <row r="374" spans="1:8" ht="15.6" x14ac:dyDescent="0.3">
      <c r="A374" s="29">
        <v>318</v>
      </c>
      <c r="B374" s="29">
        <v>318</v>
      </c>
      <c r="C374" s="209" t="s">
        <v>299</v>
      </c>
      <c r="D374" s="210" t="s">
        <v>554</v>
      </c>
      <c r="E374" s="213">
        <v>4.2640000000000002</v>
      </c>
      <c r="F374" s="29"/>
      <c r="G374" s="29"/>
      <c r="H374" s="209" t="s">
        <v>863</v>
      </c>
    </row>
    <row r="375" spans="1:8" ht="15.6" x14ac:dyDescent="0.3">
      <c r="A375" s="29"/>
      <c r="B375" s="29"/>
      <c r="C375" s="265" t="s">
        <v>300</v>
      </c>
      <c r="D375" s="214"/>
      <c r="E375" s="215"/>
      <c r="F375" s="29"/>
      <c r="G375" s="29"/>
      <c r="H375" s="244"/>
    </row>
    <row r="376" spans="1:8" ht="15.6" x14ac:dyDescent="0.3">
      <c r="A376" s="29">
        <v>319</v>
      </c>
      <c r="B376" s="29">
        <v>319</v>
      </c>
      <c r="C376" s="209" t="s">
        <v>92</v>
      </c>
      <c r="D376" s="210" t="s">
        <v>552</v>
      </c>
      <c r="E376" s="206">
        <v>4</v>
      </c>
      <c r="F376" s="29"/>
      <c r="G376" s="29"/>
      <c r="H376" s="209" t="s">
        <v>864</v>
      </c>
    </row>
    <row r="377" spans="1:8" ht="15.6" x14ac:dyDescent="0.3">
      <c r="A377" s="29">
        <v>320</v>
      </c>
      <c r="B377" s="29">
        <v>320</v>
      </c>
      <c r="C377" s="241" t="s">
        <v>93</v>
      </c>
      <c r="D377" s="210" t="s">
        <v>556</v>
      </c>
      <c r="E377" s="213">
        <v>2.7E-2</v>
      </c>
      <c r="F377" s="29"/>
      <c r="G377" s="29"/>
      <c r="H377" s="209" t="s">
        <v>865</v>
      </c>
    </row>
    <row r="378" spans="1:8" ht="15.6" x14ac:dyDescent="0.3">
      <c r="A378" s="29">
        <v>321</v>
      </c>
      <c r="B378" s="29">
        <v>321</v>
      </c>
      <c r="C378" s="241" t="s">
        <v>95</v>
      </c>
      <c r="D378" s="206" t="s">
        <v>556</v>
      </c>
      <c r="E378" s="213">
        <v>7.0000000000000001E-3</v>
      </c>
      <c r="F378" s="29"/>
      <c r="G378" s="29"/>
      <c r="H378" s="241" t="s">
        <v>866</v>
      </c>
    </row>
    <row r="379" spans="1:8" ht="15.6" x14ac:dyDescent="0.3">
      <c r="A379" s="29">
        <v>322</v>
      </c>
      <c r="B379" s="29">
        <v>322</v>
      </c>
      <c r="C379" s="241" t="s">
        <v>94</v>
      </c>
      <c r="D379" s="206" t="s">
        <v>556</v>
      </c>
      <c r="E379" s="213">
        <v>3.7999999999999999E-2</v>
      </c>
      <c r="F379" s="29"/>
      <c r="G379" s="29"/>
      <c r="H379" s="241" t="s">
        <v>867</v>
      </c>
    </row>
    <row r="380" spans="1:8" ht="16.2" x14ac:dyDescent="0.3">
      <c r="A380" s="29"/>
      <c r="B380" s="29"/>
      <c r="C380" s="258" t="s">
        <v>301</v>
      </c>
      <c r="D380" s="211"/>
      <c r="E380" s="212"/>
      <c r="F380" s="29"/>
      <c r="G380" s="29"/>
      <c r="H380" s="243"/>
    </row>
    <row r="381" spans="1:8" ht="15.6" x14ac:dyDescent="0.3">
      <c r="A381" s="29">
        <v>323</v>
      </c>
      <c r="B381" s="29">
        <v>323</v>
      </c>
      <c r="C381" s="209" t="s">
        <v>302</v>
      </c>
      <c r="D381" s="210" t="s">
        <v>555</v>
      </c>
      <c r="E381" s="213">
        <v>4.7679999999999998</v>
      </c>
      <c r="F381" s="29"/>
      <c r="G381" s="29"/>
      <c r="H381" s="209" t="s">
        <v>868</v>
      </c>
    </row>
    <row r="382" spans="1:8" ht="15.6" x14ac:dyDescent="0.3">
      <c r="A382" s="29">
        <v>324</v>
      </c>
      <c r="B382" s="29">
        <v>324</v>
      </c>
      <c r="C382" s="209" t="s">
        <v>303</v>
      </c>
      <c r="D382" s="210" t="s">
        <v>554</v>
      </c>
      <c r="E382" s="207">
        <v>50.17</v>
      </c>
      <c r="F382" s="29"/>
      <c r="G382" s="29"/>
      <c r="H382" s="209" t="s">
        <v>869</v>
      </c>
    </row>
    <row r="383" spans="1:8" ht="15.6" x14ac:dyDescent="0.3">
      <c r="A383" s="29">
        <v>325</v>
      </c>
      <c r="B383" s="29">
        <v>325</v>
      </c>
      <c r="C383" s="209" t="s">
        <v>299</v>
      </c>
      <c r="D383" s="210" t="s">
        <v>555</v>
      </c>
      <c r="E383" s="213">
        <v>1.149</v>
      </c>
      <c r="F383" s="29"/>
      <c r="G383" s="29"/>
      <c r="H383" s="209" t="s">
        <v>870</v>
      </c>
    </row>
    <row r="384" spans="1:8" ht="15.6" x14ac:dyDescent="0.3">
      <c r="A384" s="29">
        <v>326</v>
      </c>
      <c r="B384" s="29">
        <v>326</v>
      </c>
      <c r="C384" s="209" t="s">
        <v>299</v>
      </c>
      <c r="D384" s="210" t="s">
        <v>554</v>
      </c>
      <c r="E384" s="213">
        <v>3.2240000000000002</v>
      </c>
      <c r="F384" s="29"/>
      <c r="G384" s="29"/>
      <c r="H384" s="209" t="s">
        <v>871</v>
      </c>
    </row>
    <row r="385" spans="1:8" ht="15.6" x14ac:dyDescent="0.3">
      <c r="A385" s="29"/>
      <c r="B385" s="29"/>
      <c r="C385" s="265" t="s">
        <v>304</v>
      </c>
      <c r="D385" s="210"/>
      <c r="E385" s="206"/>
      <c r="F385" s="29"/>
      <c r="G385" s="29"/>
      <c r="H385" s="209"/>
    </row>
    <row r="386" spans="1:8" ht="15.6" x14ac:dyDescent="0.3">
      <c r="A386" s="29">
        <v>327</v>
      </c>
      <c r="B386" s="29">
        <v>327</v>
      </c>
      <c r="C386" s="209" t="s">
        <v>92</v>
      </c>
      <c r="D386" s="210" t="s">
        <v>552</v>
      </c>
      <c r="E386" s="206">
        <v>2</v>
      </c>
      <c r="F386" s="29"/>
      <c r="G386" s="29"/>
      <c r="H386" s="209" t="s">
        <v>872</v>
      </c>
    </row>
    <row r="387" spans="1:8" ht="15.6" x14ac:dyDescent="0.3">
      <c r="A387" s="29">
        <v>328</v>
      </c>
      <c r="B387" s="29">
        <v>328</v>
      </c>
      <c r="C387" s="241" t="s">
        <v>93</v>
      </c>
      <c r="D387" s="210" t="s">
        <v>556</v>
      </c>
      <c r="E387" s="213">
        <v>1.4E-2</v>
      </c>
      <c r="F387" s="29"/>
      <c r="G387" s="29"/>
      <c r="H387" s="209" t="s">
        <v>873</v>
      </c>
    </row>
    <row r="388" spans="1:8" ht="15.6" x14ac:dyDescent="0.3">
      <c r="A388" s="29">
        <v>329</v>
      </c>
      <c r="B388" s="29">
        <v>329</v>
      </c>
      <c r="C388" s="241" t="s">
        <v>95</v>
      </c>
      <c r="D388" s="206" t="s">
        <v>556</v>
      </c>
      <c r="E388" s="213">
        <v>2.1999999999999999E-2</v>
      </c>
      <c r="F388" s="29"/>
      <c r="G388" s="29"/>
      <c r="H388" s="241" t="s">
        <v>874</v>
      </c>
    </row>
    <row r="389" spans="1:8" ht="15.6" x14ac:dyDescent="0.3">
      <c r="A389" s="29">
        <v>330</v>
      </c>
      <c r="B389" s="29">
        <v>330</v>
      </c>
      <c r="C389" s="241" t="s">
        <v>94</v>
      </c>
      <c r="D389" s="206" t="s">
        <v>556</v>
      </c>
      <c r="E389" s="213">
        <v>2.1999999999999999E-2</v>
      </c>
      <c r="F389" s="29"/>
      <c r="G389" s="29"/>
      <c r="H389" s="241" t="s">
        <v>875</v>
      </c>
    </row>
    <row r="390" spans="1:8" ht="15.6" x14ac:dyDescent="0.3">
      <c r="A390" s="29"/>
      <c r="B390" s="29"/>
      <c r="C390" s="265" t="s">
        <v>305</v>
      </c>
      <c r="D390" s="210"/>
      <c r="E390" s="206"/>
      <c r="F390" s="29"/>
      <c r="G390" s="29"/>
      <c r="H390" s="209"/>
    </row>
    <row r="391" spans="1:8" ht="15.6" x14ac:dyDescent="0.3">
      <c r="A391" s="29">
        <v>331</v>
      </c>
      <c r="B391" s="29">
        <v>331</v>
      </c>
      <c r="C391" s="209" t="s">
        <v>306</v>
      </c>
      <c r="D391" s="210" t="s">
        <v>554</v>
      </c>
      <c r="E391" s="207">
        <v>541.75</v>
      </c>
      <c r="F391" s="29"/>
      <c r="G391" s="29"/>
      <c r="H391" s="209" t="s">
        <v>876</v>
      </c>
    </row>
    <row r="392" spans="1:8" ht="16.2" x14ac:dyDescent="0.3">
      <c r="A392" s="29"/>
      <c r="B392" s="29"/>
      <c r="C392" s="258" t="s">
        <v>307</v>
      </c>
      <c r="D392" s="211"/>
      <c r="E392" s="212"/>
      <c r="F392" s="29"/>
      <c r="G392" s="29"/>
      <c r="H392" s="243"/>
    </row>
    <row r="393" spans="1:8" ht="15.6" x14ac:dyDescent="0.3">
      <c r="A393" s="29">
        <v>332</v>
      </c>
      <c r="B393" s="29">
        <v>332</v>
      </c>
      <c r="C393" s="208" t="s">
        <v>308</v>
      </c>
      <c r="D393" s="154" t="s">
        <v>554</v>
      </c>
      <c r="E393" s="196">
        <v>7.59</v>
      </c>
      <c r="F393" s="29"/>
      <c r="G393" s="29"/>
      <c r="H393" s="208" t="s">
        <v>877</v>
      </c>
    </row>
    <row r="394" spans="1:8" ht="15.6" x14ac:dyDescent="0.3">
      <c r="A394" s="29"/>
      <c r="B394" s="29"/>
      <c r="C394" s="258" t="s">
        <v>309</v>
      </c>
      <c r="D394" s="154"/>
      <c r="E394" s="193"/>
      <c r="F394" s="29"/>
      <c r="G394" s="29"/>
      <c r="H394" s="208"/>
    </row>
    <row r="395" spans="1:8" ht="15.6" x14ac:dyDescent="0.3">
      <c r="A395" s="29">
        <v>333</v>
      </c>
      <c r="B395" s="29">
        <v>333</v>
      </c>
      <c r="C395" s="208" t="s">
        <v>310</v>
      </c>
      <c r="D395" s="154" t="s">
        <v>556</v>
      </c>
      <c r="E395" s="193">
        <v>2.91</v>
      </c>
      <c r="F395" s="29"/>
      <c r="G395" s="29"/>
      <c r="H395" s="208" t="s">
        <v>878</v>
      </c>
    </row>
    <row r="396" spans="1:8" ht="15.6" x14ac:dyDescent="0.3">
      <c r="A396" s="29">
        <v>334</v>
      </c>
      <c r="B396" s="29">
        <v>334</v>
      </c>
      <c r="C396" s="208" t="s">
        <v>311</v>
      </c>
      <c r="D396" s="154" t="s">
        <v>556</v>
      </c>
      <c r="E396" s="196">
        <v>0.06</v>
      </c>
      <c r="F396" s="29"/>
      <c r="G396" s="29"/>
      <c r="H396" s="208"/>
    </row>
    <row r="397" spans="1:8" ht="15.6" x14ac:dyDescent="0.3">
      <c r="A397" s="29">
        <v>335</v>
      </c>
      <c r="B397" s="29">
        <v>335</v>
      </c>
      <c r="C397" s="208" t="s">
        <v>312</v>
      </c>
      <c r="D397" s="154" t="s">
        <v>552</v>
      </c>
      <c r="E397" s="193">
        <v>5</v>
      </c>
      <c r="F397" s="29"/>
      <c r="G397" s="29"/>
      <c r="H397" s="208" t="s">
        <v>879</v>
      </c>
    </row>
    <row r="398" spans="1:8" ht="15.6" x14ac:dyDescent="0.3">
      <c r="A398" s="29">
        <v>336</v>
      </c>
      <c r="B398" s="29">
        <v>336</v>
      </c>
      <c r="C398" s="208" t="s">
        <v>313</v>
      </c>
      <c r="D398" s="154" t="s">
        <v>551</v>
      </c>
      <c r="E398" s="196">
        <v>8.25</v>
      </c>
      <c r="F398" s="29"/>
      <c r="G398" s="29"/>
      <c r="H398" s="208" t="s">
        <v>880</v>
      </c>
    </row>
    <row r="399" spans="1:8" ht="16.2" x14ac:dyDescent="0.3">
      <c r="A399" s="29"/>
      <c r="B399" s="29"/>
      <c r="C399" s="258" t="s">
        <v>314</v>
      </c>
      <c r="D399" s="211"/>
      <c r="E399" s="212"/>
      <c r="F399" s="29"/>
      <c r="G399" s="29"/>
      <c r="H399" s="243"/>
    </row>
    <row r="400" spans="1:8" ht="15.6" x14ac:dyDescent="0.3">
      <c r="A400" s="29">
        <v>337</v>
      </c>
      <c r="B400" s="29">
        <v>337</v>
      </c>
      <c r="C400" s="208" t="s">
        <v>315</v>
      </c>
      <c r="D400" s="154" t="s">
        <v>556</v>
      </c>
      <c r="E400" s="193">
        <v>3.07</v>
      </c>
      <c r="F400" s="29"/>
      <c r="G400" s="29"/>
      <c r="H400" s="208" t="s">
        <v>881</v>
      </c>
    </row>
    <row r="401" spans="1:8" ht="16.2" x14ac:dyDescent="0.3">
      <c r="A401" s="29"/>
      <c r="B401" s="29"/>
      <c r="C401" s="258" t="s">
        <v>316</v>
      </c>
      <c r="D401" s="211"/>
      <c r="E401" s="212"/>
      <c r="F401" s="29"/>
      <c r="G401" s="29"/>
      <c r="H401" s="243"/>
    </row>
    <row r="402" spans="1:8" ht="15.6" x14ac:dyDescent="0.3">
      <c r="A402" s="29">
        <v>338</v>
      </c>
      <c r="B402" s="29">
        <v>338</v>
      </c>
      <c r="C402" s="208" t="s">
        <v>317</v>
      </c>
      <c r="D402" s="154" t="s">
        <v>556</v>
      </c>
      <c r="E402" s="193">
        <f>(2.78*0.08*0.3)+(2.78*0.11*0.25)</f>
        <v>0.14316999999999996</v>
      </c>
      <c r="F402" s="29"/>
      <c r="G402" s="29"/>
      <c r="H402" s="208" t="s">
        <v>882</v>
      </c>
    </row>
    <row r="403" spans="1:8" ht="15.6" x14ac:dyDescent="0.3">
      <c r="A403" s="29">
        <v>339</v>
      </c>
      <c r="B403" s="29">
        <v>339</v>
      </c>
      <c r="C403" s="208" t="s">
        <v>318</v>
      </c>
      <c r="D403" s="154" t="s">
        <v>554</v>
      </c>
      <c r="E403" s="196">
        <v>16.11</v>
      </c>
      <c r="F403" s="29"/>
      <c r="G403" s="29"/>
      <c r="H403" s="208" t="s">
        <v>883</v>
      </c>
    </row>
    <row r="404" spans="1:8" ht="16.2" x14ac:dyDescent="0.3">
      <c r="A404" s="29"/>
      <c r="B404" s="29"/>
      <c r="C404" s="258" t="s">
        <v>319</v>
      </c>
      <c r="D404" s="211"/>
      <c r="E404" s="212"/>
      <c r="F404" s="29"/>
      <c r="G404" s="29"/>
      <c r="H404" s="243"/>
    </row>
    <row r="405" spans="1:8" ht="15.6" x14ac:dyDescent="0.3">
      <c r="A405" s="29">
        <v>340</v>
      </c>
      <c r="B405" s="29">
        <v>340</v>
      </c>
      <c r="C405" s="208" t="s">
        <v>320</v>
      </c>
      <c r="D405" s="154" t="s">
        <v>556</v>
      </c>
      <c r="E405" s="196">
        <v>0.08</v>
      </c>
      <c r="F405" s="29"/>
      <c r="G405" s="29"/>
      <c r="H405" s="208" t="s">
        <v>884</v>
      </c>
    </row>
    <row r="406" spans="1:8" ht="16.2" x14ac:dyDescent="0.3">
      <c r="A406" s="29"/>
      <c r="B406" s="29"/>
      <c r="C406" s="258" t="s">
        <v>321</v>
      </c>
      <c r="D406" s="211"/>
      <c r="E406" s="212"/>
      <c r="F406" s="29"/>
      <c r="G406" s="29"/>
      <c r="H406" s="243"/>
    </row>
    <row r="407" spans="1:8" ht="15.6" x14ac:dyDescent="0.3">
      <c r="A407" s="29">
        <v>341</v>
      </c>
      <c r="B407" s="29">
        <v>341</v>
      </c>
      <c r="C407" s="208" t="s">
        <v>322</v>
      </c>
      <c r="D407" s="154" t="s">
        <v>556</v>
      </c>
      <c r="E407" s="193">
        <v>0.31</v>
      </c>
      <c r="F407" s="29"/>
      <c r="G407" s="29"/>
      <c r="H407" s="208" t="s">
        <v>885</v>
      </c>
    </row>
    <row r="408" spans="1:8" ht="16.2" x14ac:dyDescent="0.3">
      <c r="A408" s="29"/>
      <c r="B408" s="29"/>
      <c r="C408" s="258" t="s">
        <v>323</v>
      </c>
      <c r="D408" s="211"/>
      <c r="E408" s="212"/>
      <c r="F408" s="29"/>
      <c r="G408" s="29"/>
      <c r="H408" s="243"/>
    </row>
    <row r="409" spans="1:8" ht="15.6" x14ac:dyDescent="0.3">
      <c r="A409" s="29">
        <v>342</v>
      </c>
      <c r="B409" s="29">
        <v>342</v>
      </c>
      <c r="C409" s="245" t="s">
        <v>324</v>
      </c>
      <c r="D409" s="165" t="s">
        <v>551</v>
      </c>
      <c r="E409" s="203">
        <v>167.5</v>
      </c>
      <c r="F409" s="29"/>
      <c r="G409" s="29"/>
      <c r="H409" s="245" t="s">
        <v>886</v>
      </c>
    </row>
    <row r="410" spans="1:8" ht="16.2" x14ac:dyDescent="0.3">
      <c r="A410" s="29"/>
      <c r="B410" s="29"/>
      <c r="C410" s="258" t="s">
        <v>325</v>
      </c>
      <c r="D410" s="211"/>
      <c r="E410" s="212"/>
      <c r="F410" s="29"/>
      <c r="G410" s="29"/>
      <c r="H410" s="243"/>
    </row>
    <row r="411" spans="1:8" ht="15.6" x14ac:dyDescent="0.3">
      <c r="A411" s="29">
        <v>343</v>
      </c>
      <c r="B411" s="29">
        <v>343</v>
      </c>
      <c r="C411" s="245" t="s">
        <v>326</v>
      </c>
      <c r="D411" s="165" t="s">
        <v>560</v>
      </c>
      <c r="E411" s="205">
        <v>22.03</v>
      </c>
      <c r="F411" s="29"/>
      <c r="G411" s="29"/>
      <c r="H411" s="245" t="s">
        <v>887</v>
      </c>
    </row>
    <row r="412" spans="1:8" ht="15.6" x14ac:dyDescent="0.3">
      <c r="A412" s="29">
        <v>344</v>
      </c>
      <c r="B412" s="29">
        <v>344</v>
      </c>
      <c r="C412" s="245" t="s">
        <v>327</v>
      </c>
      <c r="D412" s="165" t="s">
        <v>561</v>
      </c>
      <c r="E412" s="203">
        <v>7.2</v>
      </c>
      <c r="F412" s="29"/>
      <c r="G412" s="29"/>
      <c r="H412" s="245" t="s">
        <v>888</v>
      </c>
    </row>
    <row r="413" spans="1:8" ht="15.6" x14ac:dyDescent="0.3">
      <c r="A413" s="29">
        <v>345</v>
      </c>
      <c r="B413" s="29">
        <v>345</v>
      </c>
      <c r="C413" s="245" t="s">
        <v>328</v>
      </c>
      <c r="D413" s="165" t="s">
        <v>551</v>
      </c>
      <c r="E413" s="203">
        <v>6.6</v>
      </c>
      <c r="F413" s="29"/>
      <c r="G413" s="29"/>
      <c r="H413" s="245" t="s">
        <v>889</v>
      </c>
    </row>
    <row r="414" spans="1:8" ht="16.2" x14ac:dyDescent="0.3">
      <c r="A414" s="29"/>
      <c r="B414" s="29"/>
      <c r="C414" s="258" t="s">
        <v>63</v>
      </c>
      <c r="D414" s="211"/>
      <c r="E414" s="212"/>
      <c r="F414" s="29"/>
      <c r="G414" s="29"/>
      <c r="H414" s="243"/>
    </row>
    <row r="415" spans="1:8" ht="16.2" x14ac:dyDescent="0.3">
      <c r="A415" s="29"/>
      <c r="B415" s="29"/>
      <c r="C415" s="258" t="s">
        <v>329</v>
      </c>
      <c r="D415" s="211"/>
      <c r="E415" s="212"/>
      <c r="F415" s="29"/>
      <c r="G415" s="29"/>
      <c r="H415" s="243"/>
    </row>
    <row r="416" spans="1:8" ht="15.6" x14ac:dyDescent="0.3">
      <c r="A416" s="29">
        <v>346</v>
      </c>
      <c r="B416" s="29">
        <v>346</v>
      </c>
      <c r="C416" s="209" t="s">
        <v>330</v>
      </c>
      <c r="D416" s="210" t="s">
        <v>554</v>
      </c>
      <c r="E416" s="207">
        <v>317.89</v>
      </c>
      <c r="F416" s="29"/>
      <c r="G416" s="29"/>
      <c r="H416" s="209" t="s">
        <v>890</v>
      </c>
    </row>
    <row r="417" spans="1:8" ht="15.6" x14ac:dyDescent="0.3">
      <c r="A417" s="29">
        <v>347</v>
      </c>
      <c r="B417" s="29">
        <v>347</v>
      </c>
      <c r="C417" s="209" t="s">
        <v>331</v>
      </c>
      <c r="D417" s="210" t="s">
        <v>554</v>
      </c>
      <c r="E417" s="207">
        <v>67.37</v>
      </c>
      <c r="F417" s="29"/>
      <c r="G417" s="29"/>
      <c r="H417" s="209" t="s">
        <v>891</v>
      </c>
    </row>
    <row r="418" spans="1:8" ht="16.2" x14ac:dyDescent="0.3">
      <c r="A418" s="29"/>
      <c r="B418" s="29"/>
      <c r="C418" s="258" t="s">
        <v>332</v>
      </c>
      <c r="D418" s="211"/>
      <c r="E418" s="212"/>
      <c r="F418" s="29"/>
      <c r="G418" s="29"/>
      <c r="H418" s="243"/>
    </row>
    <row r="419" spans="1:8" ht="15.6" x14ac:dyDescent="0.3">
      <c r="A419" s="29">
        <v>348</v>
      </c>
      <c r="B419" s="29">
        <v>348</v>
      </c>
      <c r="C419" s="209" t="s">
        <v>333</v>
      </c>
      <c r="D419" s="210" t="s">
        <v>555</v>
      </c>
      <c r="E419" s="213">
        <v>2.6230000000000002</v>
      </c>
      <c r="F419" s="29"/>
      <c r="G419" s="29"/>
      <c r="H419" s="209" t="s">
        <v>892</v>
      </c>
    </row>
    <row r="420" spans="1:8" ht="15.6" x14ac:dyDescent="0.3">
      <c r="A420" s="29">
        <v>349</v>
      </c>
      <c r="B420" s="29">
        <v>349</v>
      </c>
      <c r="C420" s="209" t="s">
        <v>334</v>
      </c>
      <c r="D420" s="210" t="s">
        <v>554</v>
      </c>
      <c r="E420" s="213">
        <v>245.28</v>
      </c>
      <c r="F420" s="29"/>
      <c r="G420" s="29"/>
      <c r="H420" s="209" t="s">
        <v>893</v>
      </c>
    </row>
    <row r="421" spans="1:8" ht="16.2" x14ac:dyDescent="0.3">
      <c r="A421" s="29"/>
      <c r="B421" s="29"/>
      <c r="C421" s="258" t="s">
        <v>335</v>
      </c>
      <c r="D421" s="211"/>
      <c r="E421" s="212"/>
      <c r="F421" s="29"/>
      <c r="G421" s="29"/>
      <c r="H421" s="243"/>
    </row>
    <row r="422" spans="1:8" ht="15.6" x14ac:dyDescent="0.3">
      <c r="A422" s="29">
        <v>350</v>
      </c>
      <c r="B422" s="29">
        <v>350</v>
      </c>
      <c r="C422" s="209" t="s">
        <v>336</v>
      </c>
      <c r="D422" s="210" t="s">
        <v>554</v>
      </c>
      <c r="E422" s="207">
        <v>170.27</v>
      </c>
      <c r="F422" s="29"/>
      <c r="G422" s="29"/>
      <c r="H422" s="209" t="s">
        <v>894</v>
      </c>
    </row>
    <row r="423" spans="1:8" ht="15.6" x14ac:dyDescent="0.3">
      <c r="A423" s="29">
        <v>351</v>
      </c>
      <c r="B423" s="29">
        <v>351</v>
      </c>
      <c r="C423" s="209" t="s">
        <v>337</v>
      </c>
      <c r="D423" s="210" t="s">
        <v>554</v>
      </c>
      <c r="E423" s="207">
        <v>501.3</v>
      </c>
      <c r="F423" s="29"/>
      <c r="G423" s="29"/>
      <c r="H423" s="209" t="s">
        <v>895</v>
      </c>
    </row>
    <row r="424" spans="1:8" ht="16.2" x14ac:dyDescent="0.3">
      <c r="A424" s="29"/>
      <c r="B424" s="29"/>
      <c r="C424" s="266" t="s">
        <v>338</v>
      </c>
      <c r="D424" s="216"/>
      <c r="E424" s="217"/>
      <c r="F424" s="29"/>
      <c r="G424" s="29"/>
      <c r="H424" s="246"/>
    </row>
    <row r="425" spans="1:8" ht="15.6" x14ac:dyDescent="0.3">
      <c r="A425" s="29">
        <v>352</v>
      </c>
      <c r="B425" s="29">
        <v>352</v>
      </c>
      <c r="C425" s="209" t="s">
        <v>339</v>
      </c>
      <c r="D425" s="210" t="s">
        <v>554</v>
      </c>
      <c r="E425" s="207">
        <v>28.73</v>
      </c>
      <c r="F425" s="29"/>
      <c r="G425" s="29"/>
      <c r="H425" s="209" t="s">
        <v>896</v>
      </c>
    </row>
    <row r="426" spans="1:8" ht="15.6" x14ac:dyDescent="0.3">
      <c r="A426" s="29">
        <v>353</v>
      </c>
      <c r="B426" s="29">
        <v>353</v>
      </c>
      <c r="C426" s="209" t="s">
        <v>340</v>
      </c>
      <c r="D426" s="210" t="s">
        <v>554</v>
      </c>
      <c r="E426" s="207">
        <v>33.04</v>
      </c>
      <c r="F426" s="29"/>
      <c r="G426" s="29"/>
      <c r="H426" s="209" t="s">
        <v>897</v>
      </c>
    </row>
    <row r="427" spans="1:8" ht="15.6" x14ac:dyDescent="0.3">
      <c r="A427" s="29">
        <v>354</v>
      </c>
      <c r="B427" s="29">
        <v>354</v>
      </c>
      <c r="C427" s="209" t="s">
        <v>341</v>
      </c>
      <c r="D427" s="210" t="s">
        <v>554</v>
      </c>
      <c r="E427" s="207">
        <v>214.14</v>
      </c>
      <c r="F427" s="29"/>
      <c r="G427" s="29"/>
      <c r="H427" s="209" t="s">
        <v>898</v>
      </c>
    </row>
    <row r="428" spans="1:8" ht="16.2" x14ac:dyDescent="0.3">
      <c r="A428" s="29"/>
      <c r="B428" s="29"/>
      <c r="C428" s="266" t="s">
        <v>342</v>
      </c>
      <c r="D428" s="216"/>
      <c r="E428" s="217"/>
      <c r="F428" s="29"/>
      <c r="G428" s="29"/>
      <c r="H428" s="246"/>
    </row>
    <row r="429" spans="1:8" ht="15.6" x14ac:dyDescent="0.3">
      <c r="A429" s="29">
        <v>355</v>
      </c>
      <c r="B429" s="29">
        <v>355</v>
      </c>
      <c r="C429" s="245" t="s">
        <v>343</v>
      </c>
      <c r="D429" s="165" t="s">
        <v>554</v>
      </c>
      <c r="E429" s="205">
        <v>158.12</v>
      </c>
      <c r="F429" s="29"/>
      <c r="G429" s="29"/>
      <c r="H429" s="245" t="s">
        <v>899</v>
      </c>
    </row>
    <row r="430" spans="1:8" ht="15.6" x14ac:dyDescent="0.3">
      <c r="A430" s="29">
        <v>356</v>
      </c>
      <c r="B430" s="29">
        <v>356</v>
      </c>
      <c r="C430" s="245" t="s">
        <v>344</v>
      </c>
      <c r="D430" s="165" t="s">
        <v>554</v>
      </c>
      <c r="E430" s="203">
        <v>271.2</v>
      </c>
      <c r="F430" s="29"/>
      <c r="G430" s="29"/>
      <c r="H430" s="245" t="s">
        <v>900</v>
      </c>
    </row>
    <row r="431" spans="1:8" ht="15.6" x14ac:dyDescent="0.3">
      <c r="A431" s="29">
        <v>357</v>
      </c>
      <c r="B431" s="29">
        <v>357</v>
      </c>
      <c r="C431" s="245" t="s">
        <v>345</v>
      </c>
      <c r="D431" s="165" t="s">
        <v>555</v>
      </c>
      <c r="E431" s="218">
        <v>1.103</v>
      </c>
      <c r="F431" s="29"/>
      <c r="G431" s="29"/>
      <c r="H431" s="245" t="s">
        <v>901</v>
      </c>
    </row>
    <row r="432" spans="1:8" ht="15.6" x14ac:dyDescent="0.3">
      <c r="A432" s="29">
        <v>358</v>
      </c>
      <c r="B432" s="29">
        <v>358</v>
      </c>
      <c r="C432" s="245" t="s">
        <v>346</v>
      </c>
      <c r="D432" s="165" t="s">
        <v>555</v>
      </c>
      <c r="E432" s="218">
        <v>1.0349999999999999</v>
      </c>
      <c r="F432" s="29"/>
      <c r="G432" s="29"/>
      <c r="H432" s="245" t="s">
        <v>902</v>
      </c>
    </row>
    <row r="433" spans="1:8" ht="15.6" x14ac:dyDescent="0.3">
      <c r="A433" s="29">
        <v>359</v>
      </c>
      <c r="B433" s="29">
        <v>359</v>
      </c>
      <c r="C433" s="245" t="s">
        <v>347</v>
      </c>
      <c r="D433" s="165" t="s">
        <v>554</v>
      </c>
      <c r="E433" s="205">
        <v>267.86</v>
      </c>
      <c r="F433" s="29"/>
      <c r="G433" s="29"/>
      <c r="H433" s="209" t="s">
        <v>903</v>
      </c>
    </row>
    <row r="434" spans="1:8" ht="15.6" x14ac:dyDescent="0.3">
      <c r="A434" s="29">
        <v>360</v>
      </c>
      <c r="B434" s="29">
        <v>360</v>
      </c>
      <c r="C434" s="245" t="s">
        <v>348</v>
      </c>
      <c r="D434" s="165" t="s">
        <v>554</v>
      </c>
      <c r="E434" s="205">
        <v>706.53</v>
      </c>
      <c r="F434" s="29"/>
      <c r="G434" s="29"/>
      <c r="H434" s="209" t="s">
        <v>904</v>
      </c>
    </row>
    <row r="435" spans="1:8" ht="15.6" x14ac:dyDescent="0.3">
      <c r="A435" s="29">
        <v>361</v>
      </c>
      <c r="B435" s="29">
        <v>361</v>
      </c>
      <c r="C435" s="245" t="s">
        <v>349</v>
      </c>
      <c r="D435" s="165" t="s">
        <v>555</v>
      </c>
      <c r="E435" s="218">
        <v>1.3089999999999999</v>
      </c>
      <c r="F435" s="29"/>
      <c r="G435" s="29"/>
      <c r="H435" s="209" t="s">
        <v>905</v>
      </c>
    </row>
    <row r="436" spans="1:8" ht="15.6" x14ac:dyDescent="0.3">
      <c r="A436" s="29">
        <v>362</v>
      </c>
      <c r="B436" s="29">
        <v>362</v>
      </c>
      <c r="C436" s="245" t="s">
        <v>350</v>
      </c>
      <c r="D436" s="165" t="s">
        <v>562</v>
      </c>
      <c r="E436" s="218">
        <v>1.054</v>
      </c>
      <c r="F436" s="29"/>
      <c r="G436" s="29"/>
      <c r="H436" s="209" t="s">
        <v>906</v>
      </c>
    </row>
    <row r="437" spans="1:8" ht="16.2" x14ac:dyDescent="0.3">
      <c r="A437" s="29"/>
      <c r="B437" s="29"/>
      <c r="C437" s="266" t="s">
        <v>351</v>
      </c>
      <c r="D437" s="216"/>
      <c r="E437" s="217"/>
      <c r="F437" s="29"/>
      <c r="G437" s="29"/>
      <c r="H437" s="246"/>
    </row>
    <row r="438" spans="1:8" ht="15.6" x14ac:dyDescent="0.3">
      <c r="A438" s="29">
        <v>363</v>
      </c>
      <c r="B438" s="29">
        <v>363</v>
      </c>
      <c r="C438" s="208" t="s">
        <v>352</v>
      </c>
      <c r="D438" s="154" t="s">
        <v>554</v>
      </c>
      <c r="E438" s="196">
        <v>151.72999999999999</v>
      </c>
      <c r="F438" s="29"/>
      <c r="G438" s="29"/>
      <c r="H438" s="208" t="s">
        <v>907</v>
      </c>
    </row>
    <row r="439" spans="1:8" ht="15.6" x14ac:dyDescent="0.3">
      <c r="A439" s="29">
        <v>364</v>
      </c>
      <c r="B439" s="29">
        <v>364</v>
      </c>
      <c r="C439" s="208" t="s">
        <v>353</v>
      </c>
      <c r="D439" s="154" t="s">
        <v>554</v>
      </c>
      <c r="E439" s="196">
        <v>101.15</v>
      </c>
      <c r="F439" s="29"/>
      <c r="G439" s="29"/>
      <c r="H439" s="208" t="s">
        <v>908</v>
      </c>
    </row>
    <row r="440" spans="1:8" ht="15.6" x14ac:dyDescent="0.3">
      <c r="A440" s="29">
        <v>365</v>
      </c>
      <c r="B440" s="29">
        <v>365</v>
      </c>
      <c r="C440" s="208" t="s">
        <v>354</v>
      </c>
      <c r="D440" s="154" t="s">
        <v>554</v>
      </c>
      <c r="E440" s="196">
        <v>50.58</v>
      </c>
      <c r="F440" s="29"/>
      <c r="G440" s="29"/>
      <c r="H440" s="208" t="s">
        <v>909</v>
      </c>
    </row>
    <row r="441" spans="1:8" ht="15.6" x14ac:dyDescent="0.3">
      <c r="A441" s="29">
        <v>366</v>
      </c>
      <c r="B441" s="29">
        <v>366</v>
      </c>
      <c r="C441" s="208" t="s">
        <v>355</v>
      </c>
      <c r="D441" s="154" t="s">
        <v>554</v>
      </c>
      <c r="E441" s="196">
        <v>205.79</v>
      </c>
      <c r="F441" s="29"/>
      <c r="G441" s="29"/>
      <c r="H441" s="208" t="s">
        <v>910</v>
      </c>
    </row>
    <row r="442" spans="1:8" ht="15.6" x14ac:dyDescent="0.3">
      <c r="A442" s="29">
        <v>367</v>
      </c>
      <c r="B442" s="29">
        <v>367</v>
      </c>
      <c r="C442" s="209" t="s">
        <v>356</v>
      </c>
      <c r="D442" s="210" t="s">
        <v>554</v>
      </c>
      <c r="E442" s="207">
        <v>428.31</v>
      </c>
      <c r="F442" s="29"/>
      <c r="G442" s="29"/>
      <c r="H442" s="209" t="s">
        <v>911</v>
      </c>
    </row>
    <row r="443" spans="1:8" ht="15.6" x14ac:dyDescent="0.3">
      <c r="A443" s="29">
        <v>368</v>
      </c>
      <c r="B443" s="29">
        <v>368</v>
      </c>
      <c r="C443" s="209" t="s">
        <v>357</v>
      </c>
      <c r="D443" s="210" t="s">
        <v>554</v>
      </c>
      <c r="E443" s="207">
        <v>293.41000000000003</v>
      </c>
      <c r="F443" s="29"/>
      <c r="G443" s="29"/>
      <c r="H443" s="209" t="s">
        <v>912</v>
      </c>
    </row>
    <row r="444" spans="1:8" ht="15.6" x14ac:dyDescent="0.3">
      <c r="A444" s="29">
        <v>369</v>
      </c>
      <c r="B444" s="29">
        <v>369</v>
      </c>
      <c r="C444" s="209" t="s">
        <v>358</v>
      </c>
      <c r="D444" s="210" t="s">
        <v>554</v>
      </c>
      <c r="E444" s="207">
        <v>108.33</v>
      </c>
      <c r="F444" s="29"/>
      <c r="G444" s="29"/>
      <c r="H444" s="209" t="s">
        <v>913</v>
      </c>
    </row>
    <row r="445" spans="1:8" ht="15.6" x14ac:dyDescent="0.3">
      <c r="A445" s="29">
        <v>370</v>
      </c>
      <c r="B445" s="29">
        <v>370</v>
      </c>
      <c r="C445" s="209" t="s">
        <v>359</v>
      </c>
      <c r="D445" s="210" t="s">
        <v>554</v>
      </c>
      <c r="E445" s="207">
        <v>57.02</v>
      </c>
      <c r="F445" s="29"/>
      <c r="G445" s="29"/>
      <c r="H445" s="209" t="s">
        <v>914</v>
      </c>
    </row>
    <row r="446" spans="1:8" ht="15.6" x14ac:dyDescent="0.3">
      <c r="A446" s="29">
        <v>371</v>
      </c>
      <c r="B446" s="29">
        <v>371</v>
      </c>
      <c r="C446" s="209" t="s">
        <v>360</v>
      </c>
      <c r="D446" s="210" t="s">
        <v>554</v>
      </c>
      <c r="E446" s="207">
        <v>213.84</v>
      </c>
      <c r="F446" s="29"/>
      <c r="G446" s="29"/>
      <c r="H446" s="209" t="s">
        <v>915</v>
      </c>
    </row>
    <row r="447" spans="1:8" ht="15.6" x14ac:dyDescent="0.3">
      <c r="A447" s="29">
        <v>372</v>
      </c>
      <c r="B447" s="29">
        <v>372</v>
      </c>
      <c r="C447" s="209" t="s">
        <v>361</v>
      </c>
      <c r="D447" s="210" t="s">
        <v>554</v>
      </c>
      <c r="E447" s="207">
        <v>108.46</v>
      </c>
      <c r="F447" s="29"/>
      <c r="G447" s="29"/>
      <c r="H447" s="209" t="s">
        <v>916</v>
      </c>
    </row>
    <row r="448" spans="1:8" ht="15.6" x14ac:dyDescent="0.3">
      <c r="A448" s="29"/>
      <c r="B448" s="29"/>
      <c r="C448" s="266" t="s">
        <v>147</v>
      </c>
      <c r="D448" s="165"/>
      <c r="E448" s="203"/>
      <c r="F448" s="29"/>
      <c r="G448" s="29"/>
      <c r="H448" s="245"/>
    </row>
    <row r="449" spans="1:8" ht="15.6" x14ac:dyDescent="0.3">
      <c r="A449" s="29">
        <v>373</v>
      </c>
      <c r="B449" s="29">
        <v>373</v>
      </c>
      <c r="C449" s="240" t="s">
        <v>362</v>
      </c>
      <c r="D449" s="203" t="s">
        <v>551</v>
      </c>
      <c r="E449" s="203">
        <v>2597</v>
      </c>
      <c r="F449" s="29"/>
      <c r="G449" s="29"/>
      <c r="H449" s="245"/>
    </row>
    <row r="450" spans="1:8" ht="15.6" x14ac:dyDescent="0.3">
      <c r="A450" s="29">
        <v>374</v>
      </c>
      <c r="B450" s="29">
        <v>374</v>
      </c>
      <c r="C450" s="240" t="s">
        <v>363</v>
      </c>
      <c r="D450" s="203" t="s">
        <v>551</v>
      </c>
      <c r="E450" s="203">
        <v>2597</v>
      </c>
      <c r="F450" s="29"/>
      <c r="G450" s="29"/>
      <c r="H450" s="245" t="s">
        <v>917</v>
      </c>
    </row>
    <row r="451" spans="1:8" ht="15.6" x14ac:dyDescent="0.3">
      <c r="A451" s="29">
        <v>375</v>
      </c>
      <c r="B451" s="29">
        <v>375</v>
      </c>
      <c r="C451" s="240" t="s">
        <v>150</v>
      </c>
      <c r="D451" s="203" t="s">
        <v>551</v>
      </c>
      <c r="E451" s="203">
        <v>2597</v>
      </c>
      <c r="F451" s="29"/>
      <c r="G451" s="29"/>
      <c r="H451" s="245" t="s">
        <v>743</v>
      </c>
    </row>
    <row r="452" spans="1:8" ht="15.6" x14ac:dyDescent="0.3">
      <c r="A452" s="29">
        <v>376</v>
      </c>
      <c r="B452" s="29">
        <v>376</v>
      </c>
      <c r="C452" s="240" t="s">
        <v>151</v>
      </c>
      <c r="D452" s="203" t="s">
        <v>551</v>
      </c>
      <c r="E452" s="203">
        <v>2597</v>
      </c>
      <c r="F452" s="29"/>
      <c r="G452" s="29"/>
      <c r="H452" s="245" t="s">
        <v>918</v>
      </c>
    </row>
    <row r="453" spans="1:8" ht="15.6" x14ac:dyDescent="0.3">
      <c r="A453" s="29">
        <v>377</v>
      </c>
      <c r="B453" s="29">
        <v>377</v>
      </c>
      <c r="C453" s="240" t="s">
        <v>152</v>
      </c>
      <c r="D453" s="203" t="s">
        <v>551</v>
      </c>
      <c r="E453" s="203">
        <v>2597</v>
      </c>
      <c r="F453" s="29"/>
      <c r="G453" s="29"/>
      <c r="H453" s="245" t="s">
        <v>745</v>
      </c>
    </row>
    <row r="454" spans="1:8" ht="15.6" x14ac:dyDescent="0.3">
      <c r="A454" s="29">
        <v>378</v>
      </c>
      <c r="B454" s="29">
        <v>378</v>
      </c>
      <c r="C454" s="240" t="s">
        <v>153</v>
      </c>
      <c r="D454" s="203" t="s">
        <v>551</v>
      </c>
      <c r="E454" s="203">
        <v>579</v>
      </c>
      <c r="F454" s="29"/>
      <c r="G454" s="29"/>
      <c r="H454" s="245" t="s">
        <v>743</v>
      </c>
    </row>
    <row r="455" spans="1:8" ht="15.6" x14ac:dyDescent="0.3">
      <c r="A455" s="29">
        <v>379</v>
      </c>
      <c r="B455" s="29">
        <v>379</v>
      </c>
      <c r="C455" s="240" t="s">
        <v>154</v>
      </c>
      <c r="D455" s="203" t="s">
        <v>551</v>
      </c>
      <c r="E455" s="203">
        <v>579</v>
      </c>
      <c r="F455" s="29"/>
      <c r="G455" s="29"/>
      <c r="H455" s="245" t="s">
        <v>919</v>
      </c>
    </row>
    <row r="456" spans="1:8" ht="15.6" x14ac:dyDescent="0.3">
      <c r="A456" s="29">
        <v>380</v>
      </c>
      <c r="B456" s="29">
        <v>380</v>
      </c>
      <c r="C456" s="240" t="s">
        <v>155</v>
      </c>
      <c r="D456" s="203" t="s">
        <v>551</v>
      </c>
      <c r="E456" s="203">
        <v>579</v>
      </c>
      <c r="F456" s="29"/>
      <c r="G456" s="29"/>
      <c r="H456" s="245" t="s">
        <v>745</v>
      </c>
    </row>
    <row r="457" spans="1:8" ht="15.6" x14ac:dyDescent="0.3">
      <c r="A457" s="29">
        <v>381</v>
      </c>
      <c r="B457" s="29">
        <v>381</v>
      </c>
      <c r="C457" s="208" t="s">
        <v>159</v>
      </c>
      <c r="D457" s="154" t="s">
        <v>552</v>
      </c>
      <c r="E457" s="193">
        <v>200</v>
      </c>
      <c r="F457" s="29"/>
      <c r="G457" s="29"/>
      <c r="H457" s="208"/>
    </row>
    <row r="458" spans="1:8" ht="15.6" x14ac:dyDescent="0.3">
      <c r="A458" s="29">
        <v>382</v>
      </c>
      <c r="B458" s="29">
        <v>382</v>
      </c>
      <c r="C458" s="208" t="s">
        <v>160</v>
      </c>
      <c r="D458" s="154" t="s">
        <v>552</v>
      </c>
      <c r="E458" s="193">
        <v>3</v>
      </c>
      <c r="F458" s="29"/>
      <c r="G458" s="29"/>
      <c r="H458" s="208" t="s">
        <v>920</v>
      </c>
    </row>
    <row r="459" spans="1:8" ht="15.6" x14ac:dyDescent="0.3">
      <c r="A459" s="29"/>
      <c r="B459" s="29"/>
      <c r="C459" s="258" t="s">
        <v>170</v>
      </c>
      <c r="D459" s="193"/>
      <c r="E459" s="193"/>
      <c r="F459" s="29"/>
      <c r="G459" s="29"/>
      <c r="H459" s="208"/>
    </row>
    <row r="460" spans="1:8" ht="15.6" x14ac:dyDescent="0.3">
      <c r="A460" s="29">
        <v>383</v>
      </c>
      <c r="B460" s="29">
        <v>383</v>
      </c>
      <c r="C460" s="208" t="s">
        <v>364</v>
      </c>
      <c r="D460" s="193" t="s">
        <v>555</v>
      </c>
      <c r="E460" s="200">
        <v>1.589</v>
      </c>
      <c r="F460" s="29"/>
      <c r="G460" s="29"/>
      <c r="H460" s="208" t="s">
        <v>921</v>
      </c>
    </row>
    <row r="461" spans="1:8" ht="15.6" x14ac:dyDescent="0.3">
      <c r="A461" s="29">
        <v>384</v>
      </c>
      <c r="B461" s="29">
        <v>384</v>
      </c>
      <c r="C461" s="208" t="s">
        <v>365</v>
      </c>
      <c r="D461" s="193" t="s">
        <v>551</v>
      </c>
      <c r="E461" s="200">
        <v>217.36</v>
      </c>
      <c r="F461" s="29"/>
      <c r="G461" s="29"/>
      <c r="H461" s="208" t="s">
        <v>758</v>
      </c>
    </row>
    <row r="462" spans="1:8" ht="15.6" x14ac:dyDescent="0.3">
      <c r="A462" s="29">
        <v>385</v>
      </c>
      <c r="B462" s="29">
        <v>385</v>
      </c>
      <c r="C462" s="208" t="s">
        <v>173</v>
      </c>
      <c r="D462" s="193" t="s">
        <v>551</v>
      </c>
      <c r="E462" s="200">
        <v>60.365000000000002</v>
      </c>
      <c r="F462" s="29"/>
      <c r="G462" s="29"/>
      <c r="H462" s="208" t="s">
        <v>922</v>
      </c>
    </row>
    <row r="463" spans="1:8" ht="15.6" x14ac:dyDescent="0.3">
      <c r="A463" s="29">
        <v>386</v>
      </c>
      <c r="B463" s="29">
        <v>386</v>
      </c>
      <c r="C463" s="208" t="s">
        <v>174</v>
      </c>
      <c r="D463" s="193" t="s">
        <v>551</v>
      </c>
      <c r="E463" s="193">
        <v>4.8</v>
      </c>
      <c r="F463" s="29"/>
      <c r="G463" s="29"/>
      <c r="H463" s="208" t="s">
        <v>923</v>
      </c>
    </row>
    <row r="464" spans="1:8" ht="15.6" x14ac:dyDescent="0.3">
      <c r="A464" s="29">
        <v>387</v>
      </c>
      <c r="B464" s="29">
        <v>387</v>
      </c>
      <c r="C464" s="208" t="s">
        <v>366</v>
      </c>
      <c r="D464" s="193" t="s">
        <v>553</v>
      </c>
      <c r="E464" s="200">
        <v>53.19</v>
      </c>
      <c r="F464" s="29"/>
      <c r="G464" s="29"/>
      <c r="H464" s="208" t="s">
        <v>924</v>
      </c>
    </row>
    <row r="465" spans="1:8" ht="15.6" x14ac:dyDescent="0.3">
      <c r="A465" s="29">
        <v>388</v>
      </c>
      <c r="B465" s="29">
        <v>388</v>
      </c>
      <c r="C465" s="208" t="s">
        <v>367</v>
      </c>
      <c r="D465" s="193" t="s">
        <v>553</v>
      </c>
      <c r="E465" s="196">
        <v>18.87</v>
      </c>
      <c r="F465" s="29"/>
      <c r="G465" s="29"/>
      <c r="H465" s="208" t="s">
        <v>925</v>
      </c>
    </row>
    <row r="466" spans="1:8" ht="16.2" x14ac:dyDescent="0.3">
      <c r="A466" s="29"/>
      <c r="B466" s="29"/>
      <c r="C466" s="257" t="s">
        <v>177</v>
      </c>
      <c r="D466" s="219"/>
      <c r="E466" s="219"/>
      <c r="F466" s="29"/>
      <c r="G466" s="29"/>
      <c r="H466" s="245" t="s">
        <v>926</v>
      </c>
    </row>
    <row r="467" spans="1:8" ht="16.2" x14ac:dyDescent="0.3">
      <c r="A467" s="29"/>
      <c r="B467" s="29"/>
      <c r="C467" s="257" t="s">
        <v>368</v>
      </c>
      <c r="D467" s="219"/>
      <c r="E467" s="219"/>
      <c r="F467" s="29"/>
      <c r="G467" s="29"/>
      <c r="H467" s="245"/>
    </row>
    <row r="468" spans="1:8" ht="15.6" x14ac:dyDescent="0.3">
      <c r="A468" s="29">
        <v>389</v>
      </c>
      <c r="B468" s="29">
        <v>389</v>
      </c>
      <c r="C468" s="209" t="s">
        <v>178</v>
      </c>
      <c r="D468" s="206" t="s">
        <v>551</v>
      </c>
      <c r="E468" s="206">
        <v>2575.6</v>
      </c>
      <c r="F468" s="29"/>
      <c r="G468" s="29"/>
      <c r="H468" s="209" t="s">
        <v>927</v>
      </c>
    </row>
    <row r="469" spans="1:8" ht="15.6" x14ac:dyDescent="0.3">
      <c r="A469" s="29">
        <v>390</v>
      </c>
      <c r="B469" s="29">
        <v>390</v>
      </c>
      <c r="C469" s="209" t="s">
        <v>369</v>
      </c>
      <c r="D469" s="206" t="s">
        <v>551</v>
      </c>
      <c r="E469" s="206">
        <v>2571.6999999999998</v>
      </c>
      <c r="F469" s="29"/>
      <c r="G469" s="29"/>
      <c r="H469" s="209" t="s">
        <v>928</v>
      </c>
    </row>
    <row r="470" spans="1:8" ht="15.6" x14ac:dyDescent="0.3">
      <c r="A470" s="29">
        <v>391</v>
      </c>
      <c r="B470" s="29">
        <v>391</v>
      </c>
      <c r="C470" s="209" t="s">
        <v>370</v>
      </c>
      <c r="D470" s="206" t="s">
        <v>551</v>
      </c>
      <c r="E470" s="206">
        <v>2571.6999999999998</v>
      </c>
      <c r="F470" s="29"/>
      <c r="G470" s="29"/>
      <c r="H470" s="209" t="s">
        <v>929</v>
      </c>
    </row>
    <row r="471" spans="1:8" ht="15.6" x14ac:dyDescent="0.3">
      <c r="A471" s="29">
        <v>392</v>
      </c>
      <c r="B471" s="29">
        <v>392</v>
      </c>
      <c r="C471" s="245" t="s">
        <v>182</v>
      </c>
      <c r="D471" s="203" t="s">
        <v>551</v>
      </c>
      <c r="E471" s="205">
        <v>2571.6999999999998</v>
      </c>
      <c r="F471" s="29"/>
      <c r="G471" s="29"/>
      <c r="H471" s="245" t="s">
        <v>930</v>
      </c>
    </row>
    <row r="472" spans="1:8" ht="15.6" x14ac:dyDescent="0.3">
      <c r="A472" s="29">
        <v>393</v>
      </c>
      <c r="B472" s="29">
        <v>393</v>
      </c>
      <c r="C472" s="245" t="s">
        <v>183</v>
      </c>
      <c r="D472" s="203" t="s">
        <v>552</v>
      </c>
      <c r="E472" s="203">
        <v>1</v>
      </c>
      <c r="F472" s="29"/>
      <c r="G472" s="29"/>
      <c r="H472" s="245" t="s">
        <v>931</v>
      </c>
    </row>
    <row r="473" spans="1:8" ht="15.6" x14ac:dyDescent="0.3">
      <c r="A473" s="29">
        <v>394</v>
      </c>
      <c r="B473" s="29">
        <v>394</v>
      </c>
      <c r="C473" s="245" t="s">
        <v>184</v>
      </c>
      <c r="D473" s="203" t="s">
        <v>552</v>
      </c>
      <c r="E473" s="203">
        <v>1</v>
      </c>
      <c r="F473" s="29"/>
      <c r="G473" s="29"/>
      <c r="H473" s="245" t="s">
        <v>932</v>
      </c>
    </row>
    <row r="474" spans="1:8" ht="15.6" x14ac:dyDescent="0.3">
      <c r="A474" s="29">
        <v>395</v>
      </c>
      <c r="B474" s="29">
        <v>395</v>
      </c>
      <c r="C474" s="245" t="s">
        <v>185</v>
      </c>
      <c r="D474" s="203" t="s">
        <v>552</v>
      </c>
      <c r="E474" s="203">
        <v>1</v>
      </c>
      <c r="F474" s="29"/>
      <c r="G474" s="29"/>
      <c r="H474" s="245" t="s">
        <v>933</v>
      </c>
    </row>
    <row r="475" spans="1:8" ht="16.2" x14ac:dyDescent="0.3">
      <c r="A475" s="29"/>
      <c r="B475" s="29"/>
      <c r="C475" s="257" t="s">
        <v>236</v>
      </c>
      <c r="D475" s="195"/>
      <c r="E475" s="195"/>
      <c r="F475" s="29"/>
      <c r="G475" s="29"/>
      <c r="H475" s="243"/>
    </row>
    <row r="476" spans="1:8" ht="15.6" x14ac:dyDescent="0.3">
      <c r="A476" s="29">
        <v>396</v>
      </c>
      <c r="B476" s="29">
        <v>396</v>
      </c>
      <c r="C476" s="208" t="s">
        <v>366</v>
      </c>
      <c r="D476" s="193" t="s">
        <v>553</v>
      </c>
      <c r="E476" s="196">
        <v>62.43</v>
      </c>
      <c r="F476" s="29"/>
      <c r="G476" s="29"/>
      <c r="H476" s="208" t="s">
        <v>934</v>
      </c>
    </row>
    <row r="477" spans="1:8" ht="15.6" x14ac:dyDescent="0.3">
      <c r="A477" s="29">
        <v>397</v>
      </c>
      <c r="B477" s="29">
        <v>397</v>
      </c>
      <c r="C477" s="208" t="s">
        <v>371</v>
      </c>
      <c r="D477" s="193" t="s">
        <v>553</v>
      </c>
      <c r="E477" s="196">
        <v>296.64999999999998</v>
      </c>
      <c r="F477" s="29"/>
      <c r="G477" s="29"/>
      <c r="H477" s="208" t="s">
        <v>935</v>
      </c>
    </row>
    <row r="478" spans="1:8" ht="16.2" x14ac:dyDescent="0.3">
      <c r="A478" s="29"/>
      <c r="B478" s="29"/>
      <c r="C478" s="261" t="s">
        <v>191</v>
      </c>
      <c r="D478" s="195"/>
      <c r="E478" s="195"/>
      <c r="F478" s="29"/>
      <c r="G478" s="29"/>
      <c r="H478" s="267"/>
    </row>
    <row r="479" spans="1:8" ht="16.2" x14ac:dyDescent="0.3">
      <c r="A479" s="29"/>
      <c r="B479" s="29"/>
      <c r="C479" s="261" t="s">
        <v>372</v>
      </c>
      <c r="D479" s="195"/>
      <c r="E479" s="195"/>
      <c r="F479" s="29"/>
      <c r="G479" s="29"/>
      <c r="H479" s="245"/>
    </row>
    <row r="480" spans="1:8" ht="15.6" x14ac:dyDescent="0.3">
      <c r="A480" s="29">
        <v>398</v>
      </c>
      <c r="B480" s="29">
        <v>398</v>
      </c>
      <c r="C480" s="245" t="s">
        <v>373</v>
      </c>
      <c r="D480" s="193" t="s">
        <v>551</v>
      </c>
      <c r="E480" s="193">
        <v>30.3</v>
      </c>
      <c r="F480" s="29"/>
      <c r="G480" s="29"/>
      <c r="H480" s="208" t="s">
        <v>936</v>
      </c>
    </row>
    <row r="481" spans="1:8" ht="15.6" x14ac:dyDescent="0.3">
      <c r="A481" s="29">
        <v>399</v>
      </c>
      <c r="B481" s="29">
        <v>399</v>
      </c>
      <c r="C481" s="245" t="s">
        <v>374</v>
      </c>
      <c r="D481" s="193" t="s">
        <v>563</v>
      </c>
      <c r="E481" s="220">
        <v>101.1</v>
      </c>
      <c r="F481" s="29"/>
      <c r="G481" s="29"/>
      <c r="H481" s="245" t="s">
        <v>937</v>
      </c>
    </row>
    <row r="482" spans="1:8" ht="15.6" x14ac:dyDescent="0.3">
      <c r="A482" s="29">
        <v>400</v>
      </c>
      <c r="B482" s="29">
        <v>400</v>
      </c>
      <c r="C482" s="245" t="s">
        <v>375</v>
      </c>
      <c r="D482" s="193" t="s">
        <v>563</v>
      </c>
      <c r="E482" s="220">
        <v>101.1</v>
      </c>
      <c r="F482" s="29"/>
      <c r="G482" s="29"/>
      <c r="H482" s="245" t="s">
        <v>938</v>
      </c>
    </row>
    <row r="483" spans="1:8" ht="16.2" x14ac:dyDescent="0.3">
      <c r="A483" s="29"/>
      <c r="B483" s="29"/>
      <c r="C483" s="261" t="s">
        <v>376</v>
      </c>
      <c r="D483" s="220"/>
      <c r="E483" s="220"/>
      <c r="F483" s="29"/>
      <c r="G483" s="29"/>
      <c r="H483" s="245"/>
    </row>
    <row r="484" spans="1:8" ht="15.6" x14ac:dyDescent="0.3">
      <c r="A484" s="29">
        <v>401</v>
      </c>
      <c r="B484" s="29">
        <v>401</v>
      </c>
      <c r="C484" s="208" t="s">
        <v>377</v>
      </c>
      <c r="D484" s="221" t="s">
        <v>553</v>
      </c>
      <c r="E484" s="221">
        <v>118.9</v>
      </c>
      <c r="F484" s="29"/>
      <c r="G484" s="29"/>
      <c r="H484" s="208" t="s">
        <v>939</v>
      </c>
    </row>
    <row r="485" spans="1:8" ht="15.6" x14ac:dyDescent="0.3">
      <c r="A485" s="29"/>
      <c r="B485" s="29"/>
      <c r="C485" s="258" t="s">
        <v>378</v>
      </c>
      <c r="D485" s="221"/>
      <c r="E485" s="221"/>
      <c r="F485" s="29"/>
      <c r="G485" s="29"/>
      <c r="H485" s="208"/>
    </row>
    <row r="486" spans="1:8" ht="15.6" x14ac:dyDescent="0.3">
      <c r="A486" s="29">
        <v>402</v>
      </c>
      <c r="B486" s="29">
        <v>402</v>
      </c>
      <c r="C486" s="245" t="s">
        <v>373</v>
      </c>
      <c r="D486" s="193" t="s">
        <v>551</v>
      </c>
      <c r="E486" s="193">
        <v>156</v>
      </c>
      <c r="F486" s="29"/>
      <c r="G486" s="29"/>
      <c r="H486" s="208" t="s">
        <v>940</v>
      </c>
    </row>
    <row r="487" spans="1:8" ht="15.6" x14ac:dyDescent="0.3">
      <c r="A487" s="29">
        <v>403</v>
      </c>
      <c r="B487" s="29">
        <v>403</v>
      </c>
      <c r="C487" s="245" t="s">
        <v>379</v>
      </c>
      <c r="D487" s="193" t="s">
        <v>563</v>
      </c>
      <c r="E487" s="220">
        <v>278.5</v>
      </c>
      <c r="F487" s="29"/>
      <c r="G487" s="29"/>
      <c r="H487" s="208" t="s">
        <v>941</v>
      </c>
    </row>
    <row r="488" spans="1:8" ht="15.6" x14ac:dyDescent="0.3">
      <c r="A488" s="29">
        <v>404</v>
      </c>
      <c r="B488" s="29">
        <v>404</v>
      </c>
      <c r="C488" s="245" t="s">
        <v>380</v>
      </c>
      <c r="D488" s="193" t="s">
        <v>563</v>
      </c>
      <c r="E488" s="220">
        <v>278.5</v>
      </c>
      <c r="F488" s="29"/>
      <c r="G488" s="29"/>
      <c r="H488" s="208" t="s">
        <v>942</v>
      </c>
    </row>
    <row r="489" spans="1:8" ht="16.2" x14ac:dyDescent="0.3">
      <c r="A489" s="29"/>
      <c r="B489" s="29"/>
      <c r="C489" s="261" t="s">
        <v>381</v>
      </c>
      <c r="D489" s="203"/>
      <c r="E489" s="203"/>
      <c r="F489" s="29"/>
      <c r="G489" s="29"/>
      <c r="H489" s="245"/>
    </row>
    <row r="490" spans="1:8" ht="15.6" x14ac:dyDescent="0.3">
      <c r="A490" s="29">
        <v>405</v>
      </c>
      <c r="B490" s="29">
        <v>405</v>
      </c>
      <c r="C490" s="245" t="s">
        <v>382</v>
      </c>
      <c r="D490" s="203" t="s">
        <v>554</v>
      </c>
      <c r="E490" s="205">
        <v>385.31</v>
      </c>
      <c r="F490" s="29"/>
      <c r="G490" s="29"/>
      <c r="H490" s="245" t="s">
        <v>943</v>
      </c>
    </row>
    <row r="491" spans="1:8" ht="15.6" x14ac:dyDescent="0.3">
      <c r="A491" s="29">
        <v>406</v>
      </c>
      <c r="B491" s="29">
        <v>406</v>
      </c>
      <c r="C491" s="245" t="s">
        <v>373</v>
      </c>
      <c r="D491" s="193" t="s">
        <v>551</v>
      </c>
      <c r="E491" s="200">
        <v>38.527999999999999</v>
      </c>
      <c r="F491" s="29"/>
      <c r="G491" s="29"/>
      <c r="H491" s="245" t="s">
        <v>944</v>
      </c>
    </row>
    <row r="492" spans="1:8" ht="15.6" x14ac:dyDescent="0.3">
      <c r="A492" s="29">
        <v>407</v>
      </c>
      <c r="B492" s="29">
        <v>407</v>
      </c>
      <c r="C492" s="245" t="s">
        <v>383</v>
      </c>
      <c r="D492" s="193" t="s">
        <v>551</v>
      </c>
      <c r="E492" s="196">
        <v>44.03</v>
      </c>
      <c r="F492" s="29"/>
      <c r="G492" s="29"/>
      <c r="H492" s="245" t="s">
        <v>945</v>
      </c>
    </row>
    <row r="493" spans="1:8" ht="15.6" x14ac:dyDescent="0.3">
      <c r="A493" s="29">
        <v>408</v>
      </c>
      <c r="B493" s="29">
        <v>408</v>
      </c>
      <c r="C493" s="245" t="s">
        <v>384</v>
      </c>
      <c r="D493" s="203" t="s">
        <v>553</v>
      </c>
      <c r="E493" s="203">
        <v>68.8</v>
      </c>
      <c r="F493" s="29"/>
      <c r="G493" s="29"/>
      <c r="H493" s="245" t="s">
        <v>946</v>
      </c>
    </row>
    <row r="494" spans="1:8" ht="15.6" x14ac:dyDescent="0.3">
      <c r="A494" s="29">
        <v>409</v>
      </c>
      <c r="B494" s="29">
        <v>409</v>
      </c>
      <c r="C494" s="245" t="s">
        <v>203</v>
      </c>
      <c r="D494" s="203" t="s">
        <v>553</v>
      </c>
      <c r="E494" s="203">
        <v>270.89999999999998</v>
      </c>
      <c r="F494" s="29"/>
      <c r="G494" s="29"/>
      <c r="H494" s="245" t="s">
        <v>947</v>
      </c>
    </row>
    <row r="495" spans="1:8" ht="15.6" x14ac:dyDescent="0.3">
      <c r="A495" s="29">
        <v>410</v>
      </c>
      <c r="B495" s="29">
        <v>410</v>
      </c>
      <c r="C495" s="245" t="s">
        <v>213</v>
      </c>
      <c r="D495" s="203" t="s">
        <v>564</v>
      </c>
      <c r="E495" s="203" t="s">
        <v>577</v>
      </c>
      <c r="F495" s="29"/>
      <c r="G495" s="29"/>
      <c r="H495" s="245" t="s">
        <v>948</v>
      </c>
    </row>
    <row r="496" spans="1:8" ht="15.6" x14ac:dyDescent="0.3">
      <c r="A496" s="29">
        <v>411</v>
      </c>
      <c r="B496" s="29">
        <v>411</v>
      </c>
      <c r="C496" s="245" t="s">
        <v>385</v>
      </c>
      <c r="D496" s="203" t="s">
        <v>552</v>
      </c>
      <c r="E496" s="203">
        <v>8</v>
      </c>
      <c r="F496" s="29"/>
      <c r="G496" s="29"/>
      <c r="H496" s="245" t="s">
        <v>949</v>
      </c>
    </row>
    <row r="497" spans="1:8" ht="15.6" x14ac:dyDescent="0.3">
      <c r="A497" s="29">
        <v>412</v>
      </c>
      <c r="B497" s="29">
        <v>412</v>
      </c>
      <c r="C497" s="208" t="s">
        <v>386</v>
      </c>
      <c r="D497" s="221" t="s">
        <v>552</v>
      </c>
      <c r="E497" s="221">
        <v>16</v>
      </c>
      <c r="F497" s="29"/>
      <c r="G497" s="29"/>
      <c r="H497" s="208" t="s">
        <v>950</v>
      </c>
    </row>
    <row r="498" spans="1:8" ht="15.6" x14ac:dyDescent="0.3">
      <c r="A498" s="29"/>
      <c r="B498" s="29"/>
      <c r="C498" s="258" t="s">
        <v>230</v>
      </c>
      <c r="D498" s="195"/>
      <c r="E498" s="199"/>
      <c r="F498" s="29"/>
      <c r="G498" s="29"/>
      <c r="H498" s="267"/>
    </row>
    <row r="499" spans="1:8" ht="15.6" x14ac:dyDescent="0.3">
      <c r="A499" s="29">
        <v>413</v>
      </c>
      <c r="B499" s="29">
        <v>413</v>
      </c>
      <c r="C499" s="208" t="s">
        <v>230</v>
      </c>
      <c r="D499" s="221" t="s">
        <v>565</v>
      </c>
      <c r="E499" s="222" t="s">
        <v>578</v>
      </c>
      <c r="F499" s="29"/>
      <c r="G499" s="29"/>
      <c r="H499" s="208" t="s">
        <v>951</v>
      </c>
    </row>
    <row r="500" spans="1:8" ht="15.6" x14ac:dyDescent="0.3">
      <c r="A500" s="29">
        <v>414</v>
      </c>
      <c r="B500" s="29">
        <v>414</v>
      </c>
      <c r="C500" s="208" t="s">
        <v>231</v>
      </c>
      <c r="D500" s="221" t="s">
        <v>554</v>
      </c>
      <c r="E500" s="223">
        <v>17.440000000000001</v>
      </c>
      <c r="F500" s="29"/>
      <c r="G500" s="29"/>
      <c r="H500" s="208" t="s">
        <v>952</v>
      </c>
    </row>
    <row r="501" spans="1:8" ht="15.6" x14ac:dyDescent="0.3">
      <c r="A501" s="29">
        <v>415</v>
      </c>
      <c r="B501" s="29">
        <v>415</v>
      </c>
      <c r="C501" s="245" t="s">
        <v>387</v>
      </c>
      <c r="D501" s="203" t="s">
        <v>551</v>
      </c>
      <c r="E501" s="203">
        <v>8</v>
      </c>
      <c r="F501" s="29"/>
      <c r="G501" s="29"/>
      <c r="H501" s="245" t="s">
        <v>953</v>
      </c>
    </row>
    <row r="502" spans="1:8" ht="15.6" x14ac:dyDescent="0.3">
      <c r="A502" s="29">
        <v>416</v>
      </c>
      <c r="B502" s="29">
        <v>416</v>
      </c>
      <c r="C502" s="245" t="s">
        <v>388</v>
      </c>
      <c r="D502" s="203" t="s">
        <v>551</v>
      </c>
      <c r="E502" s="203">
        <v>8</v>
      </c>
      <c r="F502" s="29"/>
      <c r="G502" s="29"/>
      <c r="H502" s="245" t="s">
        <v>954</v>
      </c>
    </row>
    <row r="503" spans="1:8" ht="15.6" x14ac:dyDescent="0.3">
      <c r="A503" s="29">
        <v>417</v>
      </c>
      <c r="B503" s="29">
        <v>417</v>
      </c>
      <c r="C503" s="245" t="s">
        <v>389</v>
      </c>
      <c r="D503" s="203" t="s">
        <v>551</v>
      </c>
      <c r="E503" s="207">
        <v>8.56</v>
      </c>
      <c r="F503" s="29"/>
      <c r="G503" s="29"/>
      <c r="H503" s="245" t="s">
        <v>955</v>
      </c>
    </row>
    <row r="504" spans="1:8" ht="15.6" x14ac:dyDescent="0.3">
      <c r="A504" s="29"/>
      <c r="B504" s="29"/>
      <c r="C504" s="258" t="s">
        <v>240</v>
      </c>
      <c r="D504" s="195"/>
      <c r="E504" s="199"/>
      <c r="F504" s="29"/>
      <c r="G504" s="29"/>
      <c r="H504" s="267"/>
    </row>
    <row r="505" spans="1:8" ht="15.6" x14ac:dyDescent="0.3">
      <c r="A505" s="29">
        <v>418</v>
      </c>
      <c r="B505" s="29">
        <v>418</v>
      </c>
      <c r="C505" s="208" t="s">
        <v>240</v>
      </c>
      <c r="D505" s="221" t="s">
        <v>554</v>
      </c>
      <c r="E505" s="224">
        <v>482.45</v>
      </c>
      <c r="F505" s="29"/>
      <c r="G505" s="29"/>
      <c r="H505" s="208" t="s">
        <v>956</v>
      </c>
    </row>
    <row r="506" spans="1:8" ht="15.6" x14ac:dyDescent="0.3">
      <c r="A506" s="29">
        <v>419</v>
      </c>
      <c r="B506" s="29">
        <v>419</v>
      </c>
      <c r="C506" s="208" t="s">
        <v>231</v>
      </c>
      <c r="D506" s="193" t="s">
        <v>554</v>
      </c>
      <c r="E506" s="193">
        <v>10.9</v>
      </c>
      <c r="F506" s="29"/>
      <c r="G506" s="29"/>
      <c r="H506" s="208" t="s">
        <v>957</v>
      </c>
    </row>
    <row r="507" spans="1:8" ht="15.6" x14ac:dyDescent="0.3">
      <c r="A507" s="29">
        <v>420</v>
      </c>
      <c r="B507" s="29">
        <v>420</v>
      </c>
      <c r="C507" s="245" t="s">
        <v>390</v>
      </c>
      <c r="D507" s="203" t="s">
        <v>551</v>
      </c>
      <c r="E507" s="205">
        <v>21.47</v>
      </c>
      <c r="F507" s="29"/>
      <c r="G507" s="29"/>
      <c r="H507" s="245" t="s">
        <v>958</v>
      </c>
    </row>
    <row r="508" spans="1:8" ht="15.6" x14ac:dyDescent="0.3">
      <c r="A508" s="29">
        <v>421</v>
      </c>
      <c r="B508" s="29">
        <v>421</v>
      </c>
      <c r="C508" s="245" t="s">
        <v>391</v>
      </c>
      <c r="D508" s="203" t="s">
        <v>551</v>
      </c>
      <c r="E508" s="205">
        <v>21.47</v>
      </c>
      <c r="F508" s="29"/>
      <c r="G508" s="29"/>
      <c r="H508" s="245" t="s">
        <v>959</v>
      </c>
    </row>
    <row r="509" spans="1:8" ht="15.6" x14ac:dyDescent="0.3">
      <c r="A509" s="29">
        <v>422</v>
      </c>
      <c r="B509" s="29">
        <v>422</v>
      </c>
      <c r="C509" s="245" t="s">
        <v>392</v>
      </c>
      <c r="D509" s="203" t="s">
        <v>551</v>
      </c>
      <c r="E509" s="207">
        <v>20.05</v>
      </c>
      <c r="F509" s="29"/>
      <c r="G509" s="29"/>
      <c r="H509" s="245" t="s">
        <v>960</v>
      </c>
    </row>
    <row r="510" spans="1:8" ht="16.2" x14ac:dyDescent="0.3">
      <c r="A510" s="29"/>
      <c r="B510" s="29"/>
      <c r="C510" s="257" t="s">
        <v>236</v>
      </c>
      <c r="D510" s="195"/>
      <c r="E510" s="225"/>
      <c r="F510" s="29"/>
      <c r="G510" s="29"/>
      <c r="H510" s="243"/>
    </row>
    <row r="511" spans="1:8" ht="15.6" x14ac:dyDescent="0.3">
      <c r="A511" s="29">
        <v>423</v>
      </c>
      <c r="B511" s="29">
        <v>423</v>
      </c>
      <c r="C511" s="208" t="s">
        <v>366</v>
      </c>
      <c r="D511" s="221" t="s">
        <v>553</v>
      </c>
      <c r="E511" s="224">
        <v>52.73</v>
      </c>
      <c r="F511" s="29"/>
      <c r="G511" s="29"/>
      <c r="H511" s="208" t="s">
        <v>961</v>
      </c>
    </row>
    <row r="512" spans="1:8" ht="15.6" x14ac:dyDescent="0.3">
      <c r="A512" s="29">
        <v>424</v>
      </c>
      <c r="B512" s="29">
        <v>424</v>
      </c>
      <c r="C512" s="208" t="s">
        <v>393</v>
      </c>
      <c r="D512" s="221" t="s">
        <v>553</v>
      </c>
      <c r="E512" s="224">
        <v>53.73</v>
      </c>
      <c r="F512" s="29"/>
      <c r="G512" s="29"/>
      <c r="H512" s="208" t="s">
        <v>962</v>
      </c>
    </row>
    <row r="513" spans="1:8" ht="16.2" x14ac:dyDescent="0.3">
      <c r="A513" s="29"/>
      <c r="B513" s="29"/>
      <c r="C513" s="257" t="s">
        <v>243</v>
      </c>
      <c r="D513" s="195"/>
      <c r="E513" s="195"/>
      <c r="F513" s="29"/>
      <c r="G513" s="29"/>
      <c r="H513" s="267"/>
    </row>
    <row r="514" spans="1:8" ht="15.6" x14ac:dyDescent="0.3">
      <c r="A514" s="29">
        <v>425</v>
      </c>
      <c r="B514" s="29">
        <v>425</v>
      </c>
      <c r="C514" s="208" t="s">
        <v>394</v>
      </c>
      <c r="D514" s="193" t="s">
        <v>554</v>
      </c>
      <c r="E514" s="200">
        <v>632.65</v>
      </c>
      <c r="F514" s="29"/>
      <c r="G514" s="29"/>
      <c r="H514" s="208" t="s">
        <v>963</v>
      </c>
    </row>
    <row r="515" spans="1:8" ht="15.6" x14ac:dyDescent="0.3">
      <c r="A515" s="29">
        <v>426</v>
      </c>
      <c r="B515" s="29">
        <v>426</v>
      </c>
      <c r="C515" s="245" t="s">
        <v>395</v>
      </c>
      <c r="D515" s="203" t="s">
        <v>551</v>
      </c>
      <c r="E515" s="203">
        <v>55.5</v>
      </c>
      <c r="F515" s="29"/>
      <c r="G515" s="29"/>
      <c r="H515" s="245" t="s">
        <v>953</v>
      </c>
    </row>
    <row r="516" spans="1:8" ht="15.6" x14ac:dyDescent="0.3">
      <c r="A516" s="29">
        <v>427</v>
      </c>
      <c r="B516" s="29">
        <v>427</v>
      </c>
      <c r="C516" s="245" t="s">
        <v>396</v>
      </c>
      <c r="D516" s="203" t="s">
        <v>551</v>
      </c>
      <c r="E516" s="203">
        <v>55.5</v>
      </c>
      <c r="F516" s="29"/>
      <c r="G516" s="29"/>
      <c r="H516" s="245" t="s">
        <v>964</v>
      </c>
    </row>
    <row r="517" spans="1:8" ht="15.6" x14ac:dyDescent="0.3">
      <c r="A517" s="29">
        <v>428</v>
      </c>
      <c r="B517" s="29">
        <v>428</v>
      </c>
      <c r="C517" s="245" t="s">
        <v>397</v>
      </c>
      <c r="D517" s="203" t="s">
        <v>551</v>
      </c>
      <c r="E517" s="203">
        <v>5.8</v>
      </c>
      <c r="F517" s="29"/>
      <c r="G517" s="29"/>
      <c r="H517" s="245" t="s">
        <v>953</v>
      </c>
    </row>
    <row r="518" spans="1:8" ht="15.6" x14ac:dyDescent="0.3">
      <c r="A518" s="29">
        <v>429</v>
      </c>
      <c r="B518" s="29">
        <v>429</v>
      </c>
      <c r="C518" s="245" t="s">
        <v>398</v>
      </c>
      <c r="D518" s="203" t="s">
        <v>551</v>
      </c>
      <c r="E518" s="203">
        <v>5.8</v>
      </c>
      <c r="F518" s="29"/>
      <c r="G518" s="29"/>
      <c r="H518" s="245" t="s">
        <v>964</v>
      </c>
    </row>
    <row r="519" spans="1:8" ht="15.6" x14ac:dyDescent="0.3">
      <c r="A519" s="29"/>
      <c r="B519" s="29"/>
      <c r="C519" s="268" t="s">
        <v>399</v>
      </c>
      <c r="D519" s="203"/>
      <c r="E519" s="203"/>
      <c r="F519" s="29"/>
      <c r="G519" s="29"/>
      <c r="H519" s="245"/>
    </row>
    <row r="520" spans="1:8" ht="15.6" x14ac:dyDescent="0.3">
      <c r="A520" s="29">
        <v>430</v>
      </c>
      <c r="B520" s="29">
        <v>430</v>
      </c>
      <c r="C520" s="245" t="s">
        <v>247</v>
      </c>
      <c r="D520" s="203" t="s">
        <v>555</v>
      </c>
      <c r="E520" s="218">
        <v>12.023999999999999</v>
      </c>
      <c r="F520" s="29"/>
      <c r="G520" s="29"/>
      <c r="H520" s="245"/>
    </row>
    <row r="521" spans="1:8" ht="15.6" x14ac:dyDescent="0.3">
      <c r="A521" s="29">
        <v>431</v>
      </c>
      <c r="B521" s="29">
        <v>431</v>
      </c>
      <c r="C521" s="245" t="s">
        <v>248</v>
      </c>
      <c r="D521" s="203" t="s">
        <v>555</v>
      </c>
      <c r="E521" s="218">
        <v>12.023999999999999</v>
      </c>
      <c r="F521" s="29"/>
      <c r="G521" s="29"/>
      <c r="H521" s="245"/>
    </row>
    <row r="522" spans="1:8" ht="15.6" x14ac:dyDescent="0.3">
      <c r="A522" s="29">
        <v>432</v>
      </c>
      <c r="B522" s="29">
        <v>432</v>
      </c>
      <c r="C522" s="245" t="s">
        <v>249</v>
      </c>
      <c r="D522" s="203" t="s">
        <v>555</v>
      </c>
      <c r="E522" s="218">
        <v>12.023999999999999</v>
      </c>
      <c r="F522" s="29"/>
      <c r="G522" s="29"/>
      <c r="H522" s="245"/>
    </row>
    <row r="523" spans="1:8" ht="15.6" x14ac:dyDescent="0.3">
      <c r="A523" s="29">
        <v>433</v>
      </c>
      <c r="B523" s="29">
        <v>433</v>
      </c>
      <c r="C523" s="245" t="s">
        <v>250</v>
      </c>
      <c r="D523" s="203" t="s">
        <v>555</v>
      </c>
      <c r="E523" s="205">
        <v>140.27000000000001</v>
      </c>
      <c r="F523" s="29"/>
      <c r="G523" s="29"/>
      <c r="H523" s="245"/>
    </row>
    <row r="524" spans="1:8" ht="15.6" x14ac:dyDescent="0.3">
      <c r="A524" s="29">
        <v>434</v>
      </c>
      <c r="B524" s="29">
        <v>434</v>
      </c>
      <c r="C524" s="245" t="s">
        <v>251</v>
      </c>
      <c r="D524" s="203" t="s">
        <v>555</v>
      </c>
      <c r="E524" s="205">
        <v>140.27000000000001</v>
      </c>
      <c r="F524" s="29"/>
      <c r="G524" s="29"/>
      <c r="H524" s="245"/>
    </row>
    <row r="525" spans="1:8" s="272" customFormat="1" x14ac:dyDescent="0.3">
      <c r="A525" s="126"/>
      <c r="B525" s="126"/>
      <c r="C525" s="269" t="s">
        <v>400</v>
      </c>
      <c r="D525" s="219"/>
      <c r="E525" s="270"/>
      <c r="F525" s="126"/>
      <c r="G525" s="126"/>
      <c r="H525" s="271"/>
    </row>
    <row r="526" spans="1:8" s="272" customFormat="1" ht="15.6" x14ac:dyDescent="0.3">
      <c r="A526" s="126"/>
      <c r="B526" s="126"/>
      <c r="C526" s="248" t="s">
        <v>401</v>
      </c>
      <c r="D526" s="226"/>
      <c r="E526" s="227"/>
      <c r="F526" s="126"/>
      <c r="G526" s="126"/>
      <c r="H526" s="228"/>
    </row>
    <row r="527" spans="1:8" s="272" customFormat="1" ht="15.6" x14ac:dyDescent="0.3">
      <c r="A527" s="126">
        <v>435</v>
      </c>
      <c r="B527" s="126">
        <v>435</v>
      </c>
      <c r="C527" s="249" t="s">
        <v>402</v>
      </c>
      <c r="D527" s="226" t="s">
        <v>552</v>
      </c>
      <c r="E527" s="227">
        <v>51</v>
      </c>
      <c r="F527" s="126"/>
      <c r="G527" s="126"/>
      <c r="H527" s="228"/>
    </row>
    <row r="528" spans="1:8" s="272" customFormat="1" ht="15.6" x14ac:dyDescent="0.3">
      <c r="A528" s="126"/>
      <c r="B528" s="126"/>
      <c r="C528" s="248" t="s">
        <v>403</v>
      </c>
      <c r="D528" s="226"/>
      <c r="E528" s="227"/>
      <c r="F528" s="126"/>
      <c r="G528" s="126"/>
      <c r="H528" s="228"/>
    </row>
    <row r="529" spans="1:8" s="272" customFormat="1" ht="15.6" x14ac:dyDescent="0.3">
      <c r="A529" s="126">
        <v>436</v>
      </c>
      <c r="B529" s="126">
        <v>436</v>
      </c>
      <c r="C529" s="249" t="s">
        <v>404</v>
      </c>
      <c r="D529" s="226" t="s">
        <v>552</v>
      </c>
      <c r="E529" s="227">
        <v>51</v>
      </c>
      <c r="F529" s="126"/>
      <c r="G529" s="126"/>
      <c r="H529" s="228" t="s">
        <v>965</v>
      </c>
    </row>
    <row r="530" spans="1:8" s="407" customFormat="1" x14ac:dyDescent="0.3">
      <c r="A530" s="404"/>
      <c r="B530" s="404"/>
      <c r="C530" s="405" t="s">
        <v>405</v>
      </c>
      <c r="D530" s="404"/>
      <c r="E530" s="404"/>
      <c r="F530" s="404"/>
      <c r="G530" s="404"/>
      <c r="H530" s="406"/>
    </row>
    <row r="531" spans="1:8" s="407" customFormat="1" ht="15.6" x14ac:dyDescent="0.3">
      <c r="A531" s="404">
        <v>437</v>
      </c>
      <c r="B531" s="404">
        <v>437</v>
      </c>
      <c r="C531" s="408" t="s">
        <v>406</v>
      </c>
      <c r="D531" s="409" t="s">
        <v>552</v>
      </c>
      <c r="E531" s="410">
        <v>2</v>
      </c>
      <c r="F531" s="404"/>
      <c r="G531" s="404"/>
      <c r="H531" s="411" t="s">
        <v>966</v>
      </c>
    </row>
    <row r="532" spans="1:8" s="407" customFormat="1" ht="15.6" x14ac:dyDescent="0.3">
      <c r="A532" s="404"/>
      <c r="B532" s="404"/>
      <c r="C532" s="412" t="s">
        <v>407</v>
      </c>
      <c r="D532" s="409"/>
      <c r="E532" s="410"/>
      <c r="F532" s="404"/>
      <c r="G532" s="404"/>
      <c r="H532" s="411"/>
    </row>
    <row r="533" spans="1:8" s="407" customFormat="1" ht="15.6" x14ac:dyDescent="0.3">
      <c r="A533" s="404">
        <v>438</v>
      </c>
      <c r="B533" s="404">
        <v>438</v>
      </c>
      <c r="C533" s="408" t="s">
        <v>408</v>
      </c>
      <c r="D533" s="409" t="s">
        <v>560</v>
      </c>
      <c r="E533" s="410">
        <v>24</v>
      </c>
      <c r="F533" s="404"/>
      <c r="G533" s="404"/>
      <c r="H533" s="411" t="s">
        <v>967</v>
      </c>
    </row>
    <row r="534" spans="1:8" s="407" customFormat="1" ht="15.6" x14ac:dyDescent="0.3">
      <c r="A534" s="404">
        <v>439</v>
      </c>
      <c r="B534" s="404">
        <v>439</v>
      </c>
      <c r="C534" s="408" t="s">
        <v>408</v>
      </c>
      <c r="D534" s="409" t="s">
        <v>560</v>
      </c>
      <c r="E534" s="410">
        <v>18</v>
      </c>
      <c r="F534" s="404"/>
      <c r="G534" s="404"/>
      <c r="H534" s="411" t="s">
        <v>968</v>
      </c>
    </row>
    <row r="535" spans="1:8" s="407" customFormat="1" ht="15.6" x14ac:dyDescent="0.3">
      <c r="A535" s="404">
        <v>440</v>
      </c>
      <c r="B535" s="404">
        <v>440</v>
      </c>
      <c r="C535" s="408" t="s">
        <v>409</v>
      </c>
      <c r="D535" s="409" t="s">
        <v>560</v>
      </c>
      <c r="E535" s="410">
        <v>100</v>
      </c>
      <c r="F535" s="404"/>
      <c r="G535" s="404"/>
      <c r="H535" s="411" t="s">
        <v>969</v>
      </c>
    </row>
    <row r="536" spans="1:8" s="407" customFormat="1" ht="15.6" x14ac:dyDescent="0.3">
      <c r="A536" s="404">
        <v>441</v>
      </c>
      <c r="B536" s="404">
        <v>441</v>
      </c>
      <c r="C536" s="408" t="s">
        <v>410</v>
      </c>
      <c r="D536" s="409" t="s">
        <v>560</v>
      </c>
      <c r="E536" s="410">
        <v>1197</v>
      </c>
      <c r="F536" s="404"/>
      <c r="G536" s="404"/>
      <c r="H536" s="411" t="s">
        <v>970</v>
      </c>
    </row>
    <row r="537" spans="1:8" s="407" customFormat="1" ht="15.6" x14ac:dyDescent="0.3">
      <c r="A537" s="404">
        <v>442</v>
      </c>
      <c r="B537" s="404">
        <v>442</v>
      </c>
      <c r="C537" s="408" t="s">
        <v>411</v>
      </c>
      <c r="D537" s="409" t="s">
        <v>560</v>
      </c>
      <c r="E537" s="410">
        <v>146</v>
      </c>
      <c r="F537" s="404"/>
      <c r="G537" s="404"/>
      <c r="H537" s="411" t="s">
        <v>971</v>
      </c>
    </row>
    <row r="538" spans="1:8" s="407" customFormat="1" ht="15.6" x14ac:dyDescent="0.3">
      <c r="A538" s="404">
        <v>443</v>
      </c>
      <c r="B538" s="404">
        <v>443</v>
      </c>
      <c r="C538" s="408" t="s">
        <v>412</v>
      </c>
      <c r="D538" s="409" t="s">
        <v>560</v>
      </c>
      <c r="E538" s="410">
        <v>146</v>
      </c>
      <c r="F538" s="404"/>
      <c r="G538" s="404"/>
      <c r="H538" s="411" t="s">
        <v>972</v>
      </c>
    </row>
    <row r="539" spans="1:8" s="407" customFormat="1" ht="15.6" x14ac:dyDescent="0.3">
      <c r="A539" s="404">
        <v>444</v>
      </c>
      <c r="B539" s="404">
        <v>444</v>
      </c>
      <c r="C539" s="408" t="s">
        <v>413</v>
      </c>
      <c r="D539" s="409" t="s">
        <v>560</v>
      </c>
      <c r="E539" s="410">
        <f>1599+32</f>
        <v>1631</v>
      </c>
      <c r="F539" s="404"/>
      <c r="G539" s="404"/>
      <c r="H539" s="411" t="s">
        <v>973</v>
      </c>
    </row>
    <row r="540" spans="1:8" s="407" customFormat="1" ht="15.6" x14ac:dyDescent="0.3">
      <c r="A540" s="404">
        <v>445</v>
      </c>
      <c r="B540" s="404">
        <v>445</v>
      </c>
      <c r="C540" s="408" t="s">
        <v>414</v>
      </c>
      <c r="D540" s="409" t="s">
        <v>560</v>
      </c>
      <c r="E540" s="410">
        <v>6</v>
      </c>
      <c r="F540" s="404"/>
      <c r="G540" s="404"/>
      <c r="H540" s="411" t="s">
        <v>974</v>
      </c>
    </row>
    <row r="541" spans="1:8" s="407" customFormat="1" ht="15.6" x14ac:dyDescent="0.3">
      <c r="A541" s="404"/>
      <c r="B541" s="404"/>
      <c r="C541" s="412" t="s">
        <v>415</v>
      </c>
      <c r="D541" s="409"/>
      <c r="E541" s="410"/>
      <c r="F541" s="404"/>
      <c r="G541" s="404"/>
      <c r="H541" s="411"/>
    </row>
    <row r="542" spans="1:8" s="407" customFormat="1" ht="15.6" x14ac:dyDescent="0.3">
      <c r="A542" s="404">
        <v>446</v>
      </c>
      <c r="B542" s="404">
        <v>446</v>
      </c>
      <c r="C542" s="408" t="s">
        <v>416</v>
      </c>
      <c r="D542" s="409" t="s">
        <v>560</v>
      </c>
      <c r="E542" s="410">
        <v>875</v>
      </c>
      <c r="F542" s="404"/>
      <c r="G542" s="404"/>
      <c r="H542" s="411" t="s">
        <v>975</v>
      </c>
    </row>
    <row r="543" spans="1:8" s="407" customFormat="1" ht="15.6" x14ac:dyDescent="0.3">
      <c r="A543" s="404">
        <v>447</v>
      </c>
      <c r="B543" s="404">
        <v>447</v>
      </c>
      <c r="C543" s="408" t="s">
        <v>417</v>
      </c>
      <c r="D543" s="409" t="s">
        <v>560</v>
      </c>
      <c r="E543" s="410">
        <v>330</v>
      </c>
      <c r="F543" s="404"/>
      <c r="G543" s="404"/>
      <c r="H543" s="411" t="s">
        <v>976</v>
      </c>
    </row>
    <row r="544" spans="1:8" s="407" customFormat="1" ht="15.6" x14ac:dyDescent="0.3">
      <c r="A544" s="404">
        <v>448</v>
      </c>
      <c r="B544" s="404">
        <v>448</v>
      </c>
      <c r="C544" s="408" t="s">
        <v>418</v>
      </c>
      <c r="D544" s="409" t="s">
        <v>560</v>
      </c>
      <c r="E544" s="410">
        <v>429</v>
      </c>
      <c r="F544" s="404"/>
      <c r="G544" s="404"/>
      <c r="H544" s="411" t="s">
        <v>977</v>
      </c>
    </row>
    <row r="545" spans="1:8" s="407" customFormat="1" ht="15.6" x14ac:dyDescent="0.3">
      <c r="A545" s="404">
        <v>449</v>
      </c>
      <c r="B545" s="404">
        <v>449</v>
      </c>
      <c r="C545" s="408" t="s">
        <v>419</v>
      </c>
      <c r="D545" s="409" t="s">
        <v>552</v>
      </c>
      <c r="E545" s="410">
        <v>48</v>
      </c>
      <c r="F545" s="404"/>
      <c r="G545" s="404"/>
      <c r="H545" s="411" t="s">
        <v>978</v>
      </c>
    </row>
    <row r="546" spans="1:8" s="407" customFormat="1" ht="15.6" x14ac:dyDescent="0.3">
      <c r="A546" s="404"/>
      <c r="B546" s="404"/>
      <c r="C546" s="412" t="s">
        <v>420</v>
      </c>
      <c r="D546" s="409"/>
      <c r="E546" s="410"/>
      <c r="F546" s="404"/>
      <c r="G546" s="404"/>
      <c r="H546" s="411"/>
    </row>
    <row r="547" spans="1:8" s="407" customFormat="1" ht="15.6" x14ac:dyDescent="0.3">
      <c r="A547" s="404">
        <v>450</v>
      </c>
      <c r="B547" s="404">
        <v>450</v>
      </c>
      <c r="C547" s="408" t="s">
        <v>421</v>
      </c>
      <c r="D547" s="409" t="s">
        <v>566</v>
      </c>
      <c r="E547" s="410" t="s">
        <v>579</v>
      </c>
      <c r="F547" s="404"/>
      <c r="G547" s="404"/>
      <c r="H547" s="411"/>
    </row>
    <row r="548" spans="1:8" s="407" customFormat="1" ht="15.6" x14ac:dyDescent="0.3">
      <c r="A548" s="404">
        <v>451</v>
      </c>
      <c r="B548" s="404">
        <v>451</v>
      </c>
      <c r="C548" s="408" t="s">
        <v>422</v>
      </c>
      <c r="D548" s="409" t="s">
        <v>566</v>
      </c>
      <c r="E548" s="410" t="s">
        <v>579</v>
      </c>
      <c r="F548" s="404"/>
      <c r="G548" s="404"/>
      <c r="H548" s="411"/>
    </row>
    <row r="549" spans="1:8" s="407" customFormat="1" ht="15.6" x14ac:dyDescent="0.3">
      <c r="A549" s="404"/>
      <c r="B549" s="404"/>
      <c r="C549" s="412" t="s">
        <v>423</v>
      </c>
      <c r="D549" s="409"/>
      <c r="E549" s="410"/>
      <c r="F549" s="404"/>
      <c r="G549" s="404"/>
      <c r="H549" s="411"/>
    </row>
    <row r="550" spans="1:8" s="407" customFormat="1" ht="15.6" x14ac:dyDescent="0.3">
      <c r="A550" s="404">
        <v>452</v>
      </c>
      <c r="B550" s="404">
        <v>452</v>
      </c>
      <c r="C550" s="408" t="s">
        <v>424</v>
      </c>
      <c r="D550" s="409" t="s">
        <v>567</v>
      </c>
      <c r="E550" s="410">
        <v>1</v>
      </c>
      <c r="F550" s="404"/>
      <c r="G550" s="404"/>
      <c r="H550" s="411"/>
    </row>
    <row r="551" spans="1:8" s="407" customFormat="1" ht="15.6" x14ac:dyDescent="0.3">
      <c r="A551" s="404">
        <v>453</v>
      </c>
      <c r="B551" s="404">
        <v>453</v>
      </c>
      <c r="C551" s="408" t="s">
        <v>425</v>
      </c>
      <c r="D551" s="409" t="s">
        <v>567</v>
      </c>
      <c r="E551" s="410">
        <v>48</v>
      </c>
      <c r="F551" s="404"/>
      <c r="G551" s="404"/>
      <c r="H551" s="411"/>
    </row>
    <row r="552" spans="1:8" s="396" customFormat="1" ht="20.25" customHeight="1" x14ac:dyDescent="0.3">
      <c r="A552" s="391"/>
      <c r="B552" s="391"/>
      <c r="C552" s="392" t="s">
        <v>426</v>
      </c>
      <c r="D552" s="393"/>
      <c r="E552" s="394"/>
      <c r="F552" s="391"/>
      <c r="G552" s="391"/>
      <c r="H552" s="395"/>
    </row>
    <row r="553" spans="1:8" s="396" customFormat="1" ht="22.5" customHeight="1" x14ac:dyDescent="0.3">
      <c r="A553" s="391"/>
      <c r="B553" s="391"/>
      <c r="C553" s="397" t="s">
        <v>401</v>
      </c>
      <c r="D553" s="398"/>
      <c r="E553" s="399"/>
      <c r="F553" s="391"/>
      <c r="G553" s="391"/>
      <c r="H553" s="400"/>
    </row>
    <row r="554" spans="1:8" s="396" customFormat="1" ht="15.6" x14ac:dyDescent="0.3">
      <c r="A554" s="391">
        <v>454</v>
      </c>
      <c r="B554" s="391">
        <v>1</v>
      </c>
      <c r="C554" s="401" t="s">
        <v>427</v>
      </c>
      <c r="D554" s="398" t="s">
        <v>560</v>
      </c>
      <c r="E554" s="399">
        <v>519</v>
      </c>
      <c r="F554" s="391"/>
      <c r="G554" s="391"/>
      <c r="H554" s="400"/>
    </row>
    <row r="555" spans="1:8" s="396" customFormat="1" ht="15.6" x14ac:dyDescent="0.3">
      <c r="A555" s="391">
        <v>455</v>
      </c>
      <c r="B555" s="391">
        <v>2</v>
      </c>
      <c r="C555" s="401" t="s">
        <v>428</v>
      </c>
      <c r="D555" s="398" t="s">
        <v>560</v>
      </c>
      <c r="E555" s="399">
        <v>445</v>
      </c>
      <c r="F555" s="391"/>
      <c r="G555" s="391"/>
      <c r="H555" s="400"/>
    </row>
    <row r="556" spans="1:8" s="396" customFormat="1" ht="15.6" x14ac:dyDescent="0.3">
      <c r="A556" s="391">
        <v>456</v>
      </c>
      <c r="B556" s="391"/>
      <c r="C556" s="397" t="s">
        <v>429</v>
      </c>
      <c r="D556" s="398"/>
      <c r="E556" s="399"/>
      <c r="F556" s="391"/>
      <c r="G556" s="391"/>
      <c r="H556" s="400"/>
    </row>
    <row r="557" spans="1:8" s="396" customFormat="1" ht="15.6" x14ac:dyDescent="0.3">
      <c r="A557" s="391">
        <v>457</v>
      </c>
      <c r="B557" s="391">
        <v>3</v>
      </c>
      <c r="C557" s="401" t="s">
        <v>430</v>
      </c>
      <c r="D557" s="398" t="s">
        <v>560</v>
      </c>
      <c r="E557" s="399">
        <v>245</v>
      </c>
      <c r="F557" s="391"/>
      <c r="G557" s="391"/>
      <c r="H557" s="400" t="s">
        <v>979</v>
      </c>
    </row>
    <row r="558" spans="1:8" s="396" customFormat="1" ht="15.6" x14ac:dyDescent="0.3">
      <c r="A558" s="391">
        <v>458</v>
      </c>
      <c r="B558" s="391">
        <v>4</v>
      </c>
      <c r="C558" s="401" t="s">
        <v>431</v>
      </c>
      <c r="D558" s="398" t="s">
        <v>560</v>
      </c>
      <c r="E558" s="399">
        <v>373</v>
      </c>
      <c r="F558" s="391"/>
      <c r="G558" s="391"/>
      <c r="H558" s="400" t="s">
        <v>980</v>
      </c>
    </row>
    <row r="559" spans="1:8" s="396" customFormat="1" ht="15.6" x14ac:dyDescent="0.3">
      <c r="A559" s="391">
        <v>459</v>
      </c>
      <c r="B559" s="391">
        <v>5</v>
      </c>
      <c r="C559" s="401" t="s">
        <v>432</v>
      </c>
      <c r="D559" s="398" t="s">
        <v>560</v>
      </c>
      <c r="E559" s="399">
        <v>200</v>
      </c>
      <c r="F559" s="391"/>
      <c r="G559" s="391"/>
      <c r="H559" s="400" t="s">
        <v>981</v>
      </c>
    </row>
    <row r="560" spans="1:8" s="396" customFormat="1" ht="15.6" x14ac:dyDescent="0.3">
      <c r="A560" s="391">
        <v>460</v>
      </c>
      <c r="B560" s="391">
        <v>6</v>
      </c>
      <c r="C560" s="401" t="s">
        <v>433</v>
      </c>
      <c r="D560" s="398" t="s">
        <v>560</v>
      </c>
      <c r="E560" s="399">
        <v>130</v>
      </c>
      <c r="F560" s="391"/>
      <c r="G560" s="391"/>
      <c r="H560" s="400" t="s">
        <v>982</v>
      </c>
    </row>
    <row r="561" spans="1:8" s="396" customFormat="1" ht="15.6" x14ac:dyDescent="0.3">
      <c r="A561" s="391">
        <v>461</v>
      </c>
      <c r="B561" s="391">
        <v>7</v>
      </c>
      <c r="C561" s="401" t="s">
        <v>434</v>
      </c>
      <c r="D561" s="398" t="s">
        <v>560</v>
      </c>
      <c r="E561" s="399">
        <v>28</v>
      </c>
      <c r="F561" s="391"/>
      <c r="G561" s="391"/>
      <c r="H561" s="400" t="s">
        <v>983</v>
      </c>
    </row>
    <row r="562" spans="1:8" s="256" customFormat="1" ht="15.6" x14ac:dyDescent="0.3">
      <c r="A562" s="283"/>
      <c r="B562" s="283"/>
      <c r="C562" s="284" t="s">
        <v>435</v>
      </c>
      <c r="D562" s="283"/>
      <c r="E562" s="283"/>
      <c r="F562" s="283"/>
      <c r="G562" s="283"/>
      <c r="H562" s="285"/>
    </row>
    <row r="563" spans="1:8" s="256" customFormat="1" ht="15.6" x14ac:dyDescent="0.3">
      <c r="A563" s="283"/>
      <c r="B563" s="283"/>
      <c r="C563" s="286" t="s">
        <v>436</v>
      </c>
      <c r="D563" s="287"/>
      <c r="E563" s="288"/>
      <c r="F563" s="283"/>
      <c r="G563" s="283"/>
      <c r="H563" s="289"/>
    </row>
    <row r="564" spans="1:8" s="256" customFormat="1" ht="15.6" x14ac:dyDescent="0.3">
      <c r="A564" s="283">
        <v>462</v>
      </c>
      <c r="B564" s="283">
        <v>8</v>
      </c>
      <c r="C564" s="290" t="s">
        <v>437</v>
      </c>
      <c r="D564" s="287" t="s">
        <v>552</v>
      </c>
      <c r="E564" s="288">
        <v>1</v>
      </c>
      <c r="F564" s="283"/>
      <c r="G564" s="283"/>
      <c r="H564" s="289" t="s">
        <v>984</v>
      </c>
    </row>
    <row r="565" spans="1:8" s="256" customFormat="1" ht="15.6" x14ac:dyDescent="0.3">
      <c r="A565" s="283">
        <v>463</v>
      </c>
      <c r="B565" s="283">
        <v>9</v>
      </c>
      <c r="C565" s="290" t="s">
        <v>438</v>
      </c>
      <c r="D565" s="287" t="s">
        <v>552</v>
      </c>
      <c r="E565" s="288">
        <v>2</v>
      </c>
      <c r="F565" s="283"/>
      <c r="G565" s="283"/>
      <c r="H565" s="289" t="s">
        <v>985</v>
      </c>
    </row>
    <row r="566" spans="1:8" s="256" customFormat="1" ht="15.6" x14ac:dyDescent="0.3">
      <c r="A566" s="283">
        <v>464</v>
      </c>
      <c r="B566" s="283">
        <v>10</v>
      </c>
      <c r="C566" s="290" t="s">
        <v>439</v>
      </c>
      <c r="D566" s="287" t="s">
        <v>552</v>
      </c>
      <c r="E566" s="288">
        <v>1</v>
      </c>
      <c r="F566" s="283"/>
      <c r="G566" s="283"/>
      <c r="H566" s="289" t="s">
        <v>986</v>
      </c>
    </row>
    <row r="567" spans="1:8" s="256" customFormat="1" ht="15.6" x14ac:dyDescent="0.3">
      <c r="A567" s="283">
        <v>465</v>
      </c>
      <c r="B567" s="283">
        <v>11</v>
      </c>
      <c r="C567" s="290" t="s">
        <v>440</v>
      </c>
      <c r="D567" s="287" t="s">
        <v>552</v>
      </c>
      <c r="E567" s="288">
        <v>2</v>
      </c>
      <c r="F567" s="283"/>
      <c r="G567" s="283"/>
      <c r="H567" s="289" t="s">
        <v>985</v>
      </c>
    </row>
    <row r="568" spans="1:8" s="256" customFormat="1" ht="15.6" x14ac:dyDescent="0.3">
      <c r="A568" s="283">
        <v>466</v>
      </c>
      <c r="B568" s="283">
        <v>12</v>
      </c>
      <c r="C568" s="290" t="s">
        <v>441</v>
      </c>
      <c r="D568" s="287" t="s">
        <v>552</v>
      </c>
      <c r="E568" s="288">
        <v>1</v>
      </c>
      <c r="F568" s="283"/>
      <c r="G568" s="283"/>
      <c r="H568" s="289" t="s">
        <v>987</v>
      </c>
    </row>
    <row r="569" spans="1:8" s="256" customFormat="1" ht="15.6" x14ac:dyDescent="0.3">
      <c r="A569" s="283">
        <v>467</v>
      </c>
      <c r="B569" s="283">
        <v>13</v>
      </c>
      <c r="C569" s="290" t="s">
        <v>442</v>
      </c>
      <c r="D569" s="287" t="s">
        <v>552</v>
      </c>
      <c r="E569" s="288">
        <v>17</v>
      </c>
      <c r="F569" s="283"/>
      <c r="G569" s="283"/>
      <c r="H569" s="289" t="s">
        <v>988</v>
      </c>
    </row>
    <row r="570" spans="1:8" s="256" customFormat="1" ht="15.6" x14ac:dyDescent="0.3">
      <c r="A570" s="283">
        <v>468</v>
      </c>
      <c r="B570" s="283">
        <v>14</v>
      </c>
      <c r="C570" s="290" t="s">
        <v>443</v>
      </c>
      <c r="D570" s="287" t="s">
        <v>552</v>
      </c>
      <c r="E570" s="288">
        <v>42</v>
      </c>
      <c r="F570" s="283"/>
      <c r="G570" s="283"/>
      <c r="H570" s="289" t="s">
        <v>989</v>
      </c>
    </row>
    <row r="571" spans="1:8" s="256" customFormat="1" ht="15.6" x14ac:dyDescent="0.3">
      <c r="A571" s="283">
        <v>469</v>
      </c>
      <c r="B571" s="283">
        <v>15</v>
      </c>
      <c r="C571" s="290" t="s">
        <v>444</v>
      </c>
      <c r="D571" s="287" t="s">
        <v>552</v>
      </c>
      <c r="E571" s="288">
        <v>6</v>
      </c>
      <c r="F571" s="283"/>
      <c r="G571" s="283"/>
      <c r="H571" s="289" t="s">
        <v>990</v>
      </c>
    </row>
    <row r="572" spans="1:8" s="256" customFormat="1" ht="15.6" x14ac:dyDescent="0.3">
      <c r="A572" s="283">
        <v>470</v>
      </c>
      <c r="B572" s="283">
        <v>16</v>
      </c>
      <c r="C572" s="290" t="s">
        <v>445</v>
      </c>
      <c r="D572" s="287" t="s">
        <v>552</v>
      </c>
      <c r="E572" s="288">
        <v>54</v>
      </c>
      <c r="F572" s="283"/>
      <c r="G572" s="283"/>
      <c r="H572" s="289" t="s">
        <v>991</v>
      </c>
    </row>
    <row r="573" spans="1:8" s="256" customFormat="1" ht="15.6" x14ac:dyDescent="0.3">
      <c r="A573" s="283">
        <v>471</v>
      </c>
      <c r="B573" s="283">
        <v>17</v>
      </c>
      <c r="C573" s="290" t="s">
        <v>446</v>
      </c>
      <c r="D573" s="287" t="s">
        <v>552</v>
      </c>
      <c r="E573" s="288">
        <v>1</v>
      </c>
      <c r="F573" s="283"/>
      <c r="G573" s="283"/>
      <c r="H573" s="289" t="s">
        <v>992</v>
      </c>
    </row>
    <row r="574" spans="1:8" s="256" customFormat="1" ht="15.6" x14ac:dyDescent="0.3">
      <c r="A574" s="283">
        <v>472</v>
      </c>
      <c r="B574" s="283">
        <v>18</v>
      </c>
      <c r="C574" s="290" t="s">
        <v>447</v>
      </c>
      <c r="D574" s="287" t="s">
        <v>552</v>
      </c>
      <c r="E574" s="288">
        <v>4</v>
      </c>
      <c r="F574" s="283"/>
      <c r="G574" s="283"/>
      <c r="H574" s="289" t="s">
        <v>993</v>
      </c>
    </row>
    <row r="575" spans="1:8" s="256" customFormat="1" ht="15.6" x14ac:dyDescent="0.3">
      <c r="A575" s="283"/>
      <c r="B575" s="283"/>
      <c r="C575" s="286" t="s">
        <v>448</v>
      </c>
      <c r="D575" s="287"/>
      <c r="E575" s="288"/>
      <c r="F575" s="283"/>
      <c r="G575" s="283"/>
      <c r="H575" s="289"/>
    </row>
    <row r="576" spans="1:8" s="256" customFormat="1" ht="15.6" x14ac:dyDescent="0.3">
      <c r="A576" s="283">
        <v>473</v>
      </c>
      <c r="B576" s="283">
        <v>19</v>
      </c>
      <c r="C576" s="290" t="s">
        <v>449</v>
      </c>
      <c r="D576" s="287" t="s">
        <v>552</v>
      </c>
      <c r="E576" s="288">
        <v>8</v>
      </c>
      <c r="F576" s="283"/>
      <c r="G576" s="283"/>
      <c r="H576" s="289" t="s">
        <v>994</v>
      </c>
    </row>
    <row r="577" spans="1:8" s="256" customFormat="1" ht="15.6" x14ac:dyDescent="0.3">
      <c r="A577" s="283">
        <v>474</v>
      </c>
      <c r="B577" s="283">
        <v>20</v>
      </c>
      <c r="C577" s="290" t="s">
        <v>450</v>
      </c>
      <c r="D577" s="287" t="s">
        <v>552</v>
      </c>
      <c r="E577" s="288">
        <v>16</v>
      </c>
      <c r="F577" s="283"/>
      <c r="G577" s="283"/>
      <c r="H577" s="289" t="s">
        <v>985</v>
      </c>
    </row>
    <row r="578" spans="1:8" s="256" customFormat="1" ht="15.6" x14ac:dyDescent="0.3">
      <c r="A578" s="283">
        <v>475</v>
      </c>
      <c r="B578" s="283">
        <v>21</v>
      </c>
      <c r="C578" s="290" t="s">
        <v>451</v>
      </c>
      <c r="D578" s="287" t="s">
        <v>552</v>
      </c>
      <c r="E578" s="288">
        <v>12</v>
      </c>
      <c r="F578" s="283"/>
      <c r="G578" s="283"/>
      <c r="H578" s="289" t="s">
        <v>995</v>
      </c>
    </row>
    <row r="579" spans="1:8" s="256" customFormat="1" ht="15.6" x14ac:dyDescent="0.3">
      <c r="A579" s="283">
        <v>476</v>
      </c>
      <c r="B579" s="283">
        <v>22</v>
      </c>
      <c r="C579" s="290" t="s">
        <v>452</v>
      </c>
      <c r="D579" s="287" t="s">
        <v>552</v>
      </c>
      <c r="E579" s="288">
        <v>44</v>
      </c>
      <c r="F579" s="283"/>
      <c r="G579" s="283"/>
      <c r="H579" s="289" t="s">
        <v>996</v>
      </c>
    </row>
    <row r="580" spans="1:8" s="256" customFormat="1" ht="15.6" x14ac:dyDescent="0.3">
      <c r="A580" s="283">
        <v>477</v>
      </c>
      <c r="B580" s="283">
        <v>23</v>
      </c>
      <c r="C580" s="290" t="s">
        <v>453</v>
      </c>
      <c r="D580" s="287" t="s">
        <v>552</v>
      </c>
      <c r="E580" s="288">
        <v>9</v>
      </c>
      <c r="F580" s="283"/>
      <c r="G580" s="283"/>
      <c r="H580" s="289" t="s">
        <v>997</v>
      </c>
    </row>
    <row r="581" spans="1:8" s="256" customFormat="1" ht="15.6" x14ac:dyDescent="0.3">
      <c r="A581" s="283"/>
      <c r="B581" s="283"/>
      <c r="C581" s="286" t="s">
        <v>454</v>
      </c>
      <c r="D581" s="287"/>
      <c r="E581" s="288"/>
      <c r="F581" s="283"/>
      <c r="G581" s="283"/>
      <c r="H581" s="289"/>
    </row>
    <row r="582" spans="1:8" s="256" customFormat="1" ht="15.6" x14ac:dyDescent="0.3">
      <c r="A582" s="283">
        <v>478</v>
      </c>
      <c r="B582" s="283">
        <v>24</v>
      </c>
      <c r="C582" s="290" t="s">
        <v>455</v>
      </c>
      <c r="D582" s="287" t="s">
        <v>560</v>
      </c>
      <c r="E582" s="288">
        <v>1722</v>
      </c>
      <c r="F582" s="283"/>
      <c r="G582" s="283"/>
      <c r="H582" s="289" t="s">
        <v>998</v>
      </c>
    </row>
    <row r="583" spans="1:8" s="256" customFormat="1" ht="15.6" x14ac:dyDescent="0.3">
      <c r="A583" s="283">
        <v>479</v>
      </c>
      <c r="B583" s="283">
        <v>25</v>
      </c>
      <c r="C583" s="290" t="s">
        <v>456</v>
      </c>
      <c r="D583" s="287" t="s">
        <v>560</v>
      </c>
      <c r="E583" s="288">
        <v>1722</v>
      </c>
      <c r="F583" s="283"/>
      <c r="G583" s="283"/>
      <c r="H583" s="289" t="s">
        <v>999</v>
      </c>
    </row>
    <row r="584" spans="1:8" s="256" customFormat="1" ht="15.6" x14ac:dyDescent="0.3">
      <c r="A584" s="283">
        <v>480</v>
      </c>
      <c r="B584" s="283">
        <v>26</v>
      </c>
      <c r="C584" s="290" t="s">
        <v>455</v>
      </c>
      <c r="D584" s="287" t="s">
        <v>560</v>
      </c>
      <c r="E584" s="288">
        <v>1746</v>
      </c>
      <c r="F584" s="283"/>
      <c r="G584" s="283"/>
      <c r="H584" s="289" t="s">
        <v>1000</v>
      </c>
    </row>
    <row r="585" spans="1:8" s="256" customFormat="1" ht="15.6" x14ac:dyDescent="0.3">
      <c r="A585" s="283">
        <v>481</v>
      </c>
      <c r="B585" s="283">
        <v>27</v>
      </c>
      <c r="C585" s="290" t="s">
        <v>457</v>
      </c>
      <c r="D585" s="287" t="s">
        <v>560</v>
      </c>
      <c r="E585" s="288">
        <v>1746</v>
      </c>
      <c r="F585" s="283"/>
      <c r="G585" s="283"/>
      <c r="H585" s="289" t="s">
        <v>1001</v>
      </c>
    </row>
    <row r="586" spans="1:8" s="256" customFormat="1" ht="15.6" x14ac:dyDescent="0.3">
      <c r="A586" s="283">
        <v>482</v>
      </c>
      <c r="B586" s="283">
        <v>28</v>
      </c>
      <c r="C586" s="290" t="s">
        <v>455</v>
      </c>
      <c r="D586" s="287" t="s">
        <v>560</v>
      </c>
      <c r="E586" s="288">
        <v>1200</v>
      </c>
      <c r="F586" s="283"/>
      <c r="G586" s="283"/>
      <c r="H586" s="289" t="s">
        <v>1002</v>
      </c>
    </row>
    <row r="587" spans="1:8" s="256" customFormat="1" ht="15.6" x14ac:dyDescent="0.3">
      <c r="A587" s="283">
        <v>483</v>
      </c>
      <c r="B587" s="283">
        <v>29</v>
      </c>
      <c r="C587" s="290" t="s">
        <v>458</v>
      </c>
      <c r="D587" s="287" t="s">
        <v>560</v>
      </c>
      <c r="E587" s="288">
        <v>1200</v>
      </c>
      <c r="F587" s="283"/>
      <c r="G587" s="283"/>
      <c r="H587" s="289" t="s">
        <v>1003</v>
      </c>
    </row>
    <row r="588" spans="1:8" s="256" customFormat="1" ht="15.6" x14ac:dyDescent="0.3">
      <c r="A588" s="283">
        <v>484</v>
      </c>
      <c r="B588" s="283">
        <v>30</v>
      </c>
      <c r="C588" s="290" t="s">
        <v>459</v>
      </c>
      <c r="D588" s="287" t="s">
        <v>560</v>
      </c>
      <c r="E588" s="288">
        <v>30</v>
      </c>
      <c r="F588" s="283"/>
      <c r="G588" s="283"/>
      <c r="H588" s="289" t="s">
        <v>1004</v>
      </c>
    </row>
    <row r="589" spans="1:8" s="256" customFormat="1" ht="15.6" x14ac:dyDescent="0.3">
      <c r="A589" s="283">
        <v>485</v>
      </c>
      <c r="B589" s="283">
        <v>31</v>
      </c>
      <c r="C589" s="290" t="s">
        <v>460</v>
      </c>
      <c r="D589" s="287" t="s">
        <v>560</v>
      </c>
      <c r="E589" s="288">
        <v>30</v>
      </c>
      <c r="F589" s="283"/>
      <c r="G589" s="283"/>
      <c r="H589" s="289" t="s">
        <v>1005</v>
      </c>
    </row>
    <row r="590" spans="1:8" s="256" customFormat="1" ht="15.6" x14ac:dyDescent="0.3">
      <c r="A590" s="283">
        <v>486</v>
      </c>
      <c r="B590" s="283">
        <v>32</v>
      </c>
      <c r="C590" s="290" t="s">
        <v>455</v>
      </c>
      <c r="D590" s="287" t="s">
        <v>560</v>
      </c>
      <c r="E590" s="288">
        <v>100</v>
      </c>
      <c r="F590" s="283"/>
      <c r="G590" s="283"/>
      <c r="H590" s="289" t="s">
        <v>1006</v>
      </c>
    </row>
    <row r="591" spans="1:8" s="256" customFormat="1" ht="15.6" x14ac:dyDescent="0.3">
      <c r="A591" s="283">
        <v>487</v>
      </c>
      <c r="B591" s="283">
        <v>33</v>
      </c>
      <c r="C591" s="290" t="s">
        <v>461</v>
      </c>
      <c r="D591" s="287" t="s">
        <v>560</v>
      </c>
      <c r="E591" s="288">
        <v>100</v>
      </c>
      <c r="F591" s="283"/>
      <c r="G591" s="283"/>
      <c r="H591" s="289" t="s">
        <v>1007</v>
      </c>
    </row>
    <row r="592" spans="1:8" s="256" customFormat="1" ht="15.6" x14ac:dyDescent="0.3">
      <c r="A592" s="283">
        <v>488</v>
      </c>
      <c r="B592" s="283">
        <v>34</v>
      </c>
      <c r="C592" s="290" t="s">
        <v>462</v>
      </c>
      <c r="D592" s="287" t="s">
        <v>552</v>
      </c>
      <c r="E592" s="288">
        <v>2</v>
      </c>
      <c r="F592" s="283"/>
      <c r="G592" s="283"/>
      <c r="H592" s="291" t="s">
        <v>1008</v>
      </c>
    </row>
    <row r="593" spans="1:8" s="256" customFormat="1" ht="15.6" x14ac:dyDescent="0.3">
      <c r="A593" s="283">
        <v>489</v>
      </c>
      <c r="B593" s="283">
        <v>35</v>
      </c>
      <c r="C593" s="290" t="s">
        <v>463</v>
      </c>
      <c r="D593" s="287" t="s">
        <v>552</v>
      </c>
      <c r="E593" s="288">
        <v>4</v>
      </c>
      <c r="F593" s="283"/>
      <c r="G593" s="283"/>
      <c r="H593" s="289" t="s">
        <v>1009</v>
      </c>
    </row>
    <row r="594" spans="1:8" s="256" customFormat="1" ht="15.6" x14ac:dyDescent="0.3">
      <c r="A594" s="283">
        <v>490</v>
      </c>
      <c r="B594" s="283">
        <v>36</v>
      </c>
      <c r="C594" s="290" t="s">
        <v>464</v>
      </c>
      <c r="D594" s="287" t="s">
        <v>568</v>
      </c>
      <c r="E594" s="288" t="s">
        <v>580</v>
      </c>
      <c r="F594" s="283"/>
      <c r="G594" s="283"/>
      <c r="H594" s="289"/>
    </row>
    <row r="595" spans="1:8" s="256" customFormat="1" ht="15.6" x14ac:dyDescent="0.3">
      <c r="A595" s="283">
        <v>491</v>
      </c>
      <c r="B595" s="283">
        <v>37</v>
      </c>
      <c r="C595" s="290" t="s">
        <v>465</v>
      </c>
      <c r="D595" s="287" t="s">
        <v>568</v>
      </c>
      <c r="E595" s="292" t="s">
        <v>581</v>
      </c>
      <c r="F595" s="283"/>
      <c r="G595" s="283"/>
      <c r="H595" s="289" t="s">
        <v>1010</v>
      </c>
    </row>
    <row r="596" spans="1:8" s="256" customFormat="1" ht="15.6" x14ac:dyDescent="0.3">
      <c r="A596" s="283">
        <v>492</v>
      </c>
      <c r="B596" s="283">
        <v>38</v>
      </c>
      <c r="C596" s="290" t="s">
        <v>466</v>
      </c>
      <c r="D596" s="287" t="s">
        <v>552</v>
      </c>
      <c r="E596" s="288">
        <v>20</v>
      </c>
      <c r="F596" s="283"/>
      <c r="G596" s="283"/>
      <c r="H596" s="289" t="s">
        <v>1011</v>
      </c>
    </row>
    <row r="597" spans="1:8" s="256" customFormat="1" ht="15.6" x14ac:dyDescent="0.3">
      <c r="A597" s="283"/>
      <c r="B597" s="283"/>
      <c r="C597" s="286" t="s">
        <v>467</v>
      </c>
      <c r="D597" s="287"/>
      <c r="E597" s="288"/>
      <c r="F597" s="283"/>
      <c r="G597" s="283"/>
      <c r="H597" s="289"/>
    </row>
    <row r="598" spans="1:8" s="256" customFormat="1" ht="15.6" x14ac:dyDescent="0.3">
      <c r="A598" s="283">
        <v>493</v>
      </c>
      <c r="B598" s="283">
        <v>39</v>
      </c>
      <c r="C598" s="290" t="s">
        <v>468</v>
      </c>
      <c r="D598" s="287" t="s">
        <v>569</v>
      </c>
      <c r="E598" s="288">
        <v>1</v>
      </c>
      <c r="F598" s="283"/>
      <c r="G598" s="283"/>
      <c r="H598" s="289"/>
    </row>
    <row r="599" spans="1:8" s="371" customFormat="1" ht="15.6" x14ac:dyDescent="0.3">
      <c r="A599" s="368"/>
      <c r="B599" s="368"/>
      <c r="C599" s="369" t="s">
        <v>469</v>
      </c>
      <c r="D599" s="368"/>
      <c r="E599" s="368"/>
      <c r="F599" s="368"/>
      <c r="G599" s="368"/>
      <c r="H599" s="370"/>
    </row>
    <row r="600" spans="1:8" s="371" customFormat="1" ht="15.6" x14ac:dyDescent="0.3">
      <c r="A600" s="368">
        <v>494</v>
      </c>
      <c r="B600" s="368">
        <v>40</v>
      </c>
      <c r="C600" s="372" t="s">
        <v>470</v>
      </c>
      <c r="D600" s="373" t="s">
        <v>570</v>
      </c>
      <c r="E600" s="374">
        <v>2</v>
      </c>
      <c r="F600" s="368"/>
      <c r="G600" s="368"/>
      <c r="H600" s="375" t="s">
        <v>1012</v>
      </c>
    </row>
    <row r="601" spans="1:8" s="371" customFormat="1" ht="15.6" x14ac:dyDescent="0.3">
      <c r="A601" s="368">
        <v>495</v>
      </c>
      <c r="B601" s="368">
        <v>41</v>
      </c>
      <c r="C601" s="372" t="s">
        <v>471</v>
      </c>
      <c r="D601" s="373" t="s">
        <v>570</v>
      </c>
      <c r="E601" s="374">
        <v>4</v>
      </c>
      <c r="F601" s="368"/>
      <c r="G601" s="368"/>
      <c r="H601" s="375" t="s">
        <v>1013</v>
      </c>
    </row>
    <row r="602" spans="1:8" s="371" customFormat="1" ht="15.6" x14ac:dyDescent="0.3">
      <c r="A602" s="368">
        <v>496</v>
      </c>
      <c r="B602" s="368">
        <v>42</v>
      </c>
      <c r="C602" s="372" t="s">
        <v>472</v>
      </c>
      <c r="D602" s="373" t="s">
        <v>570</v>
      </c>
      <c r="E602" s="374">
        <v>2</v>
      </c>
      <c r="F602" s="368"/>
      <c r="G602" s="368"/>
      <c r="H602" s="375" t="s">
        <v>1014</v>
      </c>
    </row>
    <row r="603" spans="1:8" s="371" customFormat="1" ht="15.6" x14ac:dyDescent="0.3">
      <c r="A603" s="368">
        <v>497</v>
      </c>
      <c r="B603" s="368">
        <v>43</v>
      </c>
      <c r="C603" s="372" t="s">
        <v>473</v>
      </c>
      <c r="D603" s="373" t="s">
        <v>570</v>
      </c>
      <c r="E603" s="374">
        <v>6</v>
      </c>
      <c r="F603" s="368"/>
      <c r="G603" s="368"/>
      <c r="H603" s="375"/>
    </row>
    <row r="604" spans="1:8" s="371" customFormat="1" ht="15.6" x14ac:dyDescent="0.3">
      <c r="A604" s="368">
        <v>498</v>
      </c>
      <c r="B604" s="368">
        <v>44</v>
      </c>
      <c r="C604" s="372" t="s">
        <v>474</v>
      </c>
      <c r="D604" s="373" t="s">
        <v>570</v>
      </c>
      <c r="E604" s="374">
        <v>2</v>
      </c>
      <c r="F604" s="368"/>
      <c r="G604" s="368"/>
      <c r="H604" s="375"/>
    </row>
    <row r="605" spans="1:8" s="371" customFormat="1" ht="15.6" x14ac:dyDescent="0.3">
      <c r="A605" s="368">
        <v>499</v>
      </c>
      <c r="B605" s="368">
        <v>45</v>
      </c>
      <c r="C605" s="372" t="s">
        <v>475</v>
      </c>
      <c r="D605" s="373" t="s">
        <v>551</v>
      </c>
      <c r="E605" s="376">
        <v>29.869999999999997</v>
      </c>
      <c r="F605" s="368"/>
      <c r="G605" s="368"/>
      <c r="H605" s="375" t="s">
        <v>1015</v>
      </c>
    </row>
    <row r="606" spans="1:8" s="371" customFormat="1" ht="15.6" x14ac:dyDescent="0.3">
      <c r="A606" s="368"/>
      <c r="B606" s="368"/>
      <c r="C606" s="377" t="s">
        <v>476</v>
      </c>
      <c r="D606" s="373"/>
      <c r="E606" s="376"/>
      <c r="F606" s="368"/>
      <c r="G606" s="368"/>
      <c r="H606" s="375"/>
    </row>
    <row r="607" spans="1:8" s="371" customFormat="1" ht="15.6" x14ac:dyDescent="0.3">
      <c r="A607" s="368">
        <v>500</v>
      </c>
      <c r="B607" s="368">
        <v>46</v>
      </c>
      <c r="C607" s="372" t="s">
        <v>477</v>
      </c>
      <c r="D607" s="373" t="s">
        <v>570</v>
      </c>
      <c r="E607" s="374">
        <v>32</v>
      </c>
      <c r="F607" s="368"/>
      <c r="G607" s="368"/>
      <c r="H607" s="375"/>
    </row>
    <row r="608" spans="1:8" s="371" customFormat="1" ht="15.6" x14ac:dyDescent="0.3">
      <c r="A608" s="368">
        <v>501</v>
      </c>
      <c r="B608" s="368">
        <v>47</v>
      </c>
      <c r="C608" s="372" t="s">
        <v>478</v>
      </c>
      <c r="D608" s="373" t="s">
        <v>570</v>
      </c>
      <c r="E608" s="374">
        <v>2</v>
      </c>
      <c r="F608" s="368"/>
      <c r="G608" s="368"/>
      <c r="H608" s="375"/>
    </row>
    <row r="609" spans="1:8" s="371" customFormat="1" ht="15.6" x14ac:dyDescent="0.3">
      <c r="A609" s="368">
        <v>502</v>
      </c>
      <c r="B609" s="368">
        <v>48</v>
      </c>
      <c r="C609" s="372" t="s">
        <v>479</v>
      </c>
      <c r="D609" s="373" t="s">
        <v>570</v>
      </c>
      <c r="E609" s="374">
        <v>6</v>
      </c>
      <c r="F609" s="368"/>
      <c r="G609" s="368"/>
      <c r="H609" s="375"/>
    </row>
    <row r="610" spans="1:8" s="371" customFormat="1" ht="15.6" x14ac:dyDescent="0.3">
      <c r="A610" s="368">
        <v>503</v>
      </c>
      <c r="B610" s="368">
        <v>49</v>
      </c>
      <c r="C610" s="372" t="s">
        <v>480</v>
      </c>
      <c r="D610" s="373" t="s">
        <v>570</v>
      </c>
      <c r="E610" s="374">
        <v>12</v>
      </c>
      <c r="F610" s="368"/>
      <c r="G610" s="368"/>
      <c r="H610" s="375"/>
    </row>
    <row r="611" spans="1:8" s="371" customFormat="1" ht="15.6" x14ac:dyDescent="0.3">
      <c r="A611" s="368">
        <v>504</v>
      </c>
      <c r="B611" s="368">
        <v>50</v>
      </c>
      <c r="C611" s="372" t="s">
        <v>481</v>
      </c>
      <c r="D611" s="373" t="s">
        <v>570</v>
      </c>
      <c r="E611" s="374">
        <v>12</v>
      </c>
      <c r="F611" s="368"/>
      <c r="G611" s="368"/>
      <c r="H611" s="375"/>
    </row>
    <row r="612" spans="1:8" s="360" customFormat="1" ht="15.6" x14ac:dyDescent="0.3">
      <c r="A612" s="357"/>
      <c r="B612" s="357"/>
      <c r="C612" s="358" t="s">
        <v>482</v>
      </c>
      <c r="D612" s="357"/>
      <c r="E612" s="357"/>
      <c r="F612" s="357"/>
      <c r="G612" s="357"/>
      <c r="H612" s="359"/>
    </row>
    <row r="613" spans="1:8" s="360" customFormat="1" ht="15.6" x14ac:dyDescent="0.3">
      <c r="A613" s="357"/>
      <c r="B613" s="357"/>
      <c r="C613" s="361" t="s">
        <v>483</v>
      </c>
      <c r="D613" s="362"/>
      <c r="E613" s="363"/>
      <c r="F613" s="357"/>
      <c r="G613" s="357"/>
      <c r="H613" s="364"/>
    </row>
    <row r="614" spans="1:8" s="360" customFormat="1" ht="15.6" x14ac:dyDescent="0.3">
      <c r="A614" s="357">
        <v>505</v>
      </c>
      <c r="B614" s="357">
        <v>51</v>
      </c>
      <c r="C614" s="365" t="s">
        <v>484</v>
      </c>
      <c r="D614" s="362" t="s">
        <v>552</v>
      </c>
      <c r="E614" s="363">
        <v>27</v>
      </c>
      <c r="F614" s="357"/>
      <c r="G614" s="357"/>
      <c r="H614" s="364" t="s">
        <v>1016</v>
      </c>
    </row>
    <row r="615" spans="1:8" s="360" customFormat="1" ht="15.6" x14ac:dyDescent="0.3">
      <c r="A615" s="357">
        <v>506</v>
      </c>
      <c r="B615" s="357">
        <v>52</v>
      </c>
      <c r="C615" s="365" t="s">
        <v>485</v>
      </c>
      <c r="D615" s="362" t="s">
        <v>552</v>
      </c>
      <c r="E615" s="363">
        <v>135</v>
      </c>
      <c r="F615" s="357"/>
      <c r="G615" s="357"/>
      <c r="H615" s="364" t="s">
        <v>1017</v>
      </c>
    </row>
    <row r="616" spans="1:8" s="360" customFormat="1" ht="15.6" x14ac:dyDescent="0.3">
      <c r="A616" s="357">
        <v>507</v>
      </c>
      <c r="B616" s="357">
        <v>53</v>
      </c>
      <c r="C616" s="365" t="s">
        <v>486</v>
      </c>
      <c r="D616" s="362" t="s">
        <v>552</v>
      </c>
      <c r="E616" s="363">
        <v>14</v>
      </c>
      <c r="F616" s="357"/>
      <c r="G616" s="357"/>
      <c r="H616" s="364" t="s">
        <v>1018</v>
      </c>
    </row>
    <row r="617" spans="1:8" s="360" customFormat="1" ht="15.6" x14ac:dyDescent="0.3">
      <c r="A617" s="357">
        <v>508</v>
      </c>
      <c r="B617" s="357">
        <v>54</v>
      </c>
      <c r="C617" s="365" t="s">
        <v>487</v>
      </c>
      <c r="D617" s="362" t="s">
        <v>560</v>
      </c>
      <c r="E617" s="363">
        <v>216</v>
      </c>
      <c r="F617" s="357"/>
      <c r="G617" s="357"/>
      <c r="H617" s="364" t="s">
        <v>1019</v>
      </c>
    </row>
    <row r="618" spans="1:8" s="360" customFormat="1" ht="15.6" x14ac:dyDescent="0.3">
      <c r="A618" s="357"/>
      <c r="B618" s="357"/>
      <c r="C618" s="361" t="s">
        <v>488</v>
      </c>
      <c r="D618" s="362"/>
      <c r="E618" s="363"/>
      <c r="F618" s="357"/>
      <c r="G618" s="357"/>
      <c r="H618" s="364"/>
    </row>
    <row r="619" spans="1:8" s="360" customFormat="1" ht="15.6" x14ac:dyDescent="0.3">
      <c r="A619" s="357">
        <v>509</v>
      </c>
      <c r="B619" s="357">
        <v>55</v>
      </c>
      <c r="C619" s="365" t="s">
        <v>484</v>
      </c>
      <c r="D619" s="362" t="s">
        <v>552</v>
      </c>
      <c r="E619" s="363">
        <v>36</v>
      </c>
      <c r="F619" s="357"/>
      <c r="G619" s="357"/>
      <c r="H619" s="364" t="s">
        <v>1020</v>
      </c>
    </row>
    <row r="620" spans="1:8" s="360" customFormat="1" ht="15.6" x14ac:dyDescent="0.3">
      <c r="A620" s="357">
        <v>510</v>
      </c>
      <c r="B620" s="357">
        <v>56</v>
      </c>
      <c r="C620" s="365" t="s">
        <v>485</v>
      </c>
      <c r="D620" s="362" t="s">
        <v>552</v>
      </c>
      <c r="E620" s="363">
        <v>180</v>
      </c>
      <c r="F620" s="357"/>
      <c r="G620" s="357"/>
      <c r="H620" s="364" t="s">
        <v>1021</v>
      </c>
    </row>
    <row r="621" spans="1:8" s="360" customFormat="1" ht="15.6" x14ac:dyDescent="0.3">
      <c r="A621" s="357">
        <v>511</v>
      </c>
      <c r="B621" s="357">
        <v>57</v>
      </c>
      <c r="C621" s="365" t="s">
        <v>486</v>
      </c>
      <c r="D621" s="362" t="s">
        <v>552</v>
      </c>
      <c r="E621" s="363">
        <v>18</v>
      </c>
      <c r="F621" s="357"/>
      <c r="G621" s="357"/>
      <c r="H621" s="364" t="s">
        <v>1022</v>
      </c>
    </row>
    <row r="622" spans="1:8" s="360" customFormat="1" ht="15.6" x14ac:dyDescent="0.3">
      <c r="A622" s="357">
        <v>512</v>
      </c>
      <c r="B622" s="357">
        <v>58</v>
      </c>
      <c r="C622" s="365" t="s">
        <v>487</v>
      </c>
      <c r="D622" s="362" t="s">
        <v>560</v>
      </c>
      <c r="E622" s="363">
        <v>288</v>
      </c>
      <c r="F622" s="357"/>
      <c r="G622" s="357"/>
      <c r="H622" s="364" t="s">
        <v>1023</v>
      </c>
    </row>
    <row r="623" spans="1:8" s="360" customFormat="1" ht="15.6" x14ac:dyDescent="0.3">
      <c r="A623" s="357"/>
      <c r="B623" s="357"/>
      <c r="C623" s="361" t="s">
        <v>489</v>
      </c>
      <c r="D623" s="362"/>
      <c r="E623" s="363"/>
      <c r="F623" s="357"/>
      <c r="G623" s="357"/>
      <c r="H623" s="364"/>
    </row>
    <row r="624" spans="1:8" s="360" customFormat="1" ht="15.6" x14ac:dyDescent="0.3">
      <c r="A624" s="357">
        <v>513</v>
      </c>
      <c r="B624" s="357">
        <v>59</v>
      </c>
      <c r="C624" s="365" t="s">
        <v>490</v>
      </c>
      <c r="D624" s="362" t="s">
        <v>552</v>
      </c>
      <c r="E624" s="363">
        <v>2</v>
      </c>
      <c r="F624" s="357"/>
      <c r="G624" s="357"/>
      <c r="H624" s="364" t="s">
        <v>1024</v>
      </c>
    </row>
    <row r="625" spans="1:8" s="360" customFormat="1" ht="15.6" x14ac:dyDescent="0.3">
      <c r="A625" s="357">
        <v>514</v>
      </c>
      <c r="B625" s="357">
        <v>60</v>
      </c>
      <c r="C625" s="365" t="s">
        <v>491</v>
      </c>
      <c r="D625" s="362" t="s">
        <v>552</v>
      </c>
      <c r="E625" s="363">
        <v>4</v>
      </c>
      <c r="F625" s="357"/>
      <c r="G625" s="357"/>
      <c r="H625" s="364" t="s">
        <v>1025</v>
      </c>
    </row>
    <row r="626" spans="1:8" s="360" customFormat="1" ht="15.6" x14ac:dyDescent="0.3">
      <c r="A626" s="357">
        <v>515</v>
      </c>
      <c r="B626" s="357">
        <v>61</v>
      </c>
      <c r="C626" s="365" t="s">
        <v>492</v>
      </c>
      <c r="D626" s="362" t="s">
        <v>552</v>
      </c>
      <c r="E626" s="363">
        <f>2+2</f>
        <v>4</v>
      </c>
      <c r="F626" s="357"/>
      <c r="G626" s="357"/>
      <c r="H626" s="364" t="s">
        <v>1026</v>
      </c>
    </row>
    <row r="627" spans="1:8" s="360" customFormat="1" ht="15.6" x14ac:dyDescent="0.3">
      <c r="A627" s="357">
        <v>516</v>
      </c>
      <c r="B627" s="357">
        <v>62</v>
      </c>
      <c r="C627" s="365" t="s">
        <v>493</v>
      </c>
      <c r="D627" s="362"/>
      <c r="E627" s="363"/>
      <c r="F627" s="357"/>
      <c r="G627" s="357"/>
      <c r="H627" s="364" t="s">
        <v>1027</v>
      </c>
    </row>
    <row r="628" spans="1:8" s="360" customFormat="1" ht="15.6" x14ac:dyDescent="0.3">
      <c r="A628" s="357">
        <v>517</v>
      </c>
      <c r="B628" s="357">
        <v>63</v>
      </c>
      <c r="C628" s="365" t="s">
        <v>494</v>
      </c>
      <c r="D628" s="362" t="s">
        <v>560</v>
      </c>
      <c r="E628" s="363">
        <v>2</v>
      </c>
      <c r="F628" s="357"/>
      <c r="G628" s="357"/>
      <c r="H628" s="364" t="s">
        <v>1028</v>
      </c>
    </row>
    <row r="629" spans="1:8" s="360" customFormat="1" ht="15.6" x14ac:dyDescent="0.3">
      <c r="A629" s="357">
        <v>518</v>
      </c>
      <c r="B629" s="357">
        <v>64</v>
      </c>
      <c r="C629" s="365" t="s">
        <v>495</v>
      </c>
      <c r="D629" s="362" t="s">
        <v>571</v>
      </c>
      <c r="E629" s="363">
        <v>64</v>
      </c>
      <c r="F629" s="357"/>
      <c r="G629" s="357"/>
      <c r="H629" s="364" t="s">
        <v>1029</v>
      </c>
    </row>
    <row r="630" spans="1:8" s="360" customFormat="1" ht="15.6" x14ac:dyDescent="0.3">
      <c r="A630" s="357"/>
      <c r="B630" s="357"/>
      <c r="C630" s="361" t="s">
        <v>496</v>
      </c>
      <c r="D630" s="362"/>
      <c r="E630" s="363"/>
      <c r="F630" s="357"/>
      <c r="G630" s="357"/>
      <c r="H630" s="364"/>
    </row>
    <row r="631" spans="1:8" s="360" customFormat="1" ht="15.6" x14ac:dyDescent="0.3">
      <c r="A631" s="357">
        <v>519</v>
      </c>
      <c r="B631" s="357">
        <v>65</v>
      </c>
      <c r="C631" s="365" t="s">
        <v>497</v>
      </c>
      <c r="D631" s="362" t="s">
        <v>560</v>
      </c>
      <c r="E631" s="363">
        <f>3*63</f>
        <v>189</v>
      </c>
      <c r="F631" s="357"/>
      <c r="G631" s="357"/>
      <c r="H631" s="364" t="s">
        <v>1030</v>
      </c>
    </row>
    <row r="632" spans="1:8" s="321" customFormat="1" ht="17.25" customHeight="1" x14ac:dyDescent="0.3">
      <c r="A632" s="318"/>
      <c r="B632" s="318"/>
      <c r="C632" s="319" t="s">
        <v>498</v>
      </c>
      <c r="D632" s="318"/>
      <c r="E632" s="318"/>
      <c r="F632" s="318"/>
      <c r="G632" s="318"/>
      <c r="H632" s="320"/>
    </row>
    <row r="633" spans="1:8" s="321" customFormat="1" ht="15.6" x14ac:dyDescent="0.3">
      <c r="A633" s="318"/>
      <c r="B633" s="322"/>
      <c r="C633" s="323" t="s">
        <v>401</v>
      </c>
      <c r="D633" s="324"/>
      <c r="E633" s="325"/>
      <c r="F633" s="318"/>
      <c r="G633" s="318"/>
      <c r="H633" s="326"/>
    </row>
    <row r="634" spans="1:8" s="321" customFormat="1" ht="15.6" x14ac:dyDescent="0.3">
      <c r="A634" s="318">
        <v>520</v>
      </c>
      <c r="B634" s="322">
        <v>66</v>
      </c>
      <c r="C634" s="327" t="s">
        <v>499</v>
      </c>
      <c r="D634" s="324" t="s">
        <v>560</v>
      </c>
      <c r="E634" s="325">
        <v>752</v>
      </c>
      <c r="F634" s="318"/>
      <c r="G634" s="318"/>
      <c r="H634" s="326"/>
    </row>
    <row r="635" spans="1:8" s="321" customFormat="1" ht="15.6" x14ac:dyDescent="0.3">
      <c r="A635" s="318"/>
      <c r="B635" s="322"/>
      <c r="C635" s="323" t="s">
        <v>500</v>
      </c>
      <c r="D635" s="324"/>
      <c r="E635" s="325"/>
      <c r="F635" s="318"/>
      <c r="G635" s="318"/>
      <c r="H635" s="326"/>
    </row>
    <row r="636" spans="1:8" s="321" customFormat="1" ht="15.6" x14ac:dyDescent="0.3">
      <c r="A636" s="318">
        <v>521</v>
      </c>
      <c r="B636" s="322">
        <v>67</v>
      </c>
      <c r="C636" s="327" t="s">
        <v>501</v>
      </c>
      <c r="D636" s="324" t="s">
        <v>560</v>
      </c>
      <c r="E636" s="325">
        <f>312+54+1.39+0.94+1+1+1.04+5.5+1.9+2.84+5.85+5.2+1.71+1.29+1.85+1.78+1.36</f>
        <v>400.65</v>
      </c>
      <c r="F636" s="318"/>
      <c r="G636" s="318"/>
      <c r="H636" s="326" t="s">
        <v>1031</v>
      </c>
    </row>
    <row r="637" spans="1:8" s="321" customFormat="1" ht="15.6" x14ac:dyDescent="0.3">
      <c r="A637" s="318">
        <v>522</v>
      </c>
      <c r="B637" s="322">
        <v>68</v>
      </c>
      <c r="C637" s="327" t="s">
        <v>502</v>
      </c>
      <c r="D637" s="324" t="s">
        <v>552</v>
      </c>
      <c r="E637" s="325">
        <f>2+27+2</f>
        <v>31</v>
      </c>
      <c r="F637" s="318"/>
      <c r="G637" s="318"/>
      <c r="H637" s="326" t="s">
        <v>1032</v>
      </c>
    </row>
    <row r="638" spans="1:8" s="321" customFormat="1" ht="15.6" x14ac:dyDescent="0.3">
      <c r="A638" s="318">
        <v>523</v>
      </c>
      <c r="B638" s="322">
        <v>69</v>
      </c>
      <c r="C638" s="327" t="s">
        <v>503</v>
      </c>
      <c r="D638" s="324" t="s">
        <v>560</v>
      </c>
      <c r="E638" s="325">
        <f>432+87+1+0.47+1.04+2.1+1.08+0.78+1.67+3.4+1.2+2.3+1.85+1.77+1.41+1.84+1.86+0.4+1.4+2</f>
        <v>546.56999999999994</v>
      </c>
      <c r="F638" s="318"/>
      <c r="G638" s="318"/>
      <c r="H638" s="326" t="s">
        <v>1033</v>
      </c>
    </row>
    <row r="639" spans="1:8" s="321" customFormat="1" ht="15.6" x14ac:dyDescent="0.3">
      <c r="A639" s="318">
        <v>524</v>
      </c>
      <c r="B639" s="322">
        <v>70</v>
      </c>
      <c r="C639" s="327" t="s">
        <v>502</v>
      </c>
      <c r="D639" s="324" t="s">
        <v>552</v>
      </c>
      <c r="E639" s="325">
        <f>36+2</f>
        <v>38</v>
      </c>
      <c r="F639" s="318"/>
      <c r="G639" s="318"/>
      <c r="H639" s="326" t="s">
        <v>1034</v>
      </c>
    </row>
    <row r="640" spans="1:8" s="321" customFormat="1" ht="15.6" x14ac:dyDescent="0.3">
      <c r="A640" s="318"/>
      <c r="B640" s="322"/>
      <c r="C640" s="328" t="s">
        <v>504</v>
      </c>
      <c r="D640" s="324"/>
      <c r="E640" s="325"/>
      <c r="F640" s="318"/>
      <c r="G640" s="318"/>
      <c r="H640" s="326"/>
    </row>
    <row r="641" spans="1:8" s="321" customFormat="1" ht="15.6" x14ac:dyDescent="0.3">
      <c r="A641" s="318">
        <v>525</v>
      </c>
      <c r="B641" s="322">
        <v>71</v>
      </c>
      <c r="C641" s="327" t="s">
        <v>505</v>
      </c>
      <c r="D641" s="324" t="s">
        <v>552</v>
      </c>
      <c r="E641" s="325">
        <v>242</v>
      </c>
      <c r="F641" s="318"/>
      <c r="G641" s="318"/>
      <c r="H641" s="326" t="s">
        <v>1035</v>
      </c>
    </row>
    <row r="642" spans="1:8" s="321" customFormat="1" ht="15.6" x14ac:dyDescent="0.3">
      <c r="A642" s="318">
        <v>526</v>
      </c>
      <c r="B642" s="322">
        <v>72</v>
      </c>
      <c r="C642" s="327" t="s">
        <v>506</v>
      </c>
      <c r="D642" s="324" t="s">
        <v>552</v>
      </c>
      <c r="E642" s="325">
        <f>177+123</f>
        <v>300</v>
      </c>
      <c r="F642" s="318"/>
      <c r="G642" s="318"/>
      <c r="H642" s="326" t="s">
        <v>1036</v>
      </c>
    </row>
    <row r="643" spans="1:8" s="321" customFormat="1" ht="15.6" x14ac:dyDescent="0.3">
      <c r="A643" s="318">
        <v>527</v>
      </c>
      <c r="B643" s="322">
        <v>73</v>
      </c>
      <c r="C643" s="327" t="s">
        <v>507</v>
      </c>
      <c r="D643" s="324" t="s">
        <v>552</v>
      </c>
      <c r="E643" s="325">
        <v>4</v>
      </c>
      <c r="F643" s="318"/>
      <c r="G643" s="318"/>
      <c r="H643" s="326" t="s">
        <v>1037</v>
      </c>
    </row>
    <row r="644" spans="1:8" s="321" customFormat="1" ht="15.6" x14ac:dyDescent="0.3">
      <c r="A644" s="318">
        <v>528</v>
      </c>
      <c r="B644" s="322">
        <v>74</v>
      </c>
      <c r="C644" s="327" t="s">
        <v>508</v>
      </c>
      <c r="D644" s="324" t="s">
        <v>552</v>
      </c>
      <c r="E644" s="325">
        <v>8</v>
      </c>
      <c r="F644" s="318"/>
      <c r="G644" s="318"/>
      <c r="H644" s="326" t="s">
        <v>1084</v>
      </c>
    </row>
    <row r="645" spans="1:8" s="321" customFormat="1" ht="15.6" x14ac:dyDescent="0.3">
      <c r="A645" s="318"/>
      <c r="B645" s="322"/>
      <c r="C645" s="328" t="s">
        <v>509</v>
      </c>
      <c r="D645" s="324"/>
      <c r="E645" s="325"/>
      <c r="F645" s="318"/>
      <c r="G645" s="318"/>
      <c r="H645" s="326"/>
    </row>
    <row r="646" spans="1:8" s="321" customFormat="1" ht="15.6" x14ac:dyDescent="0.3">
      <c r="A646" s="318">
        <v>529</v>
      </c>
      <c r="B646" s="322">
        <v>75</v>
      </c>
      <c r="C646" s="327" t="s">
        <v>510</v>
      </c>
      <c r="D646" s="324" t="s">
        <v>560</v>
      </c>
      <c r="E646" s="325">
        <f>80+80+80+80</f>
        <v>320</v>
      </c>
      <c r="F646" s="318"/>
      <c r="G646" s="318"/>
      <c r="H646" s="326" t="s">
        <v>1039</v>
      </c>
    </row>
    <row r="647" spans="1:8" s="321" customFormat="1" ht="15.6" x14ac:dyDescent="0.3">
      <c r="A647" s="318">
        <v>530</v>
      </c>
      <c r="B647" s="322">
        <v>76</v>
      </c>
      <c r="C647" s="327" t="s">
        <v>511</v>
      </c>
      <c r="D647" s="324" t="s">
        <v>552</v>
      </c>
      <c r="E647" s="325">
        <f>32+32+32+32</f>
        <v>128</v>
      </c>
      <c r="F647" s="318"/>
      <c r="G647" s="318"/>
      <c r="H647" s="326" t="s">
        <v>1040</v>
      </c>
    </row>
    <row r="648" spans="1:8" s="321" customFormat="1" ht="15.6" x14ac:dyDescent="0.3">
      <c r="A648" s="318"/>
      <c r="B648" s="322"/>
      <c r="C648" s="328" t="s">
        <v>423</v>
      </c>
      <c r="D648" s="324"/>
      <c r="E648" s="325"/>
      <c r="F648" s="318"/>
      <c r="G648" s="318"/>
      <c r="H648" s="326"/>
    </row>
    <row r="649" spans="1:8" s="321" customFormat="1" ht="15.6" x14ac:dyDescent="0.3">
      <c r="A649" s="318">
        <v>531</v>
      </c>
      <c r="B649" s="322">
        <v>77</v>
      </c>
      <c r="C649" s="327" t="s">
        <v>512</v>
      </c>
      <c r="D649" s="324" t="s">
        <v>572</v>
      </c>
      <c r="E649" s="325">
        <v>1</v>
      </c>
      <c r="F649" s="318"/>
      <c r="G649" s="318"/>
      <c r="H649" s="326"/>
    </row>
    <row r="650" spans="1:8" s="383" customFormat="1" ht="19.5" customHeight="1" x14ac:dyDescent="0.3">
      <c r="A650" s="379"/>
      <c r="B650" s="379"/>
      <c r="C650" s="380" t="s">
        <v>513</v>
      </c>
      <c r="D650" s="379"/>
      <c r="E650" s="381"/>
      <c r="F650" s="379"/>
      <c r="G650" s="379"/>
      <c r="H650" s="382"/>
    </row>
    <row r="651" spans="1:8" s="383" customFormat="1" ht="15.6" x14ac:dyDescent="0.3">
      <c r="A651" s="379"/>
      <c r="B651" s="384"/>
      <c r="C651" s="385" t="s">
        <v>420</v>
      </c>
      <c r="D651" s="386"/>
      <c r="E651" s="387"/>
      <c r="F651" s="379"/>
      <c r="G651" s="379"/>
      <c r="H651" s="382"/>
    </row>
    <row r="652" spans="1:8" s="383" customFormat="1" ht="15.6" x14ac:dyDescent="0.3">
      <c r="A652" s="379">
        <v>532</v>
      </c>
      <c r="B652" s="384">
        <v>78</v>
      </c>
      <c r="C652" s="388" t="s">
        <v>514</v>
      </c>
      <c r="D652" s="386" t="s">
        <v>556</v>
      </c>
      <c r="E652" s="387">
        <f>44.3+464.6</f>
        <v>508.90000000000003</v>
      </c>
      <c r="F652" s="379"/>
      <c r="G652" s="379"/>
      <c r="H652" s="389" t="s">
        <v>1041</v>
      </c>
    </row>
    <row r="653" spans="1:8" s="383" customFormat="1" ht="15.6" x14ac:dyDescent="0.3">
      <c r="A653" s="379">
        <v>533</v>
      </c>
      <c r="B653" s="384">
        <v>79</v>
      </c>
      <c r="C653" s="388" t="s">
        <v>515</v>
      </c>
      <c r="D653" s="386" t="s">
        <v>556</v>
      </c>
      <c r="E653" s="387">
        <v>464.6</v>
      </c>
      <c r="F653" s="379"/>
      <c r="G653" s="379"/>
      <c r="H653" s="389" t="s">
        <v>1042</v>
      </c>
    </row>
    <row r="654" spans="1:8" s="383" customFormat="1" ht="15.6" x14ac:dyDescent="0.3">
      <c r="A654" s="379">
        <v>534</v>
      </c>
      <c r="B654" s="384">
        <v>80</v>
      </c>
      <c r="C654" s="388" t="s">
        <v>516</v>
      </c>
      <c r="D654" s="386" t="s">
        <v>556</v>
      </c>
      <c r="E654" s="387">
        <v>13.3</v>
      </c>
      <c r="F654" s="379"/>
      <c r="G654" s="379"/>
      <c r="H654" s="389"/>
    </row>
    <row r="655" spans="1:8" s="383" customFormat="1" ht="15.6" x14ac:dyDescent="0.3">
      <c r="A655" s="379">
        <v>535</v>
      </c>
      <c r="B655" s="384">
        <v>81</v>
      </c>
      <c r="C655" s="388" t="s">
        <v>517</v>
      </c>
      <c r="D655" s="386" t="s">
        <v>556</v>
      </c>
      <c r="E655" s="387">
        <v>947.4</v>
      </c>
      <c r="F655" s="379"/>
      <c r="G655" s="379"/>
      <c r="H655" s="389"/>
    </row>
    <row r="656" spans="1:8" s="383" customFormat="1" ht="15.6" x14ac:dyDescent="0.3">
      <c r="A656" s="379">
        <v>536</v>
      </c>
      <c r="B656" s="384">
        <v>82</v>
      </c>
      <c r="C656" s="388" t="s">
        <v>518</v>
      </c>
      <c r="D656" s="386" t="s">
        <v>555</v>
      </c>
      <c r="E656" s="387">
        <v>45.674999999999997</v>
      </c>
      <c r="F656" s="379"/>
      <c r="G656" s="379"/>
      <c r="H656" s="389" t="s">
        <v>1043</v>
      </c>
    </row>
    <row r="657" spans="1:8" s="383" customFormat="1" ht="15.6" x14ac:dyDescent="0.3">
      <c r="A657" s="379"/>
      <c r="B657" s="384"/>
      <c r="C657" s="385" t="s">
        <v>401</v>
      </c>
      <c r="D657" s="386"/>
      <c r="E657" s="387"/>
      <c r="F657" s="379"/>
      <c r="G657" s="379"/>
      <c r="H657" s="389"/>
    </row>
    <row r="658" spans="1:8" s="383" customFormat="1" ht="15.6" x14ac:dyDescent="0.3">
      <c r="A658" s="379">
        <v>537</v>
      </c>
      <c r="B658" s="384">
        <v>83</v>
      </c>
      <c r="C658" s="388" t="s">
        <v>519</v>
      </c>
      <c r="D658" s="386" t="s">
        <v>573</v>
      </c>
      <c r="E658" s="387" t="s">
        <v>582</v>
      </c>
      <c r="F658" s="379"/>
      <c r="G658" s="379"/>
      <c r="H658" s="389"/>
    </row>
    <row r="659" spans="1:8" s="383" customFormat="1" ht="15.6" x14ac:dyDescent="0.3">
      <c r="A659" s="379">
        <v>538</v>
      </c>
      <c r="B659" s="384">
        <v>84</v>
      </c>
      <c r="C659" s="388" t="s">
        <v>520</v>
      </c>
      <c r="D659" s="386" t="s">
        <v>560</v>
      </c>
      <c r="E659" s="387">
        <v>88.6</v>
      </c>
      <c r="F659" s="379"/>
      <c r="G659" s="379"/>
      <c r="H659" s="389"/>
    </row>
    <row r="660" spans="1:8" s="383" customFormat="1" ht="15.6" x14ac:dyDescent="0.3">
      <c r="A660" s="379">
        <v>539</v>
      </c>
      <c r="B660" s="384">
        <v>85</v>
      </c>
      <c r="C660" s="388" t="s">
        <v>521</v>
      </c>
      <c r="D660" s="386" t="s">
        <v>560</v>
      </c>
      <c r="E660" s="387">
        <v>27.8</v>
      </c>
      <c r="F660" s="379"/>
      <c r="G660" s="379"/>
      <c r="H660" s="389"/>
    </row>
    <row r="661" spans="1:8" s="383" customFormat="1" ht="15.6" x14ac:dyDescent="0.3">
      <c r="A661" s="379">
        <v>540</v>
      </c>
      <c r="B661" s="384">
        <v>86</v>
      </c>
      <c r="C661" s="388" t="s">
        <v>522</v>
      </c>
      <c r="D661" s="386" t="s">
        <v>555</v>
      </c>
      <c r="E661" s="387">
        <f>4.94*2.5+3.7212+1.6008</f>
        <v>17.672000000000001</v>
      </c>
      <c r="F661" s="379"/>
      <c r="G661" s="379"/>
      <c r="H661" s="389"/>
    </row>
    <row r="662" spans="1:8" s="383" customFormat="1" ht="15.6" x14ac:dyDescent="0.3">
      <c r="A662" s="379">
        <v>541</v>
      </c>
      <c r="B662" s="384">
        <v>87</v>
      </c>
      <c r="C662" s="388" t="s">
        <v>523</v>
      </c>
      <c r="D662" s="386" t="s">
        <v>555</v>
      </c>
      <c r="E662" s="387">
        <f>E661</f>
        <v>17.672000000000001</v>
      </c>
      <c r="F662" s="379"/>
      <c r="G662" s="379"/>
      <c r="H662" s="389" t="s">
        <v>1044</v>
      </c>
    </row>
    <row r="663" spans="1:8" s="383" customFormat="1" ht="15.6" x14ac:dyDescent="0.3">
      <c r="A663" s="379"/>
      <c r="B663" s="384"/>
      <c r="C663" s="385" t="s">
        <v>403</v>
      </c>
      <c r="D663" s="386"/>
      <c r="E663" s="387"/>
      <c r="F663" s="379"/>
      <c r="G663" s="379"/>
      <c r="H663" s="389"/>
    </row>
    <row r="664" spans="1:8" s="383" customFormat="1" ht="15.6" x14ac:dyDescent="0.3">
      <c r="A664" s="379">
        <v>542</v>
      </c>
      <c r="B664" s="384">
        <v>88</v>
      </c>
      <c r="C664" s="388" t="s">
        <v>524</v>
      </c>
      <c r="D664" s="386" t="s">
        <v>560</v>
      </c>
      <c r="E664" s="387">
        <v>12</v>
      </c>
      <c r="F664" s="379"/>
      <c r="G664" s="379"/>
      <c r="H664" s="389" t="s">
        <v>1045</v>
      </c>
    </row>
    <row r="665" spans="1:8" s="383" customFormat="1" ht="15.6" x14ac:dyDescent="0.3">
      <c r="A665" s="379">
        <v>543</v>
      </c>
      <c r="B665" s="384">
        <v>89</v>
      </c>
      <c r="C665" s="388" t="s">
        <v>525</v>
      </c>
      <c r="D665" s="386" t="s">
        <v>560</v>
      </c>
      <c r="E665" s="387">
        <v>6</v>
      </c>
      <c r="F665" s="379"/>
      <c r="G665" s="379"/>
      <c r="H665" s="389" t="s">
        <v>1046</v>
      </c>
    </row>
    <row r="666" spans="1:8" s="383" customFormat="1" ht="15.6" x14ac:dyDescent="0.3">
      <c r="A666" s="379">
        <v>544</v>
      </c>
      <c r="B666" s="384">
        <v>90</v>
      </c>
      <c r="C666" s="388" t="s">
        <v>526</v>
      </c>
      <c r="D666" s="386" t="s">
        <v>560</v>
      </c>
      <c r="E666" s="387">
        <v>122</v>
      </c>
      <c r="F666" s="379"/>
      <c r="G666" s="379"/>
      <c r="H666" s="389" t="s">
        <v>1047</v>
      </c>
    </row>
    <row r="667" spans="1:8" s="383" customFormat="1" ht="15.6" x14ac:dyDescent="0.3">
      <c r="A667" s="379">
        <v>545</v>
      </c>
      <c r="B667" s="384">
        <v>91</v>
      </c>
      <c r="C667" s="388" t="s">
        <v>527</v>
      </c>
      <c r="D667" s="386" t="s">
        <v>573</v>
      </c>
      <c r="E667" s="387" t="s">
        <v>583</v>
      </c>
      <c r="F667" s="379"/>
      <c r="G667" s="379"/>
      <c r="H667" s="389" t="s">
        <v>1048</v>
      </c>
    </row>
    <row r="668" spans="1:8" s="383" customFormat="1" ht="15.6" x14ac:dyDescent="0.3">
      <c r="A668" s="379">
        <v>546</v>
      </c>
      <c r="B668" s="384">
        <v>92</v>
      </c>
      <c r="C668" s="388" t="s">
        <v>528</v>
      </c>
      <c r="D668" s="386" t="s">
        <v>551</v>
      </c>
      <c r="E668" s="387">
        <v>116.4</v>
      </c>
      <c r="F668" s="379"/>
      <c r="G668" s="379"/>
      <c r="H668" s="389" t="s">
        <v>1049</v>
      </c>
    </row>
    <row r="669" spans="1:8" s="383" customFormat="1" ht="15.6" x14ac:dyDescent="0.3">
      <c r="A669" s="379">
        <v>547</v>
      </c>
      <c r="B669" s="384">
        <v>93</v>
      </c>
      <c r="C669" s="388" t="s">
        <v>529</v>
      </c>
      <c r="D669" s="386" t="s">
        <v>552</v>
      </c>
      <c r="E669" s="387">
        <v>18</v>
      </c>
      <c r="F669" s="379"/>
      <c r="G669" s="379"/>
      <c r="H669" s="389" t="s">
        <v>1050</v>
      </c>
    </row>
    <row r="670" spans="1:8" s="383" customFormat="1" ht="15.6" x14ac:dyDescent="0.3">
      <c r="A670" s="379">
        <v>548</v>
      </c>
      <c r="B670" s="384">
        <v>94</v>
      </c>
      <c r="C670" s="388" t="s">
        <v>530</v>
      </c>
      <c r="D670" s="386" t="s">
        <v>562</v>
      </c>
      <c r="E670" s="387" t="s">
        <v>584</v>
      </c>
      <c r="F670" s="379"/>
      <c r="G670" s="379"/>
      <c r="H670" s="389" t="s">
        <v>1051</v>
      </c>
    </row>
    <row r="671" spans="1:8" s="344" customFormat="1" ht="15.6" x14ac:dyDescent="0.3">
      <c r="A671" s="338"/>
      <c r="B671" s="339"/>
      <c r="C671" s="340" t="s">
        <v>531</v>
      </c>
      <c r="D671" s="341"/>
      <c r="E671" s="342"/>
      <c r="F671" s="338"/>
      <c r="G671" s="338"/>
      <c r="H671" s="343"/>
    </row>
    <row r="672" spans="1:8" s="344" customFormat="1" ht="15.6" x14ac:dyDescent="0.3">
      <c r="A672" s="338"/>
      <c r="B672" s="339"/>
      <c r="C672" s="345" t="s">
        <v>532</v>
      </c>
      <c r="D672" s="341"/>
      <c r="E672" s="342"/>
      <c r="F672" s="339"/>
      <c r="G672" s="339"/>
      <c r="H672" s="346"/>
    </row>
    <row r="673" spans="1:8" s="344" customFormat="1" ht="15.6" x14ac:dyDescent="0.3">
      <c r="A673" s="338"/>
      <c r="B673" s="339"/>
      <c r="C673" s="345" t="s">
        <v>533</v>
      </c>
      <c r="D673" s="341"/>
      <c r="E673" s="342"/>
      <c r="F673" s="339"/>
      <c r="G673" s="339"/>
      <c r="H673" s="346"/>
    </row>
    <row r="674" spans="1:8" s="344" customFormat="1" ht="15.6" x14ac:dyDescent="0.3">
      <c r="A674" s="338">
        <v>549</v>
      </c>
      <c r="B674" s="339">
        <v>95</v>
      </c>
      <c r="C674" s="347" t="s">
        <v>534</v>
      </c>
      <c r="D674" s="341" t="s">
        <v>552</v>
      </c>
      <c r="E674" s="342">
        <f>6+2</f>
        <v>8</v>
      </c>
      <c r="F674" s="339"/>
      <c r="G674" s="338"/>
      <c r="H674" s="343" t="s">
        <v>1052</v>
      </c>
    </row>
    <row r="675" spans="1:8" s="344" customFormat="1" ht="15.6" x14ac:dyDescent="0.3">
      <c r="A675" s="338">
        <v>550</v>
      </c>
      <c r="B675" s="339">
        <v>96</v>
      </c>
      <c r="C675" s="347" t="s">
        <v>535</v>
      </c>
      <c r="D675" s="341" t="s">
        <v>552</v>
      </c>
      <c r="E675" s="342">
        <v>116</v>
      </c>
      <c r="F675" s="339"/>
      <c r="G675" s="338"/>
      <c r="H675" s="343" t="s">
        <v>1053</v>
      </c>
    </row>
    <row r="676" spans="1:8" s="344" customFormat="1" ht="15.6" x14ac:dyDescent="0.3">
      <c r="A676" s="338">
        <v>551</v>
      </c>
      <c r="B676" s="339">
        <v>97</v>
      </c>
      <c r="C676" s="347" t="s">
        <v>536</v>
      </c>
      <c r="D676" s="341" t="s">
        <v>552</v>
      </c>
      <c r="E676" s="342">
        <v>16</v>
      </c>
      <c r="F676" s="339"/>
      <c r="G676" s="338"/>
      <c r="H676" s="343" t="s">
        <v>1054</v>
      </c>
    </row>
    <row r="677" spans="1:8" s="344" customFormat="1" ht="15.6" x14ac:dyDescent="0.3">
      <c r="A677" s="338"/>
      <c r="B677" s="339"/>
      <c r="C677" s="348" t="s">
        <v>509</v>
      </c>
      <c r="D677" s="341"/>
      <c r="E677" s="342"/>
      <c r="F677" s="339"/>
      <c r="G677" s="338"/>
      <c r="H677" s="343"/>
    </row>
    <row r="678" spans="1:8" s="344" customFormat="1" ht="15.6" x14ac:dyDescent="0.3">
      <c r="A678" s="338">
        <v>552</v>
      </c>
      <c r="B678" s="339">
        <v>98</v>
      </c>
      <c r="C678" s="347" t="s">
        <v>537</v>
      </c>
      <c r="D678" s="341" t="s">
        <v>552</v>
      </c>
      <c r="E678" s="342">
        <v>16</v>
      </c>
      <c r="F678" s="339"/>
      <c r="G678" s="338"/>
      <c r="H678" s="343" t="s">
        <v>1055</v>
      </c>
    </row>
    <row r="679" spans="1:8" s="344" customFormat="1" ht="15.6" x14ac:dyDescent="0.3">
      <c r="A679" s="338">
        <v>553</v>
      </c>
      <c r="B679" s="339">
        <v>99</v>
      </c>
      <c r="C679" s="347" t="s">
        <v>538</v>
      </c>
      <c r="D679" s="341" t="s">
        <v>560</v>
      </c>
      <c r="E679" s="342">
        <f>1701+324</f>
        <v>2025</v>
      </c>
      <c r="F679" s="339"/>
      <c r="G679" s="338"/>
      <c r="H679" s="343" t="s">
        <v>1056</v>
      </c>
    </row>
    <row r="680" spans="1:8" s="344" customFormat="1" ht="15.6" x14ac:dyDescent="0.3">
      <c r="A680" s="338">
        <v>554</v>
      </c>
      <c r="B680" s="339">
        <v>100</v>
      </c>
      <c r="C680" s="347" t="s">
        <v>539</v>
      </c>
      <c r="D680" s="341" t="s">
        <v>560</v>
      </c>
      <c r="E680" s="342">
        <f>E679</f>
        <v>2025</v>
      </c>
      <c r="F680" s="339"/>
      <c r="G680" s="338"/>
      <c r="H680" s="343" t="s">
        <v>1057</v>
      </c>
    </row>
    <row r="681" spans="1:8" s="344" customFormat="1" ht="15.6" x14ac:dyDescent="0.3">
      <c r="A681" s="338">
        <v>555</v>
      </c>
      <c r="B681" s="339">
        <v>101</v>
      </c>
      <c r="C681" s="347" t="s">
        <v>540</v>
      </c>
      <c r="D681" s="341" t="s">
        <v>560</v>
      </c>
      <c r="E681" s="342">
        <v>5</v>
      </c>
      <c r="F681" s="339"/>
      <c r="G681" s="338"/>
      <c r="H681" s="343" t="s">
        <v>1058</v>
      </c>
    </row>
    <row r="682" spans="1:8" s="344" customFormat="1" ht="15.6" x14ac:dyDescent="0.3">
      <c r="A682" s="338">
        <v>556</v>
      </c>
      <c r="B682" s="339">
        <v>102</v>
      </c>
      <c r="C682" s="347" t="s">
        <v>541</v>
      </c>
      <c r="D682" s="341" t="s">
        <v>574</v>
      </c>
      <c r="E682" s="342">
        <v>10</v>
      </c>
      <c r="F682" s="339"/>
      <c r="G682" s="338"/>
      <c r="H682" s="343" t="s">
        <v>1059</v>
      </c>
    </row>
    <row r="683" spans="1:8" ht="15.6" x14ac:dyDescent="0.3">
      <c r="A683" s="29"/>
      <c r="B683" s="154"/>
      <c r="C683" s="250" t="s">
        <v>542</v>
      </c>
      <c r="D683" s="229"/>
      <c r="E683" s="224"/>
      <c r="F683" s="154"/>
      <c r="G683" s="29"/>
      <c r="H683" s="208"/>
    </row>
    <row r="684" spans="1:8" ht="15.6" x14ac:dyDescent="0.3">
      <c r="A684" s="29"/>
      <c r="B684" s="154"/>
      <c r="C684" s="251" t="s">
        <v>533</v>
      </c>
      <c r="D684" s="229"/>
      <c r="E684" s="224"/>
      <c r="F684" s="154"/>
      <c r="G684" s="29"/>
      <c r="H684" s="208"/>
    </row>
    <row r="685" spans="1:8" ht="15.6" x14ac:dyDescent="0.3">
      <c r="A685" s="29">
        <v>557</v>
      </c>
      <c r="B685" s="154">
        <v>103</v>
      </c>
      <c r="C685" s="231" t="s">
        <v>543</v>
      </c>
      <c r="D685" s="229" t="s">
        <v>552</v>
      </c>
      <c r="E685" s="224">
        <f>3+1</f>
        <v>4</v>
      </c>
      <c r="F685" s="154"/>
      <c r="G685" s="29"/>
      <c r="H685" s="208" t="s">
        <v>1060</v>
      </c>
    </row>
    <row r="686" spans="1:8" ht="15.6" x14ac:dyDescent="0.3">
      <c r="A686" s="29">
        <v>558</v>
      </c>
      <c r="B686" s="154">
        <v>104</v>
      </c>
      <c r="C686" s="231" t="s">
        <v>535</v>
      </c>
      <c r="D686" s="229" t="s">
        <v>552</v>
      </c>
      <c r="E686" s="224">
        <v>63</v>
      </c>
      <c r="F686" s="154"/>
      <c r="G686" s="29"/>
      <c r="H686" s="208" t="s">
        <v>1061</v>
      </c>
    </row>
    <row r="687" spans="1:8" ht="15.6" x14ac:dyDescent="0.3">
      <c r="A687" s="29"/>
      <c r="B687" s="154"/>
      <c r="C687" s="251" t="s">
        <v>509</v>
      </c>
      <c r="D687" s="229"/>
      <c r="E687" s="224"/>
      <c r="F687" s="154"/>
      <c r="G687" s="29"/>
      <c r="H687" s="208"/>
    </row>
    <row r="688" spans="1:8" ht="15.6" x14ac:dyDescent="0.3">
      <c r="A688" s="29">
        <v>559</v>
      </c>
      <c r="B688" s="154">
        <v>105</v>
      </c>
      <c r="C688" s="231" t="s">
        <v>537</v>
      </c>
      <c r="D688" s="229" t="s">
        <v>552</v>
      </c>
      <c r="E688" s="224">
        <v>2</v>
      </c>
      <c r="F688" s="154"/>
      <c r="G688" s="29"/>
      <c r="H688" s="208" t="s">
        <v>1062</v>
      </c>
    </row>
    <row r="689" spans="1:8" ht="15.6" x14ac:dyDescent="0.3">
      <c r="A689" s="29">
        <v>560</v>
      </c>
      <c r="B689" s="154">
        <v>106</v>
      </c>
      <c r="C689" s="231" t="s">
        <v>538</v>
      </c>
      <c r="D689" s="229" t="s">
        <v>560</v>
      </c>
      <c r="E689" s="224">
        <f>1671+60+76+310</f>
        <v>2117</v>
      </c>
      <c r="F689" s="154"/>
      <c r="G689" s="29"/>
      <c r="H689" s="208" t="s">
        <v>1063</v>
      </c>
    </row>
    <row r="690" spans="1:8" ht="15.6" x14ac:dyDescent="0.3">
      <c r="A690" s="29">
        <v>561</v>
      </c>
      <c r="B690" s="154">
        <v>107</v>
      </c>
      <c r="C690" s="231" t="s">
        <v>539</v>
      </c>
      <c r="D690" s="229" t="s">
        <v>560</v>
      </c>
      <c r="E690" s="224">
        <f>E689</f>
        <v>2117</v>
      </c>
      <c r="F690" s="154"/>
      <c r="G690" s="29"/>
      <c r="H690" s="208" t="s">
        <v>1064</v>
      </c>
    </row>
    <row r="691" spans="1:8" ht="15.6" x14ac:dyDescent="0.3">
      <c r="A691" s="29">
        <v>562</v>
      </c>
      <c r="B691" s="154">
        <v>108</v>
      </c>
      <c r="C691" s="231" t="s">
        <v>540</v>
      </c>
      <c r="D691" s="229" t="s">
        <v>560</v>
      </c>
      <c r="E691" s="224">
        <v>5</v>
      </c>
      <c r="F691" s="154"/>
      <c r="G691" s="29"/>
      <c r="H691" s="208" t="s">
        <v>1058</v>
      </c>
    </row>
    <row r="692" spans="1:8" ht="15.6" x14ac:dyDescent="0.3">
      <c r="A692" s="126">
        <v>563</v>
      </c>
      <c r="B692" s="165">
        <v>109</v>
      </c>
      <c r="C692" s="252" t="s">
        <v>541</v>
      </c>
      <c r="D692" s="232" t="s">
        <v>574</v>
      </c>
      <c r="E692" s="223">
        <v>10</v>
      </c>
      <c r="F692" s="165"/>
      <c r="G692" s="126"/>
      <c r="H692" s="208" t="s">
        <v>1059</v>
      </c>
    </row>
    <row r="693" spans="1:8" ht="15.6" x14ac:dyDescent="0.3">
      <c r="A693" s="29">
        <v>564</v>
      </c>
      <c r="B693" s="154">
        <v>110</v>
      </c>
      <c r="C693" s="231" t="s">
        <v>544</v>
      </c>
      <c r="D693" s="229" t="s">
        <v>552</v>
      </c>
      <c r="E693" s="224">
        <v>10</v>
      </c>
      <c r="F693" s="154"/>
      <c r="G693" s="29"/>
      <c r="H693" s="253" t="s">
        <v>1065</v>
      </c>
    </row>
    <row r="694" spans="1:8" ht="39.75" customHeight="1" x14ac:dyDescent="0.3">
      <c r="A694" s="29">
        <v>565</v>
      </c>
      <c r="B694" s="176" t="s">
        <v>4</v>
      </c>
      <c r="C694" s="233" t="s">
        <v>545</v>
      </c>
      <c r="D694" s="230" t="s">
        <v>552</v>
      </c>
      <c r="E694" s="230" t="s">
        <v>585</v>
      </c>
      <c r="F694" s="176"/>
      <c r="G694" s="29"/>
      <c r="H694" s="253" t="s">
        <v>1066</v>
      </c>
    </row>
    <row r="695" spans="1:8" ht="15.6" x14ac:dyDescent="0.3">
      <c r="A695" s="29">
        <v>566</v>
      </c>
      <c r="B695" s="176" t="s">
        <v>5</v>
      </c>
      <c r="C695" s="233" t="s">
        <v>546</v>
      </c>
      <c r="D695" s="230" t="s">
        <v>552</v>
      </c>
      <c r="E695" s="230" t="s">
        <v>586</v>
      </c>
      <c r="F695" s="176"/>
      <c r="G695" s="29"/>
      <c r="H695" s="253" t="s">
        <v>1067</v>
      </c>
    </row>
    <row r="696" spans="1:8" ht="15.6" x14ac:dyDescent="0.3">
      <c r="A696" s="274"/>
      <c r="B696" s="182"/>
      <c r="C696" s="275" t="s">
        <v>547</v>
      </c>
      <c r="D696" s="274"/>
      <c r="E696" s="187"/>
      <c r="F696" s="187"/>
      <c r="G696" s="187"/>
      <c r="H696" s="276"/>
    </row>
    <row r="697" spans="1:8" x14ac:dyDescent="0.3">
      <c r="A697" s="29"/>
      <c r="B697" s="29"/>
      <c r="C697" s="235" t="s">
        <v>548</v>
      </c>
      <c r="D697" s="29"/>
      <c r="E697" s="29"/>
      <c r="F697" s="29"/>
      <c r="G697" s="273"/>
      <c r="H697" s="235"/>
    </row>
    <row r="698" spans="1:8" x14ac:dyDescent="0.3">
      <c r="A698" s="29"/>
      <c r="B698" s="29"/>
      <c r="C698" s="235" t="s">
        <v>549</v>
      </c>
      <c r="D698" s="29"/>
      <c r="E698" s="29"/>
      <c r="F698" s="29"/>
      <c r="G698" s="273"/>
      <c r="H698" s="235"/>
    </row>
  </sheetData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7BD7-D310-4196-B7FE-B1A94CF1D4D0}">
  <sheetPr>
    <tabColor rgb="FFFFFF00"/>
  </sheetPr>
  <dimension ref="A1:L39"/>
  <sheetViews>
    <sheetView topLeftCell="B1" zoomScale="80" zoomScaleNormal="80" workbookViewId="0">
      <pane ySplit="1" topLeftCell="A2" activePane="bottomLeft" state="frozen"/>
      <selection pane="bottomLeft" activeCell="E20" sqref="E20"/>
    </sheetView>
  </sheetViews>
  <sheetFormatPr defaultColWidth="9.109375" defaultRowHeight="15" x14ac:dyDescent="0.3"/>
  <cols>
    <col min="1" max="1" width="8" style="299" customWidth="1"/>
    <col min="2" max="2" width="74.88671875" style="304" customWidth="1"/>
    <col min="3" max="3" width="39.109375" style="299" customWidth="1"/>
    <col min="4" max="4" width="28" style="299" customWidth="1"/>
    <col min="5" max="5" width="32.33203125" style="299" customWidth="1"/>
    <col min="6" max="6" width="20.33203125" style="299" customWidth="1"/>
    <col min="7" max="7" width="12" style="299" customWidth="1"/>
    <col min="8" max="8" width="13.88671875" style="299" customWidth="1"/>
    <col min="9" max="9" width="34.88671875" style="299" customWidth="1"/>
    <col min="10" max="11" width="19.33203125" style="418" customWidth="1"/>
    <col min="12" max="16384" width="9.109375" style="299"/>
  </cols>
  <sheetData>
    <row r="1" spans="1:12" s="296" customFormat="1" ht="30" x14ac:dyDescent="0.3">
      <c r="A1" s="293" t="s">
        <v>1085</v>
      </c>
      <c r="B1" s="293" t="s">
        <v>1086</v>
      </c>
      <c r="C1" s="294" t="s">
        <v>1087</v>
      </c>
      <c r="D1" s="293" t="s">
        <v>1088</v>
      </c>
      <c r="E1" s="294" t="s">
        <v>1089</v>
      </c>
      <c r="F1" s="293" t="s">
        <v>1090</v>
      </c>
      <c r="G1" s="453" t="s">
        <v>1</v>
      </c>
      <c r="H1" s="293" t="s">
        <v>1091</v>
      </c>
      <c r="I1" s="293" t="s">
        <v>1092</v>
      </c>
      <c r="J1" s="295" t="s">
        <v>1727</v>
      </c>
      <c r="K1" s="435" t="s">
        <v>1093</v>
      </c>
    </row>
    <row r="2" spans="1:12" x14ac:dyDescent="0.3">
      <c r="A2" s="297"/>
      <c r="B2" s="298" t="s">
        <v>1094</v>
      </c>
      <c r="C2" s="297"/>
      <c r="D2" s="297"/>
      <c r="E2" s="297"/>
      <c r="F2" s="297"/>
      <c r="G2" s="454"/>
      <c r="H2" s="297"/>
      <c r="I2" s="297"/>
      <c r="J2" s="449"/>
      <c r="K2" s="449"/>
    </row>
    <row r="3" spans="1:12" x14ac:dyDescent="0.3">
      <c r="A3" s="297"/>
      <c r="B3" s="298" t="s">
        <v>1095</v>
      </c>
      <c r="C3" s="297"/>
      <c r="D3" s="297"/>
      <c r="E3" s="297"/>
      <c r="F3" s="297"/>
      <c r="G3" s="454"/>
      <c r="H3" s="297"/>
      <c r="I3" s="297"/>
      <c r="J3" s="449"/>
      <c r="K3" s="449"/>
    </row>
    <row r="4" spans="1:12" x14ac:dyDescent="0.3">
      <c r="A4" s="300">
        <v>1</v>
      </c>
      <c r="B4" s="298" t="s">
        <v>1096</v>
      </c>
      <c r="C4" s="301" t="s">
        <v>1097</v>
      </c>
      <c r="D4" s="297"/>
      <c r="E4" s="301" t="s">
        <v>1098</v>
      </c>
      <c r="F4" s="301" t="s">
        <v>552</v>
      </c>
      <c r="G4" s="455">
        <v>1</v>
      </c>
      <c r="H4" s="297"/>
      <c r="I4" s="297"/>
      <c r="J4" s="443">
        <v>31000</v>
      </c>
      <c r="K4" s="449">
        <f>G4*J4</f>
        <v>31000</v>
      </c>
    </row>
    <row r="5" spans="1:12" x14ac:dyDescent="0.3">
      <c r="A5" s="300">
        <v>2</v>
      </c>
      <c r="B5" s="298" t="s">
        <v>1099</v>
      </c>
      <c r="C5" s="301" t="s">
        <v>1100</v>
      </c>
      <c r="D5" s="297"/>
      <c r="E5" s="301" t="s">
        <v>1098</v>
      </c>
      <c r="F5" s="301" t="s">
        <v>552</v>
      </c>
      <c r="G5" s="455">
        <v>2</v>
      </c>
      <c r="H5" s="297"/>
      <c r="I5" s="297"/>
      <c r="J5" s="443">
        <v>11000</v>
      </c>
      <c r="K5" s="449">
        <f t="shared" ref="K5:K37" si="0">G5*J5</f>
        <v>22000</v>
      </c>
    </row>
    <row r="6" spans="1:12" x14ac:dyDescent="0.3">
      <c r="A6" s="300">
        <v>3</v>
      </c>
      <c r="B6" s="298" t="s">
        <v>1101</v>
      </c>
      <c r="C6" s="301" t="s">
        <v>1102</v>
      </c>
      <c r="D6" s="297"/>
      <c r="E6" s="301" t="s">
        <v>1098</v>
      </c>
      <c r="F6" s="301" t="s">
        <v>552</v>
      </c>
      <c r="G6" s="455">
        <v>1</v>
      </c>
      <c r="H6" s="297"/>
      <c r="I6" s="297"/>
      <c r="J6" s="443">
        <v>33000</v>
      </c>
      <c r="K6" s="449">
        <f t="shared" si="0"/>
        <v>33000</v>
      </c>
    </row>
    <row r="7" spans="1:12" x14ac:dyDescent="0.3">
      <c r="A7" s="300">
        <v>4</v>
      </c>
      <c r="B7" s="298" t="s">
        <v>1099</v>
      </c>
      <c r="C7" s="301" t="s">
        <v>1100</v>
      </c>
      <c r="D7" s="297"/>
      <c r="E7" s="301" t="s">
        <v>1098</v>
      </c>
      <c r="F7" s="301" t="s">
        <v>552</v>
      </c>
      <c r="G7" s="455">
        <v>2</v>
      </c>
      <c r="H7" s="297"/>
      <c r="I7" s="297"/>
      <c r="J7" s="443">
        <v>11000</v>
      </c>
      <c r="K7" s="449">
        <f t="shared" si="0"/>
        <v>22000</v>
      </c>
    </row>
    <row r="8" spans="1:12" x14ac:dyDescent="0.3">
      <c r="A8" s="300">
        <v>5</v>
      </c>
      <c r="B8" s="298" t="s">
        <v>1103</v>
      </c>
      <c r="C8" s="301" t="s">
        <v>1104</v>
      </c>
      <c r="D8" s="297"/>
      <c r="E8" s="301" t="s">
        <v>1098</v>
      </c>
      <c r="F8" s="301" t="s">
        <v>552</v>
      </c>
      <c r="G8" s="455">
        <v>1</v>
      </c>
      <c r="H8" s="297"/>
      <c r="I8" s="297"/>
      <c r="J8" s="443">
        <v>3800</v>
      </c>
      <c r="K8" s="449">
        <f t="shared" si="0"/>
        <v>3800</v>
      </c>
    </row>
    <row r="9" spans="1:12" x14ac:dyDescent="0.3">
      <c r="A9" s="300">
        <v>6</v>
      </c>
      <c r="B9" s="298" t="s">
        <v>1105</v>
      </c>
      <c r="C9" s="301" t="s">
        <v>1106</v>
      </c>
      <c r="D9" s="297"/>
      <c r="E9" s="301" t="s">
        <v>1098</v>
      </c>
      <c r="F9" s="301" t="s">
        <v>552</v>
      </c>
      <c r="G9" s="455">
        <v>17</v>
      </c>
      <c r="H9" s="297"/>
      <c r="I9" s="297"/>
      <c r="J9" s="443">
        <v>1150</v>
      </c>
      <c r="K9" s="449">
        <f t="shared" si="0"/>
        <v>19550</v>
      </c>
    </row>
    <row r="10" spans="1:12" ht="30" x14ac:dyDescent="0.3">
      <c r="A10" s="300">
        <v>7</v>
      </c>
      <c r="B10" s="298" t="s">
        <v>1107</v>
      </c>
      <c r="C10" s="301" t="s">
        <v>1108</v>
      </c>
      <c r="D10" s="297"/>
      <c r="E10" s="301" t="s">
        <v>1098</v>
      </c>
      <c r="F10" s="301" t="s">
        <v>552</v>
      </c>
      <c r="G10" s="455">
        <v>42</v>
      </c>
      <c r="H10" s="297"/>
      <c r="I10" s="297"/>
      <c r="J10" s="443">
        <v>2000</v>
      </c>
      <c r="K10" s="449">
        <f t="shared" si="0"/>
        <v>84000</v>
      </c>
      <c r="L10" s="331" t="s">
        <v>1737</v>
      </c>
    </row>
    <row r="11" spans="1:12" x14ac:dyDescent="0.3">
      <c r="A11" s="300">
        <v>8</v>
      </c>
      <c r="B11" s="298" t="s">
        <v>1109</v>
      </c>
      <c r="C11" s="301" t="s">
        <v>1110</v>
      </c>
      <c r="D11" s="297"/>
      <c r="E11" s="301" t="s">
        <v>1098</v>
      </c>
      <c r="F11" s="301" t="s">
        <v>552</v>
      </c>
      <c r="G11" s="455">
        <v>6</v>
      </c>
      <c r="H11" s="297"/>
      <c r="I11" s="301" t="s">
        <v>1111</v>
      </c>
      <c r="J11" s="443">
        <v>20000</v>
      </c>
      <c r="K11" s="449">
        <f t="shared" si="0"/>
        <v>120000</v>
      </c>
      <c r="L11" s="331" t="s">
        <v>1738</v>
      </c>
    </row>
    <row r="12" spans="1:12" x14ac:dyDescent="0.3">
      <c r="A12" s="300">
        <v>9</v>
      </c>
      <c r="B12" s="298" t="s">
        <v>1109</v>
      </c>
      <c r="C12" s="301" t="s">
        <v>1112</v>
      </c>
      <c r="D12" s="297"/>
      <c r="E12" s="301" t="s">
        <v>1098</v>
      </c>
      <c r="F12" s="301" t="s">
        <v>552</v>
      </c>
      <c r="G12" s="455">
        <v>54</v>
      </c>
      <c r="H12" s="297"/>
      <c r="I12" s="301" t="s">
        <v>1111</v>
      </c>
      <c r="J12" s="443">
        <v>29300</v>
      </c>
      <c r="K12" s="449">
        <f t="shared" si="0"/>
        <v>1582200</v>
      </c>
      <c r="L12" s="331" t="s">
        <v>1739</v>
      </c>
    </row>
    <row r="13" spans="1:12" x14ac:dyDescent="0.3">
      <c r="A13" s="300">
        <v>10</v>
      </c>
      <c r="B13" s="298" t="s">
        <v>1113</v>
      </c>
      <c r="C13" s="301" t="s">
        <v>1114</v>
      </c>
      <c r="D13" s="297"/>
      <c r="E13" s="301" t="s">
        <v>1098</v>
      </c>
      <c r="F13" s="301" t="s">
        <v>552</v>
      </c>
      <c r="G13" s="455">
        <v>1</v>
      </c>
      <c r="H13" s="297"/>
      <c r="I13" s="297"/>
      <c r="J13" s="443">
        <v>5050</v>
      </c>
      <c r="K13" s="449">
        <f t="shared" si="0"/>
        <v>5050</v>
      </c>
      <c r="L13" s="331"/>
    </row>
    <row r="14" spans="1:12" x14ac:dyDescent="0.3">
      <c r="A14" s="300">
        <v>11</v>
      </c>
      <c r="B14" s="298" t="s">
        <v>1115</v>
      </c>
      <c r="C14" s="301" t="s">
        <v>1116</v>
      </c>
      <c r="D14" s="297"/>
      <c r="E14" s="301" t="s">
        <v>1098</v>
      </c>
      <c r="F14" s="301" t="s">
        <v>552</v>
      </c>
      <c r="G14" s="455">
        <v>4</v>
      </c>
      <c r="H14" s="297"/>
      <c r="I14" s="297"/>
      <c r="J14" s="443">
        <v>710</v>
      </c>
      <c r="K14" s="449">
        <f t="shared" si="0"/>
        <v>2840</v>
      </c>
      <c r="L14" s="331"/>
    </row>
    <row r="15" spans="1:12" ht="30" x14ac:dyDescent="0.3">
      <c r="A15" s="297"/>
      <c r="B15" s="298" t="s">
        <v>1117</v>
      </c>
      <c r="C15" s="297"/>
      <c r="D15" s="297"/>
      <c r="E15" s="297"/>
      <c r="F15" s="297"/>
      <c r="G15" s="454"/>
      <c r="H15" s="297"/>
      <c r="I15" s="297"/>
      <c r="J15" s="449"/>
      <c r="K15" s="449">
        <f t="shared" si="0"/>
        <v>0</v>
      </c>
      <c r="L15" s="331"/>
    </row>
    <row r="16" spans="1:12" x14ac:dyDescent="0.3">
      <c r="A16" s="300">
        <v>12</v>
      </c>
      <c r="B16" s="298" t="s">
        <v>1118</v>
      </c>
      <c r="C16" s="301" t="s">
        <v>1119</v>
      </c>
      <c r="D16" s="297"/>
      <c r="E16" s="301" t="s">
        <v>1098</v>
      </c>
      <c r="F16" s="301" t="s">
        <v>552</v>
      </c>
      <c r="G16" s="455">
        <v>8</v>
      </c>
      <c r="H16" s="297"/>
      <c r="I16" s="297"/>
      <c r="J16" s="443">
        <v>45000</v>
      </c>
      <c r="K16" s="449">
        <f t="shared" si="0"/>
        <v>360000</v>
      </c>
      <c r="L16" s="331" t="s">
        <v>1740</v>
      </c>
    </row>
    <row r="17" spans="1:12" x14ac:dyDescent="0.3">
      <c r="A17" s="300">
        <v>13</v>
      </c>
      <c r="B17" s="298" t="s">
        <v>1099</v>
      </c>
      <c r="C17" s="301" t="s">
        <v>1100</v>
      </c>
      <c r="D17" s="297"/>
      <c r="E17" s="301" t="s">
        <v>1098</v>
      </c>
      <c r="F17" s="301" t="s">
        <v>552</v>
      </c>
      <c r="G17" s="455">
        <v>16</v>
      </c>
      <c r="H17" s="297"/>
      <c r="I17" s="297"/>
      <c r="J17" s="443">
        <v>11000</v>
      </c>
      <c r="K17" s="449">
        <f t="shared" si="0"/>
        <v>176000</v>
      </c>
      <c r="L17" s="331"/>
    </row>
    <row r="18" spans="1:12" x14ac:dyDescent="0.3">
      <c r="A18" s="300">
        <v>14</v>
      </c>
      <c r="B18" s="298" t="s">
        <v>1120</v>
      </c>
      <c r="C18" s="301" t="s">
        <v>1121</v>
      </c>
      <c r="D18" s="297"/>
      <c r="E18" s="301" t="s">
        <v>1098</v>
      </c>
      <c r="F18" s="301" t="s">
        <v>552</v>
      </c>
      <c r="G18" s="455">
        <v>12</v>
      </c>
      <c r="H18" s="297"/>
      <c r="I18" s="297"/>
      <c r="J18" s="443">
        <v>1600</v>
      </c>
      <c r="K18" s="449">
        <f t="shared" si="0"/>
        <v>19200</v>
      </c>
      <c r="L18" s="331"/>
    </row>
    <row r="19" spans="1:12" x14ac:dyDescent="0.3">
      <c r="A19" s="300">
        <v>15</v>
      </c>
      <c r="B19" s="298" t="s">
        <v>1122</v>
      </c>
      <c r="C19" s="301" t="s">
        <v>1123</v>
      </c>
      <c r="D19" s="297"/>
      <c r="E19" s="301" t="s">
        <v>1098</v>
      </c>
      <c r="F19" s="301" t="s">
        <v>552</v>
      </c>
      <c r="G19" s="455">
        <v>44</v>
      </c>
      <c r="H19" s="297"/>
      <c r="I19" s="297"/>
      <c r="J19" s="443">
        <v>12700</v>
      </c>
      <c r="K19" s="449">
        <f t="shared" si="0"/>
        <v>558800</v>
      </c>
      <c r="L19" s="331" t="s">
        <v>1741</v>
      </c>
    </row>
    <row r="20" spans="1:12" x14ac:dyDescent="0.3">
      <c r="A20" s="300">
        <v>16</v>
      </c>
      <c r="B20" s="298" t="s">
        <v>1124</v>
      </c>
      <c r="C20" s="301" t="s">
        <v>1125</v>
      </c>
      <c r="D20" s="297"/>
      <c r="E20" s="301" t="s">
        <v>1098</v>
      </c>
      <c r="F20" s="301" t="s">
        <v>552</v>
      </c>
      <c r="G20" s="455">
        <v>9</v>
      </c>
      <c r="H20" s="297"/>
      <c r="I20" s="297"/>
      <c r="J20" s="443">
        <v>1370</v>
      </c>
      <c r="K20" s="449">
        <f t="shared" si="0"/>
        <v>12330</v>
      </c>
      <c r="L20" s="331"/>
    </row>
    <row r="21" spans="1:12" x14ac:dyDescent="0.3">
      <c r="A21" s="297"/>
      <c r="B21" s="298" t="s">
        <v>1126</v>
      </c>
      <c r="C21" s="297"/>
      <c r="D21" s="297"/>
      <c r="E21" s="297"/>
      <c r="F21" s="297"/>
      <c r="G21" s="454"/>
      <c r="H21" s="297"/>
      <c r="I21" s="297"/>
      <c r="J21" s="449"/>
      <c r="K21" s="449">
        <f t="shared" si="0"/>
        <v>0</v>
      </c>
      <c r="L21" s="331"/>
    </row>
    <row r="22" spans="1:12" ht="30" x14ac:dyDescent="0.3">
      <c r="A22" s="300">
        <v>17</v>
      </c>
      <c r="B22" s="298" t="s">
        <v>1127</v>
      </c>
      <c r="C22" s="301" t="s">
        <v>1128</v>
      </c>
      <c r="D22" s="297"/>
      <c r="E22" s="301" t="s">
        <v>1129</v>
      </c>
      <c r="F22" s="301" t="s">
        <v>560</v>
      </c>
      <c r="G22" s="455">
        <v>1722</v>
      </c>
      <c r="H22" s="297"/>
      <c r="I22" s="297"/>
      <c r="J22" s="443">
        <v>70</v>
      </c>
      <c r="K22" s="449">
        <f t="shared" si="0"/>
        <v>120540</v>
      </c>
      <c r="L22" s="331"/>
    </row>
    <row r="23" spans="1:12" ht="30" x14ac:dyDescent="0.3">
      <c r="A23" s="300">
        <v>18</v>
      </c>
      <c r="B23" s="298" t="s">
        <v>1127</v>
      </c>
      <c r="C23" s="301" t="s">
        <v>1130</v>
      </c>
      <c r="D23" s="297"/>
      <c r="E23" s="301" t="s">
        <v>1129</v>
      </c>
      <c r="F23" s="301" t="s">
        <v>560</v>
      </c>
      <c r="G23" s="455">
        <v>1746</v>
      </c>
      <c r="H23" s="297"/>
      <c r="I23" s="297"/>
      <c r="J23" s="443">
        <f>14600/200</f>
        <v>73</v>
      </c>
      <c r="K23" s="449">
        <f t="shared" si="0"/>
        <v>127458</v>
      </c>
      <c r="L23" s="331"/>
    </row>
    <row r="24" spans="1:12" ht="30" x14ac:dyDescent="0.3">
      <c r="A24" s="300">
        <v>19</v>
      </c>
      <c r="B24" s="298" t="s">
        <v>1127</v>
      </c>
      <c r="C24" s="301" t="s">
        <v>1131</v>
      </c>
      <c r="D24" s="297"/>
      <c r="E24" s="301" t="s">
        <v>1129</v>
      </c>
      <c r="F24" s="301" t="s">
        <v>560</v>
      </c>
      <c r="G24" s="455">
        <v>1230</v>
      </c>
      <c r="H24" s="297"/>
      <c r="I24" s="297"/>
      <c r="J24" s="443">
        <f>110700/200</f>
        <v>553.5</v>
      </c>
      <c r="K24" s="449">
        <f t="shared" si="0"/>
        <v>680805</v>
      </c>
      <c r="L24" s="331" t="s">
        <v>1742</v>
      </c>
    </row>
    <row r="25" spans="1:12" ht="30" x14ac:dyDescent="0.3">
      <c r="A25" s="300">
        <v>20</v>
      </c>
      <c r="B25" s="298" t="s">
        <v>1132</v>
      </c>
      <c r="C25" s="301" t="s">
        <v>1133</v>
      </c>
      <c r="D25" s="297"/>
      <c r="E25" s="301" t="s">
        <v>1134</v>
      </c>
      <c r="F25" s="301" t="s">
        <v>560</v>
      </c>
      <c r="G25" s="455">
        <v>100</v>
      </c>
      <c r="H25" s="297"/>
      <c r="I25" s="297"/>
      <c r="J25" s="443">
        <v>150</v>
      </c>
      <c r="K25" s="449">
        <f t="shared" si="0"/>
        <v>15000</v>
      </c>
      <c r="L25" s="331"/>
    </row>
    <row r="26" spans="1:12" x14ac:dyDescent="0.3">
      <c r="A26" s="300">
        <v>21</v>
      </c>
      <c r="B26" s="298" t="s">
        <v>1135</v>
      </c>
      <c r="C26" s="297"/>
      <c r="D26" s="297"/>
      <c r="E26" s="297"/>
      <c r="F26" s="301" t="s">
        <v>552</v>
      </c>
      <c r="G26" s="455">
        <v>2</v>
      </c>
      <c r="H26" s="297"/>
      <c r="I26" s="297"/>
      <c r="J26" s="443">
        <v>450</v>
      </c>
      <c r="K26" s="449">
        <f t="shared" si="0"/>
        <v>900</v>
      </c>
      <c r="L26" s="331"/>
    </row>
    <row r="27" spans="1:12" x14ac:dyDescent="0.3">
      <c r="A27" s="300">
        <v>22</v>
      </c>
      <c r="B27" s="298" t="s">
        <v>1136</v>
      </c>
      <c r="C27" s="301" t="s">
        <v>1137</v>
      </c>
      <c r="D27" s="297"/>
      <c r="E27" s="301" t="s">
        <v>1138</v>
      </c>
      <c r="F27" s="301" t="s">
        <v>560</v>
      </c>
      <c r="G27" s="455">
        <v>4768</v>
      </c>
      <c r="H27" s="297"/>
      <c r="I27" s="297"/>
      <c r="J27" s="443">
        <v>79</v>
      </c>
      <c r="K27" s="449">
        <f t="shared" si="0"/>
        <v>376672</v>
      </c>
      <c r="L27" s="331" t="s">
        <v>1743</v>
      </c>
    </row>
    <row r="28" spans="1:12" ht="30" x14ac:dyDescent="0.3">
      <c r="A28" s="300">
        <v>23</v>
      </c>
      <c r="B28" s="298" t="s">
        <v>1139</v>
      </c>
      <c r="C28" s="297"/>
      <c r="D28" s="297"/>
      <c r="E28" s="301" t="s">
        <v>1140</v>
      </c>
      <c r="F28" s="301" t="s">
        <v>560</v>
      </c>
      <c r="G28" s="455">
        <v>30</v>
      </c>
      <c r="H28" s="297"/>
      <c r="I28" s="297"/>
      <c r="J28" s="443">
        <v>80</v>
      </c>
      <c r="K28" s="449">
        <f t="shared" si="0"/>
        <v>2400</v>
      </c>
      <c r="L28" s="331"/>
    </row>
    <row r="29" spans="1:12" ht="30" x14ac:dyDescent="0.3">
      <c r="A29" s="300">
        <v>24</v>
      </c>
      <c r="B29" s="298" t="s">
        <v>1141</v>
      </c>
      <c r="C29" s="301" t="s">
        <v>1142</v>
      </c>
      <c r="D29" s="297"/>
      <c r="E29" s="301" t="s">
        <v>1143</v>
      </c>
      <c r="F29" s="301" t="s">
        <v>552</v>
      </c>
      <c r="G29" s="455">
        <v>4</v>
      </c>
      <c r="H29" s="297"/>
      <c r="I29" s="297"/>
      <c r="J29" s="443">
        <v>2500</v>
      </c>
      <c r="K29" s="449">
        <f t="shared" si="0"/>
        <v>10000</v>
      </c>
      <c r="L29" s="331"/>
    </row>
    <row r="30" spans="1:12" x14ac:dyDescent="0.3">
      <c r="A30" s="300">
        <v>25</v>
      </c>
      <c r="B30" s="298" t="s">
        <v>1144</v>
      </c>
      <c r="C30" s="297"/>
      <c r="D30" s="297"/>
      <c r="E30" s="297"/>
      <c r="F30" s="301" t="s">
        <v>552</v>
      </c>
      <c r="G30" s="455">
        <v>14304</v>
      </c>
      <c r="H30" s="297"/>
      <c r="I30" s="297"/>
      <c r="J30" s="443">
        <f>150/25</f>
        <v>6</v>
      </c>
      <c r="K30" s="449">
        <f t="shared" si="0"/>
        <v>85824</v>
      </c>
      <c r="L30" s="331"/>
    </row>
    <row r="31" spans="1:12" x14ac:dyDescent="0.3">
      <c r="A31" s="300">
        <v>26</v>
      </c>
      <c r="B31" s="298" t="s">
        <v>1145</v>
      </c>
      <c r="C31" s="297"/>
      <c r="D31" s="297"/>
      <c r="E31" s="297"/>
      <c r="F31" s="301" t="s">
        <v>552</v>
      </c>
      <c r="G31" s="455">
        <v>14304</v>
      </c>
      <c r="H31" s="297"/>
      <c r="I31" s="297"/>
      <c r="J31" s="443">
        <v>4</v>
      </c>
      <c r="K31" s="449">
        <f t="shared" si="0"/>
        <v>57216</v>
      </c>
      <c r="L31" s="331"/>
    </row>
    <row r="32" spans="1:12" x14ac:dyDescent="0.3">
      <c r="A32" s="300">
        <v>27</v>
      </c>
      <c r="B32" s="298" t="s">
        <v>1146</v>
      </c>
      <c r="C32" s="297"/>
      <c r="D32" s="297"/>
      <c r="E32" s="301" t="s">
        <v>1138</v>
      </c>
      <c r="F32" s="301" t="s">
        <v>552</v>
      </c>
      <c r="G32" s="455">
        <v>14304</v>
      </c>
      <c r="H32" s="297"/>
      <c r="I32" s="297"/>
      <c r="J32" s="443">
        <v>15</v>
      </c>
      <c r="K32" s="449">
        <f t="shared" si="0"/>
        <v>214560</v>
      </c>
      <c r="L32" s="331" t="s">
        <v>1744</v>
      </c>
    </row>
    <row r="33" spans="1:12" x14ac:dyDescent="0.3">
      <c r="A33" s="300">
        <v>28</v>
      </c>
      <c r="B33" s="298" t="s">
        <v>1147</v>
      </c>
      <c r="C33" s="297"/>
      <c r="D33" s="297"/>
      <c r="E33" s="301" t="s">
        <v>1138</v>
      </c>
      <c r="F33" s="301" t="s">
        <v>552</v>
      </c>
      <c r="G33" s="455">
        <v>14304</v>
      </c>
      <c r="H33" s="297"/>
      <c r="I33" s="297"/>
      <c r="J33" s="443">
        <f>1590/50</f>
        <v>31.8</v>
      </c>
      <c r="K33" s="449">
        <f t="shared" si="0"/>
        <v>454867.20000000001</v>
      </c>
      <c r="L33" s="331" t="s">
        <v>1745</v>
      </c>
    </row>
    <row r="34" spans="1:12" x14ac:dyDescent="0.3">
      <c r="A34" s="300">
        <v>29</v>
      </c>
      <c r="B34" s="298" t="s">
        <v>1148</v>
      </c>
      <c r="C34" s="297"/>
      <c r="D34" s="297"/>
      <c r="E34" s="301" t="s">
        <v>1149</v>
      </c>
      <c r="F34" s="301" t="s">
        <v>560</v>
      </c>
      <c r="G34" s="455">
        <v>10</v>
      </c>
      <c r="H34" s="297"/>
      <c r="I34" s="297"/>
      <c r="J34" s="443">
        <v>1800</v>
      </c>
      <c r="K34" s="449">
        <f t="shared" si="0"/>
        <v>18000</v>
      </c>
      <c r="L34" s="331"/>
    </row>
    <row r="35" spans="1:12" ht="30" x14ac:dyDescent="0.3">
      <c r="A35" s="300">
        <v>30</v>
      </c>
      <c r="B35" s="298" t="s">
        <v>1150</v>
      </c>
      <c r="C35" s="297"/>
      <c r="D35" s="297"/>
      <c r="E35" s="301" t="s">
        <v>1151</v>
      </c>
      <c r="F35" s="301" t="s">
        <v>552</v>
      </c>
      <c r="G35" s="455">
        <v>2</v>
      </c>
      <c r="H35" s="297"/>
      <c r="I35" s="297"/>
      <c r="J35" s="443">
        <v>1000</v>
      </c>
      <c r="K35" s="449">
        <f t="shared" si="0"/>
        <v>2000</v>
      </c>
      <c r="L35" s="331"/>
    </row>
    <row r="36" spans="1:12" x14ac:dyDescent="0.3">
      <c r="A36" s="300">
        <v>31</v>
      </c>
      <c r="B36" s="298" t="s">
        <v>1152</v>
      </c>
      <c r="C36" s="297"/>
      <c r="D36" s="297"/>
      <c r="E36" s="297"/>
      <c r="F36" s="301" t="s">
        <v>1153</v>
      </c>
      <c r="G36" s="456">
        <v>4.25</v>
      </c>
      <c r="H36" s="297"/>
      <c r="I36" s="297"/>
      <c r="J36" s="450">
        <v>2200</v>
      </c>
      <c r="K36" s="449">
        <f>G36*J36</f>
        <v>9350</v>
      </c>
      <c r="L36" s="331"/>
    </row>
    <row r="37" spans="1:12" x14ac:dyDescent="0.3">
      <c r="A37" s="300">
        <v>32</v>
      </c>
      <c r="B37" s="298" t="s">
        <v>1154</v>
      </c>
      <c r="C37" s="297"/>
      <c r="D37" s="297"/>
      <c r="E37" s="297"/>
      <c r="F37" s="301" t="s">
        <v>554</v>
      </c>
      <c r="G37" s="455">
        <v>1</v>
      </c>
      <c r="H37" s="297"/>
      <c r="I37" s="297"/>
      <c r="J37" s="443">
        <v>1500</v>
      </c>
      <c r="K37" s="449">
        <f t="shared" si="0"/>
        <v>1500</v>
      </c>
      <c r="L37" s="331"/>
    </row>
    <row r="38" spans="1:12" x14ac:dyDescent="0.3">
      <c r="J38" s="451"/>
      <c r="K38" s="452">
        <f>SUM(K4:K37)</f>
        <v>5228862.2</v>
      </c>
      <c r="L38" s="331"/>
    </row>
    <row r="39" spans="1:12" x14ac:dyDescent="0.3">
      <c r="L39" s="331"/>
    </row>
  </sheetData>
  <hyperlinks>
    <hyperlink ref="L11" r:id="rId1" xr:uid="{0779263A-B28E-4099-A4BC-F96308E34708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E98A1-255D-47F1-9624-A1257ACEDF14}">
  <sheetPr>
    <tabColor rgb="FFFFC000"/>
  </sheetPr>
  <dimension ref="A1:L95"/>
  <sheetViews>
    <sheetView workbookViewId="0">
      <pane ySplit="1" topLeftCell="A8" activePane="bottomLeft" state="frozen"/>
      <selection pane="bottomLeft" activeCell="M95" sqref="M95"/>
    </sheetView>
  </sheetViews>
  <sheetFormatPr defaultColWidth="9.109375" defaultRowHeight="15" x14ac:dyDescent="0.3"/>
  <cols>
    <col min="1" max="1" width="10.88671875" style="306" customWidth="1"/>
    <col min="2" max="2" width="85" style="315" customWidth="1"/>
    <col min="3" max="3" width="21.88671875" style="311" hidden="1" customWidth="1"/>
    <col min="4" max="4" width="25" style="311" hidden="1" customWidth="1"/>
    <col min="5" max="5" width="26.88671875" style="311" hidden="1" customWidth="1"/>
    <col min="6" max="8" width="15.6640625" style="311" customWidth="1"/>
    <col min="9" max="10" width="18.21875" style="422" bestFit="1" customWidth="1"/>
    <col min="11" max="11" width="15.6640625" style="306" customWidth="1"/>
    <col min="12" max="16384" width="9.109375" style="306"/>
  </cols>
  <sheetData>
    <row r="1" spans="1:10" s="317" customFormat="1" ht="75" x14ac:dyDescent="0.3">
      <c r="A1" s="312" t="s">
        <v>1085</v>
      </c>
      <c r="B1" s="312" t="s">
        <v>1086</v>
      </c>
      <c r="C1" s="316" t="s">
        <v>1250</v>
      </c>
      <c r="D1" s="316" t="s">
        <v>1251</v>
      </c>
      <c r="E1" s="312" t="s">
        <v>1157</v>
      </c>
      <c r="F1" s="316" t="s">
        <v>1252</v>
      </c>
      <c r="G1" s="414" t="s">
        <v>1158</v>
      </c>
      <c r="H1" s="312" t="s">
        <v>1159</v>
      </c>
      <c r="I1" s="295" t="s">
        <v>1727</v>
      </c>
      <c r="J1" s="417" t="s">
        <v>1093</v>
      </c>
    </row>
    <row r="2" spans="1:10" x14ac:dyDescent="0.3">
      <c r="A2" s="308" t="s">
        <v>1161</v>
      </c>
      <c r="B2" s="313"/>
      <c r="C2" s="310"/>
      <c r="D2" s="310"/>
      <c r="E2" s="310"/>
      <c r="F2" s="310" t="s">
        <v>1828</v>
      </c>
      <c r="G2" s="445">
        <v>1</v>
      </c>
      <c r="H2" s="445"/>
      <c r="I2" s="509">
        <f>1243566.86*82*1.01</f>
        <v>102992207.34520002</v>
      </c>
      <c r="J2" s="509">
        <f>G2*I2</f>
        <v>102992207.34520002</v>
      </c>
    </row>
    <row r="3" spans="1:10" x14ac:dyDescent="0.3">
      <c r="A3" s="307">
        <v>1</v>
      </c>
      <c r="B3" s="314" t="s">
        <v>1162</v>
      </c>
      <c r="C3" s="310" t="s">
        <v>1163</v>
      </c>
      <c r="D3" s="307">
        <v>3011589</v>
      </c>
      <c r="E3" s="310" t="s">
        <v>1164</v>
      </c>
      <c r="F3" s="310" t="s">
        <v>560</v>
      </c>
      <c r="G3" s="445">
        <v>312</v>
      </c>
      <c r="H3" s="445" t="s">
        <v>1165</v>
      </c>
      <c r="I3" s="446"/>
      <c r="J3" s="446">
        <f>G3*I3</f>
        <v>0</v>
      </c>
    </row>
    <row r="4" spans="1:10" x14ac:dyDescent="0.3">
      <c r="A4" s="307">
        <v>2</v>
      </c>
      <c r="B4" s="314" t="s">
        <v>1166</v>
      </c>
      <c r="C4" s="310" t="s">
        <v>1163</v>
      </c>
      <c r="D4" s="307">
        <v>3011586</v>
      </c>
      <c r="E4" s="310" t="s">
        <v>1164</v>
      </c>
      <c r="F4" s="310" t="s">
        <v>560</v>
      </c>
      <c r="G4" s="445">
        <v>54</v>
      </c>
      <c r="H4" s="445" t="s">
        <v>1165</v>
      </c>
      <c r="I4" s="446"/>
      <c r="J4" s="446">
        <f t="shared" ref="J4:J67" si="0">G4*I4</f>
        <v>0</v>
      </c>
    </row>
    <row r="5" spans="1:10" x14ac:dyDescent="0.3">
      <c r="A5" s="307">
        <v>3</v>
      </c>
      <c r="B5" s="314" t="s">
        <v>1167</v>
      </c>
      <c r="C5" s="310" t="s">
        <v>1163</v>
      </c>
      <c r="D5" s="307">
        <v>3023020</v>
      </c>
      <c r="E5" s="310" t="s">
        <v>1164</v>
      </c>
      <c r="F5" s="310" t="s">
        <v>552</v>
      </c>
      <c r="G5" s="445">
        <v>1</v>
      </c>
      <c r="H5" s="500"/>
      <c r="I5" s="446"/>
      <c r="J5" s="446">
        <f t="shared" si="0"/>
        <v>0</v>
      </c>
    </row>
    <row r="6" spans="1:10" x14ac:dyDescent="0.3">
      <c r="A6" s="307">
        <v>4</v>
      </c>
      <c r="B6" s="314" t="s">
        <v>1168</v>
      </c>
      <c r="C6" s="310" t="s">
        <v>1163</v>
      </c>
      <c r="D6" s="307">
        <v>3015594</v>
      </c>
      <c r="E6" s="310" t="s">
        <v>1164</v>
      </c>
      <c r="F6" s="310" t="s">
        <v>552</v>
      </c>
      <c r="G6" s="445">
        <v>2</v>
      </c>
      <c r="H6" s="500"/>
      <c r="I6" s="446"/>
      <c r="J6" s="446">
        <f t="shared" si="0"/>
        <v>0</v>
      </c>
    </row>
    <row r="7" spans="1:10" ht="30" x14ac:dyDescent="0.3">
      <c r="A7" s="307">
        <v>5</v>
      </c>
      <c r="B7" s="314" t="s">
        <v>1169</v>
      </c>
      <c r="C7" s="310" t="s">
        <v>1163</v>
      </c>
      <c r="D7" s="307">
        <v>3012318</v>
      </c>
      <c r="E7" s="310" t="s">
        <v>1164</v>
      </c>
      <c r="F7" s="310" t="s">
        <v>552</v>
      </c>
      <c r="G7" s="445">
        <v>2</v>
      </c>
      <c r="H7" s="500"/>
      <c r="I7" s="446"/>
      <c r="J7" s="446">
        <f t="shared" si="0"/>
        <v>0</v>
      </c>
    </row>
    <row r="8" spans="1:10" ht="30" x14ac:dyDescent="0.3">
      <c r="A8" s="307">
        <v>6</v>
      </c>
      <c r="B8" s="314" t="s">
        <v>1170</v>
      </c>
      <c r="C8" s="310" t="s">
        <v>1163</v>
      </c>
      <c r="D8" s="307">
        <v>3011661</v>
      </c>
      <c r="E8" s="310" t="s">
        <v>1164</v>
      </c>
      <c r="F8" s="310" t="s">
        <v>560</v>
      </c>
      <c r="G8" s="445">
        <v>1.39</v>
      </c>
      <c r="H8" s="445" t="s">
        <v>1165</v>
      </c>
      <c r="I8" s="446"/>
      <c r="J8" s="446">
        <f t="shared" si="0"/>
        <v>0</v>
      </c>
    </row>
    <row r="9" spans="1:10" x14ac:dyDescent="0.3">
      <c r="A9" s="307">
        <v>7</v>
      </c>
      <c r="B9" s="314" t="s">
        <v>1171</v>
      </c>
      <c r="C9" s="310" t="s">
        <v>1163</v>
      </c>
      <c r="D9" s="307">
        <v>3013410</v>
      </c>
      <c r="E9" s="310" t="s">
        <v>1164</v>
      </c>
      <c r="F9" s="310" t="s">
        <v>552</v>
      </c>
      <c r="G9" s="445">
        <v>3</v>
      </c>
      <c r="H9" s="500"/>
      <c r="I9" s="446"/>
      <c r="J9" s="446">
        <f t="shared" si="0"/>
        <v>0</v>
      </c>
    </row>
    <row r="10" spans="1:10" ht="30" x14ac:dyDescent="0.3">
      <c r="A10" s="307">
        <v>8</v>
      </c>
      <c r="B10" s="314" t="s">
        <v>1172</v>
      </c>
      <c r="C10" s="310" t="s">
        <v>1163</v>
      </c>
      <c r="D10" s="307">
        <v>3011661</v>
      </c>
      <c r="E10" s="310" t="s">
        <v>1164</v>
      </c>
      <c r="F10" s="310" t="s">
        <v>560</v>
      </c>
      <c r="G10" s="445">
        <v>0.94</v>
      </c>
      <c r="H10" s="445" t="s">
        <v>1165</v>
      </c>
      <c r="I10" s="446"/>
      <c r="J10" s="446">
        <f t="shared" si="0"/>
        <v>0</v>
      </c>
    </row>
    <row r="11" spans="1:10" ht="30" x14ac:dyDescent="0.3">
      <c r="A11" s="307">
        <v>9</v>
      </c>
      <c r="B11" s="314" t="s">
        <v>1173</v>
      </c>
      <c r="C11" s="310" t="s">
        <v>1163</v>
      </c>
      <c r="D11" s="307">
        <v>3011661</v>
      </c>
      <c r="E11" s="310" t="s">
        <v>1164</v>
      </c>
      <c r="F11" s="310" t="s">
        <v>560</v>
      </c>
      <c r="G11" s="445">
        <v>1</v>
      </c>
      <c r="H11" s="445" t="s">
        <v>1165</v>
      </c>
      <c r="I11" s="446"/>
      <c r="J11" s="446">
        <f t="shared" si="0"/>
        <v>0</v>
      </c>
    </row>
    <row r="12" spans="1:10" x14ac:dyDescent="0.3">
      <c r="A12" s="307">
        <v>10</v>
      </c>
      <c r="B12" s="314" t="s">
        <v>1174</v>
      </c>
      <c r="C12" s="310" t="s">
        <v>1163</v>
      </c>
      <c r="D12" s="307">
        <v>3011898</v>
      </c>
      <c r="E12" s="310" t="s">
        <v>1164</v>
      </c>
      <c r="F12" s="310" t="s">
        <v>552</v>
      </c>
      <c r="G12" s="445">
        <v>1</v>
      </c>
      <c r="H12" s="500"/>
      <c r="I12" s="446"/>
      <c r="J12" s="446">
        <f t="shared" si="0"/>
        <v>0</v>
      </c>
    </row>
    <row r="13" spans="1:10" x14ac:dyDescent="0.3">
      <c r="A13" s="307">
        <v>11</v>
      </c>
      <c r="B13" s="314" t="s">
        <v>1175</v>
      </c>
      <c r="C13" s="310" t="s">
        <v>1163</v>
      </c>
      <c r="D13" s="307">
        <v>3012150</v>
      </c>
      <c r="E13" s="310" t="s">
        <v>1164</v>
      </c>
      <c r="F13" s="310" t="s">
        <v>552</v>
      </c>
      <c r="G13" s="445">
        <v>6</v>
      </c>
      <c r="H13" s="500"/>
      <c r="I13" s="446"/>
      <c r="J13" s="446">
        <f t="shared" si="0"/>
        <v>0</v>
      </c>
    </row>
    <row r="14" spans="1:10" x14ac:dyDescent="0.3">
      <c r="A14" s="307">
        <v>12</v>
      </c>
      <c r="B14" s="314" t="s">
        <v>1176</v>
      </c>
      <c r="C14" s="310" t="s">
        <v>1163</v>
      </c>
      <c r="D14" s="307">
        <v>3011982</v>
      </c>
      <c r="E14" s="310" t="s">
        <v>1164</v>
      </c>
      <c r="F14" s="310" t="s">
        <v>552</v>
      </c>
      <c r="G14" s="445">
        <v>1</v>
      </c>
      <c r="H14" s="500"/>
      <c r="I14" s="446"/>
      <c r="J14" s="446">
        <f t="shared" si="0"/>
        <v>0</v>
      </c>
    </row>
    <row r="15" spans="1:10" ht="30" x14ac:dyDescent="0.3">
      <c r="A15" s="307">
        <v>13</v>
      </c>
      <c r="B15" s="314" t="s">
        <v>1177</v>
      </c>
      <c r="C15" s="310" t="s">
        <v>1163</v>
      </c>
      <c r="D15" s="307">
        <v>3011661</v>
      </c>
      <c r="E15" s="310" t="s">
        <v>1164</v>
      </c>
      <c r="F15" s="310" t="s">
        <v>560</v>
      </c>
      <c r="G15" s="445">
        <v>1</v>
      </c>
      <c r="H15" s="445" t="s">
        <v>1165</v>
      </c>
      <c r="I15" s="446"/>
      <c r="J15" s="446">
        <f t="shared" si="0"/>
        <v>0</v>
      </c>
    </row>
    <row r="16" spans="1:10" ht="30" x14ac:dyDescent="0.3">
      <c r="A16" s="307">
        <v>14</v>
      </c>
      <c r="B16" s="314" t="s">
        <v>1178</v>
      </c>
      <c r="C16" s="310" t="s">
        <v>1163</v>
      </c>
      <c r="D16" s="307">
        <v>3011661</v>
      </c>
      <c r="E16" s="310" t="s">
        <v>1164</v>
      </c>
      <c r="F16" s="310" t="s">
        <v>560</v>
      </c>
      <c r="G16" s="445">
        <v>1.04</v>
      </c>
      <c r="H16" s="445" t="s">
        <v>1165</v>
      </c>
      <c r="I16" s="446"/>
      <c r="J16" s="446">
        <f t="shared" si="0"/>
        <v>0</v>
      </c>
    </row>
    <row r="17" spans="1:10" x14ac:dyDescent="0.3">
      <c r="A17" s="307">
        <v>15</v>
      </c>
      <c r="B17" s="314" t="s">
        <v>1179</v>
      </c>
      <c r="C17" s="310" t="s">
        <v>1163</v>
      </c>
      <c r="D17" s="307">
        <v>3012066</v>
      </c>
      <c r="E17" s="310" t="s">
        <v>1164</v>
      </c>
      <c r="F17" s="310" t="s">
        <v>552</v>
      </c>
      <c r="G17" s="445">
        <v>3</v>
      </c>
      <c r="H17" s="500"/>
      <c r="I17" s="446"/>
      <c r="J17" s="446">
        <f t="shared" si="0"/>
        <v>0</v>
      </c>
    </row>
    <row r="18" spans="1:10" ht="30" x14ac:dyDescent="0.3">
      <c r="A18" s="307">
        <v>16</v>
      </c>
      <c r="B18" s="314" t="s">
        <v>1180</v>
      </c>
      <c r="C18" s="310" t="s">
        <v>1163</v>
      </c>
      <c r="D18" s="307">
        <v>3013662</v>
      </c>
      <c r="E18" s="310" t="s">
        <v>1164</v>
      </c>
      <c r="F18" s="310" t="s">
        <v>552</v>
      </c>
      <c r="G18" s="445">
        <v>3</v>
      </c>
      <c r="H18" s="500"/>
      <c r="I18" s="446"/>
      <c r="J18" s="446">
        <f t="shared" si="0"/>
        <v>0</v>
      </c>
    </row>
    <row r="19" spans="1:10" ht="30" x14ac:dyDescent="0.3">
      <c r="A19" s="307">
        <v>17</v>
      </c>
      <c r="B19" s="314" t="s">
        <v>1181</v>
      </c>
      <c r="C19" s="310" t="s">
        <v>1163</v>
      </c>
      <c r="D19" s="307">
        <v>3011661</v>
      </c>
      <c r="E19" s="310" t="s">
        <v>1164</v>
      </c>
      <c r="F19" s="310" t="s">
        <v>560</v>
      </c>
      <c r="G19" s="445">
        <v>5.5</v>
      </c>
      <c r="H19" s="445" t="s">
        <v>1165</v>
      </c>
      <c r="I19" s="446"/>
      <c r="J19" s="446">
        <f t="shared" si="0"/>
        <v>0</v>
      </c>
    </row>
    <row r="20" spans="1:10" ht="30" x14ac:dyDescent="0.3">
      <c r="A20" s="307">
        <v>18</v>
      </c>
      <c r="B20" s="314" t="s">
        <v>1182</v>
      </c>
      <c r="C20" s="310" t="s">
        <v>1183</v>
      </c>
      <c r="D20" s="307">
        <v>3011661</v>
      </c>
      <c r="E20" s="310" t="s">
        <v>1164</v>
      </c>
      <c r="F20" s="310" t="s">
        <v>560</v>
      </c>
      <c r="G20" s="445">
        <v>1.9</v>
      </c>
      <c r="H20" s="445" t="s">
        <v>1165</v>
      </c>
      <c r="I20" s="446"/>
      <c r="J20" s="446">
        <f t="shared" si="0"/>
        <v>0</v>
      </c>
    </row>
    <row r="21" spans="1:10" ht="30" x14ac:dyDescent="0.3">
      <c r="A21" s="307">
        <v>19</v>
      </c>
      <c r="B21" s="314" t="s">
        <v>1184</v>
      </c>
      <c r="C21" s="310" t="s">
        <v>1163</v>
      </c>
      <c r="D21" s="307">
        <v>3011661</v>
      </c>
      <c r="E21" s="310" t="s">
        <v>1164</v>
      </c>
      <c r="F21" s="310" t="s">
        <v>560</v>
      </c>
      <c r="G21" s="445">
        <v>2.84</v>
      </c>
      <c r="H21" s="445" t="s">
        <v>1165</v>
      </c>
      <c r="I21" s="446"/>
      <c r="J21" s="446">
        <f t="shared" si="0"/>
        <v>0</v>
      </c>
    </row>
    <row r="22" spans="1:10" x14ac:dyDescent="0.3">
      <c r="A22" s="307">
        <v>20</v>
      </c>
      <c r="B22" s="314" t="s">
        <v>1185</v>
      </c>
      <c r="C22" s="310" t="s">
        <v>1183</v>
      </c>
      <c r="D22" s="307">
        <v>3016705</v>
      </c>
      <c r="E22" s="310" t="s">
        <v>1164</v>
      </c>
      <c r="F22" s="310" t="s">
        <v>552</v>
      </c>
      <c r="G22" s="445">
        <v>4</v>
      </c>
      <c r="H22" s="500"/>
      <c r="I22" s="446"/>
      <c r="J22" s="446">
        <f t="shared" si="0"/>
        <v>0</v>
      </c>
    </row>
    <row r="23" spans="1:10" ht="30" x14ac:dyDescent="0.3">
      <c r="A23" s="307">
        <v>21</v>
      </c>
      <c r="B23" s="314" t="s">
        <v>1186</v>
      </c>
      <c r="C23" s="310" t="s">
        <v>1163</v>
      </c>
      <c r="D23" s="307">
        <v>3011661</v>
      </c>
      <c r="E23" s="310" t="s">
        <v>1164</v>
      </c>
      <c r="F23" s="310" t="s">
        <v>560</v>
      </c>
      <c r="G23" s="445">
        <v>5.85</v>
      </c>
      <c r="H23" s="445" t="s">
        <v>1165</v>
      </c>
      <c r="I23" s="447"/>
      <c r="J23" s="446">
        <f t="shared" si="0"/>
        <v>0</v>
      </c>
    </row>
    <row r="24" spans="1:10" x14ac:dyDescent="0.3">
      <c r="A24" s="307">
        <v>22</v>
      </c>
      <c r="B24" s="314" t="s">
        <v>1187</v>
      </c>
      <c r="C24" s="310" t="s">
        <v>1163</v>
      </c>
      <c r="D24" s="307">
        <v>3011898</v>
      </c>
      <c r="E24" s="310" t="s">
        <v>1164</v>
      </c>
      <c r="F24" s="310" t="s">
        <v>552</v>
      </c>
      <c r="G24" s="445">
        <v>4</v>
      </c>
      <c r="H24" s="500"/>
      <c r="I24" s="446"/>
      <c r="J24" s="446">
        <f t="shared" si="0"/>
        <v>0</v>
      </c>
    </row>
    <row r="25" spans="1:10" ht="30" x14ac:dyDescent="0.3">
      <c r="A25" s="307">
        <v>23</v>
      </c>
      <c r="B25" s="314" t="s">
        <v>1188</v>
      </c>
      <c r="C25" s="310" t="s">
        <v>1163</v>
      </c>
      <c r="D25" s="307">
        <v>3011661</v>
      </c>
      <c r="E25" s="310" t="s">
        <v>1164</v>
      </c>
      <c r="F25" s="310" t="s">
        <v>560</v>
      </c>
      <c r="G25" s="445">
        <v>5.2</v>
      </c>
      <c r="H25" s="445" t="s">
        <v>1165</v>
      </c>
      <c r="I25" s="447"/>
      <c r="J25" s="446">
        <f t="shared" si="0"/>
        <v>0</v>
      </c>
    </row>
    <row r="26" spans="1:10" ht="30" x14ac:dyDescent="0.3">
      <c r="A26" s="307">
        <v>24</v>
      </c>
      <c r="B26" s="314" t="s">
        <v>1189</v>
      </c>
      <c r="C26" s="310" t="s">
        <v>1163</v>
      </c>
      <c r="D26" s="307">
        <v>3011661</v>
      </c>
      <c r="E26" s="310" t="s">
        <v>1164</v>
      </c>
      <c r="F26" s="310" t="s">
        <v>560</v>
      </c>
      <c r="G26" s="445">
        <v>1.71</v>
      </c>
      <c r="H26" s="445" t="s">
        <v>1165</v>
      </c>
      <c r="I26" s="447"/>
      <c r="J26" s="446">
        <f t="shared" si="0"/>
        <v>0</v>
      </c>
    </row>
    <row r="27" spans="1:10" ht="30" x14ac:dyDescent="0.3">
      <c r="A27" s="307">
        <v>25</v>
      </c>
      <c r="B27" s="314" t="s">
        <v>1190</v>
      </c>
      <c r="C27" s="310" t="s">
        <v>1163</v>
      </c>
      <c r="D27" s="307">
        <v>3011661</v>
      </c>
      <c r="E27" s="310" t="s">
        <v>1164</v>
      </c>
      <c r="F27" s="310" t="s">
        <v>560</v>
      </c>
      <c r="G27" s="445">
        <v>1.29</v>
      </c>
      <c r="H27" s="445" t="s">
        <v>1165</v>
      </c>
      <c r="I27" s="447"/>
      <c r="J27" s="446">
        <f t="shared" si="0"/>
        <v>0</v>
      </c>
    </row>
    <row r="28" spans="1:10" x14ac:dyDescent="0.3">
      <c r="A28" s="307">
        <v>26</v>
      </c>
      <c r="B28" s="314" t="s">
        <v>1191</v>
      </c>
      <c r="C28" s="310" t="s">
        <v>1163</v>
      </c>
      <c r="D28" s="307">
        <v>3013578</v>
      </c>
      <c r="E28" s="310" t="s">
        <v>1164</v>
      </c>
      <c r="F28" s="310" t="s">
        <v>552</v>
      </c>
      <c r="G28" s="445">
        <v>1</v>
      </c>
      <c r="H28" s="500"/>
      <c r="I28" s="446"/>
      <c r="J28" s="446">
        <f t="shared" si="0"/>
        <v>0</v>
      </c>
    </row>
    <row r="29" spans="1:10" ht="30" x14ac:dyDescent="0.3">
      <c r="A29" s="307">
        <v>27</v>
      </c>
      <c r="B29" s="314" t="s">
        <v>1192</v>
      </c>
      <c r="C29" s="310" t="s">
        <v>1163</v>
      </c>
      <c r="D29" s="307">
        <v>3011661</v>
      </c>
      <c r="E29" s="310" t="s">
        <v>1164</v>
      </c>
      <c r="F29" s="310" t="s">
        <v>560</v>
      </c>
      <c r="G29" s="445">
        <v>1.85</v>
      </c>
      <c r="H29" s="445" t="s">
        <v>1165</v>
      </c>
      <c r="I29" s="447"/>
      <c r="J29" s="446">
        <f t="shared" si="0"/>
        <v>0</v>
      </c>
    </row>
    <row r="30" spans="1:10" ht="30" x14ac:dyDescent="0.3">
      <c r="A30" s="307">
        <v>28</v>
      </c>
      <c r="B30" s="314" t="s">
        <v>1194</v>
      </c>
      <c r="C30" s="310" t="s">
        <v>1163</v>
      </c>
      <c r="D30" s="307">
        <v>3011661</v>
      </c>
      <c r="E30" s="310" t="s">
        <v>1164</v>
      </c>
      <c r="F30" s="310" t="s">
        <v>560</v>
      </c>
      <c r="G30" s="445">
        <v>1.78</v>
      </c>
      <c r="H30" s="445" t="s">
        <v>1165</v>
      </c>
      <c r="I30" s="447"/>
      <c r="J30" s="446">
        <f t="shared" si="0"/>
        <v>0</v>
      </c>
    </row>
    <row r="31" spans="1:10" ht="30" x14ac:dyDescent="0.3">
      <c r="A31" s="307">
        <v>29</v>
      </c>
      <c r="B31" s="314" t="s">
        <v>1195</v>
      </c>
      <c r="C31" s="310" t="s">
        <v>1163</v>
      </c>
      <c r="D31" s="307">
        <v>3011661</v>
      </c>
      <c r="E31" s="310" t="s">
        <v>1164</v>
      </c>
      <c r="F31" s="310" t="s">
        <v>560</v>
      </c>
      <c r="G31" s="445">
        <v>1.36</v>
      </c>
      <c r="H31" s="445" t="s">
        <v>1165</v>
      </c>
      <c r="I31" s="447"/>
      <c r="J31" s="446">
        <f t="shared" si="0"/>
        <v>0</v>
      </c>
    </row>
    <row r="32" spans="1:10" x14ac:dyDescent="0.3">
      <c r="A32" s="307">
        <v>30</v>
      </c>
      <c r="B32" s="314" t="s">
        <v>1196</v>
      </c>
      <c r="C32" s="310" t="s">
        <v>1163</v>
      </c>
      <c r="D32" s="307">
        <v>3015678</v>
      </c>
      <c r="E32" s="310" t="s">
        <v>1164</v>
      </c>
      <c r="F32" s="310" t="s">
        <v>552</v>
      </c>
      <c r="G32" s="445">
        <v>2</v>
      </c>
      <c r="H32" s="500"/>
      <c r="I32" s="446"/>
      <c r="J32" s="446">
        <f t="shared" si="0"/>
        <v>0</v>
      </c>
    </row>
    <row r="33" spans="1:10" ht="30" x14ac:dyDescent="0.3">
      <c r="A33" s="307">
        <v>31</v>
      </c>
      <c r="B33" s="314" t="s">
        <v>1197</v>
      </c>
      <c r="C33" s="309"/>
      <c r="D33" s="309"/>
      <c r="E33" s="310" t="s">
        <v>1198</v>
      </c>
      <c r="F33" s="310" t="s">
        <v>552</v>
      </c>
      <c r="G33" s="445">
        <v>2</v>
      </c>
      <c r="H33" s="448">
        <v>46</v>
      </c>
      <c r="I33" s="504"/>
      <c r="J33" s="446">
        <f t="shared" si="0"/>
        <v>0</v>
      </c>
    </row>
    <row r="34" spans="1:10" ht="30" x14ac:dyDescent="0.3">
      <c r="A34" s="307">
        <v>32</v>
      </c>
      <c r="B34" s="314" t="s">
        <v>1199</v>
      </c>
      <c r="C34" s="310" t="s">
        <v>1163</v>
      </c>
      <c r="D34" s="307">
        <v>3016532</v>
      </c>
      <c r="E34" s="310" t="s">
        <v>1164</v>
      </c>
      <c r="F34" s="310" t="s">
        <v>552</v>
      </c>
      <c r="G34" s="445">
        <v>27</v>
      </c>
      <c r="H34" s="500"/>
      <c r="I34" s="446"/>
      <c r="J34" s="446">
        <f t="shared" si="0"/>
        <v>0</v>
      </c>
    </row>
    <row r="35" spans="1:10" x14ac:dyDescent="0.3">
      <c r="A35" s="448">
        <v>33</v>
      </c>
      <c r="B35" s="499" t="s">
        <v>1200</v>
      </c>
      <c r="C35" s="445" t="s">
        <v>1201</v>
      </c>
      <c r="D35" s="500"/>
      <c r="E35" s="445" t="s">
        <v>1202</v>
      </c>
      <c r="F35" s="445" t="s">
        <v>552</v>
      </c>
      <c r="G35" s="445">
        <v>27</v>
      </c>
      <c r="H35" s="445" t="s">
        <v>1203</v>
      </c>
      <c r="I35" s="446">
        <v>105000</v>
      </c>
      <c r="J35" s="446">
        <f t="shared" si="0"/>
        <v>2835000</v>
      </c>
    </row>
    <row r="36" spans="1:10" ht="30" x14ac:dyDescent="0.3">
      <c r="A36" s="448">
        <v>34</v>
      </c>
      <c r="B36" s="499" t="s">
        <v>1204</v>
      </c>
      <c r="C36" s="500"/>
      <c r="D36" s="448">
        <v>7005209</v>
      </c>
      <c r="E36" s="500"/>
      <c r="F36" s="445" t="s">
        <v>552</v>
      </c>
      <c r="G36" s="445">
        <v>2</v>
      </c>
      <c r="H36" s="445" t="s">
        <v>1205</v>
      </c>
      <c r="I36" s="446">
        <v>450500</v>
      </c>
      <c r="J36" s="446">
        <f t="shared" si="0"/>
        <v>901000</v>
      </c>
    </row>
    <row r="37" spans="1:10" x14ac:dyDescent="0.3">
      <c r="A37" s="502" t="s">
        <v>1206</v>
      </c>
      <c r="B37" s="501"/>
      <c r="C37" s="445"/>
      <c r="D37" s="445"/>
      <c r="E37" s="445"/>
      <c r="F37" s="445"/>
      <c r="G37" s="445"/>
      <c r="H37" s="445"/>
      <c r="I37" s="447"/>
      <c r="J37" s="446">
        <f t="shared" si="0"/>
        <v>0</v>
      </c>
    </row>
    <row r="38" spans="1:10" ht="45" x14ac:dyDescent="0.3">
      <c r="A38" s="448">
        <v>1</v>
      </c>
      <c r="B38" s="499" t="s">
        <v>1207</v>
      </c>
      <c r="C38" s="445" t="s">
        <v>1208</v>
      </c>
      <c r="D38" s="500"/>
      <c r="E38" s="500"/>
      <c r="F38" s="445" t="s">
        <v>560</v>
      </c>
      <c r="G38" s="448">
        <v>80</v>
      </c>
      <c r="H38" s="445" t="s">
        <v>1209</v>
      </c>
      <c r="I38" s="446">
        <v>1600</v>
      </c>
      <c r="J38" s="446">
        <f t="shared" si="0"/>
        <v>128000</v>
      </c>
    </row>
    <row r="39" spans="1:10" x14ac:dyDescent="0.3">
      <c r="A39" s="448">
        <v>2</v>
      </c>
      <c r="B39" s="499" t="s">
        <v>1210</v>
      </c>
      <c r="C39" s="500"/>
      <c r="D39" s="500"/>
      <c r="E39" s="500"/>
      <c r="F39" s="445" t="s">
        <v>552</v>
      </c>
      <c r="G39" s="448">
        <v>32</v>
      </c>
      <c r="H39" s="445" t="s">
        <v>1211</v>
      </c>
      <c r="I39" s="446">
        <v>920</v>
      </c>
      <c r="J39" s="446">
        <f t="shared" si="0"/>
        <v>29440</v>
      </c>
    </row>
    <row r="40" spans="1:10" x14ac:dyDescent="0.3">
      <c r="A40" s="502" t="s">
        <v>1212</v>
      </c>
      <c r="B40" s="501"/>
      <c r="C40" s="445"/>
      <c r="D40" s="445"/>
      <c r="E40" s="445"/>
      <c r="F40" s="445"/>
      <c r="G40" s="445"/>
      <c r="H40" s="445"/>
      <c r="I40" s="447"/>
      <c r="J40" s="446">
        <f t="shared" si="0"/>
        <v>0</v>
      </c>
    </row>
    <row r="41" spans="1:10" ht="45" x14ac:dyDescent="0.3">
      <c r="A41" s="448">
        <v>1</v>
      </c>
      <c r="B41" s="499" t="s">
        <v>1207</v>
      </c>
      <c r="C41" s="445" t="s">
        <v>1208</v>
      </c>
      <c r="D41" s="500"/>
      <c r="E41" s="500"/>
      <c r="F41" s="445" t="s">
        <v>560</v>
      </c>
      <c r="G41" s="448">
        <v>80</v>
      </c>
      <c r="H41" s="445" t="s">
        <v>1209</v>
      </c>
      <c r="I41" s="446">
        <v>1600</v>
      </c>
      <c r="J41" s="446">
        <f t="shared" si="0"/>
        <v>128000</v>
      </c>
    </row>
    <row r="42" spans="1:10" x14ac:dyDescent="0.3">
      <c r="A42" s="448">
        <v>2</v>
      </c>
      <c r="B42" s="499" t="s">
        <v>1210</v>
      </c>
      <c r="C42" s="500"/>
      <c r="D42" s="500"/>
      <c r="E42" s="500"/>
      <c r="F42" s="445" t="s">
        <v>552</v>
      </c>
      <c r="G42" s="448">
        <v>32</v>
      </c>
      <c r="H42" s="445" t="s">
        <v>1211</v>
      </c>
      <c r="I42" s="446">
        <v>920</v>
      </c>
      <c r="J42" s="446">
        <f t="shared" si="0"/>
        <v>29440</v>
      </c>
    </row>
    <row r="43" spans="1:10" x14ac:dyDescent="0.3">
      <c r="A43" s="502" t="s">
        <v>1213</v>
      </c>
      <c r="B43" s="501"/>
      <c r="C43" s="445"/>
      <c r="D43" s="445"/>
      <c r="E43" s="445"/>
      <c r="F43" s="445" t="s">
        <v>1828</v>
      </c>
      <c r="G43" s="445">
        <v>1</v>
      </c>
      <c r="H43" s="445"/>
      <c r="I43" s="509" t="s">
        <v>1830</v>
      </c>
      <c r="J43" s="446"/>
    </row>
    <row r="44" spans="1:10" x14ac:dyDescent="0.3">
      <c r="A44" s="448">
        <v>1</v>
      </c>
      <c r="B44" s="499" t="s">
        <v>1162</v>
      </c>
      <c r="C44" s="445" t="s">
        <v>1163</v>
      </c>
      <c r="D44" s="448">
        <v>3011589</v>
      </c>
      <c r="E44" s="445" t="s">
        <v>1164</v>
      </c>
      <c r="F44" s="445" t="s">
        <v>560</v>
      </c>
      <c r="G44" s="445">
        <v>432</v>
      </c>
      <c r="H44" s="445" t="s">
        <v>1165</v>
      </c>
      <c r="I44" s="446"/>
      <c r="J44" s="446">
        <f t="shared" si="0"/>
        <v>0</v>
      </c>
    </row>
    <row r="45" spans="1:10" x14ac:dyDescent="0.3">
      <c r="A45" s="448">
        <v>2</v>
      </c>
      <c r="B45" s="499" t="s">
        <v>1166</v>
      </c>
      <c r="C45" s="445" t="s">
        <v>1163</v>
      </c>
      <c r="D45" s="448">
        <v>3011586</v>
      </c>
      <c r="E45" s="445" t="s">
        <v>1164</v>
      </c>
      <c r="F45" s="445" t="s">
        <v>560</v>
      </c>
      <c r="G45" s="445">
        <v>87</v>
      </c>
      <c r="H45" s="445" t="s">
        <v>1165</v>
      </c>
      <c r="I45" s="446"/>
      <c r="J45" s="446">
        <f t="shared" si="0"/>
        <v>0</v>
      </c>
    </row>
    <row r="46" spans="1:10" x14ac:dyDescent="0.3">
      <c r="A46" s="448">
        <v>3</v>
      </c>
      <c r="B46" s="499" t="s">
        <v>1167</v>
      </c>
      <c r="C46" s="445" t="s">
        <v>1163</v>
      </c>
      <c r="D46" s="448">
        <v>3023020</v>
      </c>
      <c r="E46" s="445" t="s">
        <v>1164</v>
      </c>
      <c r="F46" s="445" t="s">
        <v>552</v>
      </c>
      <c r="G46" s="445">
        <v>1</v>
      </c>
      <c r="H46" s="500"/>
      <c r="I46" s="446"/>
      <c r="J46" s="446">
        <f t="shared" si="0"/>
        <v>0</v>
      </c>
    </row>
    <row r="47" spans="1:10" x14ac:dyDescent="0.3">
      <c r="A47" s="448">
        <v>4</v>
      </c>
      <c r="B47" s="499" t="s">
        <v>1214</v>
      </c>
      <c r="C47" s="445" t="s">
        <v>1163</v>
      </c>
      <c r="D47" s="448">
        <v>3015510</v>
      </c>
      <c r="E47" s="445" t="s">
        <v>1164</v>
      </c>
      <c r="F47" s="445" t="s">
        <v>552</v>
      </c>
      <c r="G47" s="445">
        <v>2</v>
      </c>
      <c r="H47" s="500"/>
      <c r="I47" s="446"/>
      <c r="J47" s="446">
        <f t="shared" si="0"/>
        <v>0</v>
      </c>
    </row>
    <row r="48" spans="1:10" ht="45" x14ac:dyDescent="0.3">
      <c r="A48" s="448">
        <v>5</v>
      </c>
      <c r="B48" s="503" t="s">
        <v>1249</v>
      </c>
      <c r="C48" s="445" t="s">
        <v>1163</v>
      </c>
      <c r="D48" s="448">
        <v>3012234</v>
      </c>
      <c r="E48" s="445" t="s">
        <v>1164</v>
      </c>
      <c r="F48" s="445" t="s">
        <v>552</v>
      </c>
      <c r="G48" s="445">
        <v>2</v>
      </c>
      <c r="H48" s="500"/>
      <c r="I48" s="446"/>
      <c r="J48" s="446">
        <f t="shared" si="0"/>
        <v>0</v>
      </c>
    </row>
    <row r="49" spans="1:10" x14ac:dyDescent="0.3">
      <c r="A49" s="448">
        <v>6</v>
      </c>
      <c r="B49" s="499" t="s">
        <v>1191</v>
      </c>
      <c r="C49" s="445" t="s">
        <v>1163</v>
      </c>
      <c r="D49" s="448">
        <v>3013578</v>
      </c>
      <c r="E49" s="445" t="s">
        <v>1164</v>
      </c>
      <c r="F49" s="445" t="s">
        <v>552</v>
      </c>
      <c r="G49" s="445">
        <v>3</v>
      </c>
      <c r="H49" s="500"/>
      <c r="I49" s="446"/>
      <c r="J49" s="446">
        <f t="shared" si="0"/>
        <v>0</v>
      </c>
    </row>
    <row r="50" spans="1:10" ht="30" x14ac:dyDescent="0.3">
      <c r="A50" s="448">
        <v>7</v>
      </c>
      <c r="B50" s="499" t="s">
        <v>1215</v>
      </c>
      <c r="C50" s="445" t="s">
        <v>1163</v>
      </c>
      <c r="D50" s="448">
        <v>3011661</v>
      </c>
      <c r="E50" s="445" t="s">
        <v>1164</v>
      </c>
      <c r="F50" s="445" t="s">
        <v>560</v>
      </c>
      <c r="G50" s="445">
        <v>1</v>
      </c>
      <c r="H50" s="445" t="s">
        <v>1165</v>
      </c>
      <c r="I50" s="446"/>
      <c r="J50" s="446">
        <f t="shared" si="0"/>
        <v>0</v>
      </c>
    </row>
    <row r="51" spans="1:10" ht="30" x14ac:dyDescent="0.3">
      <c r="A51" s="448">
        <v>8</v>
      </c>
      <c r="B51" s="499" t="s">
        <v>1216</v>
      </c>
      <c r="C51" s="445" t="s">
        <v>1163</v>
      </c>
      <c r="D51" s="448">
        <v>3011661</v>
      </c>
      <c r="E51" s="445" t="s">
        <v>1164</v>
      </c>
      <c r="F51" s="445" t="s">
        <v>560</v>
      </c>
      <c r="G51" s="445">
        <v>0.47</v>
      </c>
      <c r="H51" s="445" t="s">
        <v>1165</v>
      </c>
      <c r="I51" s="446"/>
      <c r="J51" s="446">
        <f t="shared" si="0"/>
        <v>0</v>
      </c>
    </row>
    <row r="52" spans="1:10" x14ac:dyDescent="0.3">
      <c r="A52" s="448">
        <v>9</v>
      </c>
      <c r="B52" s="499" t="s">
        <v>1175</v>
      </c>
      <c r="C52" s="445" t="s">
        <v>1163</v>
      </c>
      <c r="D52" s="448">
        <v>3012150</v>
      </c>
      <c r="E52" s="445" t="s">
        <v>1164</v>
      </c>
      <c r="F52" s="445" t="s">
        <v>552</v>
      </c>
      <c r="G52" s="445">
        <v>4</v>
      </c>
      <c r="H52" s="500"/>
      <c r="I52" s="446"/>
      <c r="J52" s="446">
        <f t="shared" si="0"/>
        <v>0</v>
      </c>
    </row>
    <row r="53" spans="1:10" ht="30" x14ac:dyDescent="0.3">
      <c r="A53" s="448">
        <v>10</v>
      </c>
      <c r="B53" s="499" t="s">
        <v>1178</v>
      </c>
      <c r="C53" s="445" t="s">
        <v>1163</v>
      </c>
      <c r="D53" s="448">
        <v>3011661</v>
      </c>
      <c r="E53" s="445" t="s">
        <v>1164</v>
      </c>
      <c r="F53" s="445" t="s">
        <v>560</v>
      </c>
      <c r="G53" s="445">
        <v>1.04</v>
      </c>
      <c r="H53" s="445" t="s">
        <v>1165</v>
      </c>
      <c r="I53" s="446"/>
      <c r="J53" s="446">
        <f t="shared" si="0"/>
        <v>0</v>
      </c>
    </row>
    <row r="54" spans="1:10" x14ac:dyDescent="0.3">
      <c r="A54" s="448">
        <v>11</v>
      </c>
      <c r="B54" s="499" t="s">
        <v>1179</v>
      </c>
      <c r="C54" s="445" t="s">
        <v>1163</v>
      </c>
      <c r="D54" s="448">
        <v>3012066</v>
      </c>
      <c r="E54" s="445" t="s">
        <v>1164</v>
      </c>
      <c r="F54" s="445" t="s">
        <v>552</v>
      </c>
      <c r="G54" s="445">
        <v>6</v>
      </c>
      <c r="H54" s="500"/>
      <c r="I54" s="446"/>
      <c r="J54" s="446">
        <f t="shared" si="0"/>
        <v>0</v>
      </c>
    </row>
    <row r="55" spans="1:10" ht="30" x14ac:dyDescent="0.3">
      <c r="A55" s="448">
        <v>12</v>
      </c>
      <c r="B55" s="499" t="s">
        <v>1217</v>
      </c>
      <c r="C55" s="445" t="s">
        <v>1163</v>
      </c>
      <c r="D55" s="448">
        <v>3011661</v>
      </c>
      <c r="E55" s="445" t="s">
        <v>1164</v>
      </c>
      <c r="F55" s="445" t="s">
        <v>560</v>
      </c>
      <c r="G55" s="445">
        <v>2.1</v>
      </c>
      <c r="H55" s="445" t="s">
        <v>1165</v>
      </c>
      <c r="I55" s="446"/>
      <c r="J55" s="446">
        <f t="shared" si="0"/>
        <v>0</v>
      </c>
    </row>
    <row r="56" spans="1:10" ht="30" x14ac:dyDescent="0.3">
      <c r="A56" s="448">
        <v>13</v>
      </c>
      <c r="B56" s="499" t="s">
        <v>1218</v>
      </c>
      <c r="C56" s="445" t="s">
        <v>1163</v>
      </c>
      <c r="D56" s="448">
        <v>3011661</v>
      </c>
      <c r="E56" s="445" t="s">
        <v>1164</v>
      </c>
      <c r="F56" s="445" t="s">
        <v>560</v>
      </c>
      <c r="G56" s="445">
        <v>1.08</v>
      </c>
      <c r="H56" s="445" t="s">
        <v>1165</v>
      </c>
      <c r="I56" s="446"/>
      <c r="J56" s="446">
        <f t="shared" si="0"/>
        <v>0</v>
      </c>
    </row>
    <row r="57" spans="1:10" ht="30" x14ac:dyDescent="0.3">
      <c r="A57" s="448">
        <v>14</v>
      </c>
      <c r="B57" s="499" t="s">
        <v>1219</v>
      </c>
      <c r="C57" s="445" t="s">
        <v>1163</v>
      </c>
      <c r="D57" s="448">
        <v>3011661</v>
      </c>
      <c r="E57" s="445" t="s">
        <v>1164</v>
      </c>
      <c r="F57" s="445" t="s">
        <v>560</v>
      </c>
      <c r="G57" s="445">
        <v>0.78</v>
      </c>
      <c r="H57" s="445" t="s">
        <v>1165</v>
      </c>
      <c r="I57" s="446"/>
      <c r="J57" s="446">
        <f t="shared" si="0"/>
        <v>0</v>
      </c>
    </row>
    <row r="58" spans="1:10" x14ac:dyDescent="0.3">
      <c r="A58" s="448">
        <v>15</v>
      </c>
      <c r="B58" s="499" t="s">
        <v>1220</v>
      </c>
      <c r="C58" s="445" t="s">
        <v>1163</v>
      </c>
      <c r="D58" s="448">
        <v>3012066</v>
      </c>
      <c r="E58" s="445" t="s">
        <v>1164</v>
      </c>
      <c r="F58" s="445" t="s">
        <v>552</v>
      </c>
      <c r="G58" s="445">
        <v>1</v>
      </c>
      <c r="H58" s="500"/>
      <c r="I58" s="446"/>
      <c r="J58" s="446">
        <f t="shared" si="0"/>
        <v>0</v>
      </c>
    </row>
    <row r="59" spans="1:10" ht="30" x14ac:dyDescent="0.3">
      <c r="A59" s="448">
        <v>16</v>
      </c>
      <c r="B59" s="499" t="s">
        <v>1221</v>
      </c>
      <c r="C59" s="445" t="s">
        <v>1163</v>
      </c>
      <c r="D59" s="448">
        <v>3011661</v>
      </c>
      <c r="E59" s="445" t="s">
        <v>1164</v>
      </c>
      <c r="F59" s="445" t="s">
        <v>560</v>
      </c>
      <c r="G59" s="445">
        <v>1.67</v>
      </c>
      <c r="H59" s="445" t="s">
        <v>1165</v>
      </c>
      <c r="I59" s="446"/>
      <c r="J59" s="446">
        <f t="shared" si="0"/>
        <v>0</v>
      </c>
    </row>
    <row r="60" spans="1:10" x14ac:dyDescent="0.3">
      <c r="A60" s="448">
        <v>17</v>
      </c>
      <c r="B60" s="499" t="s">
        <v>1187</v>
      </c>
      <c r="C60" s="445" t="s">
        <v>1163</v>
      </c>
      <c r="D60" s="448">
        <v>3011898</v>
      </c>
      <c r="E60" s="445" t="s">
        <v>1164</v>
      </c>
      <c r="F60" s="445" t="s">
        <v>552</v>
      </c>
      <c r="G60" s="445">
        <v>6</v>
      </c>
      <c r="H60" s="500"/>
      <c r="I60" s="446"/>
      <c r="J60" s="446">
        <f t="shared" si="0"/>
        <v>0</v>
      </c>
    </row>
    <row r="61" spans="1:10" x14ac:dyDescent="0.3">
      <c r="A61" s="448">
        <v>18</v>
      </c>
      <c r="B61" s="499" t="s">
        <v>1222</v>
      </c>
      <c r="C61" s="445" t="s">
        <v>1163</v>
      </c>
      <c r="D61" s="448">
        <v>3011898</v>
      </c>
      <c r="E61" s="445" t="s">
        <v>1164</v>
      </c>
      <c r="F61" s="445" t="s">
        <v>552</v>
      </c>
      <c r="G61" s="445">
        <v>1</v>
      </c>
      <c r="H61" s="500"/>
      <c r="I61" s="446"/>
      <c r="J61" s="446">
        <f t="shared" si="0"/>
        <v>0</v>
      </c>
    </row>
    <row r="62" spans="1:10" ht="30" x14ac:dyDescent="0.3">
      <c r="A62" s="448">
        <v>19</v>
      </c>
      <c r="B62" s="499" t="s">
        <v>1223</v>
      </c>
      <c r="C62" s="445" t="s">
        <v>1163</v>
      </c>
      <c r="D62" s="448">
        <v>3011661</v>
      </c>
      <c r="E62" s="445" t="s">
        <v>1164</v>
      </c>
      <c r="F62" s="445" t="s">
        <v>560</v>
      </c>
      <c r="G62" s="445">
        <v>3.4</v>
      </c>
      <c r="H62" s="445" t="s">
        <v>1165</v>
      </c>
      <c r="I62" s="446"/>
      <c r="J62" s="446">
        <f t="shared" si="0"/>
        <v>0</v>
      </c>
    </row>
    <row r="63" spans="1:10" ht="30" x14ac:dyDescent="0.3">
      <c r="A63" s="448">
        <v>20</v>
      </c>
      <c r="B63" s="499" t="s">
        <v>1224</v>
      </c>
      <c r="C63" s="445" t="s">
        <v>1163</v>
      </c>
      <c r="D63" s="448">
        <v>3011661</v>
      </c>
      <c r="E63" s="445" t="s">
        <v>1164</v>
      </c>
      <c r="F63" s="445" t="s">
        <v>560</v>
      </c>
      <c r="G63" s="445">
        <v>1.2</v>
      </c>
      <c r="H63" s="445" t="s">
        <v>1165</v>
      </c>
      <c r="I63" s="446"/>
      <c r="J63" s="446">
        <f t="shared" si="0"/>
        <v>0</v>
      </c>
    </row>
    <row r="64" spans="1:10" ht="30" x14ac:dyDescent="0.3">
      <c r="A64" s="448">
        <v>21</v>
      </c>
      <c r="B64" s="499" t="s">
        <v>1225</v>
      </c>
      <c r="C64" s="445" t="s">
        <v>1163</v>
      </c>
      <c r="D64" s="448">
        <v>3011661</v>
      </c>
      <c r="E64" s="445" t="s">
        <v>1164</v>
      </c>
      <c r="F64" s="445" t="s">
        <v>560</v>
      </c>
      <c r="G64" s="445">
        <v>2.2999999999999998</v>
      </c>
      <c r="H64" s="445" t="s">
        <v>1165</v>
      </c>
      <c r="I64" s="446"/>
      <c r="J64" s="446">
        <f t="shared" si="0"/>
        <v>0</v>
      </c>
    </row>
    <row r="65" spans="1:12" ht="30" x14ac:dyDescent="0.3">
      <c r="A65" s="448">
        <v>22</v>
      </c>
      <c r="B65" s="499" t="s">
        <v>1192</v>
      </c>
      <c r="C65" s="445" t="s">
        <v>1163</v>
      </c>
      <c r="D65" s="448">
        <v>3011661</v>
      </c>
      <c r="E65" s="445" t="s">
        <v>1164</v>
      </c>
      <c r="F65" s="445" t="s">
        <v>560</v>
      </c>
      <c r="G65" s="445">
        <v>1.85</v>
      </c>
      <c r="H65" s="445" t="s">
        <v>1165</v>
      </c>
      <c r="I65" s="446"/>
      <c r="J65" s="446">
        <f t="shared" si="0"/>
        <v>0</v>
      </c>
    </row>
    <row r="66" spans="1:12" ht="30" x14ac:dyDescent="0.3">
      <c r="A66" s="448">
        <v>23</v>
      </c>
      <c r="B66" s="499" t="s">
        <v>1226</v>
      </c>
      <c r="C66" s="445" t="s">
        <v>1163</v>
      </c>
      <c r="D66" s="448">
        <v>3011661</v>
      </c>
      <c r="E66" s="445" t="s">
        <v>1164</v>
      </c>
      <c r="F66" s="445" t="s">
        <v>560</v>
      </c>
      <c r="G66" s="445">
        <v>1.77</v>
      </c>
      <c r="H66" s="445" t="s">
        <v>1165</v>
      </c>
      <c r="I66" s="446"/>
      <c r="J66" s="446">
        <f t="shared" si="0"/>
        <v>0</v>
      </c>
    </row>
    <row r="67" spans="1:12" x14ac:dyDescent="0.3">
      <c r="A67" s="448">
        <v>24</v>
      </c>
      <c r="B67" s="499" t="s">
        <v>1227</v>
      </c>
      <c r="C67" s="445" t="s">
        <v>1163</v>
      </c>
      <c r="D67" s="448">
        <v>3013494</v>
      </c>
      <c r="E67" s="445" t="s">
        <v>1164</v>
      </c>
      <c r="F67" s="445" t="s">
        <v>552</v>
      </c>
      <c r="G67" s="445">
        <v>2</v>
      </c>
      <c r="H67" s="500"/>
      <c r="I67" s="446"/>
      <c r="J67" s="446">
        <f t="shared" si="0"/>
        <v>0</v>
      </c>
    </row>
    <row r="68" spans="1:12" ht="30" x14ac:dyDescent="0.3">
      <c r="A68" s="448">
        <v>25</v>
      </c>
      <c r="B68" s="499" t="s">
        <v>1228</v>
      </c>
      <c r="C68" s="445" t="s">
        <v>1163</v>
      </c>
      <c r="D68" s="448">
        <v>3011661</v>
      </c>
      <c r="E68" s="445" t="s">
        <v>1164</v>
      </c>
      <c r="F68" s="445" t="s">
        <v>560</v>
      </c>
      <c r="G68" s="445">
        <v>1.41</v>
      </c>
      <c r="H68" s="445" t="s">
        <v>1165</v>
      </c>
      <c r="I68" s="446"/>
      <c r="J68" s="446">
        <f t="shared" ref="J68:J94" si="1">G68*I68</f>
        <v>0</v>
      </c>
    </row>
    <row r="69" spans="1:12" ht="30" x14ac:dyDescent="0.3">
      <c r="A69" s="448">
        <v>26</v>
      </c>
      <c r="B69" s="499" t="s">
        <v>1229</v>
      </c>
      <c r="C69" s="445" t="s">
        <v>1163</v>
      </c>
      <c r="D69" s="448">
        <v>3011661</v>
      </c>
      <c r="E69" s="445" t="s">
        <v>1164</v>
      </c>
      <c r="F69" s="445" t="s">
        <v>560</v>
      </c>
      <c r="G69" s="445">
        <v>1.84</v>
      </c>
      <c r="H69" s="445" t="s">
        <v>1165</v>
      </c>
      <c r="I69" s="446"/>
      <c r="J69" s="446">
        <f t="shared" si="1"/>
        <v>0</v>
      </c>
    </row>
    <row r="70" spans="1:12" ht="30" x14ac:dyDescent="0.3">
      <c r="A70" s="448">
        <v>27</v>
      </c>
      <c r="B70" s="499" t="s">
        <v>1230</v>
      </c>
      <c r="C70" s="445" t="s">
        <v>1163</v>
      </c>
      <c r="D70" s="448">
        <v>3011661</v>
      </c>
      <c r="E70" s="445" t="s">
        <v>1164</v>
      </c>
      <c r="F70" s="445" t="s">
        <v>560</v>
      </c>
      <c r="G70" s="445">
        <v>1.86</v>
      </c>
      <c r="H70" s="445" t="s">
        <v>1165</v>
      </c>
      <c r="I70" s="446"/>
      <c r="J70" s="446">
        <f t="shared" si="1"/>
        <v>0</v>
      </c>
    </row>
    <row r="71" spans="1:12" ht="30" x14ac:dyDescent="0.3">
      <c r="A71" s="448">
        <v>28</v>
      </c>
      <c r="B71" s="499" t="s">
        <v>1231</v>
      </c>
      <c r="C71" s="445" t="s">
        <v>1163</v>
      </c>
      <c r="D71" s="448">
        <v>3011661</v>
      </c>
      <c r="E71" s="445" t="s">
        <v>1164</v>
      </c>
      <c r="F71" s="445" t="s">
        <v>560</v>
      </c>
      <c r="G71" s="445">
        <v>0.4</v>
      </c>
      <c r="H71" s="445" t="s">
        <v>1165</v>
      </c>
      <c r="I71" s="446"/>
      <c r="J71" s="446">
        <f t="shared" si="1"/>
        <v>0</v>
      </c>
    </row>
    <row r="72" spans="1:12" x14ac:dyDescent="0.3">
      <c r="A72" s="448">
        <v>29</v>
      </c>
      <c r="B72" s="499" t="s">
        <v>1232</v>
      </c>
      <c r="C72" s="445" t="s">
        <v>1163</v>
      </c>
      <c r="D72" s="448">
        <v>3012066</v>
      </c>
      <c r="E72" s="445" t="s">
        <v>1164</v>
      </c>
      <c r="F72" s="445" t="s">
        <v>552</v>
      </c>
      <c r="G72" s="445">
        <v>1</v>
      </c>
      <c r="H72" s="500"/>
      <c r="I72" s="446"/>
      <c r="J72" s="446">
        <f>G72*I72</f>
        <v>0</v>
      </c>
    </row>
    <row r="73" spans="1:12" ht="30" x14ac:dyDescent="0.3">
      <c r="A73" s="448">
        <v>30</v>
      </c>
      <c r="B73" s="499" t="s">
        <v>1233</v>
      </c>
      <c r="C73" s="445" t="s">
        <v>1163</v>
      </c>
      <c r="D73" s="448">
        <v>3011661</v>
      </c>
      <c r="E73" s="445" t="s">
        <v>1164</v>
      </c>
      <c r="F73" s="445" t="s">
        <v>560</v>
      </c>
      <c r="G73" s="445">
        <v>1.4</v>
      </c>
      <c r="H73" s="445" t="s">
        <v>1165</v>
      </c>
      <c r="I73" s="446"/>
      <c r="J73" s="446">
        <f t="shared" si="1"/>
        <v>0</v>
      </c>
    </row>
    <row r="74" spans="1:12" ht="30" x14ac:dyDescent="0.3">
      <c r="A74" s="448">
        <v>31</v>
      </c>
      <c r="B74" s="499" t="s">
        <v>1180</v>
      </c>
      <c r="C74" s="445" t="s">
        <v>1163</v>
      </c>
      <c r="D74" s="448">
        <v>3013662</v>
      </c>
      <c r="E74" s="445" t="s">
        <v>1164</v>
      </c>
      <c r="F74" s="445" t="s">
        <v>552</v>
      </c>
      <c r="G74" s="445">
        <v>5</v>
      </c>
      <c r="H74" s="500"/>
      <c r="I74" s="446"/>
      <c r="J74" s="446">
        <f t="shared" si="1"/>
        <v>0</v>
      </c>
    </row>
    <row r="75" spans="1:12" ht="30" x14ac:dyDescent="0.3">
      <c r="A75" s="448">
        <v>32</v>
      </c>
      <c r="B75" s="499" t="s">
        <v>1234</v>
      </c>
      <c r="C75" s="445" t="s">
        <v>1163</v>
      </c>
      <c r="D75" s="448">
        <v>3011661</v>
      </c>
      <c r="E75" s="445" t="s">
        <v>1164</v>
      </c>
      <c r="F75" s="445" t="s">
        <v>560</v>
      </c>
      <c r="G75" s="445">
        <v>2</v>
      </c>
      <c r="H75" s="445" t="s">
        <v>1165</v>
      </c>
      <c r="I75" s="446"/>
      <c r="J75" s="446">
        <f t="shared" si="1"/>
        <v>0</v>
      </c>
    </row>
    <row r="76" spans="1:12" x14ac:dyDescent="0.3">
      <c r="A76" s="448">
        <v>33</v>
      </c>
      <c r="B76" s="499" t="s">
        <v>1185</v>
      </c>
      <c r="C76" s="445" t="s">
        <v>1183</v>
      </c>
      <c r="D76" s="448">
        <v>3016705</v>
      </c>
      <c r="E76" s="445" t="s">
        <v>1164</v>
      </c>
      <c r="F76" s="445" t="s">
        <v>552</v>
      </c>
      <c r="G76" s="445">
        <v>5</v>
      </c>
      <c r="H76" s="500"/>
      <c r="I76" s="446"/>
      <c r="J76" s="446">
        <f t="shared" si="1"/>
        <v>0</v>
      </c>
    </row>
    <row r="77" spans="1:12" ht="30" x14ac:dyDescent="0.3">
      <c r="A77" s="448">
        <v>34</v>
      </c>
      <c r="B77" s="499" t="s">
        <v>1199</v>
      </c>
      <c r="C77" s="445" t="s">
        <v>1163</v>
      </c>
      <c r="D77" s="448">
        <v>3016532</v>
      </c>
      <c r="E77" s="445" t="s">
        <v>1164</v>
      </c>
      <c r="F77" s="445" t="s">
        <v>552</v>
      </c>
      <c r="G77" s="445">
        <v>36</v>
      </c>
      <c r="H77" s="500"/>
      <c r="I77" s="446"/>
      <c r="J77" s="446">
        <f t="shared" si="1"/>
        <v>0</v>
      </c>
    </row>
    <row r="78" spans="1:12" x14ac:dyDescent="0.3">
      <c r="A78" s="307">
        <v>35</v>
      </c>
      <c r="B78" s="314" t="s">
        <v>1200</v>
      </c>
      <c r="C78" s="310" t="s">
        <v>1201</v>
      </c>
      <c r="D78" s="309"/>
      <c r="E78" s="310" t="s">
        <v>1202</v>
      </c>
      <c r="F78" s="310" t="s">
        <v>552</v>
      </c>
      <c r="G78" s="445">
        <v>36</v>
      </c>
      <c r="H78" s="445" t="s">
        <v>1203</v>
      </c>
      <c r="I78" s="446">
        <v>105000</v>
      </c>
      <c r="J78" s="446">
        <f t="shared" si="1"/>
        <v>3780000</v>
      </c>
      <c r="K78" s="429" t="s">
        <v>1757</v>
      </c>
      <c r="L78" s="430" t="s">
        <v>1758</v>
      </c>
    </row>
    <row r="79" spans="1:12" ht="30" x14ac:dyDescent="0.3">
      <c r="A79" s="307">
        <v>36</v>
      </c>
      <c r="B79" s="314" t="s">
        <v>1204</v>
      </c>
      <c r="C79" s="309"/>
      <c r="D79" s="307">
        <v>7005209</v>
      </c>
      <c r="E79" s="309"/>
      <c r="F79" s="310" t="s">
        <v>552</v>
      </c>
      <c r="G79" s="445">
        <v>2</v>
      </c>
      <c r="H79" s="445" t="s">
        <v>1205</v>
      </c>
      <c r="I79" s="446">
        <v>450500</v>
      </c>
      <c r="J79" s="446">
        <f t="shared" si="1"/>
        <v>901000</v>
      </c>
      <c r="K79" s="306" t="s">
        <v>1756</v>
      </c>
    </row>
    <row r="80" spans="1:12" x14ac:dyDescent="0.3">
      <c r="A80" s="308" t="s">
        <v>1235</v>
      </c>
      <c r="B80" s="313"/>
      <c r="C80" s="310"/>
      <c r="D80" s="310"/>
      <c r="E80" s="310"/>
      <c r="F80" s="310"/>
      <c r="G80" s="445"/>
      <c r="H80" s="445"/>
      <c r="I80" s="447"/>
      <c r="J80" s="446">
        <f t="shared" si="1"/>
        <v>0</v>
      </c>
    </row>
    <row r="81" spans="1:11" ht="45" x14ac:dyDescent="0.3">
      <c r="A81" s="307">
        <v>1</v>
      </c>
      <c r="B81" s="314" t="s">
        <v>1207</v>
      </c>
      <c r="C81" s="310" t="s">
        <v>1208</v>
      </c>
      <c r="D81" s="309"/>
      <c r="E81" s="309"/>
      <c r="F81" s="310" t="s">
        <v>560</v>
      </c>
      <c r="G81" s="448">
        <v>80</v>
      </c>
      <c r="H81" s="445" t="s">
        <v>1209</v>
      </c>
      <c r="I81" s="446">
        <v>1600</v>
      </c>
      <c r="J81" s="446">
        <f t="shared" si="1"/>
        <v>128000</v>
      </c>
      <c r="K81" s="306" t="s">
        <v>1759</v>
      </c>
    </row>
    <row r="82" spans="1:11" x14ac:dyDescent="0.3">
      <c r="A82" s="307">
        <v>2</v>
      </c>
      <c r="B82" s="314" t="s">
        <v>1210</v>
      </c>
      <c r="C82" s="309"/>
      <c r="D82" s="309"/>
      <c r="E82" s="309"/>
      <c r="F82" s="310" t="s">
        <v>552</v>
      </c>
      <c r="G82" s="448">
        <v>32</v>
      </c>
      <c r="H82" s="445" t="s">
        <v>1211</v>
      </c>
      <c r="I82" s="446">
        <v>920</v>
      </c>
      <c r="J82" s="446">
        <f t="shared" si="1"/>
        <v>29440</v>
      </c>
    </row>
    <row r="83" spans="1:11" x14ac:dyDescent="0.3">
      <c r="A83" s="308" t="s">
        <v>1236</v>
      </c>
      <c r="B83" s="313"/>
      <c r="C83" s="310"/>
      <c r="D83" s="310"/>
      <c r="E83" s="310"/>
      <c r="F83" s="310"/>
      <c r="G83" s="445"/>
      <c r="H83" s="445"/>
      <c r="I83" s="447"/>
      <c r="J83" s="446">
        <f t="shared" si="1"/>
        <v>0</v>
      </c>
    </row>
    <row r="84" spans="1:11" ht="45" x14ac:dyDescent="0.3">
      <c r="A84" s="307">
        <v>1</v>
      </c>
      <c r="B84" s="314" t="s">
        <v>1207</v>
      </c>
      <c r="C84" s="310" t="s">
        <v>1208</v>
      </c>
      <c r="D84" s="309"/>
      <c r="E84" s="309"/>
      <c r="F84" s="310" t="s">
        <v>560</v>
      </c>
      <c r="G84" s="448">
        <v>80</v>
      </c>
      <c r="H84" s="445" t="s">
        <v>1209</v>
      </c>
      <c r="I84" s="446">
        <v>1600</v>
      </c>
      <c r="J84" s="446">
        <f t="shared" si="1"/>
        <v>128000</v>
      </c>
    </row>
    <row r="85" spans="1:11" x14ac:dyDescent="0.3">
      <c r="A85" s="307">
        <v>2</v>
      </c>
      <c r="B85" s="314" t="s">
        <v>1210</v>
      </c>
      <c r="C85" s="309"/>
      <c r="D85" s="309"/>
      <c r="E85" s="309"/>
      <c r="F85" s="310" t="s">
        <v>552</v>
      </c>
      <c r="G85" s="448">
        <v>32</v>
      </c>
      <c r="H85" s="445" t="s">
        <v>1211</v>
      </c>
      <c r="I85" s="446">
        <v>920</v>
      </c>
      <c r="J85" s="446">
        <f t="shared" si="1"/>
        <v>29440</v>
      </c>
    </row>
    <row r="86" spans="1:11" x14ac:dyDescent="0.3">
      <c r="A86" s="308" t="s">
        <v>1237</v>
      </c>
      <c r="B86" s="313"/>
      <c r="C86" s="310"/>
      <c r="D86" s="310"/>
      <c r="E86" s="310"/>
      <c r="F86" s="310"/>
      <c r="G86" s="445"/>
      <c r="H86" s="445"/>
      <c r="I86" s="447"/>
      <c r="J86" s="446">
        <f t="shared" si="1"/>
        <v>0</v>
      </c>
    </row>
    <row r="87" spans="1:11" x14ac:dyDescent="0.3">
      <c r="A87" s="448">
        <v>1</v>
      </c>
      <c r="B87" s="499" t="s">
        <v>1238</v>
      </c>
      <c r="C87" s="500"/>
      <c r="D87" s="500"/>
      <c r="E87" s="500"/>
      <c r="F87" s="445" t="s">
        <v>1239</v>
      </c>
      <c r="G87" s="448">
        <v>242</v>
      </c>
      <c r="H87" s="500"/>
      <c r="I87" s="514"/>
      <c r="J87" s="517">
        <f>79470*82</f>
        <v>6516540</v>
      </c>
      <c r="K87" s="520" t="s">
        <v>1829</v>
      </c>
    </row>
    <row r="88" spans="1:11" x14ac:dyDescent="0.3">
      <c r="A88" s="448">
        <v>2</v>
      </c>
      <c r="B88" s="499" t="s">
        <v>1240</v>
      </c>
      <c r="C88" s="500"/>
      <c r="D88" s="500"/>
      <c r="E88" s="500"/>
      <c r="F88" s="445" t="s">
        <v>1239</v>
      </c>
      <c r="G88" s="448">
        <v>177</v>
      </c>
      <c r="H88" s="500"/>
      <c r="I88" s="515"/>
      <c r="J88" s="518"/>
      <c r="K88" s="520"/>
    </row>
    <row r="89" spans="1:11" x14ac:dyDescent="0.3">
      <c r="A89" s="448">
        <v>3</v>
      </c>
      <c r="B89" s="499" t="s">
        <v>1241</v>
      </c>
      <c r="C89" s="500"/>
      <c r="D89" s="500"/>
      <c r="E89" s="500"/>
      <c r="F89" s="445" t="s">
        <v>1239</v>
      </c>
      <c r="G89" s="448">
        <v>123</v>
      </c>
      <c r="H89" s="500"/>
      <c r="I89" s="515"/>
      <c r="J89" s="518"/>
      <c r="K89" s="520"/>
    </row>
    <row r="90" spans="1:11" x14ac:dyDescent="0.3">
      <c r="A90" s="448">
        <v>4</v>
      </c>
      <c r="B90" s="499" t="s">
        <v>1242</v>
      </c>
      <c r="C90" s="500"/>
      <c r="D90" s="500"/>
      <c r="E90" s="500"/>
      <c r="F90" s="445" t="s">
        <v>1239</v>
      </c>
      <c r="G90" s="448">
        <v>2</v>
      </c>
      <c r="H90" s="500"/>
      <c r="I90" s="515"/>
      <c r="J90" s="518"/>
      <c r="K90" s="520"/>
    </row>
    <row r="91" spans="1:11" x14ac:dyDescent="0.3">
      <c r="A91" s="448">
        <v>5</v>
      </c>
      <c r="B91" s="499" t="s">
        <v>1243</v>
      </c>
      <c r="C91" s="500"/>
      <c r="D91" s="500"/>
      <c r="E91" s="500"/>
      <c r="F91" s="445" t="s">
        <v>1239</v>
      </c>
      <c r="G91" s="448">
        <v>4</v>
      </c>
      <c r="H91" s="500"/>
      <c r="I91" s="515"/>
      <c r="J91" s="518"/>
      <c r="K91" s="520"/>
    </row>
    <row r="92" spans="1:11" x14ac:dyDescent="0.3">
      <c r="A92" s="448">
        <v>6</v>
      </c>
      <c r="B92" s="499" t="s">
        <v>1244</v>
      </c>
      <c r="C92" s="500"/>
      <c r="D92" s="500"/>
      <c r="E92" s="500"/>
      <c r="F92" s="445" t="s">
        <v>1239</v>
      </c>
      <c r="G92" s="448">
        <v>8</v>
      </c>
      <c r="H92" s="500"/>
      <c r="I92" s="515"/>
      <c r="J92" s="518"/>
      <c r="K92" s="520"/>
    </row>
    <row r="93" spans="1:11" x14ac:dyDescent="0.3">
      <c r="A93" s="502" t="s">
        <v>7</v>
      </c>
      <c r="B93" s="501"/>
      <c r="C93" s="445"/>
      <c r="D93" s="445"/>
      <c r="E93" s="445"/>
      <c r="F93" s="445"/>
      <c r="G93" s="445"/>
      <c r="H93" s="445"/>
      <c r="I93" s="516"/>
      <c r="J93" s="519"/>
      <c r="K93" s="520"/>
    </row>
    <row r="94" spans="1:11" x14ac:dyDescent="0.3">
      <c r="A94" s="330">
        <v>1</v>
      </c>
      <c r="B94" s="431" t="s">
        <v>1245</v>
      </c>
      <c r="C94" s="507"/>
      <c r="D94" s="507"/>
      <c r="E94" s="507"/>
      <c r="F94" s="329" t="s">
        <v>560</v>
      </c>
      <c r="G94" s="330">
        <v>752</v>
      </c>
      <c r="H94" s="507"/>
      <c r="I94" s="421"/>
      <c r="J94" s="420">
        <f t="shared" si="1"/>
        <v>0</v>
      </c>
    </row>
    <row r="95" spans="1:11" x14ac:dyDescent="0.3">
      <c r="J95" s="420">
        <f>SUM(J2:J94)</f>
        <v>118555507.34520002</v>
      </c>
    </row>
  </sheetData>
  <mergeCells count="3">
    <mergeCell ref="I87:I93"/>
    <mergeCell ref="J87:J93"/>
    <mergeCell ref="K87:K9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20F42-18A8-4B9B-8699-0C31DCEAE02F}">
  <sheetPr>
    <tabColor rgb="FF00B0F0"/>
  </sheetPr>
  <dimension ref="A1:L47"/>
  <sheetViews>
    <sheetView zoomScale="90" zoomScaleNormal="90" workbookViewId="0">
      <pane ySplit="1" topLeftCell="A20" activePane="bottomLeft" state="frozen"/>
      <selection pane="bottomLeft" activeCell="B2" sqref="B2"/>
    </sheetView>
  </sheetViews>
  <sheetFormatPr defaultColWidth="9.109375" defaultRowHeight="15" x14ac:dyDescent="0.3"/>
  <cols>
    <col min="1" max="1" width="8" style="304" customWidth="1"/>
    <col min="2" max="2" width="73.88671875" style="304" customWidth="1"/>
    <col min="3" max="3" width="33.88671875" style="299" customWidth="1"/>
    <col min="4" max="4" width="21.88671875" style="299" customWidth="1"/>
    <col min="5" max="5" width="22.88671875" style="299" customWidth="1"/>
    <col min="6" max="6" width="12" style="299" customWidth="1"/>
    <col min="7" max="7" width="10.88671875" style="299" customWidth="1"/>
    <col min="8" max="8" width="12" style="299" customWidth="1"/>
    <col min="9" max="9" width="26.88671875" style="299" customWidth="1"/>
    <col min="10" max="11" width="21.5546875" style="418" customWidth="1"/>
    <col min="12" max="12" width="9.109375" style="332"/>
    <col min="13" max="16384" width="9.109375" style="304"/>
  </cols>
  <sheetData>
    <row r="1" spans="1:12" s="337" customFormat="1" ht="45" x14ac:dyDescent="0.3">
      <c r="A1" s="335" t="s">
        <v>1085</v>
      </c>
      <c r="B1" s="335" t="s">
        <v>1253</v>
      </c>
      <c r="C1" s="336" t="s">
        <v>1296</v>
      </c>
      <c r="D1" s="336" t="s">
        <v>1297</v>
      </c>
      <c r="E1" s="335" t="s">
        <v>1254</v>
      </c>
      <c r="F1" s="335" t="s">
        <v>1255</v>
      </c>
      <c r="G1" s="434" t="s">
        <v>1256</v>
      </c>
      <c r="H1" s="434" t="s">
        <v>1257</v>
      </c>
      <c r="I1" s="434" t="s">
        <v>1160</v>
      </c>
      <c r="J1" s="295" t="s">
        <v>1727</v>
      </c>
      <c r="K1" s="435" t="s">
        <v>1093</v>
      </c>
      <c r="L1" s="425"/>
    </row>
    <row r="2" spans="1:12" x14ac:dyDescent="0.3">
      <c r="A2" s="350"/>
      <c r="B2" s="349" t="s">
        <v>1290</v>
      </c>
      <c r="C2" s="334"/>
      <c r="D2" s="334"/>
      <c r="E2" s="334"/>
      <c r="F2" s="334"/>
      <c r="G2" s="436"/>
      <c r="H2" s="436"/>
      <c r="I2" s="436"/>
      <c r="J2" s="437"/>
      <c r="K2" s="437"/>
    </row>
    <row r="3" spans="1:12" x14ac:dyDescent="0.3">
      <c r="A3" s="350"/>
      <c r="B3" s="349" t="s">
        <v>1291</v>
      </c>
      <c r="C3" s="334"/>
      <c r="D3" s="334"/>
      <c r="E3" s="334"/>
      <c r="F3" s="334"/>
      <c r="G3" s="436"/>
      <c r="H3" s="436"/>
      <c r="I3" s="436"/>
      <c r="J3" s="437"/>
      <c r="K3" s="437"/>
    </row>
    <row r="4" spans="1:12" x14ac:dyDescent="0.3">
      <c r="A4" s="438">
        <v>1</v>
      </c>
      <c r="B4" s="505" t="s">
        <v>1258</v>
      </c>
      <c r="C4" s="506" t="s">
        <v>1259</v>
      </c>
      <c r="D4" s="436"/>
      <c r="E4" s="506" t="s">
        <v>1260</v>
      </c>
      <c r="F4" s="506" t="s">
        <v>570</v>
      </c>
      <c r="G4" s="438">
        <v>6</v>
      </c>
      <c r="H4" s="438">
        <v>30</v>
      </c>
      <c r="I4" s="436"/>
      <c r="J4" s="439">
        <v>165000</v>
      </c>
      <c r="K4" s="437">
        <f>J4*G4</f>
        <v>990000</v>
      </c>
    </row>
    <row r="5" spans="1:12" x14ac:dyDescent="0.3">
      <c r="A5" s="438">
        <v>2</v>
      </c>
      <c r="B5" s="505" t="s">
        <v>1258</v>
      </c>
      <c r="C5" s="506" t="s">
        <v>1261</v>
      </c>
      <c r="D5" s="436"/>
      <c r="E5" s="506" t="s">
        <v>1260</v>
      </c>
      <c r="F5" s="506" t="s">
        <v>570</v>
      </c>
      <c r="G5" s="438">
        <v>2</v>
      </c>
      <c r="H5" s="438">
        <v>30</v>
      </c>
      <c r="I5" s="436"/>
      <c r="J5" s="439">
        <v>155000</v>
      </c>
      <c r="K5" s="437">
        <f t="shared" ref="K5:K46" si="0">J5*G5</f>
        <v>310000</v>
      </c>
    </row>
    <row r="6" spans="1:12" ht="30" x14ac:dyDescent="0.3">
      <c r="A6" s="378">
        <v>3</v>
      </c>
      <c r="B6" s="349" t="s">
        <v>1262</v>
      </c>
      <c r="C6" s="334"/>
      <c r="D6" s="334"/>
      <c r="E6" s="333" t="s">
        <v>1263</v>
      </c>
      <c r="F6" s="333" t="s">
        <v>570</v>
      </c>
      <c r="G6" s="438">
        <v>16</v>
      </c>
      <c r="H6" s="440">
        <v>0.23499999999999999</v>
      </c>
      <c r="I6" s="436"/>
      <c r="J6" s="439">
        <v>2510</v>
      </c>
      <c r="K6" s="437">
        <f t="shared" si="0"/>
        <v>40160</v>
      </c>
    </row>
    <row r="7" spans="1:12" x14ac:dyDescent="0.3">
      <c r="A7" s="350"/>
      <c r="B7" s="349" t="s">
        <v>1292</v>
      </c>
      <c r="C7" s="334"/>
      <c r="D7" s="334"/>
      <c r="E7" s="334"/>
      <c r="F7" s="334"/>
      <c r="G7" s="436"/>
      <c r="H7" s="436"/>
      <c r="I7" s="436"/>
      <c r="J7" s="437"/>
      <c r="K7" s="437">
        <f t="shared" si="0"/>
        <v>0</v>
      </c>
    </row>
    <row r="8" spans="1:12" ht="30" x14ac:dyDescent="0.3">
      <c r="A8" s="438">
        <v>1</v>
      </c>
      <c r="B8" s="505" t="s">
        <v>1264</v>
      </c>
      <c r="C8" s="506" t="s">
        <v>1163</v>
      </c>
      <c r="D8" s="436"/>
      <c r="E8" s="506" t="s">
        <v>1164</v>
      </c>
      <c r="F8" s="506" t="s">
        <v>570</v>
      </c>
      <c r="G8" s="438">
        <v>16</v>
      </c>
      <c r="H8" s="436"/>
      <c r="I8" s="436"/>
      <c r="J8" s="437">
        <f>556.05*82*1.2</f>
        <v>54715.32</v>
      </c>
      <c r="K8" s="437">
        <f>J8*G8</f>
        <v>875445.12</v>
      </c>
    </row>
    <row r="9" spans="1:12" ht="30" x14ac:dyDescent="0.3">
      <c r="A9" s="378">
        <v>2</v>
      </c>
      <c r="B9" s="349" t="s">
        <v>1265</v>
      </c>
      <c r="C9" s="333" t="s">
        <v>1266</v>
      </c>
      <c r="D9" s="334"/>
      <c r="E9" s="334"/>
      <c r="F9" s="333" t="s">
        <v>558</v>
      </c>
      <c r="G9" s="438">
        <v>429</v>
      </c>
      <c r="H9" s="440">
        <v>1.546</v>
      </c>
      <c r="I9" s="436"/>
      <c r="J9" s="439">
        <v>810</v>
      </c>
      <c r="K9" s="437">
        <f t="shared" si="0"/>
        <v>347490</v>
      </c>
      <c r="L9" s="332" t="s">
        <v>1746</v>
      </c>
    </row>
    <row r="10" spans="1:12" ht="30" x14ac:dyDescent="0.3">
      <c r="A10" s="378">
        <v>3</v>
      </c>
      <c r="B10" s="349" t="s">
        <v>1265</v>
      </c>
      <c r="C10" s="333" t="s">
        <v>1267</v>
      </c>
      <c r="D10" s="334"/>
      <c r="E10" s="334"/>
      <c r="F10" s="333" t="s">
        <v>558</v>
      </c>
      <c r="G10" s="438">
        <v>148</v>
      </c>
      <c r="H10" s="440">
        <v>1.0589999999999999</v>
      </c>
      <c r="I10" s="436"/>
      <c r="J10" s="439">
        <v>540</v>
      </c>
      <c r="K10" s="437">
        <f t="shared" si="0"/>
        <v>79920</v>
      </c>
    </row>
    <row r="11" spans="1:12" ht="30" x14ac:dyDescent="0.3">
      <c r="A11" s="378">
        <v>4</v>
      </c>
      <c r="B11" s="349" t="s">
        <v>1265</v>
      </c>
      <c r="C11" s="333" t="s">
        <v>1268</v>
      </c>
      <c r="D11" s="334"/>
      <c r="E11" s="334"/>
      <c r="F11" s="333" t="s">
        <v>558</v>
      </c>
      <c r="G11" s="438">
        <v>60</v>
      </c>
      <c r="H11" s="440">
        <v>0.92300000000000004</v>
      </c>
      <c r="I11" s="436"/>
      <c r="J11" s="439">
        <v>440</v>
      </c>
      <c r="K11" s="437">
        <f t="shared" si="0"/>
        <v>26400</v>
      </c>
    </row>
    <row r="12" spans="1:12" ht="30" x14ac:dyDescent="0.3">
      <c r="A12" s="378">
        <v>5</v>
      </c>
      <c r="B12" s="349" t="s">
        <v>1265</v>
      </c>
      <c r="C12" s="333" t="s">
        <v>1269</v>
      </c>
      <c r="D12" s="334"/>
      <c r="E12" s="334"/>
      <c r="F12" s="333" t="s">
        <v>558</v>
      </c>
      <c r="G12" s="438">
        <v>20</v>
      </c>
      <c r="H12" s="440">
        <v>0.47099999999999997</v>
      </c>
      <c r="I12" s="436"/>
      <c r="J12" s="439">
        <v>270</v>
      </c>
      <c r="K12" s="437">
        <f t="shared" si="0"/>
        <v>5400</v>
      </c>
    </row>
    <row r="13" spans="1:12" ht="30" x14ac:dyDescent="0.3">
      <c r="A13" s="378">
        <v>6</v>
      </c>
      <c r="B13" s="349" t="s">
        <v>1265</v>
      </c>
      <c r="C13" s="333" t="s">
        <v>1270</v>
      </c>
      <c r="D13" s="334"/>
      <c r="E13" s="334"/>
      <c r="F13" s="333" t="s">
        <v>558</v>
      </c>
      <c r="G13" s="438">
        <v>80</v>
      </c>
      <c r="H13" s="441">
        <v>0.36</v>
      </c>
      <c r="I13" s="436"/>
      <c r="J13" s="439">
        <v>79</v>
      </c>
      <c r="K13" s="437">
        <f t="shared" si="0"/>
        <v>6320</v>
      </c>
    </row>
    <row r="14" spans="1:12" ht="30" x14ac:dyDescent="0.3">
      <c r="A14" s="378">
        <v>7</v>
      </c>
      <c r="B14" s="349" t="s">
        <v>1271</v>
      </c>
      <c r="C14" s="333" t="s">
        <v>1272</v>
      </c>
      <c r="D14" s="334"/>
      <c r="E14" s="334"/>
      <c r="F14" s="333" t="s">
        <v>558</v>
      </c>
      <c r="G14" s="438">
        <v>1258</v>
      </c>
      <c r="H14" s="440">
        <v>3.6999999999999998E-2</v>
      </c>
      <c r="I14" s="436"/>
      <c r="J14" s="439">
        <v>45</v>
      </c>
      <c r="K14" s="437">
        <f t="shared" si="0"/>
        <v>56610</v>
      </c>
    </row>
    <row r="15" spans="1:12" x14ac:dyDescent="0.3">
      <c r="A15" s="350"/>
      <c r="B15" s="349" t="s">
        <v>1293</v>
      </c>
      <c r="C15" s="334"/>
      <c r="D15" s="334"/>
      <c r="E15" s="334"/>
      <c r="F15" s="334"/>
      <c r="G15" s="436"/>
      <c r="H15" s="436"/>
      <c r="I15" s="436"/>
      <c r="J15" s="437"/>
      <c r="K15" s="437">
        <f t="shared" si="0"/>
        <v>0</v>
      </c>
    </row>
    <row r="16" spans="1:12" x14ac:dyDescent="0.3">
      <c r="A16" s="350"/>
      <c r="B16" s="349" t="s">
        <v>1291</v>
      </c>
      <c r="C16" s="334"/>
      <c r="D16" s="334"/>
      <c r="E16" s="334"/>
      <c r="F16" s="334"/>
      <c r="G16" s="436"/>
      <c r="H16" s="436"/>
      <c r="I16" s="436"/>
      <c r="J16" s="437"/>
      <c r="K16" s="437">
        <f t="shared" si="0"/>
        <v>0</v>
      </c>
    </row>
    <row r="17" spans="1:12" x14ac:dyDescent="0.3">
      <c r="A17" s="438">
        <v>1</v>
      </c>
      <c r="B17" s="505" t="s">
        <v>1273</v>
      </c>
      <c r="C17" s="506" t="s">
        <v>1274</v>
      </c>
      <c r="D17" s="436"/>
      <c r="E17" s="506" t="s">
        <v>1260</v>
      </c>
      <c r="F17" s="506" t="s">
        <v>570</v>
      </c>
      <c r="G17" s="438">
        <v>3</v>
      </c>
      <c r="H17" s="438">
        <v>17</v>
      </c>
      <c r="I17" s="436"/>
      <c r="J17" s="439">
        <v>115000</v>
      </c>
      <c r="K17" s="437">
        <f t="shared" si="0"/>
        <v>345000</v>
      </c>
    </row>
    <row r="18" spans="1:12" x14ac:dyDescent="0.3">
      <c r="A18" s="438">
        <v>2</v>
      </c>
      <c r="B18" s="505" t="s">
        <v>1273</v>
      </c>
      <c r="C18" s="506" t="s">
        <v>1275</v>
      </c>
      <c r="D18" s="436"/>
      <c r="E18" s="506" t="s">
        <v>1260</v>
      </c>
      <c r="F18" s="506" t="s">
        <v>570</v>
      </c>
      <c r="G18" s="438">
        <v>1</v>
      </c>
      <c r="H18" s="438">
        <v>17</v>
      </c>
      <c r="I18" s="436"/>
      <c r="J18" s="439">
        <v>115500</v>
      </c>
      <c r="K18" s="437">
        <f t="shared" si="0"/>
        <v>115500</v>
      </c>
    </row>
    <row r="19" spans="1:12" ht="30" x14ac:dyDescent="0.3">
      <c r="A19" s="378">
        <v>3</v>
      </c>
      <c r="B19" s="349" t="s">
        <v>1276</v>
      </c>
      <c r="C19" s="334"/>
      <c r="D19" s="334"/>
      <c r="E19" s="333" t="s">
        <v>1263</v>
      </c>
      <c r="F19" s="333" t="s">
        <v>570</v>
      </c>
      <c r="G19" s="438">
        <v>63</v>
      </c>
      <c r="H19" s="442">
        <v>1631</v>
      </c>
      <c r="I19" s="436"/>
      <c r="J19" s="439">
        <v>8800</v>
      </c>
      <c r="K19" s="437">
        <f t="shared" si="0"/>
        <v>554400</v>
      </c>
      <c r="L19" s="332" t="s">
        <v>1747</v>
      </c>
    </row>
    <row r="20" spans="1:12" x14ac:dyDescent="0.3">
      <c r="A20" s="350"/>
      <c r="B20" s="349" t="s">
        <v>1294</v>
      </c>
      <c r="C20" s="334"/>
      <c r="D20" s="334"/>
      <c r="E20" s="334"/>
      <c r="F20" s="334"/>
      <c r="G20" s="436"/>
      <c r="H20" s="436"/>
      <c r="I20" s="436"/>
      <c r="J20" s="437"/>
      <c r="K20" s="437">
        <f t="shared" si="0"/>
        <v>0</v>
      </c>
    </row>
    <row r="21" spans="1:12" ht="30" x14ac:dyDescent="0.3">
      <c r="A21" s="438">
        <v>1</v>
      </c>
      <c r="B21" s="505" t="s">
        <v>1264</v>
      </c>
      <c r="C21" s="506" t="s">
        <v>1163</v>
      </c>
      <c r="D21" s="436"/>
      <c r="E21" s="506" t="s">
        <v>1164</v>
      </c>
      <c r="F21" s="506" t="s">
        <v>570</v>
      </c>
      <c r="G21" s="438">
        <v>2</v>
      </c>
      <c r="H21" s="436"/>
      <c r="I21" s="436"/>
      <c r="J21" s="437">
        <f>556.05*82*1.2</f>
        <v>54715.32</v>
      </c>
      <c r="K21" s="437">
        <f t="shared" si="0"/>
        <v>109430.64</v>
      </c>
    </row>
    <row r="22" spans="1:12" ht="30" x14ac:dyDescent="0.3">
      <c r="A22" s="378">
        <v>2</v>
      </c>
      <c r="B22" s="349" t="s">
        <v>1265</v>
      </c>
      <c r="C22" s="333" t="s">
        <v>1277</v>
      </c>
      <c r="D22" s="334"/>
      <c r="E22" s="334"/>
      <c r="F22" s="333" t="s">
        <v>558</v>
      </c>
      <c r="G22" s="438">
        <v>1064</v>
      </c>
      <c r="H22" s="440">
        <v>0.56100000000000005</v>
      </c>
      <c r="I22" s="436"/>
      <c r="J22" s="439">
        <v>480</v>
      </c>
      <c r="K22" s="437">
        <f t="shared" si="0"/>
        <v>510720</v>
      </c>
      <c r="L22" s="332" t="s">
        <v>1748</v>
      </c>
    </row>
    <row r="23" spans="1:12" ht="30" x14ac:dyDescent="0.3">
      <c r="A23" s="378">
        <v>3</v>
      </c>
      <c r="B23" s="349" t="s">
        <v>1265</v>
      </c>
      <c r="C23" s="333" t="s">
        <v>1278</v>
      </c>
      <c r="D23" s="334"/>
      <c r="E23" s="334"/>
      <c r="F23" s="333" t="s">
        <v>558</v>
      </c>
      <c r="G23" s="438">
        <v>40</v>
      </c>
      <c r="H23" s="440">
        <v>0.41299999999999998</v>
      </c>
      <c r="I23" s="436"/>
      <c r="J23" s="439">
        <v>150</v>
      </c>
      <c r="K23" s="437">
        <f t="shared" si="0"/>
        <v>6000</v>
      </c>
    </row>
    <row r="24" spans="1:12" ht="30" x14ac:dyDescent="0.3">
      <c r="A24" s="378">
        <v>4</v>
      </c>
      <c r="B24" s="349" t="s">
        <v>1265</v>
      </c>
      <c r="C24" s="333" t="s">
        <v>1279</v>
      </c>
      <c r="D24" s="334"/>
      <c r="E24" s="334"/>
      <c r="F24" s="333" t="s">
        <v>558</v>
      </c>
      <c r="G24" s="438">
        <v>320</v>
      </c>
      <c r="H24" s="440">
        <v>0.26800000000000002</v>
      </c>
      <c r="I24" s="436"/>
      <c r="J24" s="439">
        <v>98</v>
      </c>
      <c r="K24" s="437">
        <f t="shared" si="0"/>
        <v>31360</v>
      </c>
    </row>
    <row r="25" spans="1:12" ht="30" x14ac:dyDescent="0.3">
      <c r="A25" s="378">
        <v>5</v>
      </c>
      <c r="B25" s="349" t="s">
        <v>1271</v>
      </c>
      <c r="C25" s="333" t="s">
        <v>1272</v>
      </c>
      <c r="D25" s="334"/>
      <c r="E25" s="334"/>
      <c r="F25" s="333" t="s">
        <v>558</v>
      </c>
      <c r="G25" s="438">
        <v>349</v>
      </c>
      <c r="H25" s="440">
        <v>3.6999999999999998E-2</v>
      </c>
      <c r="I25" s="436"/>
      <c r="J25" s="439">
        <v>45</v>
      </c>
      <c r="K25" s="437">
        <f t="shared" si="0"/>
        <v>15705</v>
      </c>
    </row>
    <row r="26" spans="1:12" ht="30" x14ac:dyDescent="0.3">
      <c r="A26" s="378">
        <v>6</v>
      </c>
      <c r="B26" s="349" t="s">
        <v>1280</v>
      </c>
      <c r="C26" s="333" t="s">
        <v>1281</v>
      </c>
      <c r="D26" s="334"/>
      <c r="E26" s="334"/>
      <c r="F26" s="333" t="s">
        <v>558</v>
      </c>
      <c r="G26" s="438">
        <v>64</v>
      </c>
      <c r="H26" s="441">
        <v>0.09</v>
      </c>
      <c r="I26" s="436"/>
      <c r="J26" s="439">
        <v>65</v>
      </c>
      <c r="K26" s="437">
        <f t="shared" si="0"/>
        <v>4160</v>
      </c>
    </row>
    <row r="27" spans="1:12" x14ac:dyDescent="0.3">
      <c r="A27" s="350"/>
      <c r="B27" s="349" t="s">
        <v>1295</v>
      </c>
      <c r="C27" s="334"/>
      <c r="D27" s="334"/>
      <c r="E27" s="334"/>
      <c r="F27" s="334"/>
      <c r="G27" s="436"/>
      <c r="H27" s="436"/>
      <c r="I27" s="436"/>
      <c r="J27" s="437"/>
      <c r="K27" s="437">
        <f t="shared" si="0"/>
        <v>0</v>
      </c>
    </row>
    <row r="28" spans="1:12" x14ac:dyDescent="0.3">
      <c r="A28" s="378">
        <v>1</v>
      </c>
      <c r="B28" s="349" t="s">
        <v>1136</v>
      </c>
      <c r="C28" s="333" t="s">
        <v>1137</v>
      </c>
      <c r="D28" s="334"/>
      <c r="E28" s="333" t="s">
        <v>1138</v>
      </c>
      <c r="F28" s="333" t="s">
        <v>558</v>
      </c>
      <c r="G28" s="438">
        <v>1671</v>
      </c>
      <c r="H28" s="440">
        <v>3.1E-2</v>
      </c>
      <c r="I28" s="436"/>
      <c r="J28" s="439">
        <v>79</v>
      </c>
      <c r="K28" s="437">
        <f t="shared" si="0"/>
        <v>132009</v>
      </c>
      <c r="L28" s="332" t="s">
        <v>1749</v>
      </c>
    </row>
    <row r="29" spans="1:12" x14ac:dyDescent="0.3">
      <c r="A29" s="378">
        <v>2</v>
      </c>
      <c r="B29" s="349" t="s">
        <v>1144</v>
      </c>
      <c r="C29" s="334"/>
      <c r="D29" s="334"/>
      <c r="E29" s="334"/>
      <c r="F29" s="333" t="s">
        <v>552</v>
      </c>
      <c r="G29" s="438">
        <v>5013</v>
      </c>
      <c r="H29" s="436"/>
      <c r="I29" s="436"/>
      <c r="J29" s="443">
        <f>150/25</f>
        <v>6</v>
      </c>
      <c r="K29" s="437">
        <f t="shared" si="0"/>
        <v>30078</v>
      </c>
    </row>
    <row r="30" spans="1:12" x14ac:dyDescent="0.3">
      <c r="A30" s="378">
        <v>3</v>
      </c>
      <c r="B30" s="349" t="s">
        <v>1145</v>
      </c>
      <c r="C30" s="334"/>
      <c r="D30" s="334"/>
      <c r="E30" s="334"/>
      <c r="F30" s="333" t="s">
        <v>552</v>
      </c>
      <c r="G30" s="438">
        <v>5013</v>
      </c>
      <c r="H30" s="436"/>
      <c r="I30" s="436"/>
      <c r="J30" s="443">
        <v>5</v>
      </c>
      <c r="K30" s="437">
        <f t="shared" si="0"/>
        <v>25065</v>
      </c>
    </row>
    <row r="31" spans="1:12" x14ac:dyDescent="0.3">
      <c r="A31" s="378">
        <v>4</v>
      </c>
      <c r="B31" s="349" t="s">
        <v>1146</v>
      </c>
      <c r="C31" s="334"/>
      <c r="D31" s="334"/>
      <c r="E31" s="333" t="s">
        <v>1138</v>
      </c>
      <c r="F31" s="333" t="s">
        <v>552</v>
      </c>
      <c r="G31" s="438">
        <v>5013</v>
      </c>
      <c r="H31" s="436"/>
      <c r="I31" s="436"/>
      <c r="J31" s="443">
        <v>15</v>
      </c>
      <c r="K31" s="437">
        <f t="shared" si="0"/>
        <v>75195</v>
      </c>
    </row>
    <row r="32" spans="1:12" ht="30" x14ac:dyDescent="0.3">
      <c r="A32" s="378">
        <v>5</v>
      </c>
      <c r="B32" s="349" t="s">
        <v>1282</v>
      </c>
      <c r="C32" s="333" t="s">
        <v>1283</v>
      </c>
      <c r="D32" s="334"/>
      <c r="E32" s="333" t="s">
        <v>1138</v>
      </c>
      <c r="F32" s="333" t="s">
        <v>558</v>
      </c>
      <c r="G32" s="438">
        <v>400</v>
      </c>
      <c r="H32" s="440">
        <v>9.5000000000000001E-2</v>
      </c>
      <c r="I32" s="436"/>
      <c r="J32" s="439">
        <f>7000/50</f>
        <v>140</v>
      </c>
      <c r="K32" s="437">
        <f t="shared" si="0"/>
        <v>56000</v>
      </c>
    </row>
    <row r="33" spans="1:12" x14ac:dyDescent="0.3">
      <c r="A33" s="378">
        <v>6</v>
      </c>
      <c r="B33" s="349" t="s">
        <v>1144</v>
      </c>
      <c r="C33" s="334"/>
      <c r="D33" s="334"/>
      <c r="E33" s="334"/>
      <c r="F33" s="333" t="s">
        <v>552</v>
      </c>
      <c r="G33" s="438">
        <v>1200</v>
      </c>
      <c r="H33" s="436"/>
      <c r="I33" s="436"/>
      <c r="J33" s="443">
        <f>150/25</f>
        <v>6</v>
      </c>
      <c r="K33" s="437">
        <f t="shared" si="0"/>
        <v>7200</v>
      </c>
    </row>
    <row r="34" spans="1:12" x14ac:dyDescent="0.3">
      <c r="A34" s="378">
        <v>7</v>
      </c>
      <c r="B34" s="349" t="s">
        <v>1145</v>
      </c>
      <c r="C34" s="334"/>
      <c r="D34" s="334"/>
      <c r="E34" s="334"/>
      <c r="F34" s="333" t="s">
        <v>552</v>
      </c>
      <c r="G34" s="438">
        <v>1200</v>
      </c>
      <c r="H34" s="436"/>
      <c r="I34" s="436"/>
      <c r="J34" s="443">
        <v>5</v>
      </c>
      <c r="K34" s="437">
        <f t="shared" si="0"/>
        <v>6000</v>
      </c>
    </row>
    <row r="35" spans="1:12" x14ac:dyDescent="0.3">
      <c r="A35" s="378">
        <v>8</v>
      </c>
      <c r="B35" s="349" t="s">
        <v>1284</v>
      </c>
      <c r="C35" s="334"/>
      <c r="D35" s="334"/>
      <c r="E35" s="333" t="s">
        <v>1138</v>
      </c>
      <c r="F35" s="333" t="s">
        <v>552</v>
      </c>
      <c r="G35" s="438">
        <v>1200</v>
      </c>
      <c r="H35" s="436"/>
      <c r="I35" s="436"/>
      <c r="J35" s="437">
        <v>19</v>
      </c>
      <c r="K35" s="437">
        <f t="shared" si="0"/>
        <v>22800</v>
      </c>
    </row>
    <row r="36" spans="1:12" x14ac:dyDescent="0.3">
      <c r="A36" s="378">
        <v>9</v>
      </c>
      <c r="B36" s="349" t="s">
        <v>1285</v>
      </c>
      <c r="C36" s="333" t="s">
        <v>1286</v>
      </c>
      <c r="D36" s="334"/>
      <c r="E36" s="333" t="s">
        <v>1138</v>
      </c>
      <c r="F36" s="333" t="s">
        <v>558</v>
      </c>
      <c r="G36" s="438">
        <v>60</v>
      </c>
      <c r="H36" s="444">
        <v>0.1</v>
      </c>
      <c r="I36" s="436"/>
      <c r="J36" s="439">
        <v>210</v>
      </c>
      <c r="K36" s="437">
        <f t="shared" si="0"/>
        <v>12600</v>
      </c>
    </row>
    <row r="37" spans="1:12" x14ac:dyDescent="0.3">
      <c r="A37" s="378">
        <v>10</v>
      </c>
      <c r="B37" s="349" t="s">
        <v>1144</v>
      </c>
      <c r="C37" s="334"/>
      <c r="D37" s="334"/>
      <c r="E37" s="334"/>
      <c r="F37" s="333" t="s">
        <v>552</v>
      </c>
      <c r="G37" s="438">
        <v>180</v>
      </c>
      <c r="H37" s="436"/>
      <c r="I37" s="436"/>
      <c r="J37" s="443">
        <f>150/25</f>
        <v>6</v>
      </c>
      <c r="K37" s="437">
        <f t="shared" si="0"/>
        <v>1080</v>
      </c>
    </row>
    <row r="38" spans="1:12" x14ac:dyDescent="0.3">
      <c r="A38" s="378">
        <v>11</v>
      </c>
      <c r="B38" s="349" t="s">
        <v>1145</v>
      </c>
      <c r="C38" s="334"/>
      <c r="D38" s="334"/>
      <c r="E38" s="334"/>
      <c r="F38" s="333" t="s">
        <v>552</v>
      </c>
      <c r="G38" s="438">
        <v>180</v>
      </c>
      <c r="H38" s="436"/>
      <c r="I38" s="436"/>
      <c r="J38" s="443">
        <v>5</v>
      </c>
      <c r="K38" s="437">
        <f t="shared" si="0"/>
        <v>900</v>
      </c>
    </row>
    <row r="39" spans="1:12" x14ac:dyDescent="0.3">
      <c r="A39" s="378">
        <v>12</v>
      </c>
      <c r="B39" s="349" t="s">
        <v>1287</v>
      </c>
      <c r="C39" s="334"/>
      <c r="D39" s="334"/>
      <c r="E39" s="333" t="s">
        <v>1138</v>
      </c>
      <c r="F39" s="333" t="s">
        <v>552</v>
      </c>
      <c r="G39" s="438">
        <v>180</v>
      </c>
      <c r="H39" s="436"/>
      <c r="I39" s="436"/>
      <c r="J39" s="437">
        <v>20</v>
      </c>
      <c r="K39" s="437">
        <f t="shared" si="0"/>
        <v>3600</v>
      </c>
    </row>
    <row r="40" spans="1:12" x14ac:dyDescent="0.3">
      <c r="A40" s="378">
        <v>13</v>
      </c>
      <c r="B40" s="349" t="s">
        <v>1288</v>
      </c>
      <c r="C40" s="333" t="s">
        <v>1289</v>
      </c>
      <c r="D40" s="334"/>
      <c r="E40" s="333" t="s">
        <v>1138</v>
      </c>
      <c r="F40" s="333" t="s">
        <v>558</v>
      </c>
      <c r="G40" s="438">
        <v>1701</v>
      </c>
      <c r="H40" s="440">
        <v>0.126</v>
      </c>
      <c r="I40" s="436"/>
      <c r="J40" s="439">
        <v>270</v>
      </c>
      <c r="K40" s="437">
        <f t="shared" si="0"/>
        <v>459270</v>
      </c>
      <c r="L40" s="332" t="s">
        <v>1750</v>
      </c>
    </row>
    <row r="41" spans="1:12" x14ac:dyDescent="0.3">
      <c r="A41" s="378">
        <v>14</v>
      </c>
      <c r="B41" s="349" t="s">
        <v>1144</v>
      </c>
      <c r="C41" s="334"/>
      <c r="D41" s="334"/>
      <c r="E41" s="334"/>
      <c r="F41" s="333" t="s">
        <v>552</v>
      </c>
      <c r="G41" s="438">
        <v>5103</v>
      </c>
      <c r="H41" s="436"/>
      <c r="I41" s="436"/>
      <c r="J41" s="443">
        <f>150/25</f>
        <v>6</v>
      </c>
      <c r="K41" s="437">
        <f t="shared" si="0"/>
        <v>30618</v>
      </c>
    </row>
    <row r="42" spans="1:12" x14ac:dyDescent="0.3">
      <c r="A42" s="378">
        <v>15</v>
      </c>
      <c r="B42" s="349" t="s">
        <v>1145</v>
      </c>
      <c r="C42" s="334"/>
      <c r="D42" s="334"/>
      <c r="E42" s="334"/>
      <c r="F42" s="333" t="s">
        <v>552</v>
      </c>
      <c r="G42" s="438">
        <v>5103</v>
      </c>
      <c r="H42" s="436"/>
      <c r="I42" s="436"/>
      <c r="J42" s="443">
        <v>5</v>
      </c>
      <c r="K42" s="437">
        <f t="shared" si="0"/>
        <v>25515</v>
      </c>
    </row>
    <row r="43" spans="1:12" x14ac:dyDescent="0.3">
      <c r="A43" s="378">
        <v>16</v>
      </c>
      <c r="B43" s="349" t="s">
        <v>1287</v>
      </c>
      <c r="C43" s="334"/>
      <c r="D43" s="334"/>
      <c r="E43" s="333" t="s">
        <v>1138</v>
      </c>
      <c r="F43" s="333" t="s">
        <v>552</v>
      </c>
      <c r="G43" s="438">
        <v>5103</v>
      </c>
      <c r="H43" s="436"/>
      <c r="I43" s="436"/>
      <c r="J43" s="437">
        <v>20</v>
      </c>
      <c r="K43" s="437">
        <f t="shared" si="0"/>
        <v>102060</v>
      </c>
    </row>
    <row r="44" spans="1:12" x14ac:dyDescent="0.3">
      <c r="A44" s="378">
        <v>17</v>
      </c>
      <c r="B44" s="349" t="s">
        <v>1147</v>
      </c>
      <c r="C44" s="334"/>
      <c r="D44" s="334"/>
      <c r="E44" s="333" t="s">
        <v>1138</v>
      </c>
      <c r="F44" s="333" t="s">
        <v>552</v>
      </c>
      <c r="G44" s="438">
        <v>3832</v>
      </c>
      <c r="H44" s="436"/>
      <c r="I44" s="436"/>
      <c r="J44" s="437">
        <f>1282/50</f>
        <v>25.64</v>
      </c>
      <c r="K44" s="437">
        <f t="shared" si="0"/>
        <v>98252.479999999996</v>
      </c>
    </row>
    <row r="45" spans="1:12" x14ac:dyDescent="0.3">
      <c r="A45" s="378">
        <v>18</v>
      </c>
      <c r="B45" s="349" t="s">
        <v>1148</v>
      </c>
      <c r="C45" s="334"/>
      <c r="D45" s="334"/>
      <c r="E45" s="333" t="s">
        <v>1149</v>
      </c>
      <c r="F45" s="333" t="s">
        <v>558</v>
      </c>
      <c r="G45" s="438">
        <v>10</v>
      </c>
      <c r="H45" s="441">
        <v>4.88</v>
      </c>
      <c r="I45" s="436"/>
      <c r="J45" s="439">
        <v>1700</v>
      </c>
      <c r="K45" s="437">
        <f t="shared" si="0"/>
        <v>17000</v>
      </c>
    </row>
    <row r="46" spans="1:12" ht="30" x14ac:dyDescent="0.3">
      <c r="A46" s="378">
        <v>19</v>
      </c>
      <c r="B46" s="349" t="s">
        <v>1150</v>
      </c>
      <c r="C46" s="334"/>
      <c r="D46" s="334"/>
      <c r="E46" s="333" t="s">
        <v>1151</v>
      </c>
      <c r="F46" s="333" t="s">
        <v>552</v>
      </c>
      <c r="G46" s="438">
        <v>2</v>
      </c>
      <c r="H46" s="438">
        <v>1</v>
      </c>
      <c r="I46" s="436"/>
      <c r="J46" s="439">
        <v>1000</v>
      </c>
      <c r="K46" s="437">
        <f t="shared" si="0"/>
        <v>2000</v>
      </c>
    </row>
    <row r="47" spans="1:12" x14ac:dyDescent="0.3">
      <c r="K47" s="424">
        <f>SUM(K4:K46)</f>
        <v>5537263.2400000002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6711F-9365-4D2F-8766-F995B7F2B352}">
  <sheetPr>
    <tabColor rgb="FF7030A0"/>
  </sheetPr>
  <dimension ref="A1:K35"/>
  <sheetViews>
    <sheetView tabSelected="1" topLeftCell="C1" zoomScale="80" zoomScaleNormal="80" workbookViewId="0">
      <pane ySplit="1" topLeftCell="A8" activePane="bottomLeft" state="frozen"/>
      <selection pane="bottomLeft" activeCell="J22" sqref="J22"/>
    </sheetView>
  </sheetViews>
  <sheetFormatPr defaultColWidth="9.109375" defaultRowHeight="15" x14ac:dyDescent="0.3"/>
  <cols>
    <col min="1" max="1" width="10.88671875" style="332" customWidth="1"/>
    <col min="2" max="2" width="85" style="332" customWidth="1"/>
    <col min="3" max="3" width="34.33203125" style="331" customWidth="1"/>
    <col min="4" max="4" width="25" style="331" customWidth="1"/>
    <col min="5" max="5" width="23.44140625" style="331" customWidth="1"/>
    <col min="6" max="6" width="19.88671875" style="331" customWidth="1"/>
    <col min="7" max="8" width="24.5546875" style="331" customWidth="1"/>
    <col min="9" max="9" width="20.44140625" style="422" customWidth="1"/>
    <col min="10" max="10" width="20.44140625" style="331" customWidth="1"/>
    <col min="11" max="11" width="34" style="331" customWidth="1"/>
    <col min="12" max="16384" width="9.109375" style="332"/>
  </cols>
  <sheetData>
    <row r="1" spans="1:11" s="304" customFormat="1" ht="45" x14ac:dyDescent="0.3">
      <c r="A1" s="301" t="s">
        <v>1085</v>
      </c>
      <c r="B1" s="301" t="s">
        <v>1086</v>
      </c>
      <c r="C1" s="297" t="s">
        <v>1246</v>
      </c>
      <c r="D1" s="297" t="s">
        <v>1247</v>
      </c>
      <c r="E1" s="301" t="s">
        <v>1157</v>
      </c>
      <c r="F1" s="297" t="s">
        <v>1248</v>
      </c>
      <c r="G1" s="456" t="s">
        <v>1158</v>
      </c>
      <c r="H1" s="456" t="s">
        <v>1159</v>
      </c>
      <c r="I1" s="295" t="s">
        <v>1727</v>
      </c>
      <c r="J1" s="453" t="s">
        <v>1093</v>
      </c>
      <c r="K1" s="299"/>
    </row>
    <row r="2" spans="1:11" x14ac:dyDescent="0.3">
      <c r="A2" s="351" t="s">
        <v>1298</v>
      </c>
      <c r="B2" s="351"/>
      <c r="C2" s="352"/>
      <c r="D2" s="352"/>
      <c r="E2" s="352"/>
      <c r="F2" s="352"/>
      <c r="G2" s="457"/>
      <c r="H2" s="457"/>
      <c r="I2" s="447"/>
      <c r="J2" s="457"/>
    </row>
    <row r="3" spans="1:11" x14ac:dyDescent="0.3">
      <c r="A3" s="353">
        <v>1</v>
      </c>
      <c r="B3" s="354" t="s">
        <v>1299</v>
      </c>
      <c r="C3" s="352" t="s">
        <v>1300</v>
      </c>
      <c r="D3" s="355"/>
      <c r="E3" s="352" t="s">
        <v>1301</v>
      </c>
      <c r="F3" s="352" t="s">
        <v>552</v>
      </c>
      <c r="G3" s="457">
        <v>27</v>
      </c>
      <c r="H3" s="458" t="s">
        <v>1832</v>
      </c>
      <c r="I3" s="446">
        <v>292341</v>
      </c>
      <c r="J3" s="446">
        <f>G3*I3</f>
        <v>7893207</v>
      </c>
      <c r="K3" s="419" t="s">
        <v>1730</v>
      </c>
    </row>
    <row r="4" spans="1:11" x14ac:dyDescent="0.3">
      <c r="A4" s="353">
        <v>2</v>
      </c>
      <c r="B4" s="354" t="s">
        <v>1302</v>
      </c>
      <c r="C4" s="352" t="s">
        <v>1303</v>
      </c>
      <c r="D4" s="355"/>
      <c r="E4" s="352" t="s">
        <v>1202</v>
      </c>
      <c r="F4" s="352" t="s">
        <v>552</v>
      </c>
      <c r="G4" s="457">
        <v>135</v>
      </c>
      <c r="H4" s="457" t="s">
        <v>1193</v>
      </c>
      <c r="I4" s="446"/>
      <c r="J4" s="446">
        <f t="shared" ref="J4:J34" si="0">G4*I4</f>
        <v>0</v>
      </c>
      <c r="K4" s="331" t="s">
        <v>1731</v>
      </c>
    </row>
    <row r="5" spans="1:11" x14ac:dyDescent="0.3">
      <c r="A5" s="353">
        <v>3</v>
      </c>
      <c r="B5" s="354" t="s">
        <v>1304</v>
      </c>
      <c r="C5" s="352" t="s">
        <v>1305</v>
      </c>
      <c r="D5" s="355"/>
      <c r="E5" s="352" t="s">
        <v>1306</v>
      </c>
      <c r="F5" s="352" t="s">
        <v>552</v>
      </c>
      <c r="G5" s="457">
        <v>14</v>
      </c>
      <c r="H5" s="459">
        <v>9</v>
      </c>
      <c r="I5" s="446"/>
      <c r="J5" s="446">
        <f t="shared" si="0"/>
        <v>0</v>
      </c>
      <c r="K5" s="331" t="s">
        <v>1732</v>
      </c>
    </row>
    <row r="6" spans="1:11" x14ac:dyDescent="0.3">
      <c r="A6" s="353">
        <v>4</v>
      </c>
      <c r="B6" s="354" t="s">
        <v>1307</v>
      </c>
      <c r="C6" s="352" t="s">
        <v>1308</v>
      </c>
      <c r="D6" s="355"/>
      <c r="E6" s="352" t="s">
        <v>1306</v>
      </c>
      <c r="F6" s="352" t="s">
        <v>552</v>
      </c>
      <c r="G6" s="457">
        <v>108</v>
      </c>
      <c r="H6" s="457" t="s">
        <v>1309</v>
      </c>
      <c r="I6" s="446"/>
      <c r="J6" s="446">
        <f t="shared" si="0"/>
        <v>0</v>
      </c>
    </row>
    <row r="7" spans="1:11" x14ac:dyDescent="0.3">
      <c r="A7" s="353">
        <v>5</v>
      </c>
      <c r="B7" s="354" t="s">
        <v>1310</v>
      </c>
      <c r="C7" s="352" t="s">
        <v>1311</v>
      </c>
      <c r="D7" s="355"/>
      <c r="E7" s="355"/>
      <c r="F7" s="352" t="s">
        <v>560</v>
      </c>
      <c r="G7" s="457">
        <v>270</v>
      </c>
      <c r="H7" s="457" t="s">
        <v>1312</v>
      </c>
      <c r="I7" s="446"/>
      <c r="J7" s="446">
        <f t="shared" si="0"/>
        <v>0</v>
      </c>
      <c r="K7" s="419" t="s">
        <v>1733</v>
      </c>
    </row>
    <row r="8" spans="1:11" x14ac:dyDescent="0.3">
      <c r="A8" s="353">
        <v>6</v>
      </c>
      <c r="B8" s="354" t="s">
        <v>1313</v>
      </c>
      <c r="C8" s="352" t="s">
        <v>1208</v>
      </c>
      <c r="D8" s="355"/>
      <c r="E8" s="355"/>
      <c r="F8" s="352" t="s">
        <v>560</v>
      </c>
      <c r="G8" s="459">
        <v>216</v>
      </c>
      <c r="H8" s="457" t="s">
        <v>1314</v>
      </c>
      <c r="I8" s="446"/>
      <c r="J8" s="446">
        <f t="shared" si="0"/>
        <v>0</v>
      </c>
      <c r="K8" s="331" t="s">
        <v>1734</v>
      </c>
    </row>
    <row r="9" spans="1:11" x14ac:dyDescent="0.3">
      <c r="A9" s="353">
        <v>7</v>
      </c>
      <c r="B9" s="354" t="s">
        <v>1315</v>
      </c>
      <c r="C9" s="355"/>
      <c r="D9" s="355"/>
      <c r="E9" s="355"/>
      <c r="F9" s="352" t="s">
        <v>552</v>
      </c>
      <c r="G9" s="459">
        <v>108</v>
      </c>
      <c r="H9" s="457" t="s">
        <v>1316</v>
      </c>
      <c r="I9" s="446"/>
      <c r="J9" s="446">
        <f t="shared" si="0"/>
        <v>0</v>
      </c>
      <c r="K9" s="331" t="s">
        <v>1735</v>
      </c>
    </row>
    <row r="10" spans="1:11" x14ac:dyDescent="0.3">
      <c r="A10" s="351" t="s">
        <v>1317</v>
      </c>
      <c r="B10" s="351"/>
      <c r="C10" s="352"/>
      <c r="D10" s="352"/>
      <c r="E10" s="352"/>
      <c r="F10" s="352"/>
      <c r="G10" s="457"/>
      <c r="H10" s="457"/>
      <c r="I10" s="447"/>
      <c r="J10" s="446">
        <f t="shared" si="0"/>
        <v>0</v>
      </c>
    </row>
    <row r="11" spans="1:11" x14ac:dyDescent="0.3">
      <c r="A11" s="353">
        <v>1</v>
      </c>
      <c r="B11" s="354" t="s">
        <v>1299</v>
      </c>
      <c r="C11" s="352" t="s">
        <v>1300</v>
      </c>
      <c r="D11" s="355"/>
      <c r="E11" s="352" t="s">
        <v>1301</v>
      </c>
      <c r="F11" s="352" t="s">
        <v>552</v>
      </c>
      <c r="G11" s="457">
        <v>36</v>
      </c>
      <c r="H11" s="458" t="s">
        <v>1832</v>
      </c>
      <c r="I11" s="446">
        <v>292341</v>
      </c>
      <c r="J11" s="446">
        <f>G11*I11</f>
        <v>10524276</v>
      </c>
    </row>
    <row r="12" spans="1:11" x14ac:dyDescent="0.3">
      <c r="A12" s="353">
        <v>2</v>
      </c>
      <c r="B12" s="354" t="s">
        <v>1302</v>
      </c>
      <c r="C12" s="352" t="s">
        <v>1303</v>
      </c>
      <c r="D12" s="355"/>
      <c r="E12" s="352" t="s">
        <v>1202</v>
      </c>
      <c r="F12" s="352" t="s">
        <v>552</v>
      </c>
      <c r="G12" s="457">
        <v>180</v>
      </c>
      <c r="H12" s="457" t="s">
        <v>1193</v>
      </c>
      <c r="I12" s="446"/>
      <c r="J12" s="446">
        <f>G12*I12</f>
        <v>0</v>
      </c>
    </row>
    <row r="13" spans="1:11" x14ac:dyDescent="0.3">
      <c r="A13" s="353">
        <v>3</v>
      </c>
      <c r="B13" s="354" t="s">
        <v>1304</v>
      </c>
      <c r="C13" s="352" t="s">
        <v>1305</v>
      </c>
      <c r="D13" s="355"/>
      <c r="E13" s="352" t="s">
        <v>1306</v>
      </c>
      <c r="F13" s="352" t="s">
        <v>552</v>
      </c>
      <c r="G13" s="457">
        <v>18</v>
      </c>
      <c r="H13" s="459">
        <v>9</v>
      </c>
      <c r="I13" s="446"/>
      <c r="J13" s="446">
        <f t="shared" si="0"/>
        <v>0</v>
      </c>
    </row>
    <row r="14" spans="1:11" x14ac:dyDescent="0.3">
      <c r="A14" s="353">
        <v>4</v>
      </c>
      <c r="B14" s="354" t="s">
        <v>1307</v>
      </c>
      <c r="C14" s="352" t="s">
        <v>1308</v>
      </c>
      <c r="D14" s="355"/>
      <c r="E14" s="352" t="s">
        <v>1306</v>
      </c>
      <c r="F14" s="352" t="s">
        <v>552</v>
      </c>
      <c r="G14" s="457">
        <v>144</v>
      </c>
      <c r="H14" s="457" t="s">
        <v>1309</v>
      </c>
      <c r="I14" s="446"/>
      <c r="J14" s="446">
        <f t="shared" si="0"/>
        <v>0</v>
      </c>
    </row>
    <row r="15" spans="1:11" x14ac:dyDescent="0.3">
      <c r="A15" s="353">
        <v>5</v>
      </c>
      <c r="B15" s="354" t="s">
        <v>1310</v>
      </c>
      <c r="C15" s="352" t="s">
        <v>1311</v>
      </c>
      <c r="D15" s="355"/>
      <c r="E15" s="355"/>
      <c r="F15" s="352" t="s">
        <v>560</v>
      </c>
      <c r="G15" s="457">
        <v>360</v>
      </c>
      <c r="H15" s="457" t="s">
        <v>1312</v>
      </c>
      <c r="I15" s="446"/>
      <c r="J15" s="446">
        <f t="shared" si="0"/>
        <v>0</v>
      </c>
    </row>
    <row r="16" spans="1:11" x14ac:dyDescent="0.3">
      <c r="A16" s="353">
        <v>6</v>
      </c>
      <c r="B16" s="354" t="s">
        <v>1313</v>
      </c>
      <c r="C16" s="352" t="s">
        <v>1208</v>
      </c>
      <c r="D16" s="355"/>
      <c r="E16" s="355"/>
      <c r="F16" s="352" t="s">
        <v>560</v>
      </c>
      <c r="G16" s="459">
        <v>288</v>
      </c>
      <c r="H16" s="457" t="s">
        <v>1314</v>
      </c>
      <c r="I16" s="446"/>
      <c r="J16" s="446">
        <f t="shared" si="0"/>
        <v>0</v>
      </c>
    </row>
    <row r="17" spans="1:11" x14ac:dyDescent="0.3">
      <c r="A17" s="353">
        <v>7</v>
      </c>
      <c r="B17" s="354" t="s">
        <v>1315</v>
      </c>
      <c r="C17" s="355"/>
      <c r="D17" s="355"/>
      <c r="E17" s="355"/>
      <c r="F17" s="352" t="s">
        <v>552</v>
      </c>
      <c r="G17" s="459">
        <v>144</v>
      </c>
      <c r="H17" s="457" t="s">
        <v>1316</v>
      </c>
      <c r="I17" s="446"/>
      <c r="J17" s="446">
        <f t="shared" si="0"/>
        <v>0</v>
      </c>
    </row>
    <row r="18" spans="1:11" x14ac:dyDescent="0.3">
      <c r="A18" s="351" t="s">
        <v>1318</v>
      </c>
      <c r="B18" s="351"/>
      <c r="C18" s="352"/>
      <c r="D18" s="352"/>
      <c r="E18" s="352"/>
      <c r="F18" s="352"/>
      <c r="G18" s="457"/>
      <c r="H18" s="457"/>
      <c r="I18" s="446"/>
      <c r="J18" s="446">
        <f>G18*I18</f>
        <v>0</v>
      </c>
    </row>
    <row r="19" spans="1:11" x14ac:dyDescent="0.3">
      <c r="A19" s="353">
        <v>1</v>
      </c>
      <c r="B19" s="354" t="s">
        <v>1319</v>
      </c>
      <c r="C19" s="352" t="s">
        <v>1320</v>
      </c>
      <c r="D19" s="355"/>
      <c r="E19" s="352" t="s">
        <v>1321</v>
      </c>
      <c r="F19" s="352" t="s">
        <v>552</v>
      </c>
      <c r="G19" s="457">
        <v>2</v>
      </c>
      <c r="H19" s="458" t="s">
        <v>1832</v>
      </c>
      <c r="I19" s="446">
        <v>17960</v>
      </c>
      <c r="J19" s="446">
        <f t="shared" si="0"/>
        <v>35920</v>
      </c>
    </row>
    <row r="20" spans="1:11" x14ac:dyDescent="0.3">
      <c r="A20" s="353">
        <v>2</v>
      </c>
      <c r="B20" s="354" t="s">
        <v>1322</v>
      </c>
      <c r="C20" s="352" t="s">
        <v>1323</v>
      </c>
      <c r="D20" s="355"/>
      <c r="E20" s="352" t="s">
        <v>1198</v>
      </c>
      <c r="F20" s="352" t="s">
        <v>552</v>
      </c>
      <c r="G20" s="457">
        <v>4</v>
      </c>
      <c r="H20" s="457" t="s">
        <v>1324</v>
      </c>
      <c r="I20" s="446"/>
      <c r="J20" s="446">
        <f t="shared" si="0"/>
        <v>0</v>
      </c>
    </row>
    <row r="21" spans="1:11" x14ac:dyDescent="0.3">
      <c r="A21" s="353">
        <v>3</v>
      </c>
      <c r="B21" s="354" t="s">
        <v>1325</v>
      </c>
      <c r="C21" s="352" t="s">
        <v>1326</v>
      </c>
      <c r="D21" s="355"/>
      <c r="E21" s="352" t="s">
        <v>1198</v>
      </c>
      <c r="F21" s="352" t="s">
        <v>552</v>
      </c>
      <c r="G21" s="457">
        <v>2</v>
      </c>
      <c r="H21" s="457" t="s">
        <v>1324</v>
      </c>
      <c r="I21" s="446"/>
      <c r="J21" s="446">
        <f t="shared" si="0"/>
        <v>0</v>
      </c>
    </row>
    <row r="22" spans="1:11" x14ac:dyDescent="0.3">
      <c r="A22" s="353">
        <v>4</v>
      </c>
      <c r="B22" s="354" t="s">
        <v>1325</v>
      </c>
      <c r="C22" s="352" t="s">
        <v>1327</v>
      </c>
      <c r="D22" s="355"/>
      <c r="E22" s="352" t="s">
        <v>1198</v>
      </c>
      <c r="F22" s="352" t="s">
        <v>552</v>
      </c>
      <c r="G22" s="457">
        <v>2</v>
      </c>
      <c r="H22" s="457" t="s">
        <v>1324</v>
      </c>
      <c r="I22" s="446"/>
      <c r="J22" s="446">
        <f t="shared" si="0"/>
        <v>0</v>
      </c>
    </row>
    <row r="23" spans="1:11" x14ac:dyDescent="0.3">
      <c r="A23" s="353">
        <v>5</v>
      </c>
      <c r="B23" s="356" t="s">
        <v>1348</v>
      </c>
      <c r="C23" s="352" t="s">
        <v>1328</v>
      </c>
      <c r="D23" s="355"/>
      <c r="E23" s="355"/>
      <c r="F23" s="352" t="s">
        <v>560</v>
      </c>
      <c r="G23" s="457">
        <v>2</v>
      </c>
      <c r="H23" s="457" t="s">
        <v>1329</v>
      </c>
      <c r="I23" s="446"/>
      <c r="J23" s="446">
        <f t="shared" si="0"/>
        <v>0</v>
      </c>
    </row>
    <row r="24" spans="1:11" x14ac:dyDescent="0.3">
      <c r="A24" s="353">
        <v>6</v>
      </c>
      <c r="B24" s="354" t="s">
        <v>1330</v>
      </c>
      <c r="C24" s="352" t="s">
        <v>1331</v>
      </c>
      <c r="D24" s="355"/>
      <c r="E24" s="355"/>
      <c r="F24" s="352" t="s">
        <v>560</v>
      </c>
      <c r="G24" s="457">
        <v>64</v>
      </c>
      <c r="H24" s="457" t="s">
        <v>1329</v>
      </c>
      <c r="I24" s="446"/>
      <c r="J24" s="446">
        <f t="shared" si="0"/>
        <v>0</v>
      </c>
    </row>
    <row r="25" spans="1:11" x14ac:dyDescent="0.3">
      <c r="A25" s="353">
        <v>7</v>
      </c>
      <c r="B25" s="354" t="s">
        <v>1332</v>
      </c>
      <c r="C25" s="355"/>
      <c r="D25" s="355"/>
      <c r="E25" s="355"/>
      <c r="F25" s="352" t="s">
        <v>560</v>
      </c>
      <c r="G25" s="457">
        <v>16</v>
      </c>
      <c r="H25" s="457" t="s">
        <v>1309</v>
      </c>
      <c r="I25" s="446"/>
      <c r="J25" s="446">
        <f t="shared" si="0"/>
        <v>0</v>
      </c>
    </row>
    <row r="26" spans="1:11" x14ac:dyDescent="0.3">
      <c r="A26" s="353">
        <v>8</v>
      </c>
      <c r="B26" s="354" t="s">
        <v>1333</v>
      </c>
      <c r="C26" s="355"/>
      <c r="D26" s="355"/>
      <c r="E26" s="355"/>
      <c r="F26" s="352" t="s">
        <v>552</v>
      </c>
      <c r="G26" s="457">
        <v>8</v>
      </c>
      <c r="H26" s="458"/>
      <c r="I26" s="446"/>
      <c r="J26" s="446">
        <f t="shared" si="0"/>
        <v>0</v>
      </c>
    </row>
    <row r="27" spans="1:11" x14ac:dyDescent="0.3">
      <c r="A27" s="351" t="s">
        <v>1334</v>
      </c>
      <c r="B27" s="351"/>
      <c r="C27" s="352"/>
      <c r="D27" s="352"/>
      <c r="E27" s="352"/>
      <c r="F27" s="352"/>
      <c r="G27" s="457"/>
      <c r="H27" s="457"/>
      <c r="I27" s="447"/>
      <c r="J27" s="446">
        <f t="shared" si="0"/>
        <v>0</v>
      </c>
    </row>
    <row r="28" spans="1:11" x14ac:dyDescent="0.3">
      <c r="A28" s="353">
        <v>1</v>
      </c>
      <c r="B28" s="354" t="s">
        <v>1335</v>
      </c>
      <c r="C28" s="352" t="s">
        <v>1336</v>
      </c>
      <c r="D28" s="355"/>
      <c r="E28" s="355"/>
      <c r="F28" s="352" t="s">
        <v>552</v>
      </c>
      <c r="G28" s="459">
        <v>63</v>
      </c>
      <c r="H28" s="458"/>
      <c r="I28" s="446">
        <f>1085*3</f>
        <v>3255</v>
      </c>
      <c r="J28" s="446">
        <f t="shared" si="0"/>
        <v>205065</v>
      </c>
      <c r="K28" s="331" t="s">
        <v>1736</v>
      </c>
    </row>
    <row r="29" spans="1:11" x14ac:dyDescent="0.3">
      <c r="A29" s="353">
        <v>2</v>
      </c>
      <c r="B29" s="354" t="s">
        <v>1337</v>
      </c>
      <c r="C29" s="352" t="s">
        <v>1338</v>
      </c>
      <c r="D29" s="355"/>
      <c r="E29" s="355"/>
      <c r="F29" s="352" t="s">
        <v>552</v>
      </c>
      <c r="G29" s="459">
        <v>63</v>
      </c>
      <c r="H29" s="458"/>
      <c r="I29" s="446">
        <f>535*3</f>
        <v>1605</v>
      </c>
      <c r="J29" s="446">
        <f t="shared" si="0"/>
        <v>101115</v>
      </c>
    </row>
    <row r="30" spans="1:11" x14ac:dyDescent="0.3">
      <c r="A30" s="353">
        <v>3</v>
      </c>
      <c r="B30" s="354" t="s">
        <v>1339</v>
      </c>
      <c r="C30" s="352" t="s">
        <v>1340</v>
      </c>
      <c r="D30" s="355"/>
      <c r="E30" s="355"/>
      <c r="F30" s="352" t="s">
        <v>552</v>
      </c>
      <c r="G30" s="459">
        <v>63</v>
      </c>
      <c r="H30" s="458"/>
      <c r="I30" s="446">
        <v>670</v>
      </c>
      <c r="J30" s="446">
        <f t="shared" si="0"/>
        <v>42210</v>
      </c>
    </row>
    <row r="31" spans="1:11" x14ac:dyDescent="0.3">
      <c r="A31" s="353">
        <v>4</v>
      </c>
      <c r="B31" s="354" t="s">
        <v>1341</v>
      </c>
      <c r="C31" s="352" t="s">
        <v>1342</v>
      </c>
      <c r="D31" s="355"/>
      <c r="E31" s="355"/>
      <c r="F31" s="352" t="s">
        <v>552</v>
      </c>
      <c r="G31" s="459">
        <v>63</v>
      </c>
      <c r="H31" s="458"/>
      <c r="I31" s="446">
        <v>180</v>
      </c>
      <c r="J31" s="446">
        <f t="shared" si="0"/>
        <v>11340</v>
      </c>
    </row>
    <row r="32" spans="1:11" x14ac:dyDescent="0.3">
      <c r="A32" s="353">
        <v>5</v>
      </c>
      <c r="B32" s="354" t="s">
        <v>1343</v>
      </c>
      <c r="C32" s="352" t="s">
        <v>1344</v>
      </c>
      <c r="D32" s="355"/>
      <c r="E32" s="355"/>
      <c r="F32" s="352" t="s">
        <v>552</v>
      </c>
      <c r="G32" s="459">
        <v>63</v>
      </c>
      <c r="H32" s="458"/>
      <c r="I32" s="446">
        <v>750</v>
      </c>
      <c r="J32" s="446">
        <f t="shared" si="0"/>
        <v>47250</v>
      </c>
    </row>
    <row r="33" spans="1:10" x14ac:dyDescent="0.3">
      <c r="A33" s="353">
        <v>6</v>
      </c>
      <c r="B33" s="354" t="s">
        <v>1345</v>
      </c>
      <c r="C33" s="352" t="s">
        <v>1346</v>
      </c>
      <c r="D33" s="355"/>
      <c r="E33" s="355"/>
      <c r="F33" s="352" t="s">
        <v>552</v>
      </c>
      <c r="G33" s="459">
        <v>63</v>
      </c>
      <c r="H33" s="458"/>
      <c r="I33" s="446">
        <v>200</v>
      </c>
      <c r="J33" s="446">
        <f t="shared" si="0"/>
        <v>12600</v>
      </c>
    </row>
    <row r="34" spans="1:10" x14ac:dyDescent="0.3">
      <c r="A34" s="353">
        <v>7</v>
      </c>
      <c r="B34" s="354" t="s">
        <v>1347</v>
      </c>
      <c r="C34" s="355"/>
      <c r="D34" s="355"/>
      <c r="E34" s="355"/>
      <c r="F34" s="352" t="s">
        <v>552</v>
      </c>
      <c r="G34" s="459">
        <v>126</v>
      </c>
      <c r="H34" s="458"/>
      <c r="I34" s="446">
        <v>500</v>
      </c>
      <c r="J34" s="446">
        <f t="shared" si="0"/>
        <v>63000</v>
      </c>
    </row>
    <row r="35" spans="1:10" x14ac:dyDescent="0.3">
      <c r="G35" s="460"/>
      <c r="H35" s="460"/>
      <c r="I35" s="461"/>
      <c r="J35" s="446">
        <f>SUM(J3:J34)</f>
        <v>18935983</v>
      </c>
    </row>
  </sheetData>
  <hyperlinks>
    <hyperlink ref="K3" r:id="rId1" xr:uid="{BA2F68D7-1310-4F12-BDAA-94B07C0848DA}"/>
    <hyperlink ref="K7" r:id="rId2" xr:uid="{6BA64826-AB51-4A77-8394-532DDBA133C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5C71-FF84-416B-9AA6-C6F3EC976A60}">
  <sheetPr>
    <tabColor rgb="FFFF0000"/>
  </sheetPr>
  <dimension ref="A1:K20"/>
  <sheetViews>
    <sheetView topLeftCell="C1" workbookViewId="0">
      <pane ySplit="1" topLeftCell="A2" activePane="bottomLeft" state="frozen"/>
      <selection pane="bottomLeft" activeCell="I15" sqref="I15"/>
    </sheetView>
  </sheetViews>
  <sheetFormatPr defaultColWidth="9.109375" defaultRowHeight="15" x14ac:dyDescent="0.3"/>
  <cols>
    <col min="1" max="1" width="8" style="304" customWidth="1"/>
    <col min="2" max="2" width="73.88671875" style="304" customWidth="1"/>
    <col min="3" max="3" width="33.88671875" style="304" customWidth="1"/>
    <col min="4" max="4" width="21.88671875" style="304" customWidth="1"/>
    <col min="5" max="5" width="22.88671875" style="304" customWidth="1"/>
    <col min="6" max="6" width="12" style="304" customWidth="1"/>
    <col min="7" max="7" width="10.88671875" style="304" customWidth="1"/>
    <col min="8" max="8" width="12" style="304" customWidth="1"/>
    <col min="9" max="10" width="26.88671875" style="299" customWidth="1"/>
    <col min="11" max="16384" width="9.109375" style="304"/>
  </cols>
  <sheetData>
    <row r="1" spans="1:11" s="296" customFormat="1" ht="30" x14ac:dyDescent="0.3">
      <c r="A1" s="293" t="s">
        <v>1085</v>
      </c>
      <c r="B1" s="293" t="s">
        <v>1253</v>
      </c>
      <c r="C1" s="293" t="s">
        <v>1349</v>
      </c>
      <c r="D1" s="293" t="s">
        <v>1350</v>
      </c>
      <c r="E1" s="293" t="s">
        <v>1254</v>
      </c>
      <c r="F1" s="293" t="s">
        <v>1255</v>
      </c>
      <c r="G1" s="295" t="s">
        <v>1256</v>
      </c>
      <c r="H1" s="293" t="s">
        <v>1257</v>
      </c>
      <c r="I1" s="295" t="s">
        <v>1727</v>
      </c>
      <c r="J1" s="295" t="s">
        <v>1093</v>
      </c>
    </row>
    <row r="2" spans="1:11" x14ac:dyDescent="0.3">
      <c r="A2" s="366"/>
      <c r="B2" s="298" t="s">
        <v>1362</v>
      </c>
      <c r="C2" s="366"/>
      <c r="D2" s="366"/>
      <c r="E2" s="366"/>
      <c r="F2" s="366"/>
      <c r="G2" s="465"/>
      <c r="H2" s="465"/>
      <c r="I2" s="449"/>
      <c r="J2" s="449"/>
    </row>
    <row r="3" spans="1:11" x14ac:dyDescent="0.3">
      <c r="A3" s="366"/>
      <c r="B3" s="298" t="s">
        <v>1291</v>
      </c>
      <c r="C3" s="366"/>
      <c r="D3" s="366"/>
      <c r="E3" s="366"/>
      <c r="F3" s="366"/>
      <c r="G3" s="465"/>
      <c r="H3" s="465"/>
      <c r="I3" s="449"/>
      <c r="J3" s="449"/>
    </row>
    <row r="4" spans="1:11" ht="30" x14ac:dyDescent="0.3">
      <c r="A4" s="300">
        <v>1</v>
      </c>
      <c r="B4" s="298" t="s">
        <v>1351</v>
      </c>
      <c r="C4" s="366"/>
      <c r="D4" s="366"/>
      <c r="E4" s="301" t="s">
        <v>1260</v>
      </c>
      <c r="F4" s="301" t="s">
        <v>570</v>
      </c>
      <c r="G4" s="455">
        <v>2</v>
      </c>
      <c r="H4" s="455">
        <v>140</v>
      </c>
      <c r="I4" s="449">
        <f>32300*2</f>
        <v>64600</v>
      </c>
      <c r="J4" s="449">
        <f>I4*G4</f>
        <v>129200</v>
      </c>
    </row>
    <row r="5" spans="1:11" ht="30" x14ac:dyDescent="0.3">
      <c r="A5" s="300">
        <v>2</v>
      </c>
      <c r="B5" s="298" t="s">
        <v>1352</v>
      </c>
      <c r="C5" s="366"/>
      <c r="D5" s="366"/>
      <c r="E5" s="301" t="s">
        <v>1260</v>
      </c>
      <c r="F5" s="301" t="s">
        <v>570</v>
      </c>
      <c r="G5" s="455">
        <v>4</v>
      </c>
      <c r="H5" s="455">
        <v>140</v>
      </c>
      <c r="I5" s="449">
        <f>31400*2</f>
        <v>62800</v>
      </c>
      <c r="J5" s="449">
        <f t="shared" ref="J5:J19" si="0">I5*G5</f>
        <v>251200</v>
      </c>
    </row>
    <row r="6" spans="1:11" ht="30" x14ac:dyDescent="0.3">
      <c r="A6" s="300">
        <v>3</v>
      </c>
      <c r="B6" s="298" t="s">
        <v>1353</v>
      </c>
      <c r="C6" s="366"/>
      <c r="D6" s="366"/>
      <c r="E6" s="301" t="s">
        <v>1260</v>
      </c>
      <c r="F6" s="301" t="s">
        <v>570</v>
      </c>
      <c r="G6" s="455">
        <v>2</v>
      </c>
      <c r="H6" s="455">
        <v>140</v>
      </c>
      <c r="I6" s="449">
        <v>36900</v>
      </c>
      <c r="J6" s="449">
        <f t="shared" si="0"/>
        <v>73800</v>
      </c>
    </row>
    <row r="7" spans="1:11" x14ac:dyDescent="0.3">
      <c r="A7" s="300">
        <v>4</v>
      </c>
      <c r="B7" s="298" t="s">
        <v>1354</v>
      </c>
      <c r="C7" s="366"/>
      <c r="D7" s="366"/>
      <c r="E7" s="301" t="s">
        <v>1260</v>
      </c>
      <c r="F7" s="301" t="s">
        <v>570</v>
      </c>
      <c r="G7" s="455">
        <v>6</v>
      </c>
      <c r="H7" s="455">
        <v>600</v>
      </c>
      <c r="I7" s="449">
        <v>482340</v>
      </c>
      <c r="J7" s="449">
        <f t="shared" si="0"/>
        <v>2894040</v>
      </c>
    </row>
    <row r="8" spans="1:11" x14ac:dyDescent="0.3">
      <c r="A8" s="300">
        <v>5</v>
      </c>
      <c r="B8" s="298" t="s">
        <v>1355</v>
      </c>
      <c r="C8" s="366"/>
      <c r="D8" s="366"/>
      <c r="E8" s="301" t="s">
        <v>1260</v>
      </c>
      <c r="F8" s="301" t="s">
        <v>570</v>
      </c>
      <c r="G8" s="455">
        <v>2</v>
      </c>
      <c r="H8" s="455">
        <v>545</v>
      </c>
      <c r="I8" s="449">
        <v>460168</v>
      </c>
      <c r="J8" s="449">
        <f t="shared" si="0"/>
        <v>920336</v>
      </c>
    </row>
    <row r="9" spans="1:11" x14ac:dyDescent="0.3">
      <c r="A9" s="366"/>
      <c r="B9" s="298" t="s">
        <v>1363</v>
      </c>
      <c r="C9" s="366"/>
      <c r="D9" s="366"/>
      <c r="E9" s="366"/>
      <c r="F9" s="366"/>
      <c r="G9" s="465"/>
      <c r="H9" s="465"/>
      <c r="I9" s="449"/>
      <c r="J9" s="449">
        <f t="shared" si="0"/>
        <v>0</v>
      </c>
    </row>
    <row r="10" spans="1:11" ht="30" x14ac:dyDescent="0.3">
      <c r="A10" s="300">
        <v>1</v>
      </c>
      <c r="B10" s="477" t="s">
        <v>1356</v>
      </c>
      <c r="C10" s="465"/>
      <c r="D10" s="465"/>
      <c r="E10" s="465"/>
      <c r="F10" s="456" t="s">
        <v>570</v>
      </c>
      <c r="G10" s="455">
        <v>2</v>
      </c>
      <c r="H10" s="465"/>
      <c r="I10" s="449">
        <v>10200</v>
      </c>
      <c r="J10" s="449">
        <f t="shared" si="0"/>
        <v>20400</v>
      </c>
    </row>
    <row r="11" spans="1:11" ht="30" x14ac:dyDescent="0.3">
      <c r="A11" s="300">
        <v>2</v>
      </c>
      <c r="B11" s="477" t="s">
        <v>1357</v>
      </c>
      <c r="C11" s="465"/>
      <c r="D11" s="465"/>
      <c r="E11" s="465"/>
      <c r="F11" s="456" t="s">
        <v>570</v>
      </c>
      <c r="G11" s="455">
        <v>4</v>
      </c>
      <c r="H11" s="465"/>
      <c r="I11" s="449">
        <v>8700</v>
      </c>
      <c r="J11" s="449">
        <f t="shared" si="0"/>
        <v>34800</v>
      </c>
    </row>
    <row r="12" spans="1:11" ht="30" x14ac:dyDescent="0.3">
      <c r="A12" s="300">
        <v>3</v>
      </c>
      <c r="B12" s="477" t="s">
        <v>1358</v>
      </c>
      <c r="C12" s="465"/>
      <c r="D12" s="465"/>
      <c r="E12" s="465"/>
      <c r="F12" s="456" t="s">
        <v>570</v>
      </c>
      <c r="G12" s="455">
        <v>2</v>
      </c>
      <c r="H12" s="465"/>
      <c r="I12" s="449">
        <v>7500</v>
      </c>
      <c r="J12" s="449">
        <f t="shared" si="0"/>
        <v>15000</v>
      </c>
    </row>
    <row r="13" spans="1:11" x14ac:dyDescent="0.3">
      <c r="A13" s="300">
        <v>4</v>
      </c>
      <c r="B13" s="298" t="s">
        <v>1359</v>
      </c>
      <c r="C13" s="366"/>
      <c r="D13" s="366"/>
      <c r="E13" s="366"/>
      <c r="F13" s="301" t="s">
        <v>1360</v>
      </c>
      <c r="G13" s="474">
        <v>12.5</v>
      </c>
      <c r="H13" s="465"/>
      <c r="I13" s="449">
        <v>10050</v>
      </c>
      <c r="J13" s="449">
        <f t="shared" si="0"/>
        <v>125625</v>
      </c>
      <c r="K13" s="332" t="s">
        <v>1831</v>
      </c>
    </row>
    <row r="14" spans="1:11" x14ac:dyDescent="0.3">
      <c r="A14" s="366"/>
      <c r="B14" s="298" t="s">
        <v>1364</v>
      </c>
      <c r="C14" s="366"/>
      <c r="D14" s="366"/>
      <c r="E14" s="366"/>
      <c r="F14" s="366"/>
      <c r="G14" s="465"/>
      <c r="H14" s="465"/>
      <c r="I14" s="449"/>
      <c r="J14" s="449">
        <f t="shared" si="0"/>
        <v>0</v>
      </c>
    </row>
    <row r="15" spans="1:11" ht="30" x14ac:dyDescent="0.3">
      <c r="A15" s="300">
        <v>1</v>
      </c>
      <c r="B15" s="366" t="s">
        <v>1365</v>
      </c>
      <c r="C15" s="366"/>
      <c r="D15" s="366"/>
      <c r="E15" s="301" t="s">
        <v>1260</v>
      </c>
      <c r="F15" s="301" t="s">
        <v>570</v>
      </c>
      <c r="G15" s="455">
        <v>32</v>
      </c>
      <c r="H15" s="455">
        <v>106</v>
      </c>
      <c r="I15" s="449">
        <v>111350</v>
      </c>
      <c r="J15" s="449">
        <f t="shared" si="0"/>
        <v>3563200</v>
      </c>
    </row>
    <row r="16" spans="1:11" ht="30" x14ac:dyDescent="0.3">
      <c r="A16" s="300">
        <v>2</v>
      </c>
      <c r="B16" s="298" t="s">
        <v>1361</v>
      </c>
      <c r="C16" s="366"/>
      <c r="D16" s="366"/>
      <c r="E16" s="301" t="s">
        <v>1260</v>
      </c>
      <c r="F16" s="301" t="s">
        <v>570</v>
      </c>
      <c r="G16" s="455">
        <v>2</v>
      </c>
      <c r="H16" s="455">
        <v>144</v>
      </c>
      <c r="I16" s="449">
        <v>131000</v>
      </c>
      <c r="J16" s="449">
        <f t="shared" si="0"/>
        <v>262000</v>
      </c>
    </row>
    <row r="17" spans="1:10" ht="30" x14ac:dyDescent="0.3">
      <c r="A17" s="300">
        <v>3</v>
      </c>
      <c r="B17" s="366" t="s">
        <v>1366</v>
      </c>
      <c r="C17" s="366"/>
      <c r="D17" s="366"/>
      <c r="E17" s="301" t="s">
        <v>1260</v>
      </c>
      <c r="F17" s="301" t="s">
        <v>570</v>
      </c>
      <c r="G17" s="455">
        <v>6</v>
      </c>
      <c r="H17" s="455">
        <v>80</v>
      </c>
      <c r="I17" s="449">
        <v>101500</v>
      </c>
      <c r="J17" s="449">
        <f t="shared" si="0"/>
        <v>609000</v>
      </c>
    </row>
    <row r="18" spans="1:10" ht="30" x14ac:dyDescent="0.3">
      <c r="A18" s="300">
        <v>4</v>
      </c>
      <c r="B18" s="366" t="s">
        <v>1367</v>
      </c>
      <c r="C18" s="366"/>
      <c r="D18" s="366"/>
      <c r="E18" s="301" t="s">
        <v>1260</v>
      </c>
      <c r="F18" s="301" t="s">
        <v>570</v>
      </c>
      <c r="G18" s="455">
        <v>12</v>
      </c>
      <c r="H18" s="455">
        <v>97</v>
      </c>
      <c r="I18" s="449">
        <v>107800</v>
      </c>
      <c r="J18" s="449">
        <f t="shared" si="0"/>
        <v>1293600</v>
      </c>
    </row>
    <row r="19" spans="1:10" ht="30" x14ac:dyDescent="0.3">
      <c r="A19" s="300">
        <v>5</v>
      </c>
      <c r="B19" s="366" t="s">
        <v>1368</v>
      </c>
      <c r="C19" s="366"/>
      <c r="D19" s="366"/>
      <c r="E19" s="301" t="s">
        <v>1260</v>
      </c>
      <c r="F19" s="301" t="s">
        <v>570</v>
      </c>
      <c r="G19" s="455">
        <v>12</v>
      </c>
      <c r="H19" s="455">
        <v>83</v>
      </c>
      <c r="I19" s="449">
        <v>102500</v>
      </c>
      <c r="J19" s="449">
        <f t="shared" si="0"/>
        <v>1230000</v>
      </c>
    </row>
    <row r="20" spans="1:10" x14ac:dyDescent="0.3">
      <c r="I20" s="418"/>
      <c r="J20" s="498">
        <f>SUM(J4:J19)</f>
        <v>11422201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88B5-610C-4628-9427-594DA62A4CA2}">
  <sheetPr>
    <tabColor theme="9" tint="-0.499984740745262"/>
  </sheetPr>
  <dimension ref="A1:J33"/>
  <sheetViews>
    <sheetView workbookViewId="0">
      <pane ySplit="1" topLeftCell="A8" activePane="bottomLeft" state="frozen"/>
      <selection pane="bottomLeft" activeCell="A4" sqref="A4:H4"/>
    </sheetView>
  </sheetViews>
  <sheetFormatPr defaultColWidth="9.109375" defaultRowHeight="15" x14ac:dyDescent="0.3"/>
  <cols>
    <col min="1" max="1" width="10.88671875" style="304" customWidth="1"/>
    <col min="2" max="2" width="73.88671875" style="304" customWidth="1"/>
    <col min="3" max="3" width="28" style="304" customWidth="1"/>
    <col min="4" max="5" width="22.88671875" style="304" customWidth="1"/>
    <col min="6" max="6" width="9" style="304" customWidth="1"/>
    <col min="7" max="7" width="16" style="304" customWidth="1"/>
    <col min="8" max="9" width="21" style="426" customWidth="1"/>
    <col min="10" max="10" width="9.109375" style="332"/>
    <col min="11" max="16384" width="9.109375" style="304"/>
  </cols>
  <sheetData>
    <row r="1" spans="1:10" ht="30" x14ac:dyDescent="0.3">
      <c r="A1" s="301" t="s">
        <v>1369</v>
      </c>
      <c r="B1" s="301" t="s">
        <v>1086</v>
      </c>
      <c r="C1" s="298" t="s">
        <v>1370</v>
      </c>
      <c r="D1" s="298" t="s">
        <v>1088</v>
      </c>
      <c r="E1" s="298" t="s">
        <v>1371</v>
      </c>
      <c r="F1" s="298" t="s">
        <v>1090</v>
      </c>
      <c r="G1" s="456" t="s">
        <v>1</v>
      </c>
      <c r="H1" s="295" t="s">
        <v>1727</v>
      </c>
      <c r="I1" s="462" t="s">
        <v>1093</v>
      </c>
    </row>
    <row r="2" spans="1:10" x14ac:dyDescent="0.3">
      <c r="A2" s="351" t="s">
        <v>1372</v>
      </c>
      <c r="B2" s="367"/>
      <c r="C2" s="367"/>
      <c r="D2" s="367"/>
      <c r="E2" s="367"/>
      <c r="F2" s="367"/>
      <c r="G2" s="463"/>
      <c r="H2" s="464"/>
      <c r="I2" s="464"/>
    </row>
    <row r="3" spans="1:10" x14ac:dyDescent="0.3">
      <c r="A3" s="366"/>
      <c r="B3" s="298" t="s">
        <v>1399</v>
      </c>
      <c r="C3" s="366"/>
      <c r="D3" s="366"/>
      <c r="E3" s="366"/>
      <c r="F3" s="366"/>
      <c r="G3" s="465"/>
      <c r="H3" s="466"/>
      <c r="I3" s="466"/>
    </row>
    <row r="4" spans="1:10" x14ac:dyDescent="0.3">
      <c r="A4" s="302">
        <v>1</v>
      </c>
      <c r="B4" s="508" t="s">
        <v>1373</v>
      </c>
      <c r="C4" s="415"/>
      <c r="D4" s="415"/>
      <c r="E4" s="415"/>
      <c r="F4" s="303" t="s">
        <v>1374</v>
      </c>
      <c r="G4" s="303">
        <v>973.5</v>
      </c>
      <c r="H4" s="428"/>
      <c r="I4" s="428">
        <f>G4*H4</f>
        <v>0</v>
      </c>
    </row>
    <row r="5" spans="1:10" x14ac:dyDescent="0.3">
      <c r="A5" s="300">
        <v>2</v>
      </c>
      <c r="B5" s="298" t="s">
        <v>1375</v>
      </c>
      <c r="C5" s="366"/>
      <c r="D5" s="366"/>
      <c r="E5" s="366"/>
      <c r="F5" s="301" t="s">
        <v>1374</v>
      </c>
      <c r="G5" s="456">
        <v>13.3</v>
      </c>
      <c r="H5" s="466">
        <v>1050</v>
      </c>
      <c r="I5" s="466">
        <f t="shared" ref="I5:I32" si="0">G5*H5</f>
        <v>13965</v>
      </c>
    </row>
    <row r="6" spans="1:10" x14ac:dyDescent="0.3">
      <c r="A6" s="302">
        <v>3</v>
      </c>
      <c r="B6" s="508" t="s">
        <v>1376</v>
      </c>
      <c r="C6" s="415"/>
      <c r="D6" s="415"/>
      <c r="E6" s="415"/>
      <c r="F6" s="303" t="s">
        <v>1374</v>
      </c>
      <c r="G6" s="303">
        <v>960.2</v>
      </c>
      <c r="H6" s="428"/>
      <c r="I6" s="428">
        <f t="shared" si="0"/>
        <v>0</v>
      </c>
    </row>
    <row r="7" spans="1:10" x14ac:dyDescent="0.3">
      <c r="A7" s="366"/>
      <c r="B7" s="298" t="s">
        <v>1400</v>
      </c>
      <c r="C7" s="366"/>
      <c r="D7" s="366"/>
      <c r="E7" s="366"/>
      <c r="F7" s="366"/>
      <c r="G7" s="465"/>
      <c r="H7" s="466"/>
      <c r="I7" s="466">
        <f t="shared" si="0"/>
        <v>0</v>
      </c>
    </row>
    <row r="8" spans="1:10" ht="30" x14ac:dyDescent="0.3">
      <c r="A8" s="302">
        <v>4</v>
      </c>
      <c r="B8" s="508" t="s">
        <v>1377</v>
      </c>
      <c r="C8" s="415"/>
      <c r="D8" s="415"/>
      <c r="E8" s="415"/>
      <c r="F8" s="303" t="s">
        <v>552</v>
      </c>
      <c r="G8" s="302">
        <v>6</v>
      </c>
      <c r="H8" s="428"/>
      <c r="I8" s="428">
        <f t="shared" si="0"/>
        <v>0</v>
      </c>
    </row>
    <row r="9" spans="1:10" x14ac:dyDescent="0.3">
      <c r="A9" s="302">
        <v>5</v>
      </c>
      <c r="B9" s="508" t="s">
        <v>1378</v>
      </c>
      <c r="C9" s="415"/>
      <c r="D9" s="415"/>
      <c r="E9" s="415"/>
      <c r="F9" s="303" t="s">
        <v>560</v>
      </c>
      <c r="G9" s="303">
        <v>88.6</v>
      </c>
      <c r="H9" s="428"/>
      <c r="I9" s="428">
        <f t="shared" si="0"/>
        <v>0</v>
      </c>
    </row>
    <row r="10" spans="1:10" x14ac:dyDescent="0.3">
      <c r="A10" s="302">
        <v>6</v>
      </c>
      <c r="B10" s="508" t="s">
        <v>1379</v>
      </c>
      <c r="C10" s="415"/>
      <c r="D10" s="415"/>
      <c r="E10" s="415"/>
      <c r="F10" s="303" t="s">
        <v>560</v>
      </c>
      <c r="G10" s="303">
        <v>27.8</v>
      </c>
      <c r="H10" s="428"/>
      <c r="I10" s="428">
        <f t="shared" si="0"/>
        <v>0</v>
      </c>
    </row>
    <row r="11" spans="1:10" x14ac:dyDescent="0.3">
      <c r="A11" s="366"/>
      <c r="B11" s="298" t="s">
        <v>1401</v>
      </c>
      <c r="C11" s="366"/>
      <c r="D11" s="366"/>
      <c r="E11" s="366"/>
      <c r="F11" s="366"/>
      <c r="G11" s="465"/>
      <c r="H11" s="466"/>
      <c r="I11" s="466">
        <f t="shared" si="0"/>
        <v>0</v>
      </c>
    </row>
    <row r="12" spans="1:10" x14ac:dyDescent="0.3">
      <c r="A12" s="300">
        <v>7</v>
      </c>
      <c r="B12" s="298" t="s">
        <v>1380</v>
      </c>
      <c r="C12" s="366"/>
      <c r="D12" s="366"/>
      <c r="E12" s="366"/>
      <c r="F12" s="301" t="s">
        <v>560</v>
      </c>
      <c r="G12" s="455">
        <v>12</v>
      </c>
      <c r="H12" s="466">
        <v>3000</v>
      </c>
      <c r="I12" s="466">
        <f t="shared" si="0"/>
        <v>36000</v>
      </c>
    </row>
    <row r="13" spans="1:10" x14ac:dyDescent="0.3">
      <c r="A13" s="300">
        <v>8</v>
      </c>
      <c r="B13" s="298" t="s">
        <v>1381</v>
      </c>
      <c r="C13" s="366"/>
      <c r="D13" s="366"/>
      <c r="E13" s="366"/>
      <c r="F13" s="301" t="s">
        <v>560</v>
      </c>
      <c r="G13" s="455">
        <v>6</v>
      </c>
      <c r="H13" s="466">
        <v>4500</v>
      </c>
      <c r="I13" s="466">
        <f t="shared" si="0"/>
        <v>27000</v>
      </c>
      <c r="J13" s="427" t="s">
        <v>1751</v>
      </c>
    </row>
    <row r="14" spans="1:10" x14ac:dyDescent="0.3">
      <c r="A14" s="300">
        <v>9</v>
      </c>
      <c r="B14" s="298" t="s">
        <v>1752</v>
      </c>
      <c r="C14" s="366"/>
      <c r="D14" s="366"/>
      <c r="E14" s="366"/>
      <c r="F14" s="301" t="s">
        <v>560</v>
      </c>
      <c r="G14" s="455">
        <v>122</v>
      </c>
      <c r="H14" s="466">
        <v>6500</v>
      </c>
      <c r="I14" s="466">
        <f t="shared" si="0"/>
        <v>793000</v>
      </c>
      <c r="J14" s="332" t="s">
        <v>1753</v>
      </c>
    </row>
    <row r="15" spans="1:10" x14ac:dyDescent="0.3">
      <c r="A15" s="300">
        <v>10</v>
      </c>
      <c r="B15" s="298" t="s">
        <v>1382</v>
      </c>
      <c r="C15" s="366"/>
      <c r="D15" s="366"/>
      <c r="E15" s="366"/>
      <c r="F15" s="301" t="s">
        <v>552</v>
      </c>
      <c r="G15" s="455">
        <v>21</v>
      </c>
      <c r="H15" s="466">
        <v>1000</v>
      </c>
      <c r="I15" s="466">
        <f>G15*H15</f>
        <v>21000</v>
      </c>
    </row>
    <row r="16" spans="1:10" x14ac:dyDescent="0.3">
      <c r="A16" s="300">
        <v>11</v>
      </c>
      <c r="B16" s="298" t="s">
        <v>1383</v>
      </c>
      <c r="C16" s="366"/>
      <c r="D16" s="366"/>
      <c r="E16" s="366"/>
      <c r="F16" s="301" t="s">
        <v>552</v>
      </c>
      <c r="G16" s="455">
        <v>4</v>
      </c>
      <c r="H16" s="466">
        <v>850</v>
      </c>
      <c r="I16" s="466">
        <f>G16*H16</f>
        <v>3400</v>
      </c>
    </row>
    <row r="17" spans="1:10" x14ac:dyDescent="0.3">
      <c r="A17" s="300">
        <v>12</v>
      </c>
      <c r="B17" s="298" t="s">
        <v>1384</v>
      </c>
      <c r="C17" s="366"/>
      <c r="D17" s="366"/>
      <c r="E17" s="366"/>
      <c r="F17" s="301" t="s">
        <v>552</v>
      </c>
      <c r="G17" s="455">
        <v>2</v>
      </c>
      <c r="H17" s="466">
        <v>1600</v>
      </c>
      <c r="I17" s="466">
        <f t="shared" si="0"/>
        <v>3200</v>
      </c>
    </row>
    <row r="18" spans="1:10" ht="30" x14ac:dyDescent="0.3">
      <c r="A18" s="300">
        <v>13</v>
      </c>
      <c r="B18" s="298" t="s">
        <v>1754</v>
      </c>
      <c r="C18" s="366"/>
      <c r="D18" s="366"/>
      <c r="E18" s="366"/>
      <c r="F18" s="301" t="s">
        <v>552</v>
      </c>
      <c r="G18" s="455">
        <v>12</v>
      </c>
      <c r="H18" s="466">
        <v>3050</v>
      </c>
      <c r="I18" s="466">
        <f t="shared" si="0"/>
        <v>36600</v>
      </c>
    </row>
    <row r="19" spans="1:10" x14ac:dyDescent="0.3">
      <c r="A19" s="366"/>
      <c r="B19" s="298" t="s">
        <v>1402</v>
      </c>
      <c r="C19" s="366"/>
      <c r="D19" s="366"/>
      <c r="E19" s="366"/>
      <c r="F19" s="366"/>
      <c r="G19" s="465"/>
      <c r="H19" s="466"/>
      <c r="I19" s="466">
        <f t="shared" si="0"/>
        <v>0</v>
      </c>
    </row>
    <row r="20" spans="1:10" x14ac:dyDescent="0.3">
      <c r="A20" s="300">
        <v>14</v>
      </c>
      <c r="B20" s="298" t="s">
        <v>1385</v>
      </c>
      <c r="C20" s="301" t="s">
        <v>1386</v>
      </c>
      <c r="D20" s="366"/>
      <c r="E20" s="366"/>
      <c r="F20" s="301" t="s">
        <v>552</v>
      </c>
      <c r="G20" s="455">
        <v>5</v>
      </c>
      <c r="H20" s="466">
        <v>4000</v>
      </c>
      <c r="I20" s="466">
        <f t="shared" si="0"/>
        <v>20000</v>
      </c>
      <c r="J20" s="332" t="s">
        <v>1755</v>
      </c>
    </row>
    <row r="21" spans="1:10" x14ac:dyDescent="0.3">
      <c r="A21" s="300">
        <v>15</v>
      </c>
      <c r="B21" s="298" t="s">
        <v>1387</v>
      </c>
      <c r="C21" s="301" t="s">
        <v>1386</v>
      </c>
      <c r="D21" s="366"/>
      <c r="E21" s="366"/>
      <c r="F21" s="301" t="s">
        <v>552</v>
      </c>
      <c r="G21" s="455">
        <v>3</v>
      </c>
      <c r="H21" s="466">
        <v>4500</v>
      </c>
      <c r="I21" s="466">
        <f t="shared" si="0"/>
        <v>13500</v>
      </c>
    </row>
    <row r="22" spans="1:10" x14ac:dyDescent="0.3">
      <c r="A22" s="300">
        <v>16</v>
      </c>
      <c r="B22" s="298" t="s">
        <v>1388</v>
      </c>
      <c r="C22" s="301" t="s">
        <v>1386</v>
      </c>
      <c r="D22" s="366"/>
      <c r="E22" s="366"/>
      <c r="F22" s="301" t="s">
        <v>552</v>
      </c>
      <c r="G22" s="455">
        <v>2</v>
      </c>
      <c r="H22" s="466">
        <v>3000</v>
      </c>
      <c r="I22" s="466">
        <f t="shared" si="0"/>
        <v>6000</v>
      </c>
    </row>
    <row r="23" spans="1:10" x14ac:dyDescent="0.3">
      <c r="A23" s="300">
        <v>17</v>
      </c>
      <c r="B23" s="298" t="s">
        <v>1389</v>
      </c>
      <c r="C23" s="301" t="s">
        <v>1386</v>
      </c>
      <c r="D23" s="366"/>
      <c r="E23" s="366"/>
      <c r="F23" s="301" t="s">
        <v>552</v>
      </c>
      <c r="G23" s="455">
        <v>5</v>
      </c>
      <c r="H23" s="466">
        <v>1100</v>
      </c>
      <c r="I23" s="466">
        <f t="shared" si="0"/>
        <v>5500</v>
      </c>
    </row>
    <row r="24" spans="1:10" x14ac:dyDescent="0.3">
      <c r="A24" s="300">
        <v>18</v>
      </c>
      <c r="B24" s="298" t="s">
        <v>1390</v>
      </c>
      <c r="C24" s="301" t="s">
        <v>1386</v>
      </c>
      <c r="D24" s="366"/>
      <c r="E24" s="366"/>
      <c r="F24" s="301" t="s">
        <v>552</v>
      </c>
      <c r="G24" s="455">
        <v>2</v>
      </c>
      <c r="H24" s="466">
        <v>1750</v>
      </c>
      <c r="I24" s="466">
        <f t="shared" si="0"/>
        <v>3500</v>
      </c>
    </row>
    <row r="25" spans="1:10" x14ac:dyDescent="0.3">
      <c r="A25" s="300">
        <v>19</v>
      </c>
      <c r="B25" s="298" t="s">
        <v>1391</v>
      </c>
      <c r="C25" s="301" t="s">
        <v>1386</v>
      </c>
      <c r="D25" s="366"/>
      <c r="E25" s="366"/>
      <c r="F25" s="301" t="s">
        <v>552</v>
      </c>
      <c r="G25" s="455">
        <v>2</v>
      </c>
      <c r="H25" s="466">
        <v>1850</v>
      </c>
      <c r="I25" s="466">
        <f t="shared" si="0"/>
        <v>3700</v>
      </c>
    </row>
    <row r="26" spans="1:10" x14ac:dyDescent="0.3">
      <c r="A26" s="300">
        <v>20</v>
      </c>
      <c r="B26" s="298" t="s">
        <v>1392</v>
      </c>
      <c r="C26" s="301" t="s">
        <v>1386</v>
      </c>
      <c r="D26" s="366"/>
      <c r="E26" s="366"/>
      <c r="F26" s="301" t="s">
        <v>552</v>
      </c>
      <c r="G26" s="455">
        <v>5</v>
      </c>
      <c r="H26" s="466">
        <v>1950</v>
      </c>
      <c r="I26" s="466">
        <f t="shared" si="0"/>
        <v>9750</v>
      </c>
    </row>
    <row r="27" spans="1:10" x14ac:dyDescent="0.3">
      <c r="A27" s="300">
        <v>21</v>
      </c>
      <c r="B27" s="298" t="s">
        <v>1393</v>
      </c>
      <c r="C27" s="301" t="s">
        <v>1386</v>
      </c>
      <c r="D27" s="366"/>
      <c r="E27" s="366"/>
      <c r="F27" s="301" t="s">
        <v>552</v>
      </c>
      <c r="G27" s="455">
        <v>2</v>
      </c>
      <c r="H27" s="466">
        <v>2600</v>
      </c>
      <c r="I27" s="466">
        <f t="shared" si="0"/>
        <v>5200</v>
      </c>
    </row>
    <row r="28" spans="1:10" x14ac:dyDescent="0.3">
      <c r="A28" s="300">
        <v>22</v>
      </c>
      <c r="B28" s="298" t="s">
        <v>1394</v>
      </c>
      <c r="C28" s="366"/>
      <c r="D28" s="366"/>
      <c r="E28" s="366"/>
      <c r="F28" s="301" t="s">
        <v>552</v>
      </c>
      <c r="G28" s="455">
        <v>5</v>
      </c>
      <c r="H28" s="466">
        <v>20000</v>
      </c>
      <c r="I28" s="466">
        <f t="shared" si="0"/>
        <v>100000</v>
      </c>
    </row>
    <row r="29" spans="1:10" x14ac:dyDescent="0.3">
      <c r="A29" s="300">
        <v>23</v>
      </c>
      <c r="B29" s="298" t="s">
        <v>1395</v>
      </c>
      <c r="C29" s="366"/>
      <c r="D29" s="366"/>
      <c r="E29" s="366"/>
      <c r="F29" s="301" t="s">
        <v>552</v>
      </c>
      <c r="G29" s="455">
        <v>30</v>
      </c>
      <c r="H29" s="466">
        <v>800</v>
      </c>
      <c r="I29" s="466">
        <f t="shared" si="0"/>
        <v>24000</v>
      </c>
    </row>
    <row r="30" spans="1:10" x14ac:dyDescent="0.3">
      <c r="A30" s="300">
        <v>24</v>
      </c>
      <c r="B30" s="298" t="s">
        <v>1396</v>
      </c>
      <c r="C30" s="366"/>
      <c r="D30" s="366"/>
      <c r="E30" s="366"/>
      <c r="F30" s="301" t="s">
        <v>1374</v>
      </c>
      <c r="G30" s="456">
        <v>0.75</v>
      </c>
      <c r="H30" s="466">
        <v>6800</v>
      </c>
      <c r="I30" s="466">
        <f t="shared" si="0"/>
        <v>5100</v>
      </c>
    </row>
    <row r="31" spans="1:10" x14ac:dyDescent="0.3">
      <c r="A31" s="300">
        <v>25</v>
      </c>
      <c r="B31" s="298" t="s">
        <v>1397</v>
      </c>
      <c r="C31" s="366"/>
      <c r="D31" s="366"/>
      <c r="E31" s="366"/>
      <c r="F31" s="301" t="s">
        <v>1153</v>
      </c>
      <c r="G31" s="456">
        <v>116.4</v>
      </c>
      <c r="H31" s="466">
        <v>280</v>
      </c>
      <c r="I31" s="466">
        <f t="shared" si="0"/>
        <v>32592</v>
      </c>
    </row>
    <row r="32" spans="1:10" x14ac:dyDescent="0.3">
      <c r="A32" s="300">
        <v>26</v>
      </c>
      <c r="B32" s="298" t="s">
        <v>1398</v>
      </c>
      <c r="C32" s="366"/>
      <c r="D32" s="366"/>
      <c r="E32" s="366"/>
      <c r="F32" s="301" t="s">
        <v>1374</v>
      </c>
      <c r="G32" s="456">
        <v>0.55000000000000004</v>
      </c>
      <c r="H32" s="466">
        <v>1050</v>
      </c>
      <c r="I32" s="466">
        <f t="shared" si="0"/>
        <v>577.5</v>
      </c>
    </row>
    <row r="33" spans="7:9" x14ac:dyDescent="0.3">
      <c r="G33" s="467"/>
      <c r="H33" s="468"/>
      <c r="I33" s="466">
        <f>SUM(I4:I32)</f>
        <v>1163584.5</v>
      </c>
    </row>
  </sheetData>
  <hyperlinks>
    <hyperlink ref="J13" r:id="rId1" xr:uid="{4903ADEF-C2A3-415F-B227-C53A029DFB93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Зак</vt:lpstr>
      <vt:lpstr>ВЛ</vt:lpstr>
      <vt:lpstr>ИР</vt:lpstr>
      <vt:lpstr>АПССОУЭ</vt:lpstr>
      <vt:lpstr>ЭС</vt:lpstr>
      <vt:lpstr>ЭС2</vt:lpstr>
      <vt:lpstr>ЭМ</vt:lpstr>
      <vt:lpstr>ПВ</vt:lpstr>
      <vt:lpstr>НК</vt:lpstr>
      <vt:lpstr>ВК</vt:lpstr>
      <vt:lpstr>ЭМ+</vt:lpstr>
      <vt:lpstr>Сетка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2025-08-26T10:41:21Z</dcterms:created>
  <dcterms:modified xsi:type="dcterms:W3CDTF">2025-09-08T16:26:35Z</dcterms:modified>
</cp:coreProperties>
</file>