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алайчук\"/>
    </mc:Choice>
  </mc:AlternateContent>
  <xr:revisionPtr revIDLastSave="0" documentId="13_ncr:1_{B48B63B0-C412-458B-87A3-E7FF2948298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ССР_130-23" sheetId="1" r:id="rId1"/>
  </sheets>
  <definedNames>
    <definedName name="_xlnm.Print_Titles" localSheetId="0">'ССР_130-23'!$6:$6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5" i="1"/>
  <c r="F24" i="1" l="1"/>
  <c r="F21" i="1" l="1"/>
  <c r="F16" i="1"/>
  <c r="F37" i="1" l="1"/>
  <c r="F34" i="1"/>
  <c r="F31" i="1"/>
  <c r="F28" i="1"/>
  <c r="F39" i="1" l="1"/>
  <c r="F41" i="1" s="1"/>
  <c r="F42" i="1" s="1"/>
  <c r="F43" i="1" s="1"/>
  <c r="F45" i="1" l="1"/>
  <c r="F46" i="1" s="1"/>
  <c r="F47" i="1" s="1"/>
  <c r="F49" i="1" s="1"/>
  <c r="F51" i="1" l="1"/>
  <c r="F52" i="1" s="1"/>
  <c r="F53" i="1" s="1"/>
  <c r="F55" i="1" s="1"/>
  <c r="F57" i="1" s="1"/>
  <c r="F59" i="1" l="1"/>
  <c r="F60" i="1" s="1"/>
  <c r="F61" i="1" s="1"/>
</calcChain>
</file>

<file path=xl/sharedStrings.xml><?xml version="1.0" encoding="utf-8"?>
<sst xmlns="http://schemas.openxmlformats.org/spreadsheetml/2006/main" count="186" uniqueCount="118">
  <si>
    <t>Заказчик</t>
  </si>
  <si>
    <t/>
  </si>
  <si>
    <t>№ п/п</t>
  </si>
  <si>
    <t>Обоснование</t>
  </si>
  <si>
    <t>Наименование глав, объектов капитального строительства, работ и затрат</t>
  </si>
  <si>
    <t>всего</t>
  </si>
  <si>
    <t>Глава 2. Основные объекты строительства, реконструкции, капитального ремонта</t>
  </si>
  <si>
    <t>02-01-01</t>
  </si>
  <si>
    <t>Архитектурно-строительные решения.АС1</t>
  </si>
  <si>
    <t>02-01-02</t>
  </si>
  <si>
    <t>Полы. Архитектурно-строительные решения.АС2</t>
  </si>
  <si>
    <t>02-01-03</t>
  </si>
  <si>
    <t>АБК. Архитектурно-строительные решения. АС 3.</t>
  </si>
  <si>
    <t>02-01-04</t>
  </si>
  <si>
    <t>Помещение компрессорной. Архитектурно-строительные решения. АС 4.</t>
  </si>
  <si>
    <t>02-01-05</t>
  </si>
  <si>
    <t>Внутренние системы водоснабжения и канализации. ВК</t>
  </si>
  <si>
    <t>02-01-06</t>
  </si>
  <si>
    <t>АБК. Устройства автоматики. УА1</t>
  </si>
  <si>
    <t>02-01-07</t>
  </si>
  <si>
    <t>Цех №8. Устройства автоматики.УА2</t>
  </si>
  <si>
    <t>02-01-08</t>
  </si>
  <si>
    <t>АБК. Устройства автоматики.УА3</t>
  </si>
  <si>
    <t>02-01-09</t>
  </si>
  <si>
    <t>Воздухоснабжение.ВС</t>
  </si>
  <si>
    <t>02-01-10</t>
  </si>
  <si>
    <t>Отопление, вентиляция и кондиционирование.ОВ1</t>
  </si>
  <si>
    <t>02-01-11</t>
  </si>
  <si>
    <t>Отопление и вентиляция.ОВ2</t>
  </si>
  <si>
    <t>02-01-12</t>
  </si>
  <si>
    <t>Вентиляция и кондиционирование.ОВ3</t>
  </si>
  <si>
    <t>02-01-13</t>
  </si>
  <si>
    <t>Цех №8.Электрическое освещение. ЭО1</t>
  </si>
  <si>
    <t>02-01-14</t>
  </si>
  <si>
    <t>АБК.Электрическое освещение. ЭО2</t>
  </si>
  <si>
    <t>02-01-15</t>
  </si>
  <si>
    <t>АБК.Силовое электрооборудование.ЭМ1</t>
  </si>
  <si>
    <t>02-01-16</t>
  </si>
  <si>
    <t>Силовое электрооборудование.ЭМ2</t>
  </si>
  <si>
    <t>02-01-17</t>
  </si>
  <si>
    <t>АБК.Силовое электрооборудование. ЭМ 3.</t>
  </si>
  <si>
    <t>02-01-18</t>
  </si>
  <si>
    <t>Структурированная кабельная сеть. СКС</t>
  </si>
  <si>
    <t>02-01-19</t>
  </si>
  <si>
    <t>Система охранного телевидения. СОТ</t>
  </si>
  <si>
    <t>02-01-20</t>
  </si>
  <si>
    <t>Пожарная сигнализация. ПС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</si>
  <si>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</si>
  <si>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</si>
  <si>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</si>
  <si>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Наружное освещение.ЭН</t>
  </si>
  <si>
    <t>Итого по Главе 4. "Объекты энергетического хозяйства"</t>
  </si>
  <si>
    <t>Глава 5. Объекты транспортного хозяйства и связи</t>
  </si>
  <si>
    <t>05-01-01</t>
  </si>
  <si>
    <t>Пути железнодорожные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</si>
  <si>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</si>
  <si>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</si>
  <si>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</t>
  </si>
  <si>
    <t>Наружные сети канализации. НК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</si>
  <si>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</si>
  <si>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</si>
  <si>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</si>
  <si>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</si>
  <si>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</si>
  <si>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</si>
  <si>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</si>
  <si>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</si>
  <si>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</si>
  <si>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</si>
  <si>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</si>
  <si>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</si>
  <si>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</si>
  <si>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</si>
  <si>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</si>
  <si>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</si>
  <si>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</si>
  <si>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</si>
  <si>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</si>
  <si>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</si>
  <si>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</si>
  <si>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</si>
  <si>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</si>
  <si>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</si>
  <si>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</si>
  <si>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</si>
  <si>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</si>
  <si>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</si>
  <si>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</si>
  <si>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</si>
  <si>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</si>
  <si>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</si>
  <si>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</si>
  <si>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</si>
  <si>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замечания +, проектировщикам отправлено 25.01</t>
  </si>
  <si>
    <t>статус СДО</t>
  </si>
  <si>
    <t>статус ЗАМЕЧАНИЯ/ПРОЕКТ</t>
  </si>
  <si>
    <t>оборудование 52 757,89</t>
  </si>
  <si>
    <t xml:space="preserve">СВОДНЫЙ СМЕТНЫЙ РАСЧЕТ СТОИМОСТИ СТРОИТЕЛЬСТВА </t>
  </si>
  <si>
    <t>замечания +, проектировщикам отправлено 12.02</t>
  </si>
  <si>
    <t>СДО отработано, ждем КП от Григория</t>
  </si>
  <si>
    <t>замечания +, проектировщикам отправлено 14.02</t>
  </si>
  <si>
    <t>замечания +, проектировщикам отправлено 15.02</t>
  </si>
  <si>
    <t>замечания +, проектировщикам отправлено 19.02</t>
  </si>
  <si>
    <t>готово</t>
  </si>
  <si>
    <t>СДО отработано, вопрос проектировщикам</t>
  </si>
  <si>
    <t>отправлены вопр. проектировщикам 28.02.ПОВТОРНО.</t>
  </si>
  <si>
    <t>замечания +, проектировщикам отправлено 20.12</t>
  </si>
  <si>
    <t>отправлены вопр. проектировщикам 29.02.ПОВТОРНО.</t>
  </si>
  <si>
    <t>в работе</t>
  </si>
  <si>
    <t>замечания +,ОТВЕТ ПРОЕКТИРОВЩИКОВ +</t>
  </si>
  <si>
    <t>отработано, НО вопрос по коэфф.(замена 1,15 на 1,2)+очередность работ</t>
  </si>
  <si>
    <t>отработано, НО вопрос по коэфф.(замена 1,15 на 1,2)</t>
  </si>
  <si>
    <t>отработано, НО уточняем у Григория комплектность поставки (замечания, п.14,15)+вопрос по коэфф.(замена 1,15 на 1,2)</t>
  </si>
  <si>
    <t>Ответ от ЧКЗ отправлен 04.03.2024</t>
  </si>
  <si>
    <t>КП от АВС</t>
  </si>
  <si>
    <t>Кабель</t>
  </si>
  <si>
    <t>Лотки, светильники</t>
  </si>
  <si>
    <t>Берем цены из КП от ВЕЗА всё что есть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</si>
</sst>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theme="4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color rgb="FFFF0000"/>
      <name val="Arial"/>
      <family val="2"/>
      <charset val="204"/>
    </font>
    <font>
      <sz val="8"/>
      <name val="Calibri"/>
      <family val="2"/>
      <charset val="204"/>
    </font>
    <font>
      <i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9" fillId="0" borderId="9" xfId="1" applyNumberFormat="1" applyFont="1" applyFill="1" applyBorder="1" applyAlignment="1" applyProtection="1">
      <alignment horizontal="center" vertical="top" wrapText="1"/>
    </xf>
    <xf numFmtId="0" fontId="11" fillId="0" borderId="9" xfId="1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4" fontId="0" fillId="0" borderId="0" xfId="0" applyNumberFormat="1"/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1" fillId="0" borderId="9" xfId="1" applyFont="1" applyBorder="1" applyAlignment="1">
      <alignment horizontal="center" vertical="top" wrapText="1"/>
    </xf>
    <xf numFmtId="0" fontId="9" fillId="0" borderId="9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top" wrapText="1"/>
    </xf>
    <xf numFmtId="0" fontId="13" fillId="2" borderId="9" xfId="1" applyNumberFormat="1" applyFont="1" applyFill="1" applyBorder="1" applyAlignment="1" applyProtection="1">
      <alignment horizontal="center" vertical="top" wrapText="1"/>
    </xf>
    <xf numFmtId="0" fontId="9" fillId="0" borderId="9" xfId="1" applyNumberFormat="1" applyFont="1" applyFill="1" applyBorder="1" applyAlignment="1" applyProtection="1">
      <alignment horizontal="center" vertical="center" wrapText="1"/>
    </xf>
    <xf numFmtId="1" fontId="1" fillId="0" borderId="9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4" fontId="1" fillId="0" borderId="9" xfId="0" applyNumberFormat="1" applyFont="1" applyFill="1" applyBorder="1" applyAlignment="1" applyProtection="1">
      <alignment horizontal="right" vertical="center" wrapText="1"/>
    </xf>
    <xf numFmtId="4" fontId="14" fillId="0" borderId="9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9" fillId="0" borderId="3" xfId="1" applyNumberFormat="1" applyFont="1" applyFill="1" applyBorder="1" applyAlignment="1" applyProtection="1">
      <alignment horizontal="center" vertical="center" wrapText="1"/>
    </xf>
    <xf numFmtId="0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5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5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1" fillId="3" borderId="9" xfId="0" applyNumberFormat="1" applyFont="1" applyFill="1" applyBorder="1" applyAlignment="1" applyProtection="1">
      <alignment horizontal="center" vertical="center" wrapText="1"/>
    </xf>
    <xf numFmtId="0" fontId="9" fillId="3" borderId="9" xfId="1" applyNumberFormat="1" applyFont="1" applyFill="1" applyBorder="1" applyAlignment="1" applyProtection="1">
      <alignment horizontal="center" vertical="top" wrapText="1"/>
    </xf>
    <xf numFmtId="0" fontId="9" fillId="3" borderId="9" xfId="1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>
      <alignment horizontal="left" vertical="top" wrapText="1"/>
    </xf>
    <xf numFmtId="4" fontId="1" fillId="3" borderId="9" xfId="0" applyNumberFormat="1" applyFont="1" applyFill="1" applyBorder="1" applyAlignment="1" applyProtection="1">
      <alignment horizontal="right" vertical="top" wrapText="1"/>
    </xf>
    <xf numFmtId="0" fontId="13" fillId="3" borderId="9" xfId="1" applyNumberFormat="1" applyFont="1" applyFill="1" applyBorder="1" applyAlignment="1" applyProtection="1">
      <alignment horizontal="center" vertical="top" wrapText="1"/>
    </xf>
    <xf numFmtId="4" fontId="14" fillId="3" borderId="9" xfId="0" applyNumberFormat="1" applyFont="1" applyFill="1" applyBorder="1" applyAlignment="1" applyProtection="1">
      <alignment horizontal="right" vertical="top" wrapText="1"/>
    </xf>
  </cellXfs>
  <cellStyles count="2">
    <cellStyle name="Обычный" xfId="0" builtinId="0"/>
    <cellStyle name="Обычный 2" xfId="1" xr:uid="{D6ED671C-D545-46BC-86C6-95B3EFF11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1"/>
  <sheetViews>
    <sheetView tabSelected="1" workbookViewId="0">
      <selection activeCell="V23" sqref="V23"/>
    </sheetView>
  </sheetViews>
  <sheetFormatPr defaultColWidth="9.109375" defaultRowHeight="11.25" customHeight="1" x14ac:dyDescent="0.2"/>
  <cols>
    <col min="1" max="1" width="6.6640625" style="1" customWidth="1"/>
    <col min="2" max="2" width="20.109375" style="28" customWidth="1"/>
    <col min="3" max="3" width="32.5546875" style="1" customWidth="1"/>
    <col min="4" max="4" width="40.44140625" style="1" customWidth="1"/>
    <col min="5" max="5" width="32.6640625" style="1" customWidth="1"/>
    <col min="6" max="6" width="13.44140625" style="1" customWidth="1"/>
    <col min="7" max="7" width="10" style="1" hidden="1" customWidth="1"/>
    <col min="8" max="8" width="89" style="2" hidden="1" customWidth="1"/>
    <col min="9" max="9" width="109.109375" style="2" hidden="1" customWidth="1"/>
    <col min="10" max="10" width="122.5546875" style="2" hidden="1" customWidth="1"/>
    <col min="11" max="11" width="129.33203125" style="2" hidden="1" customWidth="1"/>
    <col min="12" max="15" width="52.88671875" style="2" hidden="1" customWidth="1"/>
    <col min="16" max="17" width="53.6640625" style="2" hidden="1" customWidth="1"/>
    <col min="18" max="18" width="75.5546875" style="2" hidden="1" customWidth="1"/>
    <col min="19" max="19" width="53.6640625" style="2" hidden="1" customWidth="1"/>
    <col min="20" max="20" width="48.6640625" style="2" hidden="1" customWidth="1"/>
    <col min="21" max="21" width="53.6640625" style="2" hidden="1" customWidth="1"/>
    <col min="22" max="22" width="37.44140625" style="1" customWidth="1"/>
    <col min="23" max="25" width="15.6640625" style="1" customWidth="1"/>
    <col min="26" max="16384" width="9.109375" style="1"/>
  </cols>
  <sheetData>
    <row r="1" spans="1:22" customFormat="1" ht="17.399999999999999" x14ac:dyDescent="0.3">
      <c r="A1" s="6"/>
      <c r="B1" s="40" t="s">
        <v>97</v>
      </c>
      <c r="C1" s="40"/>
      <c r="D1" s="40"/>
      <c r="E1" s="40"/>
      <c r="F1" s="6"/>
    </row>
    <row r="2" spans="1:22" customFormat="1" ht="11.25" customHeight="1" x14ac:dyDescent="0.3">
      <c r="A2" s="6"/>
      <c r="B2" s="25"/>
      <c r="C2" s="6"/>
      <c r="D2" s="6"/>
      <c r="E2" s="5"/>
      <c r="F2" s="6"/>
    </row>
    <row r="3" spans="1:22" customFormat="1" ht="16.5" customHeight="1" x14ac:dyDescent="0.3">
      <c r="A3" s="41" t="s">
        <v>2</v>
      </c>
      <c r="B3" s="41" t="s">
        <v>3</v>
      </c>
      <c r="C3" s="44" t="s">
        <v>95</v>
      </c>
      <c r="D3" s="44" t="s">
        <v>94</v>
      </c>
      <c r="E3" s="41" t="s">
        <v>4</v>
      </c>
      <c r="F3" s="41" t="s">
        <v>5</v>
      </c>
    </row>
    <row r="4" spans="1:22" customFormat="1" ht="45.75" customHeight="1" x14ac:dyDescent="0.3">
      <c r="A4" s="42"/>
      <c r="B4" s="42"/>
      <c r="C4" s="45"/>
      <c r="D4" s="45"/>
      <c r="E4" s="42"/>
      <c r="F4" s="42"/>
    </row>
    <row r="5" spans="1:22" customFormat="1" ht="27.75" customHeight="1" x14ac:dyDescent="0.3">
      <c r="A5" s="43"/>
      <c r="B5" s="43"/>
      <c r="C5" s="46"/>
      <c r="D5" s="46"/>
      <c r="E5" s="43"/>
      <c r="F5" s="43"/>
    </row>
    <row r="6" spans="1:22" customFormat="1" ht="14.4" x14ac:dyDescent="0.3">
      <c r="A6" s="7">
        <v>1</v>
      </c>
      <c r="B6" s="26">
        <v>2</v>
      </c>
      <c r="C6" s="7"/>
      <c r="D6" s="7"/>
      <c r="E6" s="7">
        <v>3</v>
      </c>
      <c r="F6" s="7">
        <v>8</v>
      </c>
    </row>
    <row r="7" spans="1:22" customFormat="1" ht="14.4" x14ac:dyDescent="0.3">
      <c r="A7" s="47" t="s">
        <v>6</v>
      </c>
      <c r="B7" s="48"/>
      <c r="C7" s="48"/>
      <c r="D7" s="48"/>
      <c r="E7" s="48"/>
      <c r="F7" s="49"/>
      <c r="K7" s="8" t="s">
        <v>6</v>
      </c>
    </row>
    <row r="8" spans="1:22" customFormat="1" ht="20.399999999999999" x14ac:dyDescent="0.3">
      <c r="A8" s="9">
        <v>1</v>
      </c>
      <c r="B8" s="26" t="s">
        <v>7</v>
      </c>
      <c r="C8" s="21" t="s">
        <v>98</v>
      </c>
      <c r="D8" s="20"/>
      <c r="E8" s="10" t="s">
        <v>8</v>
      </c>
      <c r="F8" s="11">
        <v>18572.43</v>
      </c>
      <c r="K8" s="8"/>
    </row>
    <row r="9" spans="1:22" customFormat="1" ht="20.399999999999999" x14ac:dyDescent="0.3">
      <c r="A9" s="9">
        <v>2</v>
      </c>
      <c r="B9" s="26" t="s">
        <v>9</v>
      </c>
      <c r="C9" s="21" t="s">
        <v>100</v>
      </c>
      <c r="D9" s="20"/>
      <c r="E9" s="10" t="s">
        <v>10</v>
      </c>
      <c r="F9" s="11">
        <v>61519.07</v>
      </c>
      <c r="K9" s="8"/>
    </row>
    <row r="10" spans="1:22" customFormat="1" ht="20.399999999999999" x14ac:dyDescent="0.3">
      <c r="A10" s="9">
        <v>3</v>
      </c>
      <c r="B10" s="26" t="s">
        <v>11</v>
      </c>
      <c r="C10" s="21" t="s">
        <v>93</v>
      </c>
      <c r="D10" s="20"/>
      <c r="E10" s="29" t="s">
        <v>12</v>
      </c>
      <c r="F10" s="11">
        <v>20577.84</v>
      </c>
      <c r="K10" s="8"/>
    </row>
    <row r="11" spans="1:22" customFormat="1" ht="21.75" customHeight="1" x14ac:dyDescent="0.3">
      <c r="A11" s="9">
        <v>4</v>
      </c>
      <c r="B11" s="26" t="s">
        <v>13</v>
      </c>
      <c r="C11" s="20" t="s">
        <v>109</v>
      </c>
      <c r="D11" s="35" t="s">
        <v>99</v>
      </c>
      <c r="E11" s="10" t="s">
        <v>14</v>
      </c>
      <c r="F11" s="11">
        <v>3096.55</v>
      </c>
      <c r="K11" s="8"/>
    </row>
    <row r="12" spans="1:22" customFormat="1" ht="20.399999999999999" x14ac:dyDescent="0.3">
      <c r="A12" s="9">
        <v>5</v>
      </c>
      <c r="B12" s="64" t="s">
        <v>15</v>
      </c>
      <c r="C12" s="65" t="s">
        <v>109</v>
      </c>
      <c r="D12" s="66" t="s">
        <v>99</v>
      </c>
      <c r="E12" s="67" t="s">
        <v>16</v>
      </c>
      <c r="F12" s="68">
        <v>7054.81</v>
      </c>
      <c r="K12" s="8"/>
    </row>
    <row r="13" spans="1:22" customFormat="1" ht="14.4" x14ac:dyDescent="0.3">
      <c r="A13" s="9">
        <v>6</v>
      </c>
      <c r="B13" s="64" t="s">
        <v>17</v>
      </c>
      <c r="C13" s="65" t="s">
        <v>109</v>
      </c>
      <c r="D13" s="66" t="s">
        <v>99</v>
      </c>
      <c r="E13" s="67" t="s">
        <v>18</v>
      </c>
      <c r="F13" s="68">
        <v>1573.18</v>
      </c>
      <c r="K13" s="8"/>
      <c r="V13" t="s">
        <v>117</v>
      </c>
    </row>
    <row r="14" spans="1:22" customFormat="1" ht="14.4" x14ac:dyDescent="0.3">
      <c r="A14" s="9">
        <v>7</v>
      </c>
      <c r="B14" s="64" t="s">
        <v>19</v>
      </c>
      <c r="C14" s="65" t="s">
        <v>109</v>
      </c>
      <c r="D14" s="66" t="s">
        <v>99</v>
      </c>
      <c r="E14" s="67" t="s">
        <v>20</v>
      </c>
      <c r="F14" s="68">
        <v>10699.33</v>
      </c>
      <c r="K14" s="8"/>
      <c r="V14" t="s">
        <v>117</v>
      </c>
    </row>
    <row r="15" spans="1:22" customFormat="1" ht="14.4" x14ac:dyDescent="0.3">
      <c r="A15" s="9">
        <v>8</v>
      </c>
      <c r="B15" s="64" t="s">
        <v>21</v>
      </c>
      <c r="C15" s="65" t="s">
        <v>109</v>
      </c>
      <c r="D15" s="66" t="s">
        <v>99</v>
      </c>
      <c r="E15" s="67" t="s">
        <v>22</v>
      </c>
      <c r="F15" s="68">
        <v>3614.37</v>
      </c>
      <c r="K15" s="8"/>
      <c r="V15" t="s">
        <v>117</v>
      </c>
    </row>
    <row r="16" spans="1:22" customFormat="1" ht="30.6" x14ac:dyDescent="0.3">
      <c r="A16" s="9">
        <v>9</v>
      </c>
      <c r="B16" s="64" t="s">
        <v>23</v>
      </c>
      <c r="C16" s="65" t="s">
        <v>109</v>
      </c>
      <c r="D16" s="69" t="s">
        <v>112</v>
      </c>
      <c r="E16" s="67" t="s">
        <v>24</v>
      </c>
      <c r="F16" s="70">
        <f>14752261.65/1000</f>
        <v>14752.26165</v>
      </c>
      <c r="G16" s="30" t="s">
        <v>103</v>
      </c>
      <c r="K16" s="8"/>
      <c r="V16" t="s">
        <v>113</v>
      </c>
    </row>
    <row r="17" spans="1:22" customFormat="1" ht="20.399999999999999" x14ac:dyDescent="0.3">
      <c r="A17" s="9">
        <v>10</v>
      </c>
      <c r="B17" s="26" t="s">
        <v>25</v>
      </c>
      <c r="C17" s="20" t="s">
        <v>109</v>
      </c>
      <c r="D17" s="35" t="s">
        <v>108</v>
      </c>
      <c r="E17" s="10" t="s">
        <v>26</v>
      </c>
      <c r="F17" s="11">
        <v>7610.67</v>
      </c>
      <c r="K17" s="8"/>
    </row>
    <row r="18" spans="1:22" customFormat="1" ht="25.5" customHeight="1" x14ac:dyDescent="0.3">
      <c r="A18" s="9">
        <v>11</v>
      </c>
      <c r="B18" s="26" t="s">
        <v>27</v>
      </c>
      <c r="C18" s="21" t="s">
        <v>102</v>
      </c>
      <c r="D18" s="20"/>
      <c r="E18" s="10" t="s">
        <v>28</v>
      </c>
      <c r="F18" s="11">
        <v>67292.42</v>
      </c>
      <c r="K18" s="8"/>
    </row>
    <row r="19" spans="1:22" customFormat="1" ht="27" customHeight="1" x14ac:dyDescent="0.3">
      <c r="A19" s="9">
        <v>12</v>
      </c>
      <c r="B19" s="26" t="s">
        <v>29</v>
      </c>
      <c r="C19" s="21" t="s">
        <v>101</v>
      </c>
      <c r="D19" s="20"/>
      <c r="E19" s="10" t="s">
        <v>30</v>
      </c>
      <c r="F19" s="11">
        <v>6319.81</v>
      </c>
      <c r="K19" s="8"/>
    </row>
    <row r="20" spans="1:22" customFormat="1" ht="14.4" x14ac:dyDescent="0.3">
      <c r="A20" s="9">
        <v>13</v>
      </c>
      <c r="B20" s="64" t="s">
        <v>31</v>
      </c>
      <c r="C20" s="65" t="s">
        <v>109</v>
      </c>
      <c r="D20" s="65" t="s">
        <v>99</v>
      </c>
      <c r="E20" s="67" t="s">
        <v>32</v>
      </c>
      <c r="F20" s="68">
        <v>11514.56</v>
      </c>
      <c r="G20" s="30" t="s">
        <v>103</v>
      </c>
      <c r="K20" s="8"/>
      <c r="V20" t="s">
        <v>114</v>
      </c>
    </row>
    <row r="21" spans="1:22" customFormat="1" ht="26.25" customHeight="1" x14ac:dyDescent="0.3">
      <c r="A21" s="9">
        <v>14</v>
      </c>
      <c r="B21" s="26" t="s">
        <v>33</v>
      </c>
      <c r="C21" s="21" t="s">
        <v>107</v>
      </c>
      <c r="D21" s="34" t="s">
        <v>110</v>
      </c>
      <c r="E21" s="10" t="s">
        <v>34</v>
      </c>
      <c r="F21" s="39">
        <f>1610283.32/1000</f>
        <v>1610.28332</v>
      </c>
      <c r="G21" s="30" t="s">
        <v>103</v>
      </c>
      <c r="K21" s="8"/>
    </row>
    <row r="22" spans="1:22" customFormat="1" ht="14.4" x14ac:dyDescent="0.3">
      <c r="A22" s="9">
        <v>15</v>
      </c>
      <c r="B22" s="64" t="s">
        <v>35</v>
      </c>
      <c r="C22" s="65" t="s">
        <v>109</v>
      </c>
      <c r="D22" s="66" t="s">
        <v>99</v>
      </c>
      <c r="E22" s="67" t="s">
        <v>36</v>
      </c>
      <c r="F22" s="68">
        <v>388.65</v>
      </c>
      <c r="G22" s="30" t="s">
        <v>103</v>
      </c>
      <c r="K22" s="8"/>
      <c r="V22" t="s">
        <v>115</v>
      </c>
    </row>
    <row r="23" spans="1:22" customFormat="1" ht="14.4" x14ac:dyDescent="0.3">
      <c r="A23" s="9">
        <v>16</v>
      </c>
      <c r="B23" s="64" t="s">
        <v>37</v>
      </c>
      <c r="C23" s="65" t="s">
        <v>109</v>
      </c>
      <c r="D23" s="66" t="s">
        <v>99</v>
      </c>
      <c r="E23" s="67" t="s">
        <v>38</v>
      </c>
      <c r="F23" s="68">
        <v>11661.08</v>
      </c>
      <c r="G23" s="30" t="s">
        <v>103</v>
      </c>
      <c r="K23" s="8"/>
      <c r="V23" t="s">
        <v>116</v>
      </c>
    </row>
    <row r="24" spans="1:22" customFormat="1" ht="20.399999999999999" x14ac:dyDescent="0.3">
      <c r="A24" s="9">
        <v>17</v>
      </c>
      <c r="B24" s="26" t="s">
        <v>39</v>
      </c>
      <c r="C24" s="21" t="s">
        <v>107</v>
      </c>
      <c r="D24" s="34" t="s">
        <v>110</v>
      </c>
      <c r="E24" s="10" t="s">
        <v>40</v>
      </c>
      <c r="F24" s="39">
        <f>719083.28/1000</f>
        <v>719.08328000000006</v>
      </c>
      <c r="G24" s="30" t="s">
        <v>103</v>
      </c>
      <c r="K24" s="8"/>
    </row>
    <row r="25" spans="1:22" customFormat="1" ht="14.4" x14ac:dyDescent="0.3">
      <c r="A25" s="9">
        <v>18</v>
      </c>
      <c r="B25" s="26" t="s">
        <v>41</v>
      </c>
      <c r="C25" s="20" t="s">
        <v>109</v>
      </c>
      <c r="D25" s="34" t="s">
        <v>111</v>
      </c>
      <c r="E25" s="10" t="s">
        <v>42</v>
      </c>
      <c r="F25" s="39">
        <f>10329019.98/1000</f>
        <v>10329.019980000001</v>
      </c>
      <c r="K25" s="8"/>
    </row>
    <row r="26" spans="1:22" customFormat="1" ht="14.4" x14ac:dyDescent="0.3">
      <c r="A26" s="9">
        <v>19</v>
      </c>
      <c r="B26" s="26" t="s">
        <v>43</v>
      </c>
      <c r="C26" s="20" t="s">
        <v>109</v>
      </c>
      <c r="D26" s="35" t="s">
        <v>99</v>
      </c>
      <c r="E26" s="10" t="s">
        <v>44</v>
      </c>
      <c r="F26" s="11">
        <v>2012.71</v>
      </c>
      <c r="K26" s="8"/>
    </row>
    <row r="27" spans="1:22" customFormat="1" ht="20.399999999999999" x14ac:dyDescent="0.3">
      <c r="A27" s="9">
        <v>20</v>
      </c>
      <c r="B27" s="26" t="s">
        <v>45</v>
      </c>
      <c r="C27" s="31" t="s">
        <v>106</v>
      </c>
      <c r="D27" s="33"/>
      <c r="E27" s="10" t="s">
        <v>46</v>
      </c>
      <c r="F27" s="11">
        <v>4550.55</v>
      </c>
      <c r="K27" s="8"/>
    </row>
    <row r="28" spans="1:22" customFormat="1" ht="21.6" x14ac:dyDescent="0.3">
      <c r="A28" s="12"/>
      <c r="B28" s="50" t="s">
        <v>47</v>
      </c>
      <c r="C28" s="51"/>
      <c r="D28" s="51"/>
      <c r="E28" s="52"/>
      <c r="F28" s="14">
        <f>SUM(F8:F27)</f>
        <v>265468.67822999996</v>
      </c>
      <c r="G28" s="24"/>
      <c r="K28" s="8"/>
      <c r="L28" s="15" t="s">
        <v>47</v>
      </c>
    </row>
    <row r="29" spans="1:22" customFormat="1" ht="14.4" x14ac:dyDescent="0.3">
      <c r="A29" s="47" t="s">
        <v>48</v>
      </c>
      <c r="B29" s="48"/>
      <c r="C29" s="48"/>
      <c r="D29" s="48"/>
      <c r="E29" s="48"/>
      <c r="F29" s="49"/>
      <c r="K29" s="8" t="s">
        <v>48</v>
      </c>
      <c r="L29" s="15"/>
    </row>
    <row r="30" spans="1:22" customFormat="1" ht="14.4" x14ac:dyDescent="0.3">
      <c r="A30" s="36">
        <v>21</v>
      </c>
      <c r="B30" s="26" t="s">
        <v>49</v>
      </c>
      <c r="C30" s="35" t="s">
        <v>109</v>
      </c>
      <c r="D30" s="34" t="s">
        <v>111</v>
      </c>
      <c r="E30" s="37" t="s">
        <v>50</v>
      </c>
      <c r="F30" s="38">
        <f>858973.44/1000</f>
        <v>858.97343999999998</v>
      </c>
      <c r="G30" s="30" t="s">
        <v>103</v>
      </c>
      <c r="K30" s="8"/>
      <c r="L30" s="15"/>
    </row>
    <row r="31" spans="1:22" customFormat="1" ht="14.4" x14ac:dyDescent="0.3">
      <c r="A31" s="12"/>
      <c r="B31" s="50" t="s">
        <v>51</v>
      </c>
      <c r="C31" s="51"/>
      <c r="D31" s="51"/>
      <c r="E31" s="52"/>
      <c r="F31" s="14">
        <f>F30</f>
        <v>858.97343999999998</v>
      </c>
      <c r="K31" s="8"/>
      <c r="L31" s="15" t="s">
        <v>51</v>
      </c>
    </row>
    <row r="32" spans="1:22" customFormat="1" ht="14.4" x14ac:dyDescent="0.3">
      <c r="A32" s="47" t="s">
        <v>52</v>
      </c>
      <c r="B32" s="48"/>
      <c r="C32" s="48"/>
      <c r="D32" s="48"/>
      <c r="E32" s="48"/>
      <c r="F32" s="49"/>
      <c r="K32" s="8" t="s">
        <v>52</v>
      </c>
      <c r="L32" s="15"/>
    </row>
    <row r="33" spans="1:13" customFormat="1" ht="20.399999999999999" x14ac:dyDescent="0.3">
      <c r="A33" s="9">
        <v>22</v>
      </c>
      <c r="B33" s="26" t="s">
        <v>53</v>
      </c>
      <c r="C33" s="31" t="s">
        <v>105</v>
      </c>
      <c r="D33" s="32" t="s">
        <v>104</v>
      </c>
      <c r="E33" s="10" t="s">
        <v>54</v>
      </c>
      <c r="F33" s="11">
        <v>35393.03</v>
      </c>
      <c r="G33" s="30" t="s">
        <v>103</v>
      </c>
      <c r="K33" s="8"/>
      <c r="L33" s="15"/>
    </row>
    <row r="34" spans="1:13" customFormat="1" ht="14.4" x14ac:dyDescent="0.3">
      <c r="A34" s="12"/>
      <c r="B34" s="50" t="s">
        <v>55</v>
      </c>
      <c r="C34" s="51"/>
      <c r="D34" s="51"/>
      <c r="E34" s="52"/>
      <c r="F34" s="14">
        <f>F33</f>
        <v>35393.03</v>
      </c>
      <c r="K34" s="8"/>
      <c r="L34" s="15" t="s">
        <v>55</v>
      </c>
    </row>
    <row r="35" spans="1:13" customFormat="1" ht="14.4" x14ac:dyDescent="0.3">
      <c r="A35" s="47" t="s">
        <v>56</v>
      </c>
      <c r="B35" s="48"/>
      <c r="C35" s="48"/>
      <c r="D35" s="48"/>
      <c r="E35" s="48"/>
      <c r="F35" s="49"/>
      <c r="K35" s="8" t="s">
        <v>56</v>
      </c>
      <c r="L35" s="15"/>
    </row>
    <row r="36" spans="1:13" customFormat="1" ht="20.399999999999999" x14ac:dyDescent="0.3">
      <c r="A36" s="9">
        <v>23</v>
      </c>
      <c r="B36" s="26" t="s">
        <v>57</v>
      </c>
      <c r="C36" s="21" t="s">
        <v>105</v>
      </c>
      <c r="D36" s="20" t="s">
        <v>104</v>
      </c>
      <c r="E36" s="10" t="s">
        <v>58</v>
      </c>
      <c r="F36" s="11">
        <v>797.11</v>
      </c>
      <c r="G36" s="30" t="s">
        <v>103</v>
      </c>
      <c r="K36" s="8"/>
      <c r="L36" s="15"/>
    </row>
    <row r="37" spans="1:13" customFormat="1" ht="21.6" x14ac:dyDescent="0.3">
      <c r="A37" s="12"/>
      <c r="B37" s="50" t="s">
        <v>59</v>
      </c>
      <c r="C37" s="51"/>
      <c r="D37" s="51"/>
      <c r="E37" s="52"/>
      <c r="F37" s="14">
        <f>F36</f>
        <v>797.11</v>
      </c>
      <c r="K37" s="8"/>
      <c r="L37" s="15" t="s">
        <v>59</v>
      </c>
    </row>
    <row r="38" spans="1:13" customFormat="1" ht="14.4" x14ac:dyDescent="0.3">
      <c r="A38" s="47" t="s">
        <v>60</v>
      </c>
      <c r="B38" s="48"/>
      <c r="C38" s="48"/>
      <c r="D38" s="48"/>
      <c r="E38" s="48"/>
      <c r="F38" s="49"/>
      <c r="G38" t="s">
        <v>96</v>
      </c>
      <c r="K38" s="8" t="s">
        <v>60</v>
      </c>
      <c r="L38" s="15"/>
    </row>
    <row r="39" spans="1:13" customFormat="1" ht="14.4" x14ac:dyDescent="0.3">
      <c r="A39" s="12"/>
      <c r="B39" s="53" t="s">
        <v>61</v>
      </c>
      <c r="C39" s="54"/>
      <c r="D39" s="54"/>
      <c r="E39" s="55"/>
      <c r="F39" s="14">
        <f>F28+F31+F34+F37</f>
        <v>302517.79166999995</v>
      </c>
      <c r="G39" s="24"/>
      <c r="K39" s="8"/>
      <c r="L39" s="15"/>
      <c r="M39" s="16" t="s">
        <v>61</v>
      </c>
    </row>
    <row r="40" spans="1:13" customFormat="1" ht="14.4" x14ac:dyDescent="0.3">
      <c r="A40" s="47" t="s">
        <v>62</v>
      </c>
      <c r="B40" s="48"/>
      <c r="C40" s="48"/>
      <c r="D40" s="48"/>
      <c r="E40" s="48"/>
      <c r="F40" s="49"/>
      <c r="K40" s="8" t="s">
        <v>62</v>
      </c>
      <c r="L40" s="15"/>
      <c r="M40" s="16"/>
    </row>
    <row r="41" spans="1:13" customFormat="1" ht="30.6" x14ac:dyDescent="0.3">
      <c r="A41" s="9">
        <v>24</v>
      </c>
      <c r="B41" s="26" t="s">
        <v>63</v>
      </c>
      <c r="C41" s="10"/>
      <c r="D41" s="10"/>
      <c r="E41" s="10" t="s">
        <v>64</v>
      </c>
      <c r="F41" s="11">
        <f>(F39-52757.89)*0.082</f>
        <v>20480.311936939994</v>
      </c>
      <c r="K41" s="8"/>
      <c r="L41" s="15"/>
      <c r="M41" s="16"/>
    </row>
    <row r="42" spans="1:13" customFormat="1" ht="14.4" x14ac:dyDescent="0.3">
      <c r="A42" s="12"/>
      <c r="B42" s="50" t="s">
        <v>65</v>
      </c>
      <c r="C42" s="51"/>
      <c r="D42" s="51"/>
      <c r="E42" s="52"/>
      <c r="F42" s="14">
        <f>F41</f>
        <v>20480.311936939994</v>
      </c>
      <c r="K42" s="8"/>
      <c r="L42" s="15" t="s">
        <v>65</v>
      </c>
      <c r="M42" s="16"/>
    </row>
    <row r="43" spans="1:13" customFormat="1" ht="14.4" x14ac:dyDescent="0.3">
      <c r="A43" s="12"/>
      <c r="B43" s="53" t="s">
        <v>66</v>
      </c>
      <c r="C43" s="54"/>
      <c r="D43" s="54"/>
      <c r="E43" s="55"/>
      <c r="F43" s="14">
        <f>F39+F42</f>
        <v>322998.10360693996</v>
      </c>
      <c r="K43" s="8"/>
      <c r="L43" s="15"/>
      <c r="M43" s="16" t="s">
        <v>66</v>
      </c>
    </row>
    <row r="44" spans="1:13" customFormat="1" ht="14.4" x14ac:dyDescent="0.3">
      <c r="A44" s="47" t="s">
        <v>67</v>
      </c>
      <c r="B44" s="48"/>
      <c r="C44" s="48"/>
      <c r="D44" s="48"/>
      <c r="E44" s="48"/>
      <c r="F44" s="49"/>
      <c r="K44" s="8" t="s">
        <v>67</v>
      </c>
      <c r="L44" s="15"/>
      <c r="M44" s="16"/>
    </row>
    <row r="45" spans="1:13" customFormat="1" ht="20.399999999999999" x14ac:dyDescent="0.3">
      <c r="A45" s="9">
        <v>25</v>
      </c>
      <c r="B45" s="26" t="s">
        <v>68</v>
      </c>
      <c r="C45" s="10"/>
      <c r="D45" s="10"/>
      <c r="E45" s="10" t="s">
        <v>69</v>
      </c>
      <c r="F45" s="11">
        <f>(F43-52757.89)*0.024</f>
        <v>6485.765126566559</v>
      </c>
      <c r="K45" s="8"/>
      <c r="L45" s="15"/>
      <c r="M45" s="16"/>
    </row>
    <row r="46" spans="1:13" customFormat="1" ht="14.4" x14ac:dyDescent="0.3">
      <c r="A46" s="12"/>
      <c r="B46" s="50" t="s">
        <v>70</v>
      </c>
      <c r="C46" s="51"/>
      <c r="D46" s="51"/>
      <c r="E46" s="52"/>
      <c r="F46" s="14">
        <f>F45</f>
        <v>6485.765126566559</v>
      </c>
      <c r="K46" s="8"/>
      <c r="L46" s="15" t="s">
        <v>70</v>
      </c>
      <c r="M46" s="16"/>
    </row>
    <row r="47" spans="1:13" customFormat="1" ht="14.4" x14ac:dyDescent="0.3">
      <c r="A47" s="12"/>
      <c r="B47" s="53" t="s">
        <v>71</v>
      </c>
      <c r="C47" s="54"/>
      <c r="D47" s="54"/>
      <c r="E47" s="55"/>
      <c r="F47" s="14">
        <f>F43+F46</f>
        <v>329483.86873350653</v>
      </c>
      <c r="K47" s="8"/>
      <c r="L47" s="15"/>
      <c r="M47" s="16" t="s">
        <v>71</v>
      </c>
    </row>
    <row r="48" spans="1:13" customFormat="1" ht="48.6" x14ac:dyDescent="0.3">
      <c r="A48" s="47" t="s">
        <v>72</v>
      </c>
      <c r="B48" s="48"/>
      <c r="C48" s="48"/>
      <c r="D48" s="48"/>
      <c r="E48" s="48"/>
      <c r="F48" s="49"/>
      <c r="K48" s="8" t="s">
        <v>72</v>
      </c>
      <c r="L48" s="15"/>
      <c r="M48" s="16"/>
    </row>
    <row r="49" spans="1:16" customFormat="1" ht="14.4" x14ac:dyDescent="0.3">
      <c r="A49" s="12"/>
      <c r="B49" s="53" t="s">
        <v>73</v>
      </c>
      <c r="C49" s="54"/>
      <c r="D49" s="54"/>
      <c r="E49" s="55"/>
      <c r="F49" s="14">
        <f>F47</f>
        <v>329483.86873350653</v>
      </c>
      <c r="K49" s="8"/>
      <c r="L49" s="15"/>
      <c r="M49" s="16" t="s">
        <v>73</v>
      </c>
    </row>
    <row r="50" spans="1:16" customFormat="1" ht="14.4" x14ac:dyDescent="0.3">
      <c r="A50" s="47" t="s">
        <v>74</v>
      </c>
      <c r="B50" s="48"/>
      <c r="C50" s="48"/>
      <c r="D50" s="48"/>
      <c r="E50" s="48"/>
      <c r="F50" s="49"/>
      <c r="K50" s="8" t="s">
        <v>74</v>
      </c>
      <c r="L50" s="15"/>
      <c r="M50" s="16"/>
    </row>
    <row r="51" spans="1:16" customFormat="1" ht="30.6" x14ac:dyDescent="0.3">
      <c r="A51" s="9">
        <v>26</v>
      </c>
      <c r="B51" s="26" t="s">
        <v>75</v>
      </c>
      <c r="C51" s="10"/>
      <c r="D51" s="10"/>
      <c r="E51" s="10" t="s">
        <v>76</v>
      </c>
      <c r="F51" s="11">
        <f>F49*0.03</f>
        <v>9884.5160620051956</v>
      </c>
      <c r="K51" s="8"/>
      <c r="L51" s="15"/>
      <c r="M51" s="16"/>
    </row>
    <row r="52" spans="1:16" customFormat="1" ht="14.4" x14ac:dyDescent="0.3">
      <c r="A52" s="12"/>
      <c r="B52" s="50" t="s">
        <v>77</v>
      </c>
      <c r="C52" s="51"/>
      <c r="D52" s="51"/>
      <c r="E52" s="52"/>
      <c r="F52" s="14">
        <f>F51</f>
        <v>9884.5160620051956</v>
      </c>
      <c r="K52" s="8"/>
      <c r="L52" s="15" t="s">
        <v>77</v>
      </c>
      <c r="M52" s="16"/>
    </row>
    <row r="53" spans="1:16" customFormat="1" ht="14.4" x14ac:dyDescent="0.3">
      <c r="A53" s="12"/>
      <c r="B53" s="53" t="s">
        <v>78</v>
      </c>
      <c r="C53" s="54"/>
      <c r="D53" s="54"/>
      <c r="E53" s="55"/>
      <c r="F53" s="14">
        <f>F49+F52</f>
        <v>339368.38479551172</v>
      </c>
      <c r="K53" s="8"/>
      <c r="L53" s="15"/>
      <c r="M53" s="16" t="s">
        <v>78</v>
      </c>
    </row>
    <row r="54" spans="1:16" customFormat="1" ht="14.4" x14ac:dyDescent="0.3">
      <c r="A54" s="47" t="s">
        <v>79</v>
      </c>
      <c r="B54" s="48"/>
      <c r="C54" s="48"/>
      <c r="D54" s="48"/>
      <c r="E54" s="48"/>
      <c r="F54" s="49"/>
      <c r="K54" s="8" t="s">
        <v>79</v>
      </c>
      <c r="L54" s="15"/>
      <c r="M54" s="16"/>
    </row>
    <row r="55" spans="1:16" customFormat="1" ht="14.4" x14ac:dyDescent="0.3">
      <c r="A55" s="12"/>
      <c r="B55" s="58" t="s">
        <v>80</v>
      </c>
      <c r="C55" s="59"/>
      <c r="D55" s="59"/>
      <c r="E55" s="60"/>
      <c r="F55" s="17">
        <f>F53</f>
        <v>339368.38479551172</v>
      </c>
      <c r="K55" s="8"/>
      <c r="L55" s="15"/>
      <c r="M55" s="16"/>
      <c r="N55" s="2" t="s">
        <v>80</v>
      </c>
    </row>
    <row r="56" spans="1:16" customFormat="1" ht="14.4" x14ac:dyDescent="0.3">
      <c r="A56" s="12"/>
      <c r="B56" s="26"/>
      <c r="C56" s="10"/>
      <c r="D56" s="10"/>
      <c r="E56" s="18"/>
      <c r="F56" s="11"/>
      <c r="K56" s="8"/>
      <c r="L56" s="15"/>
      <c r="M56" s="16"/>
    </row>
    <row r="57" spans="1:16" customFormat="1" ht="14.4" x14ac:dyDescent="0.3">
      <c r="A57" s="12"/>
      <c r="B57" s="61" t="s">
        <v>81</v>
      </c>
      <c r="C57" s="62"/>
      <c r="D57" s="62"/>
      <c r="E57" s="63"/>
      <c r="F57" s="13">
        <f>F55</f>
        <v>339368.38479551172</v>
      </c>
      <c r="K57" s="8"/>
      <c r="L57" s="15"/>
      <c r="M57" s="16"/>
      <c r="O57" s="16" t="s">
        <v>81</v>
      </c>
    </row>
    <row r="58" spans="1:16" customFormat="1" ht="14.4" x14ac:dyDescent="0.3">
      <c r="A58" s="47" t="s">
        <v>82</v>
      </c>
      <c r="B58" s="48"/>
      <c r="C58" s="48"/>
      <c r="D58" s="48"/>
      <c r="E58" s="48"/>
      <c r="F58" s="49"/>
      <c r="K58" s="8" t="s">
        <v>82</v>
      </c>
      <c r="L58" s="15"/>
      <c r="M58" s="16"/>
      <c r="O58" s="16"/>
    </row>
    <row r="59" spans="1:16" customFormat="1" ht="14.4" x14ac:dyDescent="0.3">
      <c r="A59" s="9">
        <v>27</v>
      </c>
      <c r="B59" s="26" t="s">
        <v>83</v>
      </c>
      <c r="C59" s="10"/>
      <c r="D59" s="10"/>
      <c r="E59" s="10" t="s">
        <v>84</v>
      </c>
      <c r="F59" s="11">
        <f>F57*0.2</f>
        <v>67873.676959102348</v>
      </c>
      <c r="K59" s="8"/>
      <c r="L59" s="15"/>
      <c r="M59" s="16"/>
      <c r="O59" s="16"/>
    </row>
    <row r="60" spans="1:16" customFormat="1" ht="14.4" x14ac:dyDescent="0.3">
      <c r="A60" s="12"/>
      <c r="B60" s="50" t="s">
        <v>85</v>
      </c>
      <c r="C60" s="51"/>
      <c r="D60" s="51"/>
      <c r="E60" s="52"/>
      <c r="F60" s="14">
        <f>F59</f>
        <v>67873.676959102348</v>
      </c>
      <c r="K60" s="8"/>
      <c r="L60" s="15" t="s">
        <v>85</v>
      </c>
      <c r="M60" s="16"/>
      <c r="O60" s="16"/>
    </row>
    <row r="61" spans="1:16" customFormat="1" ht="14.4" x14ac:dyDescent="0.3">
      <c r="A61" s="12"/>
      <c r="B61" s="53" t="s">
        <v>86</v>
      </c>
      <c r="C61" s="54"/>
      <c r="D61" s="54"/>
      <c r="E61" s="55"/>
      <c r="F61" s="14">
        <f>F57+F60</f>
        <v>407242.06175461406</v>
      </c>
      <c r="K61" s="8"/>
      <c r="L61" s="15"/>
      <c r="M61" s="16" t="s">
        <v>86</v>
      </c>
      <c r="O61" s="16"/>
    </row>
    <row r="64" spans="1:16" customFormat="1" ht="14.4" x14ac:dyDescent="0.3">
      <c r="A64" s="19" t="s">
        <v>87</v>
      </c>
      <c r="B64" s="27"/>
      <c r="C64" s="3"/>
      <c r="D64" s="3"/>
      <c r="F64" s="22"/>
      <c r="P64" s="4" t="s">
        <v>88</v>
      </c>
    </row>
    <row r="65" spans="1:21" customFormat="1" ht="15" customHeight="1" x14ac:dyDescent="0.3">
      <c r="A65" s="3"/>
      <c r="B65" s="27"/>
      <c r="C65" s="3"/>
      <c r="D65" s="3"/>
      <c r="E65" s="56" t="s">
        <v>89</v>
      </c>
      <c r="F65" s="56"/>
    </row>
    <row r="66" spans="1:21" customFormat="1" ht="14.4" x14ac:dyDescent="0.3">
      <c r="A66" s="19" t="s">
        <v>90</v>
      </c>
      <c r="B66" s="27"/>
      <c r="C66" s="3"/>
      <c r="D66" s="3"/>
      <c r="F66" s="22"/>
      <c r="Q66" s="4" t="s">
        <v>88</v>
      </c>
    </row>
    <row r="67" spans="1:21" customFormat="1" ht="15" customHeight="1" x14ac:dyDescent="0.3">
      <c r="A67" s="3"/>
      <c r="B67" s="27"/>
      <c r="C67" s="3"/>
      <c r="D67" s="3"/>
      <c r="E67" s="56" t="s">
        <v>89</v>
      </c>
      <c r="F67" s="56"/>
    </row>
    <row r="68" spans="1:21" customFormat="1" ht="14.4" x14ac:dyDescent="0.3">
      <c r="A68" s="57" t="s">
        <v>91</v>
      </c>
      <c r="B68" s="57"/>
      <c r="C68" s="57"/>
      <c r="D68" s="57"/>
      <c r="E68" s="57"/>
      <c r="F68" s="22"/>
      <c r="R68" s="4" t="s">
        <v>91</v>
      </c>
      <c r="S68" s="4" t="s">
        <v>88</v>
      </c>
    </row>
    <row r="69" spans="1:21" customFormat="1" ht="15" customHeight="1" x14ac:dyDescent="0.3">
      <c r="A69" s="3"/>
      <c r="B69" s="27"/>
      <c r="C69" s="3"/>
      <c r="D69" s="3"/>
      <c r="E69" s="56" t="s">
        <v>89</v>
      </c>
      <c r="F69" s="56"/>
    </row>
    <row r="70" spans="1:21" customFormat="1" ht="14.4" x14ac:dyDescent="0.3">
      <c r="A70" s="19" t="s">
        <v>0</v>
      </c>
      <c r="B70" s="27"/>
      <c r="C70" s="3"/>
      <c r="D70" s="3"/>
      <c r="E70" s="23"/>
      <c r="F70" s="22"/>
      <c r="T70" s="4" t="s">
        <v>1</v>
      </c>
      <c r="U70" s="4" t="s">
        <v>88</v>
      </c>
    </row>
    <row r="71" spans="1:21" customFormat="1" ht="14.4" x14ac:dyDescent="0.3">
      <c r="A71" s="3"/>
      <c r="B71" s="27"/>
      <c r="C71" s="3"/>
      <c r="D71" s="3"/>
      <c r="E71" s="56" t="s">
        <v>92</v>
      </c>
      <c r="F71" s="56"/>
    </row>
  </sheetData>
  <mergeCells count="39">
    <mergeCell ref="E71:F71"/>
    <mergeCell ref="C3:C5"/>
    <mergeCell ref="E67:F67"/>
    <mergeCell ref="A68:E68"/>
    <mergeCell ref="E69:F69"/>
    <mergeCell ref="B60:E60"/>
    <mergeCell ref="B61:E61"/>
    <mergeCell ref="E65:F65"/>
    <mergeCell ref="B53:E53"/>
    <mergeCell ref="A54:F54"/>
    <mergeCell ref="B55:E55"/>
    <mergeCell ref="B46:E46"/>
    <mergeCell ref="B57:E57"/>
    <mergeCell ref="A58:F58"/>
    <mergeCell ref="B47:E47"/>
    <mergeCell ref="A48:F48"/>
    <mergeCell ref="B49:E49"/>
    <mergeCell ref="A50:F50"/>
    <mergeCell ref="B52:E52"/>
    <mergeCell ref="B39:E39"/>
    <mergeCell ref="A40:F40"/>
    <mergeCell ref="B42:E42"/>
    <mergeCell ref="B43:E43"/>
    <mergeCell ref="A44:F44"/>
    <mergeCell ref="A32:F32"/>
    <mergeCell ref="B34:E34"/>
    <mergeCell ref="A35:F35"/>
    <mergeCell ref="B37:E37"/>
    <mergeCell ref="A38:F38"/>
    <mergeCell ref="F3:F5"/>
    <mergeCell ref="A7:F7"/>
    <mergeCell ref="B28:E28"/>
    <mergeCell ref="A29:F29"/>
    <mergeCell ref="B31:E31"/>
    <mergeCell ref="B1:E1"/>
    <mergeCell ref="A3:A5"/>
    <mergeCell ref="B3:B5"/>
    <mergeCell ref="E3:E5"/>
    <mergeCell ref="D3:D5"/>
  </mergeCells>
  <phoneticPr fontId="12" type="noConversion"/>
  <printOptions horizontalCentered="1"/>
  <pageMargins left="0.69999998807907104" right="0.69999998807907104" top="0.75" bottom="0.75" header="0.30000001192092901" footer="0.30000001192092901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ССР_130-23</vt:lpstr>
      <vt:lpstr>'ССР_130-23'!Заголовки_для_печати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2023-04-10T11:48:29Z</cp:lastPrinted>
  <dcterms:created xsi:type="dcterms:W3CDTF">2020-09-30T08:50:27Z</dcterms:created>
  <dcterms:modified xsi:type="dcterms:W3CDTF">2024-03-05T08:11:26Z</dcterms:modified>
</cp:coreProperties>
</file>