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Метровагонмаш\Цех №217\КП Кровля цех 217 МВМ\"/>
    </mc:Choice>
  </mc:AlternateContent>
  <xr:revisionPtr revIDLastSave="0" documentId="13_ncr:1_{670F5E2F-D23F-4E1D-A378-95E0E1408537}" xr6:coauthVersionLast="47" xr6:coauthVersionMax="47" xr10:uidLastSave="{00000000-0000-0000-0000-000000000000}"/>
  <bookViews>
    <workbookView xWindow="-96" yWindow="-96" windowWidth="23232" windowHeight="13872" xr2:uid="{EDDD23AF-3D31-4145-8046-6CA7A7B95A9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" l="1"/>
  <c r="O8" i="1"/>
  <c r="N8" i="1" s="1"/>
  <c r="R5" i="1"/>
  <c r="S5" i="1" s="1"/>
  <c r="J8" i="1"/>
  <c r="L28" i="1"/>
  <c r="L27" i="1"/>
  <c r="N27" i="1" s="1"/>
  <c r="L25" i="1"/>
  <c r="N25" i="1" s="1"/>
  <c r="J25" i="1"/>
  <c r="J28" i="1"/>
  <c r="K28" i="1" s="1"/>
  <c r="J27" i="1"/>
  <c r="J20" i="1"/>
  <c r="K20" i="1" s="1"/>
  <c r="J22" i="1"/>
  <c r="J21" i="1"/>
  <c r="J19" i="1"/>
  <c r="K19" i="1" s="1"/>
  <c r="J18" i="1"/>
  <c r="J12" i="1"/>
  <c r="K12" i="1" s="1"/>
  <c r="J10" i="1"/>
  <c r="J11" i="1"/>
  <c r="K11" i="1" s="1"/>
  <c r="J9" i="1"/>
  <c r="J6" i="1"/>
  <c r="J7" i="1"/>
  <c r="K6" i="1"/>
  <c r="L20" i="1"/>
  <c r="N20" i="1"/>
  <c r="L6" i="1"/>
  <c r="N6" i="1"/>
  <c r="N9" i="1"/>
  <c r="N21" i="1"/>
  <c r="N22" i="1"/>
  <c r="O28" i="1"/>
  <c r="N28" i="1" s="1"/>
  <c r="O20" i="1"/>
  <c r="O19" i="1"/>
  <c r="N19" i="1" s="1"/>
  <c r="O12" i="1"/>
  <c r="N12" i="1" s="1"/>
  <c r="O11" i="1"/>
  <c r="N11" i="1" s="1"/>
  <c r="O6" i="1"/>
  <c r="L19" i="1"/>
  <c r="L18" i="1"/>
  <c r="N18" i="1" s="1"/>
  <c r="L7" i="1"/>
  <c r="N7" i="1" s="1"/>
  <c r="L8" i="1"/>
  <c r="L9" i="1"/>
  <c r="L10" i="1"/>
  <c r="N10" i="1" s="1"/>
  <c r="L11" i="1"/>
  <c r="L12" i="1"/>
  <c r="H28" i="1"/>
  <c r="G28" i="1"/>
  <c r="H27" i="1"/>
  <c r="G27" i="1"/>
  <c r="H25" i="1"/>
  <c r="G25" i="1"/>
  <c r="I23" i="1"/>
  <c r="H23" i="1"/>
  <c r="G23" i="1"/>
  <c r="H20" i="1"/>
  <c r="G20" i="1"/>
  <c r="I17" i="1"/>
  <c r="H17" i="1"/>
  <c r="G17" i="1"/>
  <c r="I15" i="1"/>
  <c r="H15" i="1"/>
  <c r="G15" i="1"/>
  <c r="I14" i="1"/>
  <c r="H14" i="1"/>
  <c r="G14" i="1"/>
  <c r="H12" i="1"/>
  <c r="G12" i="1"/>
  <c r="H11" i="1"/>
  <c r="G11" i="1"/>
  <c r="H10" i="1"/>
  <c r="G10" i="1"/>
  <c r="H9" i="1"/>
  <c r="G9" i="1"/>
  <c r="H7" i="1"/>
  <c r="G7" i="1"/>
  <c r="H6" i="1"/>
  <c r="G6" i="1"/>
  <c r="I5" i="1"/>
  <c r="H5" i="1"/>
  <c r="G5" i="1"/>
  <c r="I4" i="1"/>
  <c r="H4" i="1"/>
  <c r="G4" i="1"/>
  <c r="N29" i="1" l="1"/>
  <c r="L4" i="1"/>
  <c r="L23" i="1"/>
  <c r="L5" i="1"/>
  <c r="L14" i="1"/>
  <c r="L15" i="1"/>
  <c r="L17" i="1"/>
</calcChain>
</file>

<file path=xl/sharedStrings.xml><?xml version="1.0" encoding="utf-8"?>
<sst xmlns="http://schemas.openxmlformats.org/spreadsheetml/2006/main" count="84" uniqueCount="60">
  <si>
    <t>Устройство выравнивающих стяжек: цементно-песчаных толщиной 20мм</t>
  </si>
  <si>
    <t>м2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</si>
  <si>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</si>
  <si>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</si>
  <si>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полимерный Технониколь №08 (расход 0,2 л/м2)</t>
  </si>
  <si>
    <t>Устройство пароизоляции: прокладочной в один слой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</si>
  <si>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</si>
  <si>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</si>
  <si>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50 мм</t>
  </si>
  <si>
    <t>Клеевой слой</t>
  </si>
  <si>
    <t>БН 90/30 1,8 кг/м2</t>
  </si>
  <si>
    <t>Утепление покрытий плитами второй слой</t>
  </si>
  <si>
    <t>Техноруф В ЭКСТРА клин 30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</si>
  <si>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</si>
  <si>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</si>
  <si>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</si>
  <si>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</si>
  <si>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</si>
  <si>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</si>
  <si>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</si>
  <si>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</si>
  <si>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Сетка сварная из арматурной проволоки без покрытия, диаметр проволоки 4,0 мм, размер ячейки 100х100 мм</t>
  </si>
  <si>
    <t>Монтаж примыкания к парапетам</t>
  </si>
  <si>
    <t>Устройство примыканий кровель из наплавляемых материалов к парапетам</t>
  </si>
  <si>
    <t>Устройство отливов из листовой стали</t>
  </si>
  <si>
    <t>Сталь листовая оцинкованная, толщина 0,7 мм
Т-образный костыль t=2мм-1652шт
Винты самонарезающие, остроконечные, размер 4,8х50 мм
Анкерный элемент ТЕХНОНИКОЛЬ 8х45</t>
  </si>
  <si>
    <t xml:space="preserve">Монтаж примыкания к водоприемным воронкам в ендовах </t>
  </si>
  <si>
    <t>Установка воронок водосточных с выравниванием основания</t>
  </si>
  <si>
    <t>шт</t>
  </si>
  <si>
    <t>Утепление примыканий плитами: на битумной мастике в один слой</t>
  </si>
  <si>
    <t>Плита теплоизоляционная LOGICPIR ТЕХНОНИКОЛЬ СХМ/СХМ -1,9м3</t>
  </si>
  <si>
    <t>Устройство примыканий к воронкам из наплавляемых материалов</t>
  </si>
  <si>
    <t>м</t>
  </si>
  <si>
    <t>Унифлекс Экспресс ЭМП-38,49 м2 (расход 1,15)</t>
  </si>
  <si>
    <t>№ поз.п/п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</si>
  <si>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</si>
  <si>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</si>
  <si>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</si>
  <si>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</si>
  <si>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</si>
  <si>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</si>
  <si>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Примечания (расшифровка)</t>
  </si>
  <si>
    <t>Работа</t>
  </si>
  <si>
    <t>Материалы</t>
  </si>
  <si>
    <t xml:space="preserve">Объект: "Устройство кровли цеха 217
на территории АО «Метровагонмаш». </t>
  </si>
  <si>
    <t xml:space="preserve">ТЕХНОНИКОЛЬ Галтель 100х100х1200 -1139,37м </t>
  </si>
  <si>
    <t>п.м</t>
  </si>
  <si>
    <t xml:space="preserve">
Унифлекс Экспресс ЭМП-1408,83 
(расход 1,15)
</t>
  </si>
  <si>
    <t>Техноэласт: Пламя-Стоп ЭКП-1335,90м2 (расход 1,15)</t>
  </si>
  <si>
    <t>Винты самонарезающие, остроконечные, размер 4,8х50 мм</t>
  </si>
  <si>
    <t>Анкерный элемент ТЕХНОНИКОЛЬ 8х45</t>
  </si>
  <si>
    <t>Итого с нормами расхода</t>
  </si>
  <si>
    <t>материалы с нормой расхода</t>
  </si>
  <si>
    <t>кол-во кратно минпартии</t>
  </si>
  <si>
    <t>итого</t>
  </si>
  <si>
    <t>Материалы стоимость за ед. с НДС</t>
  </si>
  <si>
    <t>Общая стоимость за ед., руб. с НДС</t>
  </si>
  <si>
    <r>
      <t xml:space="preserve">Материалы стоимость за ед. </t>
    </r>
    <r>
      <rPr>
        <sz val="11"/>
        <color rgb="FFFF0000"/>
        <rFont val="Calibri"/>
        <family val="2"/>
        <charset val="204"/>
        <scheme val="minor"/>
      </rPr>
      <t>БЕЗ НДС</t>
    </r>
  </si>
  <si>
    <t xml:space="preserve">Воронки кровельные ТП-09.У.100-Э с электрообогревом
</t>
  </si>
  <si>
    <t>Технониколь №01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</si>
</sst>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164" fontId="0" fillId="2" borderId="2" xfId="0" applyNumberForma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wrapText="1"/>
    </xf>
    <xf numFmtId="1" fontId="3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43" fontId="0" fillId="0" borderId="1" xfId="0" applyNumberFormat="1" applyBorder="1"/>
    <xf numFmtId="4" fontId="0" fillId="0" borderId="1" xfId="0" applyNumberFormat="1" applyBorder="1"/>
    <xf numFmtId="3" fontId="0" fillId="0" borderId="1" xfId="0" applyNumberFormat="1" applyBorder="1"/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 indent="2"/>
    </xf>
    <xf numFmtId="0" fontId="3" fillId="3" borderId="1" xfId="0" applyFont="1" applyFill="1" applyBorder="1" applyAlignment="1">
      <alignment horizontal="center" vertical="top" wrapText="1"/>
    </xf>
    <xf numFmtId="165" fontId="3" fillId="3" borderId="1" xfId="0" applyNumberFormat="1" applyFont="1" applyFill="1" applyBorder="1" applyAlignment="1">
      <alignment horizontal="right" vertical="top" wrapText="1"/>
    </xf>
    <xf numFmtId="0" fontId="0" fillId="3" borderId="1" xfId="0" applyFill="1" applyBorder="1"/>
    <xf numFmtId="164" fontId="0" fillId="3" borderId="2" xfId="0" applyNumberFormat="1" applyFill="1" applyBorder="1" applyAlignment="1">
      <alignment horizontal="center" vertical="center"/>
    </xf>
    <xf numFmtId="43" fontId="0" fillId="3" borderId="2" xfId="1" applyFon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43" fontId="0" fillId="0" borderId="0" xfId="1" applyFont="1"/>
    <xf numFmtId="164" fontId="0" fillId="0" borderId="0" xfId="0" applyNumberFormat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B66D-AC1A-41B8-A6BD-D31F59019E46}">
  <dimension ref="A1:T29"/>
  <sheetViews>
    <sheetView tabSelected="1" workbookViewId="0">
      <selection activeCell="P5" sqref="P5"/>
    </sheetView>
  </sheetViews>
  <sheetFormatPr defaultRowHeight="14.4" x14ac:dyDescent="0.3"/>
  <cols>
    <col min="2" max="2" width="50.77734375" customWidth="1"/>
    <col min="5" max="8" width="0" hidden="1" customWidth="1"/>
    <col min="9" max="11" width="11.21875" customWidth="1"/>
    <col min="12" max="12" width="13.5546875" bestFit="1" customWidth="1"/>
    <col min="13" max="13" width="38.77734375" customWidth="1"/>
    <col min="14" max="14" width="17.21875" customWidth="1"/>
    <col min="15" max="15" width="13.33203125" customWidth="1"/>
    <col min="16" max="16" width="23.6640625" customWidth="1"/>
  </cols>
  <sheetData>
    <row r="1" spans="1:20" ht="28.8" x14ac:dyDescent="0.3">
      <c r="B1" s="18" t="s">
        <v>44</v>
      </c>
    </row>
    <row r="2" spans="1:20" ht="14.4" customHeight="1" x14ac:dyDescent="0.3">
      <c r="A2" s="42" t="s">
        <v>34</v>
      </c>
      <c r="B2" s="40" t="s">
        <v>35</v>
      </c>
      <c r="C2" s="40" t="s">
        <v>36</v>
      </c>
      <c r="D2" s="44" t="s">
        <v>37</v>
      </c>
      <c r="E2" s="40" t="s">
        <v>38</v>
      </c>
      <c r="F2" s="40"/>
      <c r="G2" s="40" t="s">
        <v>39</v>
      </c>
      <c r="H2" s="20" t="s">
        <v>40</v>
      </c>
      <c r="I2" s="38" t="s">
        <v>55</v>
      </c>
      <c r="J2" s="38" t="s">
        <v>57</v>
      </c>
      <c r="K2" s="38"/>
      <c r="L2" s="40" t="s">
        <v>56</v>
      </c>
      <c r="M2" s="40" t="s">
        <v>41</v>
      </c>
      <c r="N2" s="37" t="s">
        <v>51</v>
      </c>
      <c r="O2" s="4"/>
    </row>
    <row r="3" spans="1:20" ht="50.55" customHeight="1" x14ac:dyDescent="0.3">
      <c r="A3" s="43"/>
      <c r="B3" s="41"/>
      <c r="C3" s="41"/>
      <c r="D3" s="45"/>
      <c r="E3" s="17" t="s">
        <v>42</v>
      </c>
      <c r="F3" s="17" t="s">
        <v>43</v>
      </c>
      <c r="G3" s="41"/>
      <c r="H3" s="17" t="s">
        <v>42</v>
      </c>
      <c r="I3" s="39"/>
      <c r="J3" s="39"/>
      <c r="K3" s="39"/>
      <c r="L3" s="41"/>
      <c r="M3" s="41"/>
      <c r="N3" s="37"/>
      <c r="O3" s="21" t="s">
        <v>52</v>
      </c>
    </row>
    <row r="4" spans="1:20" ht="27.6" x14ac:dyDescent="0.3">
      <c r="A4" s="1">
        <v>1</v>
      </c>
      <c r="B4" s="7" t="s">
        <v>0</v>
      </c>
      <c r="C4" s="8" t="s">
        <v>1</v>
      </c>
      <c r="D4" s="9">
        <v>16145</v>
      </c>
      <c r="E4" s="4"/>
      <c r="F4" s="4"/>
      <c r="G4" s="5">
        <f>F4+E4</f>
        <v>0</v>
      </c>
      <c r="H4" s="5">
        <f>E4/D4</f>
        <v>0</v>
      </c>
      <c r="I4" s="6">
        <f>F4/D4</f>
        <v>0</v>
      </c>
      <c r="J4" s="6"/>
      <c r="K4" s="6"/>
      <c r="L4" s="6">
        <f>I4+H4</f>
        <v>0</v>
      </c>
      <c r="M4" s="10" t="s">
        <v>2</v>
      </c>
      <c r="N4" s="4"/>
      <c r="O4" s="4"/>
    </row>
    <row r="5" spans="1:20" ht="27.6" x14ac:dyDescent="0.3">
      <c r="A5" s="1">
        <v>2</v>
      </c>
      <c r="B5" s="7" t="s">
        <v>3</v>
      </c>
      <c r="C5" s="8" t="s">
        <v>1</v>
      </c>
      <c r="D5" s="9">
        <v>16145</v>
      </c>
      <c r="E5" s="4"/>
      <c r="F5" s="4"/>
      <c r="G5" s="5">
        <f>F5+E5</f>
        <v>0</v>
      </c>
      <c r="H5" s="5">
        <f>E5/D5</f>
        <v>0</v>
      </c>
      <c r="I5" s="6">
        <f>F5/D5</f>
        <v>0</v>
      </c>
      <c r="J5" s="6"/>
      <c r="K5" s="6"/>
      <c r="L5" s="6">
        <f>I5+H5</f>
        <v>0</v>
      </c>
      <c r="M5" s="10" t="s">
        <v>4</v>
      </c>
      <c r="N5" s="4"/>
      <c r="O5" s="4"/>
      <c r="P5" t="s">
        <v>59</v>
      </c>
      <c r="Q5">
        <v>242.37</v>
      </c>
      <c r="R5" s="35">
        <f>Q5/1.22</f>
        <v>198.6639344262295</v>
      </c>
      <c r="S5" s="36">
        <f>R5*T5</f>
        <v>59.599180327868851</v>
      </c>
      <c r="T5">
        <v>0.3</v>
      </c>
    </row>
    <row r="6" spans="1:20" ht="27.6" x14ac:dyDescent="0.3">
      <c r="A6" s="1">
        <v>3</v>
      </c>
      <c r="B6" s="7" t="s">
        <v>5</v>
      </c>
      <c r="C6" s="8" t="s">
        <v>1</v>
      </c>
      <c r="D6" s="9">
        <v>16145</v>
      </c>
      <c r="E6" s="4"/>
      <c r="F6" s="4"/>
      <c r="G6" s="5">
        <f>F6+E6</f>
        <v>0</v>
      </c>
      <c r="H6" s="5">
        <f>E6/D6</f>
        <v>0</v>
      </c>
      <c r="I6" s="6">
        <v>285.33</v>
      </c>
      <c r="J6" s="6">
        <f t="shared" ref="J6:J12" si="0">I6/1.22</f>
        <v>233.87704918032787</v>
      </c>
      <c r="K6" s="6">
        <f>J6*1.15</f>
        <v>268.95860655737704</v>
      </c>
      <c r="L6" s="6">
        <f t="shared" ref="L6:L12" si="1">I6*D6</f>
        <v>4606652.8499999996</v>
      </c>
      <c r="M6" s="10" t="s">
        <v>6</v>
      </c>
      <c r="N6" s="22">
        <f>O6*I6</f>
        <v>5297650.7774999999</v>
      </c>
      <c r="O6" s="25">
        <f>D6*1.15</f>
        <v>18566.75</v>
      </c>
    </row>
    <row r="7" spans="1:20" ht="27.6" x14ac:dyDescent="0.3">
      <c r="A7" s="1">
        <v>4</v>
      </c>
      <c r="B7" s="7" t="s">
        <v>7</v>
      </c>
      <c r="C7" s="8" t="s">
        <v>1</v>
      </c>
      <c r="D7" s="9">
        <v>19619.900000000001</v>
      </c>
      <c r="E7" s="4"/>
      <c r="F7" s="4"/>
      <c r="G7" s="5">
        <f>F7+E7</f>
        <v>0</v>
      </c>
      <c r="H7" s="5">
        <f>E7/D7</f>
        <v>0</v>
      </c>
      <c r="I7" s="6">
        <v>672.12</v>
      </c>
      <c r="J7" s="6">
        <f t="shared" si="0"/>
        <v>550.91803278688531</v>
      </c>
      <c r="K7" s="6"/>
      <c r="L7" s="6">
        <f t="shared" si="1"/>
        <v>13186927.188000001</v>
      </c>
      <c r="M7" s="10" t="s">
        <v>8</v>
      </c>
      <c r="N7" s="23">
        <f>L7</f>
        <v>13186927.188000001</v>
      </c>
      <c r="O7" s="25"/>
    </row>
    <row r="8" spans="1:20" x14ac:dyDescent="0.3">
      <c r="A8" s="1">
        <v>5</v>
      </c>
      <c r="B8" s="7" t="s">
        <v>9</v>
      </c>
      <c r="C8" s="8" t="s">
        <v>1</v>
      </c>
      <c r="D8" s="9">
        <v>19619.900000000001</v>
      </c>
      <c r="E8" s="4"/>
      <c r="F8" s="4"/>
      <c r="G8" s="5"/>
      <c r="H8" s="5"/>
      <c r="I8" s="6">
        <v>70</v>
      </c>
      <c r="J8" s="6">
        <f t="shared" si="0"/>
        <v>57.377049180327873</v>
      </c>
      <c r="K8" s="6">
        <f>J8*1.8</f>
        <v>103.27868852459018</v>
      </c>
      <c r="L8" s="6">
        <f t="shared" si="1"/>
        <v>1373393</v>
      </c>
      <c r="M8" s="10" t="s">
        <v>10</v>
      </c>
      <c r="N8" s="22">
        <f>O8*I8</f>
        <v>2472107.4000000004</v>
      </c>
      <c r="O8" s="25">
        <f>D8*1.8</f>
        <v>35315.820000000007</v>
      </c>
    </row>
    <row r="9" spans="1:20" x14ac:dyDescent="0.3">
      <c r="A9" s="1">
        <v>6</v>
      </c>
      <c r="B9" s="27" t="s">
        <v>11</v>
      </c>
      <c r="C9" s="28" t="s">
        <v>1</v>
      </c>
      <c r="D9" s="29">
        <v>19479.599999999999</v>
      </c>
      <c r="E9" s="30"/>
      <c r="F9" s="30"/>
      <c r="G9" s="31">
        <f>F9+E9</f>
        <v>0</v>
      </c>
      <c r="H9" s="31">
        <f>E9/D9</f>
        <v>0</v>
      </c>
      <c r="I9" s="32">
        <v>816</v>
      </c>
      <c r="J9" s="6">
        <f t="shared" si="0"/>
        <v>668.85245901639348</v>
      </c>
      <c r="K9" s="32"/>
      <c r="L9" s="32">
        <f t="shared" si="1"/>
        <v>15895353.6</v>
      </c>
      <c r="M9" s="19" t="s">
        <v>12</v>
      </c>
      <c r="N9" s="33">
        <f>O9*I9</f>
        <v>57120</v>
      </c>
      <c r="O9" s="25">
        <v>70</v>
      </c>
      <c r="P9" t="s">
        <v>53</v>
      </c>
    </row>
    <row r="10" spans="1:20" ht="27.6" x14ac:dyDescent="0.3">
      <c r="A10" s="1">
        <v>7</v>
      </c>
      <c r="B10" s="7" t="s">
        <v>7</v>
      </c>
      <c r="C10" s="8" t="s">
        <v>1</v>
      </c>
      <c r="D10" s="9">
        <v>19619.900000000001</v>
      </c>
      <c r="E10" s="4"/>
      <c r="F10" s="4"/>
      <c r="G10" s="5">
        <f>F10+E10</f>
        <v>0</v>
      </c>
      <c r="H10" s="5">
        <f>E10/D10</f>
        <v>0</v>
      </c>
      <c r="I10" s="6">
        <v>672.12</v>
      </c>
      <c r="J10" s="6">
        <f t="shared" si="0"/>
        <v>550.91803278688531</v>
      </c>
      <c r="K10" s="6"/>
      <c r="L10" s="6">
        <f t="shared" si="1"/>
        <v>13186927.188000001</v>
      </c>
      <c r="M10" s="10" t="s">
        <v>8</v>
      </c>
      <c r="N10" s="23">
        <f>L10</f>
        <v>13186927.188000001</v>
      </c>
      <c r="O10" s="25"/>
    </row>
    <row r="11" spans="1:20" ht="27.6" x14ac:dyDescent="0.3">
      <c r="A11" s="1">
        <v>8</v>
      </c>
      <c r="B11" s="7" t="s">
        <v>13</v>
      </c>
      <c r="C11" s="8" t="s">
        <v>1</v>
      </c>
      <c r="D11" s="11">
        <v>19787.330000000002</v>
      </c>
      <c r="E11" s="4"/>
      <c r="F11" s="4"/>
      <c r="G11" s="5">
        <f>F11+E11</f>
        <v>0</v>
      </c>
      <c r="H11" s="5">
        <f>E11/D11</f>
        <v>0</v>
      </c>
      <c r="I11" s="6">
        <v>254.27</v>
      </c>
      <c r="J11" s="6">
        <f t="shared" si="0"/>
        <v>208.41803278688525</v>
      </c>
      <c r="K11" s="6">
        <f>J11*1.15</f>
        <v>239.68073770491802</v>
      </c>
      <c r="L11" s="6">
        <f t="shared" si="1"/>
        <v>5031324.399100001</v>
      </c>
      <c r="M11" s="10" t="s">
        <v>14</v>
      </c>
      <c r="N11" s="22">
        <f>O11*I11</f>
        <v>5786023.0589650003</v>
      </c>
      <c r="O11" s="25">
        <f>D11*1.15</f>
        <v>22755.429500000002</v>
      </c>
    </row>
    <row r="12" spans="1:20" ht="27.6" x14ac:dyDescent="0.3">
      <c r="A12" s="1">
        <v>9</v>
      </c>
      <c r="B12" s="7" t="s">
        <v>15</v>
      </c>
      <c r="C12" s="8" t="s">
        <v>1</v>
      </c>
      <c r="D12" s="11">
        <v>19093.97</v>
      </c>
      <c r="E12" s="4"/>
      <c r="F12" s="4"/>
      <c r="G12" s="5">
        <f>F12+E12</f>
        <v>0</v>
      </c>
      <c r="H12" s="5">
        <f>E12/D12</f>
        <v>0</v>
      </c>
      <c r="I12" s="6">
        <v>393.01</v>
      </c>
      <c r="J12" s="6">
        <f t="shared" si="0"/>
        <v>322.13934426229508</v>
      </c>
      <c r="K12" s="6">
        <f>J12*1.15</f>
        <v>370.46024590163933</v>
      </c>
      <c r="L12" s="6">
        <f t="shared" si="1"/>
        <v>7504121.1497</v>
      </c>
      <c r="M12" s="10" t="s">
        <v>16</v>
      </c>
      <c r="N12" s="22">
        <f>O12*I12</f>
        <v>8629739.3221550006</v>
      </c>
      <c r="O12" s="25">
        <f>D12*1.15</f>
        <v>21958.065500000001</v>
      </c>
    </row>
    <row r="13" spans="1:20" x14ac:dyDescent="0.3">
      <c r="A13" s="1">
        <v>10</v>
      </c>
      <c r="B13" s="2" t="s">
        <v>17</v>
      </c>
      <c r="C13" s="3"/>
      <c r="D13" s="3"/>
      <c r="E13" s="4"/>
      <c r="F13" s="4"/>
      <c r="G13" s="5"/>
      <c r="H13" s="5"/>
      <c r="I13" s="6"/>
      <c r="J13" s="6"/>
      <c r="K13" s="6"/>
      <c r="L13" s="6"/>
      <c r="M13" s="3"/>
      <c r="N13" s="4"/>
      <c r="O13" s="25"/>
    </row>
    <row r="14" spans="1:20" ht="27.6" x14ac:dyDescent="0.3">
      <c r="A14" s="1">
        <v>11</v>
      </c>
      <c r="B14" s="7" t="s">
        <v>18</v>
      </c>
      <c r="C14" s="8" t="s">
        <v>1</v>
      </c>
      <c r="D14" s="12">
        <v>2864</v>
      </c>
      <c r="E14" s="4"/>
      <c r="F14" s="4"/>
      <c r="G14" s="5">
        <f>F14+E14</f>
        <v>0</v>
      </c>
      <c r="H14" s="5">
        <f>E14/D14</f>
        <v>0</v>
      </c>
      <c r="I14" s="6">
        <f>F14/D14</f>
        <v>0</v>
      </c>
      <c r="J14" s="6"/>
      <c r="K14" s="6"/>
      <c r="L14" s="6">
        <f>I14+H14</f>
        <v>0</v>
      </c>
      <c r="M14" s="10" t="s">
        <v>19</v>
      </c>
      <c r="N14" s="4"/>
      <c r="O14" s="25"/>
    </row>
    <row r="15" spans="1:20" ht="41.4" x14ac:dyDescent="0.3">
      <c r="A15" s="1">
        <v>12</v>
      </c>
      <c r="B15" s="7" t="s">
        <v>20</v>
      </c>
      <c r="C15" s="8" t="s">
        <v>1</v>
      </c>
      <c r="D15" s="12">
        <v>2864</v>
      </c>
      <c r="E15" s="4"/>
      <c r="F15" s="4"/>
      <c r="G15" s="5">
        <f>F15+E15</f>
        <v>0</v>
      </c>
      <c r="H15" s="5">
        <f>E15/D15</f>
        <v>0</v>
      </c>
      <c r="I15" s="6">
        <f>F15/D15</f>
        <v>0</v>
      </c>
      <c r="J15" s="6"/>
      <c r="K15" s="6"/>
      <c r="L15" s="6">
        <f>I15+H15</f>
        <v>0</v>
      </c>
      <c r="M15" s="10" t="s">
        <v>21</v>
      </c>
      <c r="N15" s="4"/>
      <c r="O15" s="25"/>
    </row>
    <row r="16" spans="1:20" x14ac:dyDescent="0.3">
      <c r="A16" s="1">
        <v>13</v>
      </c>
      <c r="B16" s="2" t="s">
        <v>22</v>
      </c>
      <c r="C16" s="3"/>
      <c r="D16" s="3"/>
      <c r="E16" s="4"/>
      <c r="F16" s="4"/>
      <c r="G16" s="5"/>
      <c r="H16" s="5"/>
      <c r="I16" s="6"/>
      <c r="J16" s="6"/>
      <c r="K16" s="6"/>
      <c r="L16" s="6"/>
      <c r="M16" s="3"/>
      <c r="N16" s="4"/>
      <c r="O16" s="25"/>
    </row>
    <row r="17" spans="1:16" ht="27.6" x14ac:dyDescent="0.3">
      <c r="A17" s="1">
        <v>14</v>
      </c>
      <c r="B17" s="7" t="s">
        <v>0</v>
      </c>
      <c r="C17" s="8" t="s">
        <v>1</v>
      </c>
      <c r="D17" s="12">
        <v>223.2</v>
      </c>
      <c r="E17" s="4"/>
      <c r="F17" s="4"/>
      <c r="G17" s="5">
        <f>F17+E17</f>
        <v>0</v>
      </c>
      <c r="H17" s="5">
        <f>E17/D17</f>
        <v>0</v>
      </c>
      <c r="I17" s="6">
        <f>F17/D17</f>
        <v>0</v>
      </c>
      <c r="J17" s="6"/>
      <c r="K17" s="6"/>
      <c r="L17" s="6">
        <f>I17+H17</f>
        <v>0</v>
      </c>
      <c r="M17" s="10" t="s">
        <v>2</v>
      </c>
      <c r="N17" s="4"/>
      <c r="O17" s="25"/>
    </row>
    <row r="18" spans="1:16" ht="30" customHeight="1" x14ac:dyDescent="0.3">
      <c r="A18" s="1"/>
      <c r="B18" s="7"/>
      <c r="C18" s="8" t="s">
        <v>46</v>
      </c>
      <c r="D18" s="12">
        <v>1140</v>
      </c>
      <c r="E18" s="4"/>
      <c r="F18" s="4"/>
      <c r="G18" s="5"/>
      <c r="H18" s="5"/>
      <c r="I18" s="6">
        <v>141</v>
      </c>
      <c r="J18" s="6">
        <f>I18/1.22</f>
        <v>115.57377049180329</v>
      </c>
      <c r="K18" s="6"/>
      <c r="L18" s="6">
        <f>I18*D18</f>
        <v>160740</v>
      </c>
      <c r="M18" s="26" t="s">
        <v>45</v>
      </c>
      <c r="N18" s="23">
        <f>L18</f>
        <v>160740</v>
      </c>
      <c r="O18" s="25"/>
    </row>
    <row r="19" spans="1:16" ht="30" customHeight="1" x14ac:dyDescent="0.3">
      <c r="A19" s="1"/>
      <c r="B19" s="7"/>
      <c r="C19" s="8"/>
      <c r="D19" s="12">
        <v>1340</v>
      </c>
      <c r="E19" s="4"/>
      <c r="F19" s="4"/>
      <c r="G19" s="5"/>
      <c r="H19" s="5"/>
      <c r="I19" s="6">
        <v>393.01</v>
      </c>
      <c r="J19" s="6">
        <f>I19/1.22</f>
        <v>322.13934426229508</v>
      </c>
      <c r="K19" s="6">
        <f>J19*1.15</f>
        <v>370.46024590163933</v>
      </c>
      <c r="L19" s="6">
        <f>I19*D19</f>
        <v>526633.4</v>
      </c>
      <c r="M19" s="26" t="s">
        <v>48</v>
      </c>
      <c r="N19" s="22">
        <f>O19*I19</f>
        <v>605628.40999999992</v>
      </c>
      <c r="O19" s="25">
        <f>D19*1.15</f>
        <v>1540.9999999999998</v>
      </c>
    </row>
    <row r="20" spans="1:16" ht="69" x14ac:dyDescent="0.3">
      <c r="A20" s="1">
        <v>15</v>
      </c>
      <c r="B20" s="7" t="s">
        <v>23</v>
      </c>
      <c r="C20" s="8" t="s">
        <v>1</v>
      </c>
      <c r="D20" s="12">
        <v>1410</v>
      </c>
      <c r="E20" s="4"/>
      <c r="F20" s="4"/>
      <c r="G20" s="5">
        <f>F20+E20</f>
        <v>0</v>
      </c>
      <c r="H20" s="5">
        <f>E20/D20</f>
        <v>0</v>
      </c>
      <c r="I20" s="6">
        <v>282.94</v>
      </c>
      <c r="J20" s="6">
        <f>I20/1.22</f>
        <v>231.91803278688525</v>
      </c>
      <c r="K20" s="6">
        <f>J20*1.15</f>
        <v>266.70573770491802</v>
      </c>
      <c r="L20" s="6">
        <f>I20*D20</f>
        <v>398945.4</v>
      </c>
      <c r="M20" s="10" t="s">
        <v>47</v>
      </c>
      <c r="N20" s="22">
        <f>O20*I20</f>
        <v>458787.2099999999</v>
      </c>
      <c r="O20" s="25">
        <f>D20*1.15</f>
        <v>1621.4999999999998</v>
      </c>
    </row>
    <row r="21" spans="1:16" ht="27.6" x14ac:dyDescent="0.3">
      <c r="A21" s="1"/>
      <c r="B21" s="7"/>
      <c r="C21" s="8" t="s">
        <v>28</v>
      </c>
      <c r="D21" s="12"/>
      <c r="E21" s="4"/>
      <c r="F21" s="4"/>
      <c r="G21" s="5"/>
      <c r="H21" s="5"/>
      <c r="I21" s="6">
        <v>4.67</v>
      </c>
      <c r="J21" s="6">
        <f>I21/1.22</f>
        <v>3.8278688524590163</v>
      </c>
      <c r="K21" s="6"/>
      <c r="L21" s="6"/>
      <c r="M21" s="10" t="s">
        <v>49</v>
      </c>
      <c r="N21" s="22">
        <f>O21*I21</f>
        <v>2335</v>
      </c>
      <c r="O21" s="25">
        <v>500</v>
      </c>
      <c r="P21" t="s">
        <v>53</v>
      </c>
    </row>
    <row r="22" spans="1:16" x14ac:dyDescent="0.3">
      <c r="A22" s="1"/>
      <c r="B22" s="7"/>
      <c r="C22" s="8" t="s">
        <v>28</v>
      </c>
      <c r="D22" s="12"/>
      <c r="E22" s="4"/>
      <c r="F22" s="4"/>
      <c r="G22" s="5"/>
      <c r="H22" s="5"/>
      <c r="I22" s="6">
        <v>2.63</v>
      </c>
      <c r="J22" s="6">
        <f>I22/1.22</f>
        <v>2.1557377049180326</v>
      </c>
      <c r="K22" s="6"/>
      <c r="L22" s="6"/>
      <c r="M22" s="10" t="s">
        <v>50</v>
      </c>
      <c r="N22" s="22">
        <f>O22*I22</f>
        <v>6575</v>
      </c>
      <c r="O22" s="25">
        <v>2500</v>
      </c>
      <c r="P22" t="s">
        <v>53</v>
      </c>
    </row>
    <row r="23" spans="1:16" ht="82.8" x14ac:dyDescent="0.3">
      <c r="A23" s="1">
        <v>16</v>
      </c>
      <c r="B23" s="7" t="s">
        <v>24</v>
      </c>
      <c r="C23" s="8" t="s">
        <v>1</v>
      </c>
      <c r="D23" s="12">
        <v>223.2</v>
      </c>
      <c r="E23" s="4"/>
      <c r="F23" s="4"/>
      <c r="G23" s="5">
        <f>F23+E23</f>
        <v>0</v>
      </c>
      <c r="H23" s="5">
        <f>E23/D23</f>
        <v>0</v>
      </c>
      <c r="I23" s="6">
        <f>F23/D23</f>
        <v>0</v>
      </c>
      <c r="J23" s="6"/>
      <c r="K23" s="6"/>
      <c r="L23" s="6">
        <f>I23+H23</f>
        <v>0</v>
      </c>
      <c r="M23" s="10" t="s">
        <v>25</v>
      </c>
      <c r="N23" s="4"/>
      <c r="O23" s="25"/>
    </row>
    <row r="24" spans="1:16" ht="27.6" x14ac:dyDescent="0.3">
      <c r="A24" s="1">
        <v>17</v>
      </c>
      <c r="B24" s="13" t="s">
        <v>26</v>
      </c>
      <c r="C24" s="14"/>
      <c r="D24" s="3"/>
      <c r="E24" s="4"/>
      <c r="F24" s="4"/>
      <c r="G24" s="5"/>
      <c r="H24" s="5"/>
      <c r="I24" s="6"/>
      <c r="J24" s="6"/>
      <c r="K24" s="6"/>
      <c r="L24" s="6"/>
      <c r="M24" s="3"/>
      <c r="N24" s="4"/>
      <c r="O24" s="25"/>
    </row>
    <row r="25" spans="1:16" ht="41.4" x14ac:dyDescent="0.3">
      <c r="A25" s="1">
        <v>18</v>
      </c>
      <c r="B25" s="15" t="s">
        <v>27</v>
      </c>
      <c r="C25" s="16" t="s">
        <v>28</v>
      </c>
      <c r="D25" s="12">
        <v>90</v>
      </c>
      <c r="E25" s="4"/>
      <c r="F25" s="4"/>
      <c r="G25" s="5">
        <f>F25+E25</f>
        <v>0</v>
      </c>
      <c r="H25" s="5">
        <f>E25/D25</f>
        <v>0</v>
      </c>
      <c r="I25" s="6">
        <v>8184</v>
      </c>
      <c r="J25" s="6">
        <f>I25/1.22</f>
        <v>6708.1967213114758</v>
      </c>
      <c r="K25" s="6"/>
      <c r="L25" s="6">
        <f>D25*I25</f>
        <v>736560</v>
      </c>
      <c r="M25" s="10" t="s">
        <v>58</v>
      </c>
      <c r="N25" s="23">
        <f>L25</f>
        <v>736560</v>
      </c>
      <c r="O25" s="25"/>
    </row>
    <row r="26" spans="1:16" ht="27.6" x14ac:dyDescent="0.3">
      <c r="A26" s="1"/>
      <c r="B26" s="15"/>
      <c r="C26" s="16"/>
      <c r="D26" s="12"/>
      <c r="E26" s="4"/>
      <c r="F26" s="4"/>
      <c r="G26" s="5"/>
      <c r="H26" s="5"/>
      <c r="I26" s="6"/>
      <c r="J26" s="6"/>
      <c r="K26" s="6"/>
      <c r="L26" s="6"/>
      <c r="M26" s="10" t="s">
        <v>2</v>
      </c>
      <c r="N26" s="23"/>
      <c r="O26" s="25"/>
    </row>
    <row r="27" spans="1:16" ht="27.6" x14ac:dyDescent="0.3">
      <c r="A27" s="1">
        <v>19</v>
      </c>
      <c r="B27" s="15" t="s">
        <v>29</v>
      </c>
      <c r="C27" s="16" t="s">
        <v>1</v>
      </c>
      <c r="D27" s="12">
        <v>38</v>
      </c>
      <c r="E27" s="4"/>
      <c r="F27" s="4"/>
      <c r="G27" s="5">
        <f>F27+E27</f>
        <v>0</v>
      </c>
      <c r="H27" s="5">
        <f>E27/D27</f>
        <v>0</v>
      </c>
      <c r="I27" s="6">
        <v>1285</v>
      </c>
      <c r="J27" s="6">
        <f>I27/1.22</f>
        <v>1053.2786885245903</v>
      </c>
      <c r="K27" s="6"/>
      <c r="L27" s="6">
        <f>D27*I27</f>
        <v>48830</v>
      </c>
      <c r="M27" s="10" t="s">
        <v>30</v>
      </c>
      <c r="N27" s="23">
        <f>L27</f>
        <v>48830</v>
      </c>
      <c r="O27" s="25"/>
    </row>
    <row r="28" spans="1:16" ht="27.6" x14ac:dyDescent="0.3">
      <c r="A28" s="1">
        <v>20</v>
      </c>
      <c r="B28" s="15" t="s">
        <v>31</v>
      </c>
      <c r="C28" s="16" t="s">
        <v>32</v>
      </c>
      <c r="D28" s="11">
        <v>38.49</v>
      </c>
      <c r="E28" s="4"/>
      <c r="F28" s="4"/>
      <c r="G28" s="5">
        <f>F28+E28</f>
        <v>0</v>
      </c>
      <c r="H28" s="5">
        <f>E28/D28</f>
        <v>0</v>
      </c>
      <c r="I28" s="6">
        <v>282.94</v>
      </c>
      <c r="J28" s="6">
        <f>I28/1.22</f>
        <v>231.91803278688525</v>
      </c>
      <c r="K28" s="6">
        <f>J28*1.15</f>
        <v>266.70573770491802</v>
      </c>
      <c r="L28" s="6">
        <f>D28*I28</f>
        <v>10890.3606</v>
      </c>
      <c r="M28" s="10" t="s">
        <v>33</v>
      </c>
      <c r="N28" s="22">
        <f>O28*I28</f>
        <v>12523.91469</v>
      </c>
      <c r="O28" s="25">
        <f>D28*1.15</f>
        <v>44.263500000000001</v>
      </c>
    </row>
    <row r="29" spans="1:16" x14ac:dyDescent="0.3">
      <c r="M29" s="34" t="s">
        <v>54</v>
      </c>
      <c r="N29" s="24">
        <f>SUM(N4:N28)</f>
        <v>50648474.469310001</v>
      </c>
    </row>
  </sheetData>
  <mergeCells count="12">
    <mergeCell ref="N2:N3"/>
    <mergeCell ref="I2:I3"/>
    <mergeCell ref="L2:L3"/>
    <mergeCell ref="M2:M3"/>
    <mergeCell ref="A2:A3"/>
    <mergeCell ref="B2:B3"/>
    <mergeCell ref="C2:C3"/>
    <mergeCell ref="D2:D3"/>
    <mergeCell ref="E2:F2"/>
    <mergeCell ref="G2:G3"/>
    <mergeCell ref="J2:J3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2026-05-14T09:06:11Z</dcterms:created>
  <dcterms:modified xsi:type="dcterms:W3CDTF">2026-05-31T10:22:31Z</dcterms:modified>
</cp:coreProperties>
</file>