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"/>
    </mc:Choice>
  </mc:AlternateContent>
  <xr:revisionPtr revIDLastSave="0" documentId="13_ncr:1_{41C0C200-1DB9-45DA-8326-5818A49D7D06}" xr6:coauthVersionLast="47" xr6:coauthVersionMax="47" xr10:uidLastSave="{00000000-0000-0000-0000-000000000000}"/>
  <bookViews>
    <workbookView xWindow="-108" yWindow="-108" windowWidth="23256" windowHeight="14016" xr2:uid="{454F057F-725A-45AA-870F-28F6D538EE2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I4" i="1" s="1"/>
  <c r="E102" i="1"/>
  <c r="G102" i="1" s="1"/>
  <c r="E101" i="1"/>
  <c r="I30" i="1"/>
  <c r="E103" i="1"/>
  <c r="G103" i="1" s="1"/>
  <c r="I86" i="1"/>
  <c r="E111" i="1"/>
  <c r="E105" i="1"/>
  <c r="G105" i="1" s="1"/>
  <c r="E106" i="1"/>
  <c r="G106" i="1" s="1"/>
  <c r="G111" i="1"/>
  <c r="I45" i="1"/>
  <c r="I22" i="1"/>
  <c r="I17" i="1"/>
  <c r="I40" i="1"/>
  <c r="I37" i="1"/>
  <c r="I36" i="1"/>
  <c r="I14" i="1"/>
  <c r="I13" i="1"/>
  <c r="I10" i="1"/>
  <c r="I33" i="1"/>
  <c r="I7" i="1"/>
  <c r="I28" i="1"/>
  <c r="I5" i="1"/>
  <c r="G16" i="1"/>
  <c r="I16" i="1" s="1"/>
  <c r="G39" i="1"/>
  <c r="I39" i="1" s="1"/>
  <c r="G29" i="1"/>
  <c r="I29" i="1" s="1"/>
  <c r="G6" i="1"/>
  <c r="I6" i="1" s="1"/>
  <c r="G27" i="1"/>
  <c r="I27" i="1" s="1"/>
  <c r="I68" i="1"/>
  <c r="I91" i="1"/>
  <c r="I83" i="1"/>
  <c r="I82" i="1"/>
  <c r="I79" i="1"/>
  <c r="I76" i="1"/>
  <c r="I74" i="1"/>
  <c r="G85" i="1"/>
  <c r="I85" i="1" s="1"/>
  <c r="G75" i="1"/>
  <c r="I75" i="1" s="1"/>
  <c r="G73" i="1"/>
  <c r="I73" i="1" s="1"/>
  <c r="I63" i="1"/>
  <c r="G62" i="1"/>
  <c r="I62" i="1" s="1"/>
  <c r="I60" i="1"/>
  <c r="I59" i="1"/>
  <c r="I56" i="1"/>
  <c r="G52" i="1"/>
  <c r="I52" i="1" s="1"/>
  <c r="I51" i="1"/>
  <c r="G50" i="1"/>
  <c r="I50" i="1" s="1"/>
  <c r="I53" i="1"/>
  <c r="E96" i="1"/>
  <c r="E116" i="1"/>
  <c r="E115" i="1"/>
  <c r="G115" i="1" s="1"/>
  <c r="E114" i="1"/>
  <c r="G114" i="1" s="1"/>
  <c r="E112" i="1"/>
  <c r="G112" i="1" s="1"/>
  <c r="E110" i="1"/>
  <c r="G110" i="1" s="1"/>
  <c r="E108" i="1"/>
  <c r="G108" i="1" s="1"/>
  <c r="E107" i="1"/>
  <c r="G107" i="1" s="1"/>
  <c r="E104" i="1"/>
  <c r="G104" i="1" s="1"/>
  <c r="E100" i="1"/>
  <c r="G100" i="1" s="1"/>
  <c r="E99" i="1"/>
  <c r="G99" i="1" s="1"/>
  <c r="E98" i="1"/>
  <c r="G98" i="1" s="1"/>
  <c r="G101" i="1" l="1"/>
  <c r="I46" i="1"/>
  <c r="I23" i="1"/>
  <c r="I92" i="1"/>
  <c r="I69" i="1"/>
  <c r="I9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10" authorId="0" shapeId="0" xr:uid="{F70EB387-52F3-4129-B47A-A25A3352587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Накладка 2Р65 (шести) или 1Р65???</t>
        </r>
      </text>
    </comment>
  </commentList>
</comments>
</file>

<file path=xl/sharedStrings.xml><?xml version="1.0" encoding="utf-8"?>
<sst xmlns="http://schemas.openxmlformats.org/spreadsheetml/2006/main" count="351" uniqueCount="81">
  <si>
    <t>Позиция №п/п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</si>
  <si>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</si>
  <si>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</si>
  <si>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</si>
  <si>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</si>
  <si>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</si>
  <si>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</si>
  <si>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</si>
  <si>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</si>
  <si>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</si>
  <si>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</si>
  <si>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</si>
  <si>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</si>
  <si>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</si>
  <si>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</si>
  <si>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</si>
  <si>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</si>
  <si>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</si>
  <si>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Обозначение</t>
  </si>
  <si>
    <t>ГОСТ Р51685-2013</t>
  </si>
  <si>
    <t>ГОСТ 33320-2015</t>
  </si>
  <si>
    <t>ГОСТ 16277-2016</t>
  </si>
  <si>
    <t>ГОСТ 22343-2014</t>
  </si>
  <si>
    <t>ГОСТ 16016-2014</t>
  </si>
  <si>
    <t>ГОСТ 21797-2014</t>
  </si>
  <si>
    <t>ГОСТ 16017-2014</t>
  </si>
  <si>
    <t>ЦП-138</t>
  </si>
  <si>
    <t>ЦП-142</t>
  </si>
  <si>
    <t>ЦП-328</t>
  </si>
  <si>
    <t>ЦП-153</t>
  </si>
  <si>
    <t>ГОСТ 33184-2014</t>
  </si>
  <si>
    <t>ГОСТ 11530-2014</t>
  </si>
  <si>
    <t>ГОСТ 11532-2014</t>
  </si>
  <si>
    <t>Серия 2.419-4.93 Вып.1</t>
  </si>
  <si>
    <t>Наименование</t>
  </si>
  <si>
    <t>Рельсы типа Р65, длиной 12,5м</t>
  </si>
  <si>
    <t>Шпалы ж.б.</t>
  </si>
  <si>
    <t>Подкладка КБ65</t>
  </si>
  <si>
    <t>Клемма промежуточная</t>
  </si>
  <si>
    <t>Шайба двухвитковая, М25</t>
  </si>
  <si>
    <t>Болт закладной с гайкой</t>
  </si>
  <si>
    <t>Скоба для изолирующей втулки</t>
  </si>
  <si>
    <t>Втулка изолирующая</t>
  </si>
  <si>
    <t>Прокладка на шпалу ж/б</t>
  </si>
  <si>
    <t>Упор РУ1 (см. л.8)</t>
  </si>
  <si>
    <t>Кол.</t>
  </si>
  <si>
    <t>Масса едн.изм кг</t>
  </si>
  <si>
    <t>Примечание</t>
  </si>
  <si>
    <t>п.м</t>
  </si>
  <si>
    <t>.</t>
  </si>
  <si>
    <t>Прокладка под подошву рельсов Р65</t>
  </si>
  <si>
    <t>Изделие соединительное МС1 уголок 75х50х5</t>
  </si>
  <si>
    <t>Изделие соединительное МС 2 уголок 63х5</t>
  </si>
  <si>
    <t>Болт клеммый с гайкой исполнение 2</t>
  </si>
  <si>
    <t>Болт стыковой в комплекте с гайками Р65 (шести)</t>
  </si>
  <si>
    <t>Шайба пружинная для стыковых болтов Р65 (шести)</t>
  </si>
  <si>
    <t>Изделия</t>
  </si>
  <si>
    <t xml:space="preserve">Прокладка на шпалу ж/б </t>
  </si>
  <si>
    <t>Стыковое скрепление рельсов типа КБ65</t>
  </si>
  <si>
    <t>кол</t>
  </si>
  <si>
    <t>Промежуточное рельсовое скрепление типа КБ65</t>
  </si>
  <si>
    <t>Свод ЖД материалов 8 цех</t>
  </si>
  <si>
    <t>общая масса кг</t>
  </si>
  <si>
    <t>стоимость ед руб с НДС</t>
  </si>
  <si>
    <t>сумма руб с НДС</t>
  </si>
  <si>
    <t>Спецификация элементов железнодорожного пути №1 226,24 м</t>
  </si>
  <si>
    <t>Спецификация элементов железнодорожного пути №2 226,24 м</t>
  </si>
  <si>
    <t>Спецификация элементов железнодорожного пути №3 156,39 м</t>
  </si>
  <si>
    <t>Спецификация элементов железнодорожного пути №4 97,2 м</t>
  </si>
  <si>
    <t>Рельсы типа Р65 НТ 260, длиной 12,5м</t>
  </si>
  <si>
    <t>Накладка 1Р65 (шести)</t>
  </si>
  <si>
    <t xml:space="preserve">цена руб. с НДС </t>
  </si>
  <si>
    <t>Сумма руб. сНДС</t>
  </si>
  <si>
    <r>
      <t xml:space="preserve">Шайба двухвитковая, М25 </t>
    </r>
    <r>
      <rPr>
        <sz val="12"/>
        <color rgb="FFFF0000"/>
        <rFont val="Times New Roman"/>
        <family val="1"/>
        <charset val="204"/>
      </rPr>
      <t>2 шт</t>
    </r>
  </si>
  <si>
    <t>ед. изм</t>
  </si>
  <si>
    <t>т</t>
  </si>
  <si>
    <t>шт</t>
  </si>
  <si>
    <t>компл</t>
  </si>
  <si>
    <t>масса общ.</t>
  </si>
  <si>
    <t>ИТОГО</t>
  </si>
  <si>
    <t>ИТГО по 1,2,3,4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</si>
</sst>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20"/>
      <name val="Times New Roman"/>
      <charset val="204"/>
    </font>
    <font>
      <sz val="12"/>
      <name val="Times New Roman"/>
      <charset val="204"/>
    </font>
    <font>
      <u/>
      <sz val="12"/>
      <name val="Times New Roman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122">
    <xf numFmtId="0" fontId="0" fillId="0" borderId="0" xfId="0"/>
    <xf numFmtId="0" fontId="4" fillId="0" borderId="2" xfId="2" applyNumberFormat="1" applyFont="1" applyFill="1" applyBorder="1" applyAlignment="1" applyProtection="1">
      <alignment horizontal="center" wrapText="1"/>
    </xf>
    <xf numFmtId="0" fontId="4" fillId="0" borderId="2" xfId="2" applyNumberFormat="1" applyFont="1" applyFill="1" applyBorder="1" applyAlignment="1" applyProtection="1">
      <alignment horizontal="left" wrapText="1"/>
    </xf>
    <xf numFmtId="0" fontId="4" fillId="0" borderId="2" xfId="2" applyNumberFormat="1" applyFont="1" applyFill="1" applyBorder="1" applyAlignment="1" applyProtection="1">
      <alignment horizontal="center" vertical="center"/>
    </xf>
    <xf numFmtId="0" fontId="2" fillId="0" borderId="2" xfId="2" applyNumberFormat="1" applyFont="1" applyFill="1" applyBorder="1" applyAlignment="1" applyProtection="1">
      <alignment horizontal="left" vertical="top"/>
    </xf>
    <xf numFmtId="0" fontId="4" fillId="0" borderId="2" xfId="2" applyNumberFormat="1" applyFont="1" applyFill="1" applyBorder="1" applyAlignment="1" applyProtection="1">
      <alignment horizontal="left" indent="2"/>
    </xf>
    <xf numFmtId="0" fontId="4" fillId="0" borderId="2" xfId="2" applyNumberFormat="1" applyFont="1" applyFill="1" applyBorder="1" applyAlignment="1" applyProtection="1">
      <alignment horizontal="center"/>
    </xf>
    <xf numFmtId="0" fontId="4" fillId="0" borderId="2" xfId="2" applyNumberFormat="1" applyFont="1" applyFill="1" applyBorder="1" applyAlignment="1" applyProtection="1">
      <alignment horizontal="center" vertical="top"/>
    </xf>
    <xf numFmtId="0" fontId="4" fillId="0" borderId="2" xfId="2" applyNumberFormat="1" applyFont="1" applyFill="1" applyBorder="1" applyAlignment="1" applyProtection="1">
      <alignment horizontal="center" vertical="center" wrapText="1"/>
    </xf>
    <xf numFmtId="0" fontId="4" fillId="0" borderId="2" xfId="2" applyNumberFormat="1" applyFont="1" applyFill="1" applyBorder="1" applyAlignment="1" applyProtection="1">
      <alignment horizontal="left" vertical="top" wrapText="1"/>
    </xf>
    <xf numFmtId="0" fontId="2" fillId="0" borderId="2" xfId="2" applyNumberFormat="1" applyFont="1" applyFill="1" applyBorder="1" applyAlignment="1" applyProtection="1">
      <alignment horizontal="center" vertical="top"/>
    </xf>
    <xf numFmtId="0" fontId="2" fillId="0" borderId="2" xfId="2" applyNumberFormat="1" applyFont="1" applyFill="1" applyBorder="1" applyAlignment="1" applyProtection="1">
      <alignment horizontal="center" vertical="center"/>
    </xf>
    <xf numFmtId="0" fontId="2" fillId="0" borderId="2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5" fillId="0" borderId="2" xfId="2" applyNumberFormat="1" applyFont="1" applyFill="1" applyBorder="1" applyAlignment="1" applyProtection="1">
      <alignment horizontal="center" vertical="top" wrapText="1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0" fontId="0" fillId="0" borderId="2" xfId="0" applyBorder="1"/>
    <xf numFmtId="0" fontId="6" fillId="0" borderId="2" xfId="2" applyNumberFormat="1" applyFont="1" applyFill="1" applyBorder="1" applyAlignment="1" applyProtection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left" vertical="top" wrapText="1"/>
    </xf>
    <xf numFmtId="0" fontId="6" fillId="0" borderId="2" xfId="2" applyNumberFormat="1" applyFont="1" applyFill="1" applyBorder="1" applyAlignment="1" applyProtection="1">
      <alignment horizontal="center" vertical="top" wrapText="1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43" fontId="4" fillId="0" borderId="2" xfId="1" applyFont="1" applyFill="1" applyBorder="1" applyAlignment="1" applyProtection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 applyProtection="1">
      <alignment horizontal="left" wrapText="1"/>
    </xf>
    <xf numFmtId="0" fontId="0" fillId="0" borderId="2" xfId="0" applyBorder="1" applyAlignment="1">
      <alignment wrapText="1"/>
    </xf>
    <xf numFmtId="0" fontId="6" fillId="0" borderId="2" xfId="2" applyNumberFormat="1" applyFont="1" applyFill="1" applyBorder="1" applyAlignment="1" applyProtection="1">
      <alignment horizontal="center" vertical="center"/>
    </xf>
    <xf numFmtId="0" fontId="4" fillId="0" borderId="4" xfId="2" applyNumberFormat="1" applyFont="1" applyFill="1" applyBorder="1" applyAlignment="1" applyProtection="1">
      <alignment horizontal="center" vertical="center"/>
    </xf>
    <xf numFmtId="0" fontId="4" fillId="0" borderId="4" xfId="2" applyNumberFormat="1" applyFont="1" applyFill="1" applyBorder="1" applyAlignment="1" applyProtection="1">
      <alignment horizontal="left" vertical="top" wrapText="1"/>
    </xf>
    <xf numFmtId="43" fontId="4" fillId="0" borderId="4" xfId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43" fontId="4" fillId="0" borderId="5" xfId="1" applyFont="1" applyFill="1" applyBorder="1" applyAlignment="1" applyProtection="1">
      <alignment horizontal="center" vertical="center"/>
    </xf>
    <xf numFmtId="0" fontId="4" fillId="0" borderId="6" xfId="2" applyNumberFormat="1" applyFont="1" applyFill="1" applyBorder="1" applyAlignment="1" applyProtection="1">
      <alignment horizontal="center" vertical="center"/>
    </xf>
    <xf numFmtId="0" fontId="4" fillId="0" borderId="7" xfId="2" applyNumberFormat="1" applyFont="1" applyFill="1" applyBorder="1" applyAlignment="1" applyProtection="1">
      <alignment horizontal="left" wrapText="1"/>
    </xf>
    <xf numFmtId="0" fontId="4" fillId="0" borderId="7" xfId="2" applyNumberFormat="1" applyFont="1" applyFill="1" applyBorder="1" applyAlignment="1" applyProtection="1">
      <alignment horizontal="center" vertical="center"/>
    </xf>
    <xf numFmtId="43" fontId="4" fillId="0" borderId="7" xfId="1" applyFont="1" applyFill="1" applyBorder="1" applyAlignment="1" applyProtection="1">
      <alignment horizontal="center" vertical="center"/>
    </xf>
    <xf numFmtId="0" fontId="4" fillId="0" borderId="8" xfId="2" applyNumberFormat="1" applyFont="1" applyFill="1" applyBorder="1" applyAlignment="1" applyProtection="1">
      <alignment horizontal="center" vertical="center"/>
    </xf>
    <xf numFmtId="0" fontId="4" fillId="0" borderId="9" xfId="2" applyNumberFormat="1" applyFont="1" applyFill="1" applyBorder="1" applyAlignment="1" applyProtection="1">
      <alignment horizontal="center" vertical="center"/>
    </xf>
    <xf numFmtId="0" fontId="4" fillId="0" borderId="10" xfId="2" applyNumberFormat="1" applyFont="1" applyFill="1" applyBorder="1" applyAlignment="1" applyProtection="1">
      <alignment horizontal="left" vertical="top" wrapText="1"/>
    </xf>
    <xf numFmtId="0" fontId="6" fillId="0" borderId="10" xfId="2" applyNumberFormat="1" applyFont="1" applyFill="1" applyBorder="1" applyAlignment="1" applyProtection="1">
      <alignment horizontal="left" vertical="top" wrapText="1"/>
    </xf>
    <xf numFmtId="0" fontId="4" fillId="0" borderId="10" xfId="2" applyNumberFormat="1" applyFont="1" applyFill="1" applyBorder="1" applyAlignment="1" applyProtection="1">
      <alignment horizontal="center" vertical="center"/>
    </xf>
    <xf numFmtId="43" fontId="4" fillId="0" borderId="10" xfId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left" wrapText="1"/>
    </xf>
    <xf numFmtId="0" fontId="4" fillId="0" borderId="7" xfId="2" applyNumberFormat="1" applyFont="1" applyFill="1" applyBorder="1" applyAlignment="1" applyProtection="1">
      <alignment horizontal="left" vertical="top" wrapText="1"/>
    </xf>
    <xf numFmtId="0" fontId="0" fillId="0" borderId="0" xfId="0" applyBorder="1"/>
    <xf numFmtId="0" fontId="4" fillId="0" borderId="10" xfId="2" applyNumberFormat="1" applyFont="1" applyFill="1" applyBorder="1" applyAlignment="1" applyProtection="1">
      <alignment horizontal="left" wrapText="1"/>
    </xf>
    <xf numFmtId="0" fontId="2" fillId="0" borderId="5" xfId="2" applyNumberFormat="1" applyFont="1" applyFill="1" applyBorder="1" applyAlignment="1" applyProtection="1">
      <alignment horizontal="center" vertical="center"/>
    </xf>
    <xf numFmtId="0" fontId="2" fillId="0" borderId="5" xfId="2" applyNumberFormat="1" applyFont="1" applyFill="1" applyBorder="1" applyAlignment="1" applyProtection="1">
      <alignment horizontal="left" vertical="top" wrapText="1"/>
    </xf>
    <xf numFmtId="0" fontId="5" fillId="0" borderId="5" xfId="2" applyNumberFormat="1" applyFont="1" applyFill="1" applyBorder="1" applyAlignment="1" applyProtection="1">
      <alignment horizontal="center" vertical="top" wrapText="1"/>
    </xf>
    <xf numFmtId="0" fontId="4" fillId="0" borderId="7" xfId="2" applyNumberFormat="1" applyFont="1" applyFill="1" applyBorder="1" applyAlignment="1" applyProtection="1">
      <alignment horizontal="center" vertical="center"/>
    </xf>
    <xf numFmtId="0" fontId="6" fillId="0" borderId="4" xfId="2" applyNumberFormat="1" applyFont="1" applyFill="1" applyBorder="1" applyAlignment="1" applyProtection="1">
      <alignment horizontal="left" vertical="top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0" fillId="0" borderId="5" xfId="0" applyBorder="1"/>
    <xf numFmtId="0" fontId="4" fillId="0" borderId="17" xfId="2" applyNumberFormat="1" applyFont="1" applyFill="1" applyBorder="1" applyAlignment="1" applyProtection="1">
      <alignment horizontal="center" vertical="center"/>
    </xf>
    <xf numFmtId="0" fontId="4" fillId="0" borderId="18" xfId="2" applyNumberFormat="1" applyFont="1" applyFill="1" applyBorder="1" applyAlignment="1" applyProtection="1">
      <alignment horizontal="center" vertical="center"/>
    </xf>
    <xf numFmtId="0" fontId="4" fillId="0" borderId="6" xfId="2" applyNumberFormat="1" applyFont="1" applyFill="1" applyBorder="1" applyAlignment="1" applyProtection="1">
      <alignment horizontal="left" vertical="top" wrapText="1"/>
    </xf>
    <xf numFmtId="0" fontId="4" fillId="0" borderId="9" xfId="2" applyNumberFormat="1" applyFont="1" applyFill="1" applyBorder="1" applyAlignment="1" applyProtection="1">
      <alignment horizontal="left" vertical="top" wrapText="1"/>
    </xf>
    <xf numFmtId="164" fontId="0" fillId="0" borderId="2" xfId="0" applyNumberFormat="1" applyBorder="1"/>
    <xf numFmtId="0" fontId="4" fillId="0" borderId="1" xfId="2" applyNumberFormat="1" applyFont="1" applyFill="1" applyBorder="1" applyAlignment="1" applyProtection="1">
      <alignment horizontal="center" vertical="center"/>
    </xf>
    <xf numFmtId="0" fontId="4" fillId="0" borderId="1" xfId="2" applyNumberFormat="1" applyFont="1" applyFill="1" applyBorder="1" applyAlignment="1" applyProtection="1">
      <alignment horizontal="left" vertical="top" wrapText="1"/>
    </xf>
    <xf numFmtId="0" fontId="2" fillId="0" borderId="1" xfId="2" applyNumberFormat="1" applyFont="1" applyFill="1" applyBorder="1" applyAlignment="1" applyProtection="1">
      <alignment horizontal="center" vertical="center"/>
    </xf>
    <xf numFmtId="0" fontId="2" fillId="0" borderId="1" xfId="2" applyNumberFormat="1" applyFont="1" applyFill="1" applyBorder="1" applyAlignment="1" applyProtection="1">
      <alignment horizontal="left" vertical="top"/>
    </xf>
    <xf numFmtId="0" fontId="4" fillId="0" borderId="4" xfId="2" applyNumberFormat="1" applyFont="1" applyFill="1" applyBorder="1" applyAlignment="1" applyProtection="1">
      <alignment horizontal="center" vertical="top"/>
    </xf>
    <xf numFmtId="0" fontId="2" fillId="0" borderId="5" xfId="2" applyNumberFormat="1" applyFont="1" applyFill="1" applyBorder="1" applyAlignment="1" applyProtection="1">
      <alignment horizontal="left" vertical="top"/>
    </xf>
    <xf numFmtId="0" fontId="4" fillId="0" borderId="7" xfId="2" applyNumberFormat="1" applyFont="1" applyFill="1" applyBorder="1" applyAlignment="1" applyProtection="1">
      <alignment horizontal="center"/>
    </xf>
    <xf numFmtId="0" fontId="2" fillId="0" borderId="7" xfId="2" applyNumberFormat="1" applyFont="1" applyFill="1" applyBorder="1" applyAlignment="1" applyProtection="1">
      <alignment horizontal="left" vertical="top"/>
    </xf>
    <xf numFmtId="0" fontId="4" fillId="0" borderId="10" xfId="2" applyNumberFormat="1" applyFont="1" applyFill="1" applyBorder="1" applyAlignment="1" applyProtection="1">
      <alignment horizontal="center" vertical="top"/>
    </xf>
    <xf numFmtId="0" fontId="2" fillId="0" borderId="10" xfId="2" applyNumberFormat="1" applyFont="1" applyFill="1" applyBorder="1" applyAlignment="1" applyProtection="1">
      <alignment horizontal="left" vertical="top"/>
    </xf>
    <xf numFmtId="0" fontId="4" fillId="0" borderId="5" xfId="2" applyNumberFormat="1" applyFont="1" applyFill="1" applyBorder="1" applyAlignment="1" applyProtection="1">
      <alignment horizontal="center"/>
    </xf>
    <xf numFmtId="0" fontId="4" fillId="0" borderId="7" xfId="2" applyNumberFormat="1" applyFont="1" applyFill="1" applyBorder="1" applyAlignment="1" applyProtection="1">
      <alignment horizontal="center" vertical="top"/>
    </xf>
    <xf numFmtId="0" fontId="4" fillId="0" borderId="10" xfId="2" applyNumberFormat="1" applyFont="1" applyFill="1" applyBorder="1" applyAlignment="1" applyProtection="1">
      <alignment horizontal="center"/>
    </xf>
    <xf numFmtId="0" fontId="2" fillId="0" borderId="5" xfId="2" applyNumberFormat="1" applyFont="1" applyFill="1" applyBorder="1" applyAlignment="1" applyProtection="1">
      <alignment horizontal="center" vertical="top"/>
    </xf>
    <xf numFmtId="0" fontId="4" fillId="0" borderId="2" xfId="2" applyNumberFormat="1" applyFont="1" applyFill="1" applyBorder="1" applyAlignment="1" applyProtection="1">
      <alignment horizontal="center" vertical="center"/>
    </xf>
    <xf numFmtId="0" fontId="4" fillId="0" borderId="1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2" fillId="0" borderId="0" xfId="2" applyNumberFormat="1" applyFont="1" applyFill="1" applyBorder="1" applyAlignment="1" applyProtection="1">
      <alignment horizontal="left" vertical="top" wrapText="1"/>
    </xf>
    <xf numFmtId="0" fontId="4" fillId="0" borderId="0" xfId="2" applyNumberFormat="1" applyFont="1" applyFill="1" applyBorder="1" applyAlignment="1" applyProtection="1">
      <alignment horizontal="left" wrapText="1"/>
    </xf>
    <xf numFmtId="0" fontId="2" fillId="0" borderId="0" xfId="2" applyNumberFormat="1" applyFont="1" applyFill="1" applyBorder="1" applyAlignment="1" applyProtection="1">
      <alignment horizontal="center" vertical="top"/>
    </xf>
    <xf numFmtId="0" fontId="2" fillId="0" borderId="0" xfId="2" applyNumberFormat="1" applyFont="1" applyFill="1" applyBorder="1" applyAlignment="1" applyProtection="1">
      <alignment horizontal="left" vertical="top"/>
    </xf>
    <xf numFmtId="43" fontId="11" fillId="0" borderId="2" xfId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left" wrapText="1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2" fillId="0" borderId="3" xfId="2" applyNumberFormat="1" applyFont="1" applyFill="1" applyBorder="1" applyAlignment="1" applyProtection="1">
      <alignment horizontal="left" vertical="top" wrapText="1"/>
    </xf>
    <xf numFmtId="0" fontId="4" fillId="0" borderId="3" xfId="2" applyNumberFormat="1" applyFont="1" applyFill="1" applyBorder="1" applyAlignment="1" applyProtection="1">
      <alignment horizontal="left" wrapText="1"/>
    </xf>
    <xf numFmtId="0" fontId="4" fillId="0" borderId="3" xfId="2" applyNumberFormat="1" applyFont="1" applyFill="1" applyBorder="1" applyAlignment="1" applyProtection="1">
      <alignment horizontal="center"/>
    </xf>
    <xf numFmtId="0" fontId="2" fillId="0" borderId="3" xfId="2" applyNumberFormat="1" applyFont="1" applyFill="1" applyBorder="1" applyAlignment="1" applyProtection="1">
      <alignment horizontal="center" vertical="top"/>
    </xf>
    <xf numFmtId="0" fontId="2" fillId="0" borderId="3" xfId="2" applyNumberFormat="1" applyFont="1" applyFill="1" applyBorder="1" applyAlignment="1" applyProtection="1">
      <alignment horizontal="left" vertical="top"/>
    </xf>
    <xf numFmtId="0" fontId="2" fillId="0" borderId="3" xfId="2" applyNumberFormat="1" applyFont="1" applyFill="1" applyBorder="1" applyAlignment="1" applyProtection="1">
      <alignment horizontal="center" vertical="center"/>
    </xf>
    <xf numFmtId="0" fontId="4" fillId="0" borderId="4" xfId="2" applyNumberFormat="1" applyFont="1" applyFill="1" applyBorder="1" applyAlignment="1" applyProtection="1">
      <alignment horizontal="left" wrapText="1"/>
    </xf>
    <xf numFmtId="0" fontId="4" fillId="0" borderId="4" xfId="2" applyNumberFormat="1" applyFont="1" applyFill="1" applyBorder="1" applyAlignment="1" applyProtection="1">
      <alignment horizontal="center"/>
    </xf>
    <xf numFmtId="43" fontId="11" fillId="0" borderId="0" xfId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3" xfId="2" applyNumberFormat="1" applyFont="1" applyFill="1" applyBorder="1" applyAlignment="1" applyProtection="1">
      <alignment horizontal="center" vertical="top"/>
    </xf>
    <xf numFmtId="43" fontId="4" fillId="0" borderId="11" xfId="1" applyFont="1" applyFill="1" applyBorder="1" applyAlignment="1" applyProtection="1">
      <alignment horizontal="center" vertical="center"/>
    </xf>
    <xf numFmtId="43" fontId="4" fillId="0" borderId="12" xfId="1" applyFont="1" applyFill="1" applyBorder="1" applyAlignment="1" applyProtection="1">
      <alignment horizontal="center" vertical="center"/>
    </xf>
    <xf numFmtId="43" fontId="4" fillId="0" borderId="13" xfId="1" applyFont="1" applyFill="1" applyBorder="1" applyAlignment="1" applyProtection="1">
      <alignment horizontal="center" vertical="center"/>
    </xf>
    <xf numFmtId="0" fontId="6" fillId="0" borderId="11" xfId="2" applyNumberFormat="1" applyFont="1" applyFill="1" applyBorder="1" applyAlignment="1" applyProtection="1">
      <alignment horizontal="center" vertical="center"/>
    </xf>
    <xf numFmtId="0" fontId="6" fillId="0" borderId="12" xfId="2" applyNumberFormat="1" applyFont="1" applyFill="1" applyBorder="1" applyAlignment="1" applyProtection="1">
      <alignment horizontal="center" vertical="center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6" fillId="0" borderId="11" xfId="2" applyNumberFormat="1" applyFont="1" applyFill="1" applyBorder="1" applyAlignment="1" applyProtection="1">
      <alignment horizontal="center" vertical="center" wrapText="1"/>
    </xf>
    <xf numFmtId="0" fontId="4" fillId="0" borderId="13" xfId="2" applyNumberFormat="1" applyFont="1" applyFill="1" applyBorder="1" applyAlignment="1" applyProtection="1">
      <alignment horizontal="center" vertical="center" wrapText="1"/>
    </xf>
    <xf numFmtId="0" fontId="4" fillId="0" borderId="11" xfId="2" applyNumberFormat="1" applyFont="1" applyFill="1" applyBorder="1" applyAlignment="1" applyProtection="1">
      <alignment horizontal="center" vertical="center"/>
    </xf>
    <xf numFmtId="0" fontId="4" fillId="0" borderId="13" xfId="2" applyNumberFormat="1" applyFont="1" applyFill="1" applyBorder="1" applyAlignment="1" applyProtection="1">
      <alignment horizontal="center" vertical="center"/>
    </xf>
    <xf numFmtId="0" fontId="4" fillId="0" borderId="12" xfId="2" applyNumberFormat="1" applyFont="1" applyFill="1" applyBorder="1" applyAlignment="1" applyProtection="1">
      <alignment horizontal="center" vertical="center"/>
    </xf>
    <xf numFmtId="43" fontId="4" fillId="0" borderId="14" xfId="1" applyFont="1" applyFill="1" applyBorder="1" applyAlignment="1" applyProtection="1">
      <alignment horizontal="center" vertical="center"/>
    </xf>
    <xf numFmtId="43" fontId="4" fillId="0" borderId="15" xfId="1" applyFont="1" applyFill="1" applyBorder="1" applyAlignment="1" applyProtection="1">
      <alignment horizontal="center" vertical="center"/>
    </xf>
    <xf numFmtId="43" fontId="4" fillId="0" borderId="16" xfId="1" applyFont="1" applyFill="1" applyBorder="1" applyAlignment="1" applyProtection="1">
      <alignment horizontal="center" vertical="center"/>
    </xf>
    <xf numFmtId="0" fontId="4" fillId="0" borderId="12" xfId="2" applyNumberFormat="1" applyFont="1" applyFill="1" applyBorder="1" applyAlignment="1" applyProtection="1">
      <alignment horizontal="center" vertical="center" wrapText="1"/>
    </xf>
    <xf numFmtId="43" fontId="4" fillId="0" borderId="7" xfId="1" applyFont="1" applyFill="1" applyBorder="1" applyAlignment="1" applyProtection="1">
      <alignment horizontal="center" vertical="center"/>
    </xf>
    <xf numFmtId="43" fontId="4" fillId="0" borderId="2" xfId="1" applyFont="1" applyFill="1" applyBorder="1" applyAlignment="1" applyProtection="1">
      <alignment horizontal="center" vertical="center"/>
    </xf>
    <xf numFmtId="43" fontId="4" fillId="0" borderId="10" xfId="1" applyFont="1" applyFill="1" applyBorder="1" applyAlignment="1" applyProtection="1">
      <alignment horizontal="center" vertical="center"/>
    </xf>
    <xf numFmtId="0" fontId="6" fillId="0" borderId="7" xfId="2" applyNumberFormat="1" applyFont="1" applyFill="1" applyBorder="1" applyAlignment="1" applyProtection="1">
      <alignment horizontal="center" vertical="center" wrapText="1"/>
    </xf>
    <xf numFmtId="0" fontId="4" fillId="0" borderId="2" xfId="2" applyNumberFormat="1" applyFont="1" applyFill="1" applyBorder="1" applyAlignment="1" applyProtection="1">
      <alignment horizontal="center" vertical="center" wrapText="1"/>
    </xf>
    <xf numFmtId="0" fontId="4" fillId="0" borderId="10" xfId="2" applyNumberFormat="1" applyFont="1" applyFill="1" applyBorder="1" applyAlignment="1" applyProtection="1">
      <alignment horizontal="center" vertical="center" wrapText="1"/>
    </xf>
    <xf numFmtId="0" fontId="4" fillId="0" borderId="7" xfId="2" applyNumberFormat="1" applyFont="1" applyFill="1" applyBorder="1" applyAlignment="1" applyProtection="1">
      <alignment horizontal="center" vertical="center"/>
    </xf>
    <xf numFmtId="0" fontId="4" fillId="0" borderId="2" xfId="2" applyNumberFormat="1" applyFont="1" applyFill="1" applyBorder="1" applyAlignment="1" applyProtection="1">
      <alignment horizontal="center" vertical="center"/>
    </xf>
    <xf numFmtId="0" fontId="4" fillId="0" borderId="10" xfId="2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_Лист1" xfId="2" xr:uid="{4D9A9B8C-E3AC-416A-A624-A1491653F8F9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5347-84C8-47A7-9590-5B1EFAD29156}">
  <dimension ref="A1:J116"/>
  <sheetViews>
    <sheetView tabSelected="1" topLeftCell="A31" workbookViewId="0">
      <selection activeCell="C91" sqref="C91"/>
    </sheetView>
  </sheetViews>
  <sheetFormatPr defaultRowHeight="14.4" x14ac:dyDescent="0.3"/>
  <cols>
    <col min="1" max="1" width="8.88671875" style="14"/>
    <col min="2" max="2" width="19.44140625" style="13" customWidth="1"/>
    <col min="3" max="3" width="40.33203125" style="13" customWidth="1"/>
    <col min="4" max="4" width="9.44140625" style="13" customWidth="1"/>
    <col min="5" max="5" width="13.21875" customWidth="1"/>
    <col min="7" max="7" width="12.77734375" customWidth="1"/>
    <col min="8" max="8" width="16" customWidth="1"/>
    <col min="9" max="9" width="19.88671875" customWidth="1"/>
  </cols>
  <sheetData>
    <row r="1" spans="1:9" ht="25.2" x14ac:dyDescent="0.3">
      <c r="A1" s="96" t="s">
        <v>65</v>
      </c>
      <c r="B1" s="96"/>
      <c r="C1" s="96"/>
      <c r="D1" s="96"/>
      <c r="E1" s="96"/>
      <c r="F1" s="96"/>
      <c r="G1" s="96"/>
    </row>
    <row r="2" spans="1:9" ht="46.8" x14ac:dyDescent="0.3">
      <c r="A2" s="8" t="s">
        <v>0</v>
      </c>
      <c r="B2" s="8" t="s">
        <v>18</v>
      </c>
      <c r="C2" s="8" t="s">
        <v>34</v>
      </c>
      <c r="D2" s="23" t="s">
        <v>74</v>
      </c>
      <c r="E2" s="3" t="s">
        <v>45</v>
      </c>
      <c r="F2" s="1" t="s">
        <v>46</v>
      </c>
      <c r="G2" s="3" t="s">
        <v>47</v>
      </c>
      <c r="H2" s="8" t="s">
        <v>71</v>
      </c>
      <c r="I2" s="8" t="s">
        <v>72</v>
      </c>
    </row>
    <row r="3" spans="1:9" ht="31.2" x14ac:dyDescent="0.3">
      <c r="A3" s="11"/>
      <c r="B3" s="12"/>
      <c r="C3" s="22" t="s">
        <v>60</v>
      </c>
      <c r="D3" s="22"/>
      <c r="E3" s="11"/>
      <c r="F3" s="10"/>
      <c r="G3" s="4"/>
      <c r="H3" s="17"/>
      <c r="I3" s="17"/>
    </row>
    <row r="4" spans="1:9" ht="15.6" x14ac:dyDescent="0.3">
      <c r="A4" s="3" t="s">
        <v>1</v>
      </c>
      <c r="B4" s="9" t="s">
        <v>19</v>
      </c>
      <c r="C4" s="9" t="s">
        <v>69</v>
      </c>
      <c r="D4" s="23" t="s">
        <v>75</v>
      </c>
      <c r="E4" s="3">
        <v>36</v>
      </c>
      <c r="F4" s="7">
        <v>64.88</v>
      </c>
      <c r="G4" s="25">
        <f>F4*12.5*E4/1000</f>
        <v>29.196000000000002</v>
      </c>
      <c r="H4" s="25">
        <v>179000</v>
      </c>
      <c r="I4" s="25">
        <f>H4*G4</f>
        <v>5226084</v>
      </c>
    </row>
    <row r="5" spans="1:9" ht="15.6" x14ac:dyDescent="0.3">
      <c r="A5" s="3" t="s">
        <v>2</v>
      </c>
      <c r="B5" s="21" t="s">
        <v>20</v>
      </c>
      <c r="C5" s="9" t="s">
        <v>36</v>
      </c>
      <c r="D5" s="23" t="s">
        <v>76</v>
      </c>
      <c r="E5" s="3">
        <v>409</v>
      </c>
      <c r="F5" s="7">
        <v>265</v>
      </c>
      <c r="G5" s="4"/>
      <c r="H5" s="25">
        <v>4240</v>
      </c>
      <c r="I5" s="25">
        <f>H5*E5</f>
        <v>1734160</v>
      </c>
    </row>
    <row r="6" spans="1:9" ht="16.2" thickBot="1" x14ac:dyDescent="0.35">
      <c r="A6" s="31" t="s">
        <v>3</v>
      </c>
      <c r="B6" s="32" t="s">
        <v>21</v>
      </c>
      <c r="C6" s="32" t="s">
        <v>37</v>
      </c>
      <c r="D6" s="55" t="s">
        <v>75</v>
      </c>
      <c r="E6" s="31">
        <v>818</v>
      </c>
      <c r="F6" s="67">
        <v>6.85</v>
      </c>
      <c r="G6" s="33">
        <f>F6*E6/1000</f>
        <v>5.6032999999999991</v>
      </c>
      <c r="H6" s="33">
        <v>289000</v>
      </c>
      <c r="I6" s="25">
        <f>H6*G6</f>
        <v>1619353.6999999997</v>
      </c>
    </row>
    <row r="7" spans="1:9" ht="15.6" x14ac:dyDescent="0.3">
      <c r="A7" s="36" t="s">
        <v>4</v>
      </c>
      <c r="B7" s="37" t="s">
        <v>22</v>
      </c>
      <c r="C7" s="37" t="s">
        <v>38</v>
      </c>
      <c r="D7" s="104" t="s">
        <v>77</v>
      </c>
      <c r="E7" s="106">
        <v>1636</v>
      </c>
      <c r="F7" s="69">
        <v>0.625</v>
      </c>
      <c r="G7" s="70"/>
      <c r="H7" s="98">
        <v>256.3</v>
      </c>
      <c r="I7" s="109">
        <f>H7*E7</f>
        <v>419306.80000000005</v>
      </c>
    </row>
    <row r="8" spans="1:9" ht="15.6" x14ac:dyDescent="0.3">
      <c r="A8" s="40" t="s">
        <v>5</v>
      </c>
      <c r="B8" s="9" t="s">
        <v>23</v>
      </c>
      <c r="C8" s="9" t="s">
        <v>53</v>
      </c>
      <c r="D8" s="112"/>
      <c r="E8" s="108"/>
      <c r="F8" s="7">
        <v>0.47099999999999997</v>
      </c>
      <c r="G8" s="4"/>
      <c r="H8" s="99"/>
      <c r="I8" s="110"/>
    </row>
    <row r="9" spans="1:9" ht="16.2" thickBot="1" x14ac:dyDescent="0.35">
      <c r="A9" s="41" t="s">
        <v>6</v>
      </c>
      <c r="B9" s="42" t="s">
        <v>24</v>
      </c>
      <c r="C9" s="43" t="s">
        <v>73</v>
      </c>
      <c r="D9" s="105"/>
      <c r="E9" s="107"/>
      <c r="F9" s="71">
        <v>0.12</v>
      </c>
      <c r="G9" s="72"/>
      <c r="H9" s="100"/>
      <c r="I9" s="111"/>
    </row>
    <row r="10" spans="1:9" ht="15.6" x14ac:dyDescent="0.3">
      <c r="A10" s="36" t="s">
        <v>7</v>
      </c>
      <c r="B10" s="47" t="s">
        <v>25</v>
      </c>
      <c r="C10" s="47" t="s">
        <v>40</v>
      </c>
      <c r="D10" s="104" t="s">
        <v>77</v>
      </c>
      <c r="E10" s="106">
        <v>1636</v>
      </c>
      <c r="F10" s="74">
        <v>0.76100000000000001</v>
      </c>
      <c r="G10" s="70"/>
      <c r="H10" s="98">
        <v>193.62</v>
      </c>
      <c r="I10" s="109">
        <f>H10*E10</f>
        <v>316762.32</v>
      </c>
    </row>
    <row r="11" spans="1:9" ht="15.6" x14ac:dyDescent="0.3">
      <c r="A11" s="40" t="s">
        <v>8</v>
      </c>
      <c r="B11" s="2" t="s">
        <v>26</v>
      </c>
      <c r="C11" s="2" t="s">
        <v>41</v>
      </c>
      <c r="D11" s="112"/>
      <c r="E11" s="108"/>
      <c r="F11" s="6">
        <v>7.0000000000000007E-2</v>
      </c>
      <c r="G11" s="4"/>
      <c r="H11" s="99"/>
      <c r="I11" s="110"/>
    </row>
    <row r="12" spans="1:9" ht="16.2" thickBot="1" x14ac:dyDescent="0.35">
      <c r="A12" s="41" t="s">
        <v>9</v>
      </c>
      <c r="B12" s="49" t="s">
        <v>27</v>
      </c>
      <c r="C12" s="49" t="s">
        <v>42</v>
      </c>
      <c r="D12" s="105"/>
      <c r="E12" s="107"/>
      <c r="F12" s="75">
        <v>0.04</v>
      </c>
      <c r="G12" s="72"/>
      <c r="H12" s="100"/>
      <c r="I12" s="111"/>
    </row>
    <row r="13" spans="1:9" ht="15.6" x14ac:dyDescent="0.3">
      <c r="A13" s="34" t="s">
        <v>10</v>
      </c>
      <c r="B13" s="46" t="s">
        <v>28</v>
      </c>
      <c r="C13" s="46" t="s">
        <v>50</v>
      </c>
      <c r="D13" s="56" t="s">
        <v>76</v>
      </c>
      <c r="E13" s="34">
        <v>818</v>
      </c>
      <c r="F13" s="73">
        <v>0.23</v>
      </c>
      <c r="G13" s="68"/>
      <c r="H13" s="35">
        <v>69</v>
      </c>
      <c r="I13" s="25">
        <f>H13*E13</f>
        <v>56442</v>
      </c>
    </row>
    <row r="14" spans="1:9" ht="15.6" x14ac:dyDescent="0.3">
      <c r="A14" s="3" t="s">
        <v>11</v>
      </c>
      <c r="B14" s="2" t="s">
        <v>29</v>
      </c>
      <c r="C14" s="2" t="s">
        <v>43</v>
      </c>
      <c r="D14" s="23" t="s">
        <v>76</v>
      </c>
      <c r="E14" s="3">
        <v>818</v>
      </c>
      <c r="F14" s="6">
        <v>0.42</v>
      </c>
      <c r="G14" s="4"/>
      <c r="H14" s="25">
        <v>86</v>
      </c>
      <c r="I14" s="25">
        <f>H14*E14</f>
        <v>70348</v>
      </c>
    </row>
    <row r="15" spans="1:9" ht="31.2" x14ac:dyDescent="0.3">
      <c r="A15" s="11"/>
      <c r="B15" s="12"/>
      <c r="C15" s="16" t="s">
        <v>58</v>
      </c>
      <c r="D15" s="16"/>
      <c r="E15" s="11"/>
      <c r="F15" s="10"/>
      <c r="G15" s="4"/>
      <c r="H15" s="17"/>
      <c r="I15" s="17"/>
    </row>
    <row r="16" spans="1:9" ht="16.2" thickBot="1" x14ac:dyDescent="0.35">
      <c r="A16" s="31" t="s">
        <v>12</v>
      </c>
      <c r="B16" s="93" t="s">
        <v>30</v>
      </c>
      <c r="C16" s="93" t="s">
        <v>70</v>
      </c>
      <c r="D16" s="55" t="s">
        <v>75</v>
      </c>
      <c r="E16" s="31">
        <v>71</v>
      </c>
      <c r="F16" s="94">
        <v>29.5</v>
      </c>
      <c r="G16" s="33">
        <f>F16*E16/1000</f>
        <v>2.0945</v>
      </c>
      <c r="H16" s="33">
        <v>317000</v>
      </c>
      <c r="I16" s="25">
        <f>H16*G16</f>
        <v>663956.5</v>
      </c>
    </row>
    <row r="17" spans="1:9" ht="31.2" x14ac:dyDescent="0.3">
      <c r="A17" s="36" t="s">
        <v>13</v>
      </c>
      <c r="B17" s="37" t="s">
        <v>31</v>
      </c>
      <c r="C17" s="37" t="s">
        <v>54</v>
      </c>
      <c r="D17" s="104" t="s">
        <v>77</v>
      </c>
      <c r="E17" s="106">
        <v>213</v>
      </c>
      <c r="F17" s="69">
        <v>1.26</v>
      </c>
      <c r="G17" s="70"/>
      <c r="H17" s="98">
        <v>224</v>
      </c>
      <c r="I17" s="109">
        <f>H17*E17</f>
        <v>47712</v>
      </c>
    </row>
    <row r="18" spans="1:9" ht="31.8" thickBot="1" x14ac:dyDescent="0.35">
      <c r="A18" s="41" t="s">
        <v>14</v>
      </c>
      <c r="B18" s="49" t="s">
        <v>32</v>
      </c>
      <c r="C18" s="49" t="s">
        <v>55</v>
      </c>
      <c r="D18" s="105"/>
      <c r="E18" s="107"/>
      <c r="F18" s="75">
        <v>9.2999999999999999E-2</v>
      </c>
      <c r="G18" s="72"/>
      <c r="H18" s="100"/>
      <c r="I18" s="111"/>
    </row>
    <row r="19" spans="1:9" ht="15.6" x14ac:dyDescent="0.3">
      <c r="A19" s="50"/>
      <c r="B19" s="51"/>
      <c r="C19" s="52" t="s">
        <v>56</v>
      </c>
      <c r="D19" s="52"/>
      <c r="E19" s="50"/>
      <c r="F19" s="76"/>
      <c r="G19" s="68"/>
      <c r="I19" s="57"/>
    </row>
    <row r="20" spans="1:9" ht="31.2" x14ac:dyDescent="0.3">
      <c r="A20" s="3" t="s">
        <v>15</v>
      </c>
      <c r="B20" s="2" t="s">
        <v>33</v>
      </c>
      <c r="C20" s="2" t="s">
        <v>51</v>
      </c>
      <c r="D20" s="5" t="s">
        <v>48</v>
      </c>
      <c r="E20" s="3">
        <v>453</v>
      </c>
      <c r="F20" s="6">
        <v>4.79</v>
      </c>
      <c r="H20" s="17"/>
      <c r="I20" s="17"/>
    </row>
    <row r="21" spans="1:9" ht="31.2" x14ac:dyDescent="0.3">
      <c r="A21" s="3" t="s">
        <v>16</v>
      </c>
      <c r="B21" s="2" t="s">
        <v>33</v>
      </c>
      <c r="C21" s="2" t="s">
        <v>52</v>
      </c>
      <c r="D21" s="5" t="s">
        <v>48</v>
      </c>
      <c r="E21" s="3">
        <v>453</v>
      </c>
      <c r="F21" s="6">
        <v>4.8099999999999996</v>
      </c>
      <c r="H21" s="17"/>
      <c r="I21" s="17"/>
    </row>
    <row r="22" spans="1:9" ht="15.6" x14ac:dyDescent="0.3">
      <c r="A22" s="3" t="s">
        <v>17</v>
      </c>
      <c r="B22" s="12"/>
      <c r="C22" s="2" t="s">
        <v>44</v>
      </c>
      <c r="D22" s="23" t="s">
        <v>76</v>
      </c>
      <c r="E22" s="3">
        <v>1</v>
      </c>
      <c r="F22" s="10"/>
      <c r="G22" s="4"/>
      <c r="H22" s="25">
        <v>123000</v>
      </c>
      <c r="I22" s="62">
        <f>H22*E22</f>
        <v>123000</v>
      </c>
    </row>
    <row r="23" spans="1:9" ht="15.6" x14ac:dyDescent="0.3">
      <c r="A23" s="86"/>
      <c r="B23" s="87"/>
      <c r="C23" s="85" t="s">
        <v>79</v>
      </c>
      <c r="D23" s="88"/>
      <c r="E23" s="89"/>
      <c r="F23" s="90"/>
      <c r="G23" s="91"/>
      <c r="H23" s="48"/>
      <c r="I23" s="84">
        <f>SUM(I4:I22)</f>
        <v>10277125.32</v>
      </c>
    </row>
    <row r="24" spans="1:9" ht="25.2" x14ac:dyDescent="0.3">
      <c r="A24" s="97" t="s">
        <v>66</v>
      </c>
      <c r="B24" s="97"/>
      <c r="C24" s="97"/>
      <c r="D24" s="97"/>
      <c r="E24" s="97"/>
      <c r="F24" s="97"/>
      <c r="G24" s="97"/>
    </row>
    <row r="25" spans="1:9" ht="46.8" x14ac:dyDescent="0.3">
      <c r="A25" s="8" t="s">
        <v>0</v>
      </c>
      <c r="B25" s="8" t="s">
        <v>18</v>
      </c>
      <c r="C25" s="8" t="s">
        <v>34</v>
      </c>
      <c r="D25" s="23" t="s">
        <v>74</v>
      </c>
      <c r="E25" s="3" t="s">
        <v>45</v>
      </c>
      <c r="F25" s="8" t="s">
        <v>46</v>
      </c>
      <c r="G25" s="3" t="s">
        <v>47</v>
      </c>
      <c r="H25" s="8" t="s">
        <v>71</v>
      </c>
      <c r="I25" s="8" t="s">
        <v>72</v>
      </c>
    </row>
    <row r="26" spans="1:9" ht="31.2" x14ac:dyDescent="0.3">
      <c r="A26" s="11"/>
      <c r="B26" s="12"/>
      <c r="C26" s="22" t="s">
        <v>60</v>
      </c>
      <c r="D26" s="22"/>
      <c r="E26" s="11"/>
      <c r="F26" s="3" t="s">
        <v>49</v>
      </c>
      <c r="G26" s="4"/>
      <c r="H26" s="17"/>
      <c r="I26" s="17"/>
    </row>
    <row r="27" spans="1:9" ht="15.6" x14ac:dyDescent="0.3">
      <c r="A27" s="3" t="s">
        <v>1</v>
      </c>
      <c r="B27" s="2" t="s">
        <v>19</v>
      </c>
      <c r="C27" s="9" t="s">
        <v>69</v>
      </c>
      <c r="D27" s="23" t="s">
        <v>75</v>
      </c>
      <c r="E27" s="3">
        <v>36</v>
      </c>
      <c r="F27" s="3">
        <v>64.88</v>
      </c>
      <c r="G27" s="25">
        <f>F27*12.5*E27/1000</f>
        <v>29.196000000000002</v>
      </c>
      <c r="H27" s="25">
        <v>179000</v>
      </c>
      <c r="I27" s="25">
        <f>H27*G27</f>
        <v>5226084</v>
      </c>
    </row>
    <row r="28" spans="1:9" ht="15.6" x14ac:dyDescent="0.3">
      <c r="A28" s="3" t="s">
        <v>2</v>
      </c>
      <c r="B28" s="9" t="s">
        <v>20</v>
      </c>
      <c r="C28" s="9" t="s">
        <v>36</v>
      </c>
      <c r="D28" s="23" t="s">
        <v>76</v>
      </c>
      <c r="E28" s="3">
        <v>409</v>
      </c>
      <c r="F28" s="3">
        <v>265</v>
      </c>
      <c r="G28" s="4"/>
      <c r="H28" s="25">
        <v>4240</v>
      </c>
      <c r="I28" s="25">
        <f>H28*E28</f>
        <v>1734160</v>
      </c>
    </row>
    <row r="29" spans="1:9" ht="16.2" thickBot="1" x14ac:dyDescent="0.35">
      <c r="A29" s="31" t="s">
        <v>3</v>
      </c>
      <c r="B29" s="54" t="s">
        <v>21</v>
      </c>
      <c r="C29" s="54" t="s">
        <v>37</v>
      </c>
      <c r="D29" s="55" t="s">
        <v>75</v>
      </c>
      <c r="E29" s="31">
        <v>818</v>
      </c>
      <c r="F29" s="31">
        <v>6.85</v>
      </c>
      <c r="G29" s="33">
        <f>F29*E29/1000</f>
        <v>5.6032999999999991</v>
      </c>
      <c r="H29" s="33">
        <v>289000</v>
      </c>
      <c r="I29" s="25">
        <f>H29*G29</f>
        <v>1619353.6999999997</v>
      </c>
    </row>
    <row r="30" spans="1:9" ht="15.6" x14ac:dyDescent="0.3">
      <c r="A30" s="36" t="s">
        <v>4</v>
      </c>
      <c r="B30" s="37" t="s">
        <v>22</v>
      </c>
      <c r="C30" s="37" t="s">
        <v>38</v>
      </c>
      <c r="D30" s="104" t="s">
        <v>77</v>
      </c>
      <c r="E30" s="53">
        <v>1636</v>
      </c>
      <c r="F30" s="38">
        <v>0.625</v>
      </c>
      <c r="G30" s="70"/>
      <c r="H30" s="98">
        <v>256.3</v>
      </c>
      <c r="I30" s="109">
        <f>H30*E30</f>
        <v>419306.80000000005</v>
      </c>
    </row>
    <row r="31" spans="1:9" ht="15.6" x14ac:dyDescent="0.3">
      <c r="A31" s="40" t="s">
        <v>5</v>
      </c>
      <c r="B31" s="9" t="s">
        <v>23</v>
      </c>
      <c r="C31" s="9" t="s">
        <v>53</v>
      </c>
      <c r="D31" s="112"/>
      <c r="E31" s="77">
        <v>1636</v>
      </c>
      <c r="F31" s="3">
        <v>0.47099999999999997</v>
      </c>
      <c r="G31" s="4"/>
      <c r="H31" s="99"/>
      <c r="I31" s="110"/>
    </row>
    <row r="32" spans="1:9" ht="16.2" thickBot="1" x14ac:dyDescent="0.35">
      <c r="A32" s="41" t="s">
        <v>6</v>
      </c>
      <c r="B32" s="42" t="s">
        <v>24</v>
      </c>
      <c r="C32" s="43" t="s">
        <v>73</v>
      </c>
      <c r="D32" s="105"/>
      <c r="E32" s="78">
        <v>3271</v>
      </c>
      <c r="F32" s="44">
        <v>0.12</v>
      </c>
      <c r="G32" s="72"/>
      <c r="H32" s="100"/>
      <c r="I32" s="111"/>
    </row>
    <row r="33" spans="1:9" ht="15.6" x14ac:dyDescent="0.3">
      <c r="A33" s="36" t="s">
        <v>7</v>
      </c>
      <c r="B33" s="47" t="s">
        <v>25</v>
      </c>
      <c r="C33" s="47" t="s">
        <v>40</v>
      </c>
      <c r="D33" s="104" t="s">
        <v>77</v>
      </c>
      <c r="E33" s="53">
        <v>1636</v>
      </c>
      <c r="F33" s="38">
        <v>0.76100000000000001</v>
      </c>
      <c r="G33" s="70"/>
      <c r="H33" s="98">
        <v>193.62</v>
      </c>
      <c r="I33" s="109">
        <f>H33*E33</f>
        <v>316762.32</v>
      </c>
    </row>
    <row r="34" spans="1:9" ht="15.6" x14ac:dyDescent="0.3">
      <c r="A34" s="40" t="s">
        <v>8</v>
      </c>
      <c r="B34" s="2" t="s">
        <v>26</v>
      </c>
      <c r="C34" s="2" t="s">
        <v>41</v>
      </c>
      <c r="D34" s="112"/>
      <c r="E34" s="77">
        <v>1636</v>
      </c>
      <c r="F34" s="3">
        <v>7.0000000000000007E-2</v>
      </c>
      <c r="G34" s="4"/>
      <c r="H34" s="99"/>
      <c r="I34" s="110"/>
    </row>
    <row r="35" spans="1:9" ht="16.2" thickBot="1" x14ac:dyDescent="0.35">
      <c r="A35" s="41" t="s">
        <v>9</v>
      </c>
      <c r="B35" s="49" t="s">
        <v>27</v>
      </c>
      <c r="C35" s="49" t="s">
        <v>42</v>
      </c>
      <c r="D35" s="105"/>
      <c r="E35" s="78">
        <v>1636</v>
      </c>
      <c r="F35" s="44">
        <v>0.04</v>
      </c>
      <c r="G35" s="72"/>
      <c r="H35" s="100"/>
      <c r="I35" s="111"/>
    </row>
    <row r="36" spans="1:9" ht="15.6" x14ac:dyDescent="0.3">
      <c r="A36" s="34" t="s">
        <v>10</v>
      </c>
      <c r="B36" s="46" t="s">
        <v>28</v>
      </c>
      <c r="C36" s="46" t="s">
        <v>50</v>
      </c>
      <c r="D36" s="56" t="s">
        <v>76</v>
      </c>
      <c r="E36" s="34">
        <v>818</v>
      </c>
      <c r="F36" s="34">
        <v>0.23</v>
      </c>
      <c r="G36" s="68"/>
      <c r="H36" s="35">
        <v>69</v>
      </c>
      <c r="I36" s="25">
        <f>H36*E36</f>
        <v>56442</v>
      </c>
    </row>
    <row r="37" spans="1:9" ht="15.6" x14ac:dyDescent="0.3">
      <c r="A37" s="3" t="s">
        <v>11</v>
      </c>
      <c r="B37" s="9" t="s">
        <v>29</v>
      </c>
      <c r="C37" s="9" t="s">
        <v>43</v>
      </c>
      <c r="D37" s="23" t="s">
        <v>76</v>
      </c>
      <c r="E37" s="3">
        <v>818</v>
      </c>
      <c r="F37" s="3">
        <v>0.42</v>
      </c>
      <c r="G37" s="4"/>
      <c r="H37" s="25">
        <v>86</v>
      </c>
      <c r="I37" s="25">
        <f>H37*E37</f>
        <v>70348</v>
      </c>
    </row>
    <row r="38" spans="1:9" ht="31.2" x14ac:dyDescent="0.3">
      <c r="A38" s="11"/>
      <c r="B38" s="12"/>
      <c r="C38" s="16" t="s">
        <v>58</v>
      </c>
      <c r="D38" s="16"/>
      <c r="E38" s="11"/>
      <c r="F38" s="11"/>
      <c r="G38" s="4"/>
      <c r="H38" s="17"/>
      <c r="I38" s="17"/>
    </row>
    <row r="39" spans="1:9" ht="16.2" thickBot="1" x14ac:dyDescent="0.35">
      <c r="A39" s="31" t="s">
        <v>12</v>
      </c>
      <c r="B39" s="93" t="s">
        <v>30</v>
      </c>
      <c r="C39" s="93" t="s">
        <v>70</v>
      </c>
      <c r="D39" s="55" t="s">
        <v>75</v>
      </c>
      <c r="E39" s="31">
        <v>71</v>
      </c>
      <c r="F39" s="31">
        <v>29.5</v>
      </c>
      <c r="G39" s="33">
        <f>F39*E39/1000</f>
        <v>2.0945</v>
      </c>
      <c r="H39" s="33">
        <v>317000</v>
      </c>
      <c r="I39" s="25">
        <f>H39*G39</f>
        <v>663956.5</v>
      </c>
    </row>
    <row r="40" spans="1:9" ht="31.2" x14ac:dyDescent="0.3">
      <c r="A40" s="36" t="s">
        <v>13</v>
      </c>
      <c r="B40" s="47" t="s">
        <v>31</v>
      </c>
      <c r="C40" s="47" t="s">
        <v>54</v>
      </c>
      <c r="D40" s="104" t="s">
        <v>77</v>
      </c>
      <c r="E40" s="38">
        <v>213</v>
      </c>
      <c r="F40" s="38">
        <v>1.26</v>
      </c>
      <c r="G40" s="70"/>
      <c r="H40" s="98">
        <v>224</v>
      </c>
      <c r="I40" s="109">
        <f>H40*E40</f>
        <v>47712</v>
      </c>
    </row>
    <row r="41" spans="1:9" ht="31.8" thickBot="1" x14ac:dyDescent="0.35">
      <c r="A41" s="41" t="s">
        <v>14</v>
      </c>
      <c r="B41" s="49" t="s">
        <v>32</v>
      </c>
      <c r="C41" s="49" t="s">
        <v>55</v>
      </c>
      <c r="D41" s="105"/>
      <c r="E41" s="44">
        <v>213</v>
      </c>
      <c r="F41" s="44">
        <v>9.2999999999999999E-2</v>
      </c>
      <c r="G41" s="72"/>
      <c r="H41" s="100"/>
      <c r="I41" s="111"/>
    </row>
    <row r="42" spans="1:9" ht="15.6" x14ac:dyDescent="0.3">
      <c r="A42" s="50"/>
      <c r="B42" s="51"/>
      <c r="C42" s="52" t="s">
        <v>56</v>
      </c>
      <c r="D42" s="52"/>
      <c r="E42" s="50"/>
      <c r="F42" s="50"/>
      <c r="G42" s="68"/>
      <c r="I42" s="57"/>
    </row>
    <row r="43" spans="1:9" ht="31.2" x14ac:dyDescent="0.3">
      <c r="A43" s="3" t="s">
        <v>15</v>
      </c>
      <c r="B43" s="2" t="s">
        <v>33</v>
      </c>
      <c r="C43" s="2" t="s">
        <v>51</v>
      </c>
      <c r="D43" s="5" t="s">
        <v>48</v>
      </c>
      <c r="E43" s="3">
        <v>453</v>
      </c>
      <c r="F43" s="3">
        <v>4.79</v>
      </c>
      <c r="H43" s="17"/>
      <c r="I43" s="17"/>
    </row>
    <row r="44" spans="1:9" ht="31.2" x14ac:dyDescent="0.3">
      <c r="A44" s="3" t="s">
        <v>16</v>
      </c>
      <c r="B44" s="2" t="s">
        <v>33</v>
      </c>
      <c r="C44" s="2" t="s">
        <v>52</v>
      </c>
      <c r="D44" s="5" t="s">
        <v>48</v>
      </c>
      <c r="E44" s="3">
        <v>453</v>
      </c>
      <c r="F44" s="3">
        <v>4.8099999999999996</v>
      </c>
      <c r="H44" s="17"/>
      <c r="I44" s="17"/>
    </row>
    <row r="45" spans="1:9" ht="15.6" x14ac:dyDescent="0.3">
      <c r="A45" s="3" t="s">
        <v>17</v>
      </c>
      <c r="B45" s="12"/>
      <c r="C45" s="2" t="s">
        <v>44</v>
      </c>
      <c r="D45" s="23" t="s">
        <v>76</v>
      </c>
      <c r="E45" s="3">
        <v>1</v>
      </c>
      <c r="F45" s="11"/>
      <c r="G45" s="4"/>
      <c r="H45" s="25">
        <v>123000</v>
      </c>
      <c r="I45" s="62">
        <f>H45*E45</f>
        <v>123000</v>
      </c>
    </row>
    <row r="46" spans="1:9" ht="15.6" x14ac:dyDescent="0.3">
      <c r="A46" s="86"/>
      <c r="B46" s="87"/>
      <c r="C46" s="85" t="s">
        <v>79</v>
      </c>
      <c r="D46" s="88"/>
      <c r="E46" s="86"/>
      <c r="F46" s="92"/>
      <c r="G46" s="91"/>
      <c r="H46" s="48"/>
      <c r="I46" s="84">
        <f>SUM(I27:I45)</f>
        <v>10277125.32</v>
      </c>
    </row>
    <row r="47" spans="1:9" ht="25.2" x14ac:dyDescent="0.3">
      <c r="A47" s="97" t="s">
        <v>67</v>
      </c>
      <c r="B47" s="97"/>
      <c r="C47" s="97"/>
      <c r="D47" s="97"/>
      <c r="E47" s="97"/>
      <c r="F47" s="97"/>
      <c r="G47" s="97"/>
    </row>
    <row r="48" spans="1:9" ht="46.8" x14ac:dyDescent="0.3">
      <c r="A48" s="8" t="s">
        <v>0</v>
      </c>
      <c r="B48" s="8" t="s">
        <v>18</v>
      </c>
      <c r="C48" s="8" t="s">
        <v>34</v>
      </c>
      <c r="D48" s="23" t="s">
        <v>74</v>
      </c>
      <c r="E48" s="3" t="s">
        <v>45</v>
      </c>
      <c r="F48" s="8" t="s">
        <v>46</v>
      </c>
      <c r="G48" s="30" t="s">
        <v>78</v>
      </c>
      <c r="H48" s="8" t="s">
        <v>71</v>
      </c>
      <c r="I48" s="8" t="s">
        <v>72</v>
      </c>
    </row>
    <row r="49" spans="1:10" ht="31.2" x14ac:dyDescent="0.3">
      <c r="A49" s="11"/>
      <c r="B49" s="12"/>
      <c r="C49" s="23" t="s">
        <v>60</v>
      </c>
      <c r="D49" s="23"/>
      <c r="E49" s="11"/>
      <c r="F49" s="3" t="s">
        <v>49</v>
      </c>
      <c r="G49" s="4"/>
    </row>
    <row r="50" spans="1:10" ht="15.6" customHeight="1" x14ac:dyDescent="0.3">
      <c r="A50" s="3" t="s">
        <v>1</v>
      </c>
      <c r="B50" s="9" t="s">
        <v>19</v>
      </c>
      <c r="C50" s="9" t="s">
        <v>69</v>
      </c>
      <c r="D50" s="23" t="s">
        <v>75</v>
      </c>
      <c r="E50" s="3">
        <v>25</v>
      </c>
      <c r="F50" s="3">
        <v>64.88</v>
      </c>
      <c r="G50" s="25">
        <f>F50*12.5*E50/1000</f>
        <v>20.274999999999999</v>
      </c>
      <c r="H50" s="25">
        <v>179000</v>
      </c>
      <c r="I50" s="25">
        <f>H50*G50</f>
        <v>3629224.9999999995</v>
      </c>
    </row>
    <row r="51" spans="1:10" ht="15.6" x14ac:dyDescent="0.3">
      <c r="A51" s="3" t="s">
        <v>2</v>
      </c>
      <c r="B51" s="9" t="s">
        <v>20</v>
      </c>
      <c r="C51" s="9" t="s">
        <v>36</v>
      </c>
      <c r="D51" s="23" t="s">
        <v>76</v>
      </c>
      <c r="E51" s="3">
        <v>288</v>
      </c>
      <c r="F51" s="3">
        <v>265</v>
      </c>
      <c r="G51" s="25"/>
      <c r="H51" s="25">
        <v>4240</v>
      </c>
      <c r="I51" s="25">
        <f>H51*E51</f>
        <v>1221120</v>
      </c>
    </row>
    <row r="52" spans="1:10" ht="16.2" thickBot="1" x14ac:dyDescent="0.35">
      <c r="A52" s="31" t="s">
        <v>3</v>
      </c>
      <c r="B52" s="32" t="s">
        <v>21</v>
      </c>
      <c r="C52" s="32" t="s">
        <v>37</v>
      </c>
      <c r="D52" s="55" t="s">
        <v>75</v>
      </c>
      <c r="E52" s="31">
        <v>576</v>
      </c>
      <c r="F52" s="31">
        <v>6.85</v>
      </c>
      <c r="G52" s="33">
        <f>F52*E52/1000</f>
        <v>3.9455999999999998</v>
      </c>
      <c r="H52" s="33">
        <v>289000</v>
      </c>
      <c r="I52" s="25">
        <f>H52*G52</f>
        <v>1140278.3999999999</v>
      </c>
    </row>
    <row r="53" spans="1:10" ht="15.6" x14ac:dyDescent="0.3">
      <c r="A53" s="36" t="s">
        <v>4</v>
      </c>
      <c r="B53" s="37" t="s">
        <v>22</v>
      </c>
      <c r="C53" s="37" t="s">
        <v>38</v>
      </c>
      <c r="D53" s="104" t="s">
        <v>77</v>
      </c>
      <c r="E53" s="101">
        <v>1151</v>
      </c>
      <c r="F53" s="38">
        <v>0.625</v>
      </c>
      <c r="G53" s="39"/>
      <c r="H53" s="98">
        <v>256.3</v>
      </c>
      <c r="I53" s="109">
        <f>H53*E53</f>
        <v>295001.3</v>
      </c>
      <c r="J53">
        <v>8</v>
      </c>
    </row>
    <row r="54" spans="1:10" ht="15.6" x14ac:dyDescent="0.3">
      <c r="A54" s="40" t="s">
        <v>5</v>
      </c>
      <c r="B54" s="9" t="s">
        <v>23</v>
      </c>
      <c r="C54" s="9" t="s">
        <v>53</v>
      </c>
      <c r="D54" s="112"/>
      <c r="E54" s="102"/>
      <c r="F54" s="3">
        <v>0.47099999999999997</v>
      </c>
      <c r="G54" s="25"/>
      <c r="H54" s="99"/>
      <c r="I54" s="110"/>
      <c r="J54">
        <v>8</v>
      </c>
    </row>
    <row r="55" spans="1:10" ht="16.2" thickBot="1" x14ac:dyDescent="0.35">
      <c r="A55" s="41" t="s">
        <v>6</v>
      </c>
      <c r="B55" s="42" t="s">
        <v>24</v>
      </c>
      <c r="C55" s="43" t="s">
        <v>73</v>
      </c>
      <c r="D55" s="105"/>
      <c r="E55" s="103"/>
      <c r="F55" s="44">
        <v>0.12</v>
      </c>
      <c r="G55" s="45"/>
      <c r="H55" s="100"/>
      <c r="I55" s="111"/>
      <c r="J55">
        <v>8</v>
      </c>
    </row>
    <row r="56" spans="1:10" ht="15.6" x14ac:dyDescent="0.3">
      <c r="A56" s="36" t="s">
        <v>7</v>
      </c>
      <c r="B56" s="47" t="s">
        <v>25</v>
      </c>
      <c r="C56" s="47" t="s">
        <v>40</v>
      </c>
      <c r="D56" s="104" t="s">
        <v>77</v>
      </c>
      <c r="E56" s="106">
        <v>1151</v>
      </c>
      <c r="F56" s="38">
        <v>0.76100000000000001</v>
      </c>
      <c r="G56" s="39"/>
      <c r="H56" s="98">
        <v>193.62</v>
      </c>
      <c r="I56" s="109">
        <f>H56*E56</f>
        <v>222856.62</v>
      </c>
      <c r="J56">
        <v>7</v>
      </c>
    </row>
    <row r="57" spans="1:10" ht="15.6" x14ac:dyDescent="0.3">
      <c r="A57" s="40" t="s">
        <v>8</v>
      </c>
      <c r="B57" s="2" t="s">
        <v>26</v>
      </c>
      <c r="C57" s="2" t="s">
        <v>41</v>
      </c>
      <c r="D57" s="112"/>
      <c r="E57" s="108"/>
      <c r="F57" s="3">
        <v>7.0000000000000007E-2</v>
      </c>
      <c r="G57" s="25"/>
      <c r="H57" s="99"/>
      <c r="I57" s="110"/>
      <c r="J57">
        <v>7</v>
      </c>
    </row>
    <row r="58" spans="1:10" ht="16.2" thickBot="1" x14ac:dyDescent="0.35">
      <c r="A58" s="41" t="s">
        <v>9</v>
      </c>
      <c r="B58" s="49" t="s">
        <v>27</v>
      </c>
      <c r="C58" s="49" t="s">
        <v>42</v>
      </c>
      <c r="D58" s="105"/>
      <c r="E58" s="107"/>
      <c r="F58" s="44">
        <v>0.04</v>
      </c>
      <c r="G58" s="45"/>
      <c r="H58" s="100"/>
      <c r="I58" s="111"/>
      <c r="J58">
        <v>7</v>
      </c>
    </row>
    <row r="59" spans="1:10" ht="15.6" x14ac:dyDescent="0.3">
      <c r="A59" s="34" t="s">
        <v>10</v>
      </c>
      <c r="B59" s="46" t="s">
        <v>28</v>
      </c>
      <c r="C59" s="46" t="s">
        <v>50</v>
      </c>
      <c r="D59" s="56" t="s">
        <v>76</v>
      </c>
      <c r="E59" s="34">
        <v>576</v>
      </c>
      <c r="F59" s="34">
        <v>0.23</v>
      </c>
      <c r="G59" s="35"/>
      <c r="H59" s="25">
        <v>69</v>
      </c>
      <c r="I59" s="25">
        <f>H59*E59</f>
        <v>39744</v>
      </c>
      <c r="J59">
        <v>5</v>
      </c>
    </row>
    <row r="60" spans="1:10" ht="15.6" x14ac:dyDescent="0.3">
      <c r="A60" s="3" t="s">
        <v>11</v>
      </c>
      <c r="B60" s="28" t="s">
        <v>29</v>
      </c>
      <c r="C60" s="2" t="s">
        <v>43</v>
      </c>
      <c r="D60" s="23" t="s">
        <v>76</v>
      </c>
      <c r="E60" s="3">
        <v>576</v>
      </c>
      <c r="F60" s="3">
        <v>0.42</v>
      </c>
      <c r="G60" s="25"/>
      <c r="H60" s="25">
        <v>86</v>
      </c>
      <c r="I60" s="25">
        <f>H60*E60</f>
        <v>49536</v>
      </c>
      <c r="J60">
        <v>6</v>
      </c>
    </row>
    <row r="61" spans="1:10" ht="31.2" x14ac:dyDescent="0.3">
      <c r="A61" s="11"/>
      <c r="B61" s="12"/>
      <c r="C61" s="16" t="s">
        <v>58</v>
      </c>
      <c r="D61" s="16"/>
      <c r="E61" s="11"/>
      <c r="F61" s="11"/>
      <c r="G61" s="25"/>
      <c r="H61" s="17"/>
      <c r="I61" s="17"/>
    </row>
    <row r="62" spans="1:10" ht="16.2" thickBot="1" x14ac:dyDescent="0.35">
      <c r="A62" s="31" t="s">
        <v>12</v>
      </c>
      <c r="B62" s="32" t="s">
        <v>30</v>
      </c>
      <c r="C62" s="32" t="s">
        <v>70</v>
      </c>
      <c r="D62" s="55" t="s">
        <v>75</v>
      </c>
      <c r="E62" s="31">
        <v>50</v>
      </c>
      <c r="F62" s="31">
        <v>29.5</v>
      </c>
      <c r="G62" s="33">
        <f>F62*E62/1000</f>
        <v>1.4750000000000001</v>
      </c>
      <c r="H62" s="25">
        <v>317000</v>
      </c>
      <c r="I62" s="25">
        <f>H62*G62</f>
        <v>467575</v>
      </c>
      <c r="J62">
        <v>4</v>
      </c>
    </row>
    <row r="63" spans="1:10" ht="31.2" x14ac:dyDescent="0.3">
      <c r="A63" s="58" t="s">
        <v>13</v>
      </c>
      <c r="B63" s="60" t="s">
        <v>31</v>
      </c>
      <c r="C63" s="47" t="s">
        <v>54</v>
      </c>
      <c r="D63" s="104" t="s">
        <v>77</v>
      </c>
      <c r="E63" s="106">
        <v>150</v>
      </c>
      <c r="F63" s="38">
        <v>1.26</v>
      </c>
      <c r="G63" s="98"/>
      <c r="H63" s="98">
        <v>224</v>
      </c>
      <c r="I63" s="109">
        <f>H63*E63</f>
        <v>33600</v>
      </c>
      <c r="J63">
        <v>9</v>
      </c>
    </row>
    <row r="64" spans="1:10" ht="31.8" thickBot="1" x14ac:dyDescent="0.35">
      <c r="A64" s="59" t="s">
        <v>14</v>
      </c>
      <c r="B64" s="61" t="s">
        <v>32</v>
      </c>
      <c r="C64" s="42" t="s">
        <v>55</v>
      </c>
      <c r="D64" s="105"/>
      <c r="E64" s="107"/>
      <c r="F64" s="44">
        <v>9.2999999999999999E-2</v>
      </c>
      <c r="G64" s="100"/>
      <c r="H64" s="100"/>
      <c r="I64" s="111"/>
      <c r="J64">
        <v>9</v>
      </c>
    </row>
    <row r="65" spans="1:9" ht="15.6" x14ac:dyDescent="0.3">
      <c r="A65" s="50"/>
      <c r="B65" s="51"/>
      <c r="C65" s="52" t="s">
        <v>56</v>
      </c>
      <c r="D65" s="52"/>
      <c r="E65" s="50"/>
      <c r="F65" s="50"/>
      <c r="G65" s="35"/>
    </row>
    <row r="66" spans="1:9" ht="31.2" x14ac:dyDescent="0.3">
      <c r="A66" s="3" t="s">
        <v>15</v>
      </c>
      <c r="B66" s="2" t="s">
        <v>33</v>
      </c>
      <c r="C66" s="2" t="s">
        <v>51</v>
      </c>
      <c r="D66" s="5" t="s">
        <v>48</v>
      </c>
      <c r="E66" s="3">
        <v>313</v>
      </c>
      <c r="F66" s="3">
        <v>4.79</v>
      </c>
      <c r="H66" s="17"/>
      <c r="I66" s="17"/>
    </row>
    <row r="67" spans="1:9" ht="31.2" x14ac:dyDescent="0.3">
      <c r="A67" s="3" t="s">
        <v>16</v>
      </c>
      <c r="B67" s="2" t="s">
        <v>33</v>
      </c>
      <c r="C67" s="2" t="s">
        <v>52</v>
      </c>
      <c r="D67" s="5" t="s">
        <v>48</v>
      </c>
      <c r="E67" s="3">
        <v>313</v>
      </c>
      <c r="F67" s="3">
        <v>4.8099999999999996</v>
      </c>
      <c r="H67" s="17"/>
      <c r="I67" s="17"/>
    </row>
    <row r="68" spans="1:9" ht="15.6" x14ac:dyDescent="0.3">
      <c r="A68" s="3" t="s">
        <v>17</v>
      </c>
      <c r="B68" s="12"/>
      <c r="C68" s="2" t="s">
        <v>44</v>
      </c>
      <c r="D68" s="23" t="s">
        <v>76</v>
      </c>
      <c r="E68" s="3">
        <v>1</v>
      </c>
      <c r="F68" s="11"/>
      <c r="G68" s="4"/>
      <c r="H68" s="25">
        <v>123000</v>
      </c>
      <c r="I68" s="62">
        <f>H68*E68</f>
        <v>123000</v>
      </c>
    </row>
    <row r="69" spans="1:9" ht="15.6" x14ac:dyDescent="0.3">
      <c r="A69" s="63"/>
      <c r="B69" s="64"/>
      <c r="C69" s="85" t="s">
        <v>79</v>
      </c>
      <c r="D69" s="64"/>
      <c r="E69" s="63"/>
      <c r="F69" s="65"/>
      <c r="G69" s="66"/>
      <c r="H69" s="48"/>
      <c r="I69" s="84">
        <f>SUM(I50:I68)</f>
        <v>7221936.3200000003</v>
      </c>
    </row>
    <row r="70" spans="1:9" ht="25.2" x14ac:dyDescent="0.3">
      <c r="A70" s="96" t="s">
        <v>68</v>
      </c>
      <c r="B70" s="96"/>
      <c r="C70" s="96"/>
      <c r="D70" s="96"/>
      <c r="E70" s="96"/>
      <c r="F70" s="96"/>
      <c r="G70" s="96"/>
    </row>
    <row r="71" spans="1:9" ht="46.8" x14ac:dyDescent="0.3">
      <c r="A71" s="8" t="s">
        <v>0</v>
      </c>
      <c r="B71" s="8" t="s">
        <v>18</v>
      </c>
      <c r="C71" s="8" t="s">
        <v>34</v>
      </c>
      <c r="D71" s="8"/>
      <c r="E71" s="3" t="s">
        <v>45</v>
      </c>
      <c r="F71" s="18" t="s">
        <v>46</v>
      </c>
      <c r="G71" s="3" t="s">
        <v>47</v>
      </c>
      <c r="H71" s="8" t="s">
        <v>71</v>
      </c>
      <c r="I71" s="8" t="s">
        <v>72</v>
      </c>
    </row>
    <row r="72" spans="1:9" ht="31.2" x14ac:dyDescent="0.3">
      <c r="A72" s="11"/>
      <c r="B72" s="12"/>
      <c r="C72" s="23" t="s">
        <v>60</v>
      </c>
      <c r="D72" s="23"/>
      <c r="E72" s="10"/>
      <c r="F72" s="7" t="s">
        <v>49</v>
      </c>
      <c r="G72" s="4"/>
      <c r="H72" s="17"/>
      <c r="I72" s="17"/>
    </row>
    <row r="73" spans="1:9" ht="27.6" customHeight="1" x14ac:dyDescent="0.3">
      <c r="A73" s="3" t="s">
        <v>1</v>
      </c>
      <c r="B73" s="2" t="s">
        <v>19</v>
      </c>
      <c r="C73" s="9" t="s">
        <v>69</v>
      </c>
      <c r="D73" s="23" t="s">
        <v>75</v>
      </c>
      <c r="E73" s="3">
        <v>16</v>
      </c>
      <c r="F73" s="6">
        <v>64.88</v>
      </c>
      <c r="G73" s="25">
        <f>F73*12.5*E73/1000</f>
        <v>12.976000000000001</v>
      </c>
      <c r="H73" s="25">
        <v>179000</v>
      </c>
      <c r="I73" s="25">
        <f>H73*G73</f>
        <v>2322704</v>
      </c>
    </row>
    <row r="74" spans="1:9" ht="15.6" x14ac:dyDescent="0.3">
      <c r="A74" s="3" t="s">
        <v>2</v>
      </c>
      <c r="B74" s="9" t="s">
        <v>20</v>
      </c>
      <c r="C74" s="9" t="s">
        <v>36</v>
      </c>
      <c r="D74" s="23" t="s">
        <v>76</v>
      </c>
      <c r="E74" s="3">
        <v>179</v>
      </c>
      <c r="F74" s="7">
        <v>265</v>
      </c>
      <c r="G74" s="4"/>
      <c r="H74" s="25">
        <v>4240</v>
      </c>
      <c r="I74" s="25">
        <f>H74*E74</f>
        <v>758960</v>
      </c>
    </row>
    <row r="75" spans="1:9" ht="16.2" thickBot="1" x14ac:dyDescent="0.35">
      <c r="A75" s="31" t="s">
        <v>3</v>
      </c>
      <c r="B75" s="32" t="s">
        <v>21</v>
      </c>
      <c r="C75" s="32" t="s">
        <v>37</v>
      </c>
      <c r="D75" s="55" t="s">
        <v>75</v>
      </c>
      <c r="E75" s="31">
        <v>358</v>
      </c>
      <c r="F75" s="67">
        <v>6.85</v>
      </c>
      <c r="G75" s="33">
        <f>F75*E75/1000</f>
        <v>2.4522999999999997</v>
      </c>
      <c r="H75" s="33">
        <v>289000</v>
      </c>
      <c r="I75" s="25">
        <f>H75*G75</f>
        <v>708714.7</v>
      </c>
    </row>
    <row r="76" spans="1:9" ht="15.6" x14ac:dyDescent="0.3">
      <c r="A76" s="36" t="s">
        <v>4</v>
      </c>
      <c r="B76" s="37" t="s">
        <v>22</v>
      </c>
      <c r="C76" s="37" t="s">
        <v>38</v>
      </c>
      <c r="D76" s="116" t="s">
        <v>77</v>
      </c>
      <c r="E76" s="119">
        <v>715</v>
      </c>
      <c r="F76" s="69">
        <v>0.625</v>
      </c>
      <c r="G76" s="70"/>
      <c r="H76" s="113">
        <v>256.3</v>
      </c>
      <c r="I76" s="109">
        <f>H76*E76</f>
        <v>183254.5</v>
      </c>
    </row>
    <row r="77" spans="1:9" ht="15.6" x14ac:dyDescent="0.3">
      <c r="A77" s="40" t="s">
        <v>5</v>
      </c>
      <c r="B77" s="9" t="s">
        <v>23</v>
      </c>
      <c r="C77" s="9" t="s">
        <v>53</v>
      </c>
      <c r="D77" s="117"/>
      <c r="E77" s="120"/>
      <c r="F77" s="7">
        <v>0.47099999999999997</v>
      </c>
      <c r="G77" s="4"/>
      <c r="H77" s="114"/>
      <c r="I77" s="110"/>
    </row>
    <row r="78" spans="1:9" ht="16.2" thickBot="1" x14ac:dyDescent="0.35">
      <c r="A78" s="41" t="s">
        <v>6</v>
      </c>
      <c r="B78" s="42" t="s">
        <v>24</v>
      </c>
      <c r="C78" s="43" t="s">
        <v>73</v>
      </c>
      <c r="D78" s="118"/>
      <c r="E78" s="121"/>
      <c r="F78" s="71">
        <v>0.12</v>
      </c>
      <c r="G78" s="72"/>
      <c r="H78" s="115"/>
      <c r="I78" s="111"/>
    </row>
    <row r="79" spans="1:9" ht="15.6" x14ac:dyDescent="0.3">
      <c r="A79" s="36" t="s">
        <v>7</v>
      </c>
      <c r="B79" s="47" t="s">
        <v>25</v>
      </c>
      <c r="C79" s="47" t="s">
        <v>40</v>
      </c>
      <c r="D79" s="116" t="s">
        <v>77</v>
      </c>
      <c r="E79" s="119">
        <v>715</v>
      </c>
      <c r="F79" s="74">
        <v>0.76100000000000001</v>
      </c>
      <c r="G79" s="70"/>
      <c r="H79" s="113">
        <v>193.62</v>
      </c>
      <c r="I79" s="109">
        <f>H79*E79</f>
        <v>138438.30000000002</v>
      </c>
    </row>
    <row r="80" spans="1:9" ht="15.6" x14ac:dyDescent="0.3">
      <c r="A80" s="40" t="s">
        <v>8</v>
      </c>
      <c r="B80" s="2" t="s">
        <v>26</v>
      </c>
      <c r="C80" s="2" t="s">
        <v>41</v>
      </c>
      <c r="D80" s="117"/>
      <c r="E80" s="120"/>
      <c r="F80" s="6">
        <v>7.0000000000000007E-2</v>
      </c>
      <c r="G80" s="4"/>
      <c r="H80" s="114"/>
      <c r="I80" s="110"/>
    </row>
    <row r="81" spans="1:9" ht="16.2" thickBot="1" x14ac:dyDescent="0.35">
      <c r="A81" s="41" t="s">
        <v>9</v>
      </c>
      <c r="B81" s="49" t="s">
        <v>27</v>
      </c>
      <c r="C81" s="49" t="s">
        <v>42</v>
      </c>
      <c r="D81" s="118"/>
      <c r="E81" s="121"/>
      <c r="F81" s="75">
        <v>0.04</v>
      </c>
      <c r="G81" s="72"/>
      <c r="H81" s="115"/>
      <c r="I81" s="111"/>
    </row>
    <row r="82" spans="1:9" ht="15.6" x14ac:dyDescent="0.3">
      <c r="A82" s="34" t="s">
        <v>10</v>
      </c>
      <c r="B82" s="46" t="s">
        <v>28</v>
      </c>
      <c r="C82" s="46" t="s">
        <v>50</v>
      </c>
      <c r="D82" s="56" t="s">
        <v>76</v>
      </c>
      <c r="E82" s="34">
        <v>358</v>
      </c>
      <c r="F82" s="73">
        <v>0.23</v>
      </c>
      <c r="G82" s="68"/>
      <c r="H82" s="35">
        <v>69</v>
      </c>
      <c r="I82" s="25">
        <f>H82*E82</f>
        <v>24702</v>
      </c>
    </row>
    <row r="83" spans="1:9" ht="15.6" x14ac:dyDescent="0.3">
      <c r="A83" s="3" t="s">
        <v>11</v>
      </c>
      <c r="B83" s="2" t="s">
        <v>29</v>
      </c>
      <c r="C83" s="2" t="s">
        <v>43</v>
      </c>
      <c r="D83" s="23" t="s">
        <v>76</v>
      </c>
      <c r="E83" s="3">
        <v>358</v>
      </c>
      <c r="F83" s="6">
        <v>0.42</v>
      </c>
      <c r="G83" s="4"/>
      <c r="H83" s="25">
        <v>86</v>
      </c>
      <c r="I83" s="25">
        <f>H83*E83</f>
        <v>30788</v>
      </c>
    </row>
    <row r="84" spans="1:9" ht="31.2" x14ac:dyDescent="0.3">
      <c r="A84" s="11"/>
      <c r="B84" s="12"/>
      <c r="C84" s="15" t="s">
        <v>58</v>
      </c>
      <c r="D84" s="16"/>
      <c r="E84" s="11"/>
      <c r="F84" s="10"/>
      <c r="G84" s="4"/>
      <c r="H84" s="17"/>
      <c r="I84" s="17"/>
    </row>
    <row r="85" spans="1:9" ht="16.2" thickBot="1" x14ac:dyDescent="0.35">
      <c r="A85" s="31" t="s">
        <v>12</v>
      </c>
      <c r="B85" s="32" t="s">
        <v>30</v>
      </c>
      <c r="C85" s="32" t="s">
        <v>70</v>
      </c>
      <c r="D85" s="55" t="s">
        <v>75</v>
      </c>
      <c r="E85" s="31">
        <v>32</v>
      </c>
      <c r="F85" s="67">
        <v>29.5</v>
      </c>
      <c r="G85" s="33">
        <f>F85*E85/1000</f>
        <v>0.94399999999999995</v>
      </c>
      <c r="H85" s="33">
        <v>317000</v>
      </c>
      <c r="I85" s="25">
        <f>H85*G85</f>
        <v>299248</v>
      </c>
    </row>
    <row r="86" spans="1:9" ht="31.2" x14ac:dyDescent="0.3">
      <c r="A86" s="36" t="s">
        <v>13</v>
      </c>
      <c r="B86" s="47" t="s">
        <v>31</v>
      </c>
      <c r="C86" s="47" t="s">
        <v>54</v>
      </c>
      <c r="D86" s="116" t="s">
        <v>77</v>
      </c>
      <c r="E86" s="119">
        <v>96</v>
      </c>
      <c r="F86" s="74">
        <v>1.26</v>
      </c>
      <c r="G86" s="70"/>
      <c r="H86" s="113">
        <v>224</v>
      </c>
      <c r="I86" s="109">
        <f>H86*E86</f>
        <v>21504</v>
      </c>
    </row>
    <row r="87" spans="1:9" ht="31.8" thickBot="1" x14ac:dyDescent="0.35">
      <c r="A87" s="41" t="s">
        <v>14</v>
      </c>
      <c r="B87" s="42" t="s">
        <v>32</v>
      </c>
      <c r="C87" s="42" t="s">
        <v>55</v>
      </c>
      <c r="D87" s="118"/>
      <c r="E87" s="121"/>
      <c r="F87" s="71">
        <v>9.2999999999999999E-2</v>
      </c>
      <c r="G87" s="72"/>
      <c r="H87" s="115"/>
      <c r="I87" s="111"/>
    </row>
    <row r="88" spans="1:9" ht="15.6" x14ac:dyDescent="0.3">
      <c r="A88" s="50"/>
      <c r="B88" s="51"/>
      <c r="C88" s="52" t="s">
        <v>56</v>
      </c>
      <c r="D88" s="52"/>
      <c r="E88" s="50"/>
      <c r="F88" s="76"/>
      <c r="G88" s="68"/>
      <c r="H88" s="57"/>
      <c r="I88" s="57"/>
    </row>
    <row r="89" spans="1:9" ht="31.2" x14ac:dyDescent="0.3">
      <c r="A89" s="3" t="s">
        <v>15</v>
      </c>
      <c r="B89" s="2" t="s">
        <v>33</v>
      </c>
      <c r="C89" s="2" t="s">
        <v>51</v>
      </c>
      <c r="D89" s="5" t="s">
        <v>48</v>
      </c>
      <c r="E89" s="3">
        <v>195</v>
      </c>
      <c r="F89" s="6">
        <v>4.79</v>
      </c>
      <c r="G89" s="5" t="s">
        <v>48</v>
      </c>
      <c r="H89" s="17"/>
      <c r="I89" s="17"/>
    </row>
    <row r="90" spans="1:9" ht="31.2" x14ac:dyDescent="0.3">
      <c r="A90" s="3" t="s">
        <v>16</v>
      </c>
      <c r="B90" s="2" t="s">
        <v>33</v>
      </c>
      <c r="C90" s="2" t="s">
        <v>52</v>
      </c>
      <c r="D90" s="5" t="s">
        <v>48</v>
      </c>
      <c r="E90" s="3">
        <v>195</v>
      </c>
      <c r="F90" s="6">
        <v>4.8099999999999996</v>
      </c>
      <c r="G90" s="5" t="s">
        <v>48</v>
      </c>
      <c r="H90" s="17"/>
      <c r="I90" s="17"/>
    </row>
    <row r="91" spans="1:9" ht="15.6" x14ac:dyDescent="0.3">
      <c r="A91" s="3" t="s">
        <v>17</v>
      </c>
      <c r="B91" s="12"/>
      <c r="C91" s="2" t="s">
        <v>44</v>
      </c>
      <c r="D91" s="2"/>
      <c r="E91" s="3">
        <v>1</v>
      </c>
      <c r="F91" s="10"/>
      <c r="G91" s="4"/>
      <c r="H91" s="25">
        <v>123000</v>
      </c>
      <c r="I91" s="25">
        <f>H91*E91</f>
        <v>123000</v>
      </c>
    </row>
    <row r="92" spans="1:9" ht="15.6" x14ac:dyDescent="0.3">
      <c r="A92" s="79"/>
      <c r="B92" s="80"/>
      <c r="C92" s="85" t="s">
        <v>79</v>
      </c>
      <c r="D92" s="81"/>
      <c r="E92" s="79"/>
      <c r="F92" s="82"/>
      <c r="G92" s="83"/>
      <c r="H92" s="48"/>
      <c r="I92" s="84">
        <f>SUM(I73:I91)</f>
        <v>4611313.5</v>
      </c>
    </row>
    <row r="93" spans="1:9" ht="15.6" x14ac:dyDescent="0.3">
      <c r="A93" s="79"/>
      <c r="B93" s="80"/>
      <c r="C93" s="85" t="s">
        <v>80</v>
      </c>
      <c r="D93" s="81"/>
      <c r="E93" s="79"/>
      <c r="F93" s="82"/>
      <c r="G93" s="83"/>
      <c r="H93" s="48"/>
      <c r="I93" s="95">
        <f>I92+I69+I46+I23</f>
        <v>32387500.460000001</v>
      </c>
    </row>
    <row r="94" spans="1:9" ht="15.6" x14ac:dyDescent="0.3">
      <c r="A94" s="79"/>
      <c r="B94" s="80"/>
      <c r="C94" s="85"/>
      <c r="D94" s="81"/>
      <c r="E94" s="79"/>
      <c r="F94" s="82"/>
      <c r="G94" s="83"/>
      <c r="H94" s="48"/>
      <c r="I94" s="95"/>
    </row>
    <row r="96" spans="1:9" ht="20.399999999999999" x14ac:dyDescent="0.3">
      <c r="B96" s="29"/>
      <c r="C96" s="24" t="s">
        <v>61</v>
      </c>
      <c r="D96" s="24"/>
      <c r="E96" s="24">
        <f>226.24+226.24+156.39+97.2</f>
        <v>706.07</v>
      </c>
      <c r="F96" s="17"/>
      <c r="G96" s="17"/>
      <c r="H96" s="17"/>
      <c r="I96" s="17"/>
    </row>
    <row r="97" spans="2:10" ht="43.2" x14ac:dyDescent="0.3">
      <c r="B97" s="8" t="s">
        <v>18</v>
      </c>
      <c r="C97" s="8" t="s">
        <v>34</v>
      </c>
      <c r="D97" s="8"/>
      <c r="E97" s="19" t="s">
        <v>59</v>
      </c>
      <c r="F97" s="20" t="s">
        <v>46</v>
      </c>
      <c r="G97" s="20" t="s">
        <v>62</v>
      </c>
      <c r="H97" s="20" t="s">
        <v>63</v>
      </c>
      <c r="I97" s="27" t="s">
        <v>64</v>
      </c>
    </row>
    <row r="98" spans="2:10" ht="15.6" x14ac:dyDescent="0.3">
      <c r="B98" s="9" t="s">
        <v>19</v>
      </c>
      <c r="C98" s="2" t="s">
        <v>35</v>
      </c>
      <c r="D98" s="2"/>
      <c r="E98" s="3">
        <f>SUM(E4+E73)</f>
        <v>52</v>
      </c>
      <c r="F98" s="3">
        <v>64.88</v>
      </c>
      <c r="G98" s="25">
        <f>F98*E98*12.5/1000</f>
        <v>42.171999999999997</v>
      </c>
      <c r="H98" s="17"/>
      <c r="I98" s="17"/>
    </row>
    <row r="99" spans="2:10" ht="15.6" x14ac:dyDescent="0.3">
      <c r="B99" s="21" t="s">
        <v>20</v>
      </c>
      <c r="C99" s="9" t="s">
        <v>36</v>
      </c>
      <c r="D99" s="9"/>
      <c r="E99" s="3">
        <f t="shared" ref="E99:E108" si="0">SUM(E5,E28,E51,E74)</f>
        <v>1285</v>
      </c>
      <c r="F99" s="3">
        <v>265</v>
      </c>
      <c r="G99" s="25">
        <f>F99*E99</f>
        <v>340525</v>
      </c>
      <c r="H99" s="17"/>
      <c r="I99" s="17"/>
    </row>
    <row r="100" spans="2:10" ht="15.6" x14ac:dyDescent="0.3">
      <c r="B100" s="9" t="s">
        <v>21</v>
      </c>
      <c r="C100" s="9" t="s">
        <v>37</v>
      </c>
      <c r="D100" s="9"/>
      <c r="E100" s="3">
        <f t="shared" si="0"/>
        <v>2570</v>
      </c>
      <c r="F100" s="3">
        <v>6.85</v>
      </c>
      <c r="G100" s="25">
        <f>F100*E100</f>
        <v>17604.5</v>
      </c>
      <c r="H100" s="17"/>
      <c r="I100" s="17"/>
    </row>
    <row r="101" spans="2:10" ht="15.6" x14ac:dyDescent="0.3">
      <c r="B101" s="2" t="s">
        <v>22</v>
      </c>
      <c r="C101" s="2" t="s">
        <v>38</v>
      </c>
      <c r="D101" s="2"/>
      <c r="E101" s="3">
        <f t="shared" si="0"/>
        <v>5138</v>
      </c>
      <c r="F101" s="3">
        <v>0.625</v>
      </c>
      <c r="G101" s="25">
        <f t="shared" ref="G101:G115" si="1">F101*E101</f>
        <v>3211.25</v>
      </c>
      <c r="H101" s="17"/>
      <c r="I101" s="17"/>
      <c r="J101">
        <v>8</v>
      </c>
    </row>
    <row r="102" spans="2:10" ht="15.6" x14ac:dyDescent="0.3">
      <c r="B102" s="9" t="s">
        <v>23</v>
      </c>
      <c r="C102" s="9" t="s">
        <v>53</v>
      </c>
      <c r="D102" s="9"/>
      <c r="E102" s="3">
        <f t="shared" si="0"/>
        <v>1636</v>
      </c>
      <c r="F102" s="3">
        <v>0.47099999999999997</v>
      </c>
      <c r="G102" s="25">
        <f t="shared" si="1"/>
        <v>770.55599999999993</v>
      </c>
      <c r="H102" s="17"/>
      <c r="I102" s="17"/>
      <c r="J102">
        <v>8</v>
      </c>
    </row>
    <row r="103" spans="2:10" ht="15.6" x14ac:dyDescent="0.3">
      <c r="B103" s="9" t="s">
        <v>24</v>
      </c>
      <c r="C103" s="9" t="s">
        <v>39</v>
      </c>
      <c r="D103" s="9"/>
      <c r="E103" s="77">
        <f t="shared" si="0"/>
        <v>3271</v>
      </c>
      <c r="F103" s="3">
        <v>0.12</v>
      </c>
      <c r="G103" s="25">
        <f t="shared" si="1"/>
        <v>392.52</v>
      </c>
      <c r="H103" s="17"/>
      <c r="I103" s="17"/>
      <c r="J103">
        <v>8</v>
      </c>
    </row>
    <row r="104" spans="2:10" ht="15.6" x14ac:dyDescent="0.3">
      <c r="B104" s="9" t="s">
        <v>25</v>
      </c>
      <c r="C104" s="9" t="s">
        <v>40</v>
      </c>
      <c r="D104" s="9"/>
      <c r="E104" s="3">
        <f t="shared" si="0"/>
        <v>5138</v>
      </c>
      <c r="F104" s="3">
        <v>0.76100000000000001</v>
      </c>
      <c r="G104" s="25">
        <f t="shared" si="1"/>
        <v>3910.018</v>
      </c>
      <c r="H104" s="17"/>
      <c r="I104" s="17"/>
      <c r="J104">
        <v>7</v>
      </c>
    </row>
    <row r="105" spans="2:10" ht="15.6" x14ac:dyDescent="0.3">
      <c r="B105" s="2" t="s">
        <v>26</v>
      </c>
      <c r="C105" s="2" t="s">
        <v>41</v>
      </c>
      <c r="D105" s="2"/>
      <c r="E105" s="77">
        <f t="shared" si="0"/>
        <v>1636</v>
      </c>
      <c r="F105" s="3">
        <v>7.0000000000000007E-2</v>
      </c>
      <c r="G105" s="25">
        <f t="shared" si="1"/>
        <v>114.52000000000001</v>
      </c>
      <c r="H105" s="17"/>
      <c r="I105" s="17"/>
      <c r="J105">
        <v>7</v>
      </c>
    </row>
    <row r="106" spans="2:10" ht="15.6" x14ac:dyDescent="0.3">
      <c r="B106" s="2" t="s">
        <v>27</v>
      </c>
      <c r="C106" s="2" t="s">
        <v>42</v>
      </c>
      <c r="D106" s="2"/>
      <c r="E106" s="77">
        <f t="shared" si="0"/>
        <v>1636</v>
      </c>
      <c r="F106" s="3">
        <v>0.04</v>
      </c>
      <c r="G106" s="25">
        <f t="shared" si="1"/>
        <v>65.44</v>
      </c>
      <c r="H106" s="17"/>
      <c r="I106" s="17"/>
      <c r="J106">
        <v>7</v>
      </c>
    </row>
    <row r="107" spans="2:10" ht="15.6" x14ac:dyDescent="0.3">
      <c r="B107" s="2" t="s">
        <v>28</v>
      </c>
      <c r="C107" s="2" t="s">
        <v>50</v>
      </c>
      <c r="D107" s="2"/>
      <c r="E107" s="3">
        <f t="shared" si="0"/>
        <v>2570</v>
      </c>
      <c r="F107" s="3">
        <v>0.23</v>
      </c>
      <c r="G107" s="25">
        <f t="shared" si="1"/>
        <v>591.1</v>
      </c>
      <c r="H107" s="17"/>
      <c r="I107" s="17"/>
      <c r="J107">
        <v>5</v>
      </c>
    </row>
    <row r="108" spans="2:10" ht="15.6" x14ac:dyDescent="0.3">
      <c r="B108" s="2" t="s">
        <v>29</v>
      </c>
      <c r="C108" s="2" t="s">
        <v>57</v>
      </c>
      <c r="D108" s="2"/>
      <c r="E108" s="3">
        <f t="shared" si="0"/>
        <v>2570</v>
      </c>
      <c r="F108" s="3">
        <v>0.42</v>
      </c>
      <c r="G108" s="25">
        <f t="shared" si="1"/>
        <v>1079.3999999999999</v>
      </c>
      <c r="H108" s="17"/>
      <c r="I108" s="17"/>
      <c r="J108">
        <v>6</v>
      </c>
    </row>
    <row r="109" spans="2:10" ht="31.2" x14ac:dyDescent="0.3">
      <c r="C109" s="15" t="s">
        <v>58</v>
      </c>
      <c r="D109" s="15"/>
      <c r="E109" s="3"/>
      <c r="F109" s="26"/>
      <c r="G109" s="25"/>
      <c r="H109" s="17"/>
      <c r="I109" s="17"/>
    </row>
    <row r="110" spans="2:10" ht="15.6" x14ac:dyDescent="0.3">
      <c r="B110" s="2" t="s">
        <v>30</v>
      </c>
      <c r="C110" s="28" t="s">
        <v>70</v>
      </c>
      <c r="D110" s="28"/>
      <c r="E110" s="3">
        <f>SUM(E16,E39,E62,E85)</f>
        <v>224</v>
      </c>
      <c r="F110" s="3">
        <v>29.5</v>
      </c>
      <c r="G110" s="25">
        <f t="shared" si="1"/>
        <v>6608</v>
      </c>
      <c r="H110" s="17"/>
      <c r="I110" s="17"/>
      <c r="J110">
        <v>4</v>
      </c>
    </row>
    <row r="111" spans="2:10" ht="31.2" x14ac:dyDescent="0.3">
      <c r="B111" s="9" t="s">
        <v>31</v>
      </c>
      <c r="C111" s="2" t="s">
        <v>54</v>
      </c>
      <c r="D111" s="2"/>
      <c r="E111" s="3">
        <f>SUM(E17,E40,E63,E86)</f>
        <v>672</v>
      </c>
      <c r="F111" s="3">
        <v>1.26</v>
      </c>
      <c r="G111" s="25">
        <f t="shared" si="1"/>
        <v>846.72</v>
      </c>
      <c r="H111" s="17"/>
      <c r="I111" s="17"/>
      <c r="J111">
        <v>9</v>
      </c>
    </row>
    <row r="112" spans="2:10" ht="31.2" x14ac:dyDescent="0.3">
      <c r="B112" s="2" t="s">
        <v>32</v>
      </c>
      <c r="C112" s="2" t="s">
        <v>55</v>
      </c>
      <c r="D112" s="2"/>
      <c r="E112" s="3">
        <f>SUM(E18,E41,E64,E87)</f>
        <v>213</v>
      </c>
      <c r="F112" s="3">
        <v>9.2999999999999999E-2</v>
      </c>
      <c r="G112" s="25">
        <f t="shared" si="1"/>
        <v>19.809000000000001</v>
      </c>
      <c r="H112" s="17"/>
      <c r="I112" s="17"/>
      <c r="J112">
        <v>9</v>
      </c>
    </row>
    <row r="113" spans="2:9" ht="15.6" x14ac:dyDescent="0.3">
      <c r="C113" s="15" t="s">
        <v>56</v>
      </c>
      <c r="D113" s="15"/>
      <c r="E113" s="3"/>
      <c r="F113" s="26"/>
      <c r="G113" s="25"/>
      <c r="H113" s="17"/>
      <c r="I113" s="17"/>
    </row>
    <row r="114" spans="2:9" ht="31.2" x14ac:dyDescent="0.3">
      <c r="B114" s="2" t="s">
        <v>33</v>
      </c>
      <c r="C114" s="2" t="s">
        <v>51</v>
      </c>
      <c r="D114" s="2"/>
      <c r="E114" s="3">
        <f>SUM(E20,E43,E66,E89)</f>
        <v>1414</v>
      </c>
      <c r="F114" s="3">
        <v>4.79</v>
      </c>
      <c r="G114" s="25">
        <f t="shared" si="1"/>
        <v>6773.06</v>
      </c>
      <c r="H114" s="17"/>
      <c r="I114" s="17"/>
    </row>
    <row r="115" spans="2:9" ht="31.2" x14ac:dyDescent="0.3">
      <c r="B115" s="2" t="s">
        <v>33</v>
      </c>
      <c r="C115" s="2" t="s">
        <v>52</v>
      </c>
      <c r="D115" s="2"/>
      <c r="E115" s="3">
        <f>SUM(E21,E44,E67,E90)</f>
        <v>1414</v>
      </c>
      <c r="F115" s="3">
        <v>4.8099999999999996</v>
      </c>
      <c r="G115" s="25">
        <f t="shared" si="1"/>
        <v>6801.3399999999992</v>
      </c>
      <c r="H115" s="17"/>
      <c r="I115" s="17"/>
    </row>
    <row r="116" spans="2:9" ht="15.6" x14ac:dyDescent="0.3">
      <c r="C116" s="2" t="s">
        <v>44</v>
      </c>
      <c r="D116" s="2"/>
      <c r="E116" s="3">
        <f>SUM(E22,E45,E68,E91)</f>
        <v>4</v>
      </c>
      <c r="F116" s="26"/>
      <c r="G116" s="25"/>
      <c r="H116" s="17"/>
      <c r="I116" s="17"/>
    </row>
  </sheetData>
  <mergeCells count="50">
    <mergeCell ref="I7:I9"/>
    <mergeCell ref="I33:I35"/>
    <mergeCell ref="I10:I12"/>
    <mergeCell ref="I40:I41"/>
    <mergeCell ref="I17:I18"/>
    <mergeCell ref="D40:D41"/>
    <mergeCell ref="H30:H32"/>
    <mergeCell ref="H33:H35"/>
    <mergeCell ref="H40:H41"/>
    <mergeCell ref="I30:I32"/>
    <mergeCell ref="D7:D9"/>
    <mergeCell ref="D10:D12"/>
    <mergeCell ref="D17:D18"/>
    <mergeCell ref="D30:D32"/>
    <mergeCell ref="D33:D35"/>
    <mergeCell ref="D76:D78"/>
    <mergeCell ref="D79:D81"/>
    <mergeCell ref="E76:E78"/>
    <mergeCell ref="E79:E81"/>
    <mergeCell ref="D86:D87"/>
    <mergeCell ref="E86:E87"/>
    <mergeCell ref="I63:I64"/>
    <mergeCell ref="H76:H78"/>
    <mergeCell ref="H79:H81"/>
    <mergeCell ref="H86:H87"/>
    <mergeCell ref="I76:I78"/>
    <mergeCell ref="I79:I81"/>
    <mergeCell ref="I86:I87"/>
    <mergeCell ref="I53:I55"/>
    <mergeCell ref="E56:E58"/>
    <mergeCell ref="H56:H58"/>
    <mergeCell ref="I56:I58"/>
    <mergeCell ref="D53:D55"/>
    <mergeCell ref="D56:D58"/>
    <mergeCell ref="A1:G1"/>
    <mergeCell ref="A24:G24"/>
    <mergeCell ref="A47:G47"/>
    <mergeCell ref="A70:G70"/>
    <mergeCell ref="H53:H55"/>
    <mergeCell ref="E53:E55"/>
    <mergeCell ref="D63:D64"/>
    <mergeCell ref="E63:E64"/>
    <mergeCell ref="G63:G64"/>
    <mergeCell ref="H63:H64"/>
    <mergeCell ref="H7:H9"/>
    <mergeCell ref="H10:H12"/>
    <mergeCell ref="H17:H18"/>
    <mergeCell ref="E7:E9"/>
    <mergeCell ref="E10:E12"/>
    <mergeCell ref="E17:E18"/>
  </mergeCells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2023-10-31T09:07:48Z</dcterms:created>
  <dcterms:modified xsi:type="dcterms:W3CDTF">2023-11-14T06:07:01Z</dcterms:modified>
</cp:coreProperties>
</file>