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НТПК\"/>
    </mc:Choice>
  </mc:AlternateContent>
  <xr:revisionPtr revIDLastSave="0" documentId="13_ncr:1_{3579A186-7F67-497B-AD05-E90441A04208}" xr6:coauthVersionLast="47" xr6:coauthVersionMax="47" xr10:uidLastSave="{00000000-0000-0000-0000-000000000000}"/>
  <bookViews>
    <workbookView xWindow="28680" yWindow="-120" windowWidth="29040" windowHeight="15840" xr2:uid="{1F40E0FE-2968-4448-B0EE-8FB2F941B55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F28" i="1"/>
  <c r="F27" i="1"/>
  <c r="F14" i="1"/>
  <c r="F26" i="1"/>
  <c r="F30" i="1" l="1"/>
  <c r="I11" i="1" l="1"/>
  <c r="I12" i="1"/>
  <c r="I3" i="1"/>
  <c r="I4" i="1"/>
  <c r="I5" i="1"/>
  <c r="I6" i="1"/>
  <c r="I7" i="1"/>
  <c r="I8" i="1"/>
  <c r="I9" i="1"/>
  <c r="I10" i="1"/>
  <c r="I18" i="1"/>
  <c r="I19" i="1"/>
  <c r="I20" i="1"/>
  <c r="I21" i="1"/>
  <c r="I22" i="1"/>
  <c r="I23" i="1"/>
  <c r="I24" i="1"/>
  <c r="I25" i="1"/>
  <c r="H17" i="1"/>
  <c r="H3" i="1"/>
  <c r="I17" i="1"/>
  <c r="F18" i="1" l="1"/>
  <c r="F19" i="1"/>
  <c r="F20" i="1"/>
  <c r="F21" i="1"/>
  <c r="F22" i="1"/>
  <c r="F23" i="1"/>
  <c r="F24" i="1"/>
  <c r="F25" i="1"/>
  <c r="F17" i="1"/>
  <c r="F12" i="1"/>
  <c r="F13" i="1" s="1"/>
  <c r="F15" i="1" s="1"/>
  <c r="F4" i="1"/>
  <c r="F5" i="1"/>
  <c r="F6" i="1"/>
  <c r="F7" i="1"/>
  <c r="F8" i="1"/>
  <c r="F9" i="1"/>
  <c r="F10" i="1"/>
  <c r="F11" i="1"/>
  <c r="F3" i="1"/>
</calcChain>
</file>

<file path=xl/sharedStrings.xml><?xml version="1.0" encoding="utf-8"?>
<sst xmlns="http://schemas.openxmlformats.org/spreadsheetml/2006/main" count="57" uniqueCount="36">
  <si>
    <t>№</t>
  </si>
  <si>
    <t>Товары (работы, услуги)</t>
  </si>
  <si>
    <t>Шпала железобетонная, Ш1 1-й сорт с доставкой ж/д транспортом до ст Мытищи код 234808)</t>
  </si>
  <si>
    <t>Подкладка КБ-65 (справочно 934 шт.)</t>
  </si>
  <si>
    <t>Накладка 1Р-65 (справочно 82 шт.)</t>
  </si>
  <si>
    <t>Прокладка подрельсоеая ЦП-143</t>
  </si>
  <si>
    <t>Прокладка ЦП-328</t>
  </si>
  <si>
    <t>Болт закладной М22х175 в сборе (справочно 1868 шт.)</t>
  </si>
  <si>
    <t>Болт клеммный М22х75 е сборе (справочно 1868 шт.)</t>
  </si>
  <si>
    <t>Болт стыковой М27х160 в сборе (справочно 246 шт.)</t>
  </si>
  <si>
    <t>Кол-во</t>
  </si>
  <si>
    <t>ЕД.</t>
  </si>
  <si>
    <t>т</t>
  </si>
  <si>
    <t>шт</t>
  </si>
  <si>
    <t>Цена с НДС</t>
  </si>
  <si>
    <t>Сумма с НДС</t>
  </si>
  <si>
    <t>Путь 3,4</t>
  </si>
  <si>
    <t>Шпала железобетонная, Ш1 1-й сорт (с доставкой ж/д транспортом до ст.Мытищи код 234808)</t>
  </si>
  <si>
    <t>Подкладка КБ-65 (справочно 462 шт.)</t>
  </si>
  <si>
    <t>Накладка 1Р-65 (справочно 64 шт.)</t>
  </si>
  <si>
    <t>Прокладка подрельсовая ЦП-143</t>
  </si>
  <si>
    <t>Болт закладной М22х175 в сборе (справочно 924 шт.)</t>
  </si>
  <si>
    <t>Болт клеммный М22х75 в сборе (справочно 924 шт.)</t>
  </si>
  <si>
    <t>Болт стыковой М27х160 в сборе (справочно 192 шт.)</t>
  </si>
  <si>
    <t>1,2 путь ( без внутрицеховых шпал и креплений)</t>
  </si>
  <si>
    <t>дата поставки</t>
  </si>
  <si>
    <t>остаток шт</t>
  </si>
  <si>
    <t>Остаток руб.</t>
  </si>
  <si>
    <t>Аванс руб.</t>
  </si>
  <si>
    <t>ИТОГО руб.</t>
  </si>
  <si>
    <t>Рельсы Р-65 НТ260, L-12,6 м (41 шт.)</t>
  </si>
  <si>
    <t>Рельсы Р-65 НТ260, L-12,5 м (32 шт.)</t>
  </si>
  <si>
    <t>поставленное кол-во</t>
  </si>
  <si>
    <t>19.12.2023,21.12.2023</t>
  </si>
  <si>
    <t xml:space="preserve">ИТОГО остаток спец. 3,4 </t>
  </si>
  <si>
    <t>Упор внутрицеховой УР-1 Р-65 ПС 54.00.000 (компл)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</si>
</sst>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_-;\-* #,##0.000_-;_-* &quot;-&quot;??_-;_-@_-"/>
    <numFmt numFmtId="165" formatCode="_-* #,##0.00\ _₽_-;\-* #,##0.00\ _₽_-;_-* &quot;-&quot;??\ _₽_-;_-@_-"/>
    <numFmt numFmtId="166" formatCode="_-* #,##0_-;\-* #,##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9.5"/>
      <name val="Arial"/>
      <family val="2"/>
      <charset val="204"/>
    </font>
    <font>
      <sz val="8"/>
      <name val="Arial"/>
      <family val="2"/>
      <charset val="204"/>
    </font>
    <font>
      <sz val="6.5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  <font>
      <sz val="9.5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</cellStyleXfs>
  <cellXfs count="39">
    <xf numFmtId="0" fontId="0" fillId="0" borderId="0" xfId="0"/>
    <xf numFmtId="0" fontId="4" fillId="0" borderId="1" xfId="2" applyNumberFormat="1" applyFont="1" applyFill="1" applyBorder="1" applyAlignment="1" applyProtection="1">
      <alignment horizontal="left"/>
    </xf>
    <xf numFmtId="0" fontId="4" fillId="0" borderId="1" xfId="2" applyNumberFormat="1" applyFont="1" applyFill="1" applyBorder="1" applyAlignment="1" applyProtection="1">
      <alignment horizontal="left" indent="10"/>
    </xf>
    <xf numFmtId="43" fontId="4" fillId="0" borderId="1" xfId="1" applyFont="1" applyFill="1" applyBorder="1" applyAlignment="1" applyProtection="1">
      <alignment horizontal="center" vertical="center"/>
    </xf>
    <xf numFmtId="43" fontId="5" fillId="0" borderId="1" xfId="1" applyFont="1" applyFill="1" applyBorder="1" applyAlignment="1" applyProtection="1">
      <alignment horizontal="center" vertical="center"/>
    </xf>
    <xf numFmtId="43" fontId="4" fillId="0" borderId="2" xfId="1" applyFont="1" applyFill="1" applyBorder="1" applyAlignment="1" applyProtection="1">
      <alignment horizontal="center" vertical="center"/>
    </xf>
    <xf numFmtId="43" fontId="0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1" xfId="2" applyNumberFormat="1" applyFont="1" applyFill="1" applyBorder="1" applyAlignment="1" applyProtection="1">
      <alignment horizontal="left"/>
    </xf>
    <xf numFmtId="0" fontId="8" fillId="0" borderId="1" xfId="2" applyNumberFormat="1" applyFont="1" applyFill="1" applyBorder="1" applyAlignment="1" applyProtection="1">
      <alignment horizontal="left" vertical="top"/>
    </xf>
    <xf numFmtId="0" fontId="8" fillId="0" borderId="1" xfId="2" applyNumberFormat="1" applyFont="1" applyFill="1" applyBorder="1" applyAlignment="1" applyProtection="1">
      <alignment horizontal="left" wrapText="1"/>
    </xf>
    <xf numFmtId="0" fontId="8" fillId="0" borderId="1" xfId="2" applyNumberFormat="1" applyFont="1" applyFill="1" applyBorder="1" applyAlignment="1" applyProtection="1">
      <alignment horizontal="center" vertical="top"/>
    </xf>
    <xf numFmtId="0" fontId="8" fillId="0" borderId="1" xfId="2" applyNumberFormat="1" applyFont="1" applyFill="1" applyBorder="1" applyAlignment="1" applyProtection="1">
      <alignment horizontal="center" vertical="center"/>
    </xf>
    <xf numFmtId="43" fontId="8" fillId="0" borderId="1" xfId="1" applyFont="1" applyFill="1" applyBorder="1" applyAlignment="1" applyProtection="1">
      <alignment horizontal="left" indent="1"/>
    </xf>
    <xf numFmtId="43" fontId="8" fillId="0" borderId="1" xfId="1" applyFont="1" applyFill="1" applyBorder="1" applyAlignment="1" applyProtection="1">
      <alignment horizontal="right"/>
    </xf>
    <xf numFmtId="43" fontId="9" fillId="0" borderId="1" xfId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43" fontId="8" fillId="0" borderId="1" xfId="1" applyFont="1" applyFill="1" applyBorder="1" applyAlignment="1" applyProtection="1">
      <alignment horizontal="center" vertical="center"/>
    </xf>
    <xf numFmtId="43" fontId="8" fillId="0" borderId="2" xfId="1" applyFont="1" applyFill="1" applyBorder="1" applyAlignment="1" applyProtection="1">
      <alignment horizontal="center" vertical="center"/>
    </xf>
    <xf numFmtId="0" fontId="8" fillId="0" borderId="3" xfId="2" applyNumberFormat="1" applyFont="1" applyFill="1" applyBorder="1" applyAlignment="1" applyProtection="1">
      <alignment horizontal="center" vertical="top"/>
    </xf>
    <xf numFmtId="14" fontId="8" fillId="0" borderId="2" xfId="1" applyNumberFormat="1" applyFont="1" applyFill="1" applyBorder="1" applyAlignment="1" applyProtection="1">
      <alignment horizontal="center" vertical="center"/>
    </xf>
    <xf numFmtId="164" fontId="8" fillId="0" borderId="2" xfId="1" applyNumberFormat="1" applyFont="1" applyFill="1" applyBorder="1" applyAlignment="1" applyProtection="1">
      <alignment horizontal="center" vertical="center"/>
    </xf>
    <xf numFmtId="164" fontId="8" fillId="0" borderId="1" xfId="1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center" vertical="top"/>
    </xf>
    <xf numFmtId="0" fontId="8" fillId="0" borderId="0" xfId="2" applyNumberFormat="1" applyFont="1" applyFill="1" applyBorder="1" applyAlignment="1" applyProtection="1">
      <alignment horizontal="left" vertical="top"/>
    </xf>
    <xf numFmtId="43" fontId="0" fillId="0" borderId="0" xfId="1" applyFont="1" applyBorder="1" applyAlignment="1">
      <alignment horizontal="center" vertical="center"/>
    </xf>
    <xf numFmtId="43" fontId="10" fillId="0" borderId="0" xfId="1" applyFont="1" applyFill="1" applyBorder="1" applyAlignment="1" applyProtection="1">
      <alignment horizontal="center" vertical="center"/>
    </xf>
    <xf numFmtId="0" fontId="0" fillId="0" borderId="0" xfId="0" applyBorder="1"/>
    <xf numFmtId="43" fontId="0" fillId="0" borderId="0" xfId="1" applyFont="1" applyBorder="1"/>
    <xf numFmtId="0" fontId="8" fillId="0" borderId="0" xfId="2" applyNumberFormat="1" applyFont="1" applyFill="1" applyBorder="1" applyAlignment="1" applyProtection="1">
      <alignment horizontal="center" vertical="top"/>
    </xf>
    <xf numFmtId="14" fontId="8" fillId="0" borderId="1" xfId="1" applyNumberFormat="1" applyFont="1" applyFill="1" applyBorder="1" applyAlignment="1" applyProtection="1">
      <alignment horizontal="center" vertical="center"/>
    </xf>
    <xf numFmtId="43" fontId="9" fillId="0" borderId="1" xfId="1" applyFont="1" applyFill="1" applyBorder="1" applyAlignment="1" applyProtection="1">
      <alignment horizontal="center" vertical="center" wrapText="1"/>
    </xf>
    <xf numFmtId="14" fontId="0" fillId="0" borderId="0" xfId="0" applyNumberFormat="1" applyBorder="1"/>
    <xf numFmtId="43" fontId="2" fillId="0" borderId="0" xfId="1" applyFont="1" applyAlignment="1">
      <alignment horizontal="center" vertical="center"/>
    </xf>
    <xf numFmtId="165" fontId="0" fillId="0" borderId="0" xfId="0" applyNumberFormat="1"/>
    <xf numFmtId="43" fontId="0" fillId="0" borderId="0" xfId="1" applyFont="1"/>
    <xf numFmtId="166" fontId="8" fillId="0" borderId="2" xfId="1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left" vertical="top"/>
    </xf>
    <xf numFmtId="165" fontId="0" fillId="0" borderId="0" xfId="0" applyNumberFormat="1" applyBorder="1"/>
  </cellXfs>
  <cellStyles count="3">
    <cellStyle name="Обычный" xfId="0" builtinId="0"/>
    <cellStyle name="Обычный_Лист1" xfId="2" xr:uid="{AF4C60F1-8122-4ED2-B2A1-F7CC7A90419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E7D9-9BF1-4827-80BE-EE250DF8F480}">
  <dimension ref="A1:M32"/>
  <sheetViews>
    <sheetView tabSelected="1" workbookViewId="0">
      <selection activeCell="F30" sqref="F30"/>
    </sheetView>
  </sheetViews>
  <sheetFormatPr defaultRowHeight="14.4" x14ac:dyDescent="0.3"/>
  <cols>
    <col min="2" max="2" width="41.21875" customWidth="1"/>
    <col min="3" max="3" width="7.6640625" style="6" bestFit="1" customWidth="1"/>
    <col min="4" max="4" width="3.77734375" style="6" bestFit="1" customWidth="1"/>
    <col min="5" max="5" width="12.21875" style="6" bestFit="1" customWidth="1"/>
    <col min="6" max="6" width="13.77734375" style="6" bestFit="1" customWidth="1"/>
    <col min="7" max="7" width="18.33203125" customWidth="1"/>
    <col min="8" max="8" width="13.88671875" customWidth="1"/>
    <col min="9" max="9" width="12" customWidth="1"/>
    <col min="11" max="11" width="12.6640625" bestFit="1" customWidth="1"/>
    <col min="13" max="13" width="15.21875" bestFit="1" customWidth="1"/>
  </cols>
  <sheetData>
    <row r="1" spans="1:9" x14ac:dyDescent="0.3">
      <c r="B1" s="7" t="s">
        <v>16</v>
      </c>
    </row>
    <row r="2" spans="1:9" ht="24" x14ac:dyDescent="0.3">
      <c r="A2" s="1" t="s">
        <v>0</v>
      </c>
      <c r="B2" s="2" t="s">
        <v>1</v>
      </c>
      <c r="C2" s="3" t="s">
        <v>10</v>
      </c>
      <c r="D2" s="4" t="s">
        <v>11</v>
      </c>
      <c r="E2" s="3" t="s">
        <v>14</v>
      </c>
      <c r="F2" s="5" t="s">
        <v>15</v>
      </c>
      <c r="G2" s="3" t="s">
        <v>25</v>
      </c>
      <c r="H2" s="31" t="s">
        <v>32</v>
      </c>
      <c r="I2" s="15" t="s">
        <v>26</v>
      </c>
    </row>
    <row r="3" spans="1:9" x14ac:dyDescent="0.3">
      <c r="A3" s="11">
        <v>1</v>
      </c>
      <c r="B3" s="9" t="s">
        <v>30</v>
      </c>
      <c r="C3" s="16">
        <v>33.250999999999998</v>
      </c>
      <c r="D3" s="17" t="s">
        <v>12</v>
      </c>
      <c r="E3" s="17">
        <v>169900</v>
      </c>
      <c r="F3" s="18">
        <f>E3*C3</f>
        <v>5649344.8999999994</v>
      </c>
      <c r="G3" s="20">
        <v>45275</v>
      </c>
      <c r="H3" s="21">
        <f>19.464+13.787</f>
        <v>33.250999999999998</v>
      </c>
      <c r="I3" s="22">
        <f>C3-H3</f>
        <v>0</v>
      </c>
    </row>
    <row r="4" spans="1:9" ht="21.6" x14ac:dyDescent="0.3">
      <c r="A4" s="11">
        <v>2</v>
      </c>
      <c r="B4" s="10" t="s">
        <v>2</v>
      </c>
      <c r="C4" s="16">
        <v>468</v>
      </c>
      <c r="D4" s="17" t="s">
        <v>13</v>
      </c>
      <c r="E4" s="17">
        <v>4450</v>
      </c>
      <c r="F4" s="18">
        <f t="shared" ref="F4:F12" si="0">E4*C4</f>
        <v>2082600</v>
      </c>
      <c r="G4" s="20">
        <v>44935</v>
      </c>
      <c r="H4" s="36">
        <v>468</v>
      </c>
      <c r="I4" s="22">
        <f t="shared" ref="I4:I12" si="1">C4-H4</f>
        <v>0</v>
      </c>
    </row>
    <row r="5" spans="1:9" x14ac:dyDescent="0.3">
      <c r="A5" s="11">
        <v>3</v>
      </c>
      <c r="B5" s="9" t="s">
        <v>3</v>
      </c>
      <c r="C5" s="16">
        <v>6.5380000000000003</v>
      </c>
      <c r="D5" s="17" t="s">
        <v>12</v>
      </c>
      <c r="E5" s="17">
        <v>273000</v>
      </c>
      <c r="F5" s="18">
        <f t="shared" si="0"/>
        <v>1784874</v>
      </c>
      <c r="G5" s="20">
        <v>45259</v>
      </c>
      <c r="H5" s="18">
        <v>6.5380000000000003</v>
      </c>
      <c r="I5" s="22">
        <f t="shared" si="1"/>
        <v>0</v>
      </c>
    </row>
    <row r="6" spans="1:9" x14ac:dyDescent="0.3">
      <c r="A6" s="11">
        <v>4</v>
      </c>
      <c r="B6" s="9" t="s">
        <v>4</v>
      </c>
      <c r="C6" s="16">
        <v>2.419</v>
      </c>
      <c r="D6" s="17" t="s">
        <v>12</v>
      </c>
      <c r="E6" s="17">
        <v>299000</v>
      </c>
      <c r="F6" s="18">
        <f t="shared" si="0"/>
        <v>723281</v>
      </c>
      <c r="G6" s="20">
        <v>45259</v>
      </c>
      <c r="H6" s="18">
        <v>2.419</v>
      </c>
      <c r="I6" s="22">
        <f t="shared" si="1"/>
        <v>0</v>
      </c>
    </row>
    <row r="7" spans="1:9" x14ac:dyDescent="0.3">
      <c r="A7" s="11">
        <v>5</v>
      </c>
      <c r="B7" s="9" t="s">
        <v>5</v>
      </c>
      <c r="C7" s="16">
        <v>934</v>
      </c>
      <c r="D7" s="17" t="s">
        <v>13</v>
      </c>
      <c r="E7" s="17">
        <v>69</v>
      </c>
      <c r="F7" s="18">
        <f t="shared" si="0"/>
        <v>64446</v>
      </c>
      <c r="G7" s="20">
        <v>45259</v>
      </c>
      <c r="H7" s="18">
        <v>934</v>
      </c>
      <c r="I7" s="22">
        <f t="shared" si="1"/>
        <v>0</v>
      </c>
    </row>
    <row r="8" spans="1:9" x14ac:dyDescent="0.3">
      <c r="A8" s="11">
        <v>6</v>
      </c>
      <c r="B8" s="9" t="s">
        <v>6</v>
      </c>
      <c r="C8" s="16">
        <v>934</v>
      </c>
      <c r="D8" s="17" t="s">
        <v>13</v>
      </c>
      <c r="E8" s="17">
        <v>86</v>
      </c>
      <c r="F8" s="18">
        <f t="shared" si="0"/>
        <v>80324</v>
      </c>
      <c r="G8" s="20">
        <v>45259</v>
      </c>
      <c r="H8" s="18">
        <v>934</v>
      </c>
      <c r="I8" s="22">
        <f t="shared" si="1"/>
        <v>0</v>
      </c>
    </row>
    <row r="9" spans="1:9" x14ac:dyDescent="0.3">
      <c r="A9" s="11">
        <v>7</v>
      </c>
      <c r="B9" s="9" t="s">
        <v>7</v>
      </c>
      <c r="C9" s="16">
        <v>1.8740000000000001</v>
      </c>
      <c r="D9" s="17" t="s">
        <v>12</v>
      </c>
      <c r="E9" s="17">
        <v>189000</v>
      </c>
      <c r="F9" s="18">
        <f t="shared" si="0"/>
        <v>354186</v>
      </c>
      <c r="G9" s="20">
        <v>45259</v>
      </c>
      <c r="H9" s="18">
        <v>1.8740000000000001</v>
      </c>
      <c r="I9" s="22">
        <f t="shared" si="1"/>
        <v>0</v>
      </c>
    </row>
    <row r="10" spans="1:9" x14ac:dyDescent="0.3">
      <c r="A10" s="11">
        <v>8</v>
      </c>
      <c r="B10" s="9" t="s">
        <v>8</v>
      </c>
      <c r="C10" s="16">
        <v>2.3460000000000001</v>
      </c>
      <c r="D10" s="17" t="s">
        <v>12</v>
      </c>
      <c r="E10" s="17">
        <v>199000</v>
      </c>
      <c r="F10" s="18">
        <f t="shared" si="0"/>
        <v>466854</v>
      </c>
      <c r="G10" s="20">
        <v>45259</v>
      </c>
      <c r="H10" s="18">
        <v>2.3460000000000001</v>
      </c>
      <c r="I10" s="22">
        <f t="shared" si="1"/>
        <v>0</v>
      </c>
    </row>
    <row r="11" spans="1:9" x14ac:dyDescent="0.3">
      <c r="A11" s="11">
        <v>9</v>
      </c>
      <c r="B11" s="9" t="s">
        <v>9</v>
      </c>
      <c r="C11" s="16">
        <v>0.27800000000000002</v>
      </c>
      <c r="D11" s="17" t="s">
        <v>12</v>
      </c>
      <c r="E11" s="17">
        <v>194000</v>
      </c>
      <c r="F11" s="17">
        <f t="shared" si="0"/>
        <v>53932.000000000007</v>
      </c>
      <c r="G11" s="30">
        <v>45259</v>
      </c>
      <c r="H11" s="17">
        <v>0.27800000000000002</v>
      </c>
      <c r="I11" s="22">
        <f t="shared" si="1"/>
        <v>0</v>
      </c>
    </row>
    <row r="12" spans="1:9" x14ac:dyDescent="0.3">
      <c r="A12" s="11">
        <v>10</v>
      </c>
      <c r="B12" s="9" t="s">
        <v>35</v>
      </c>
      <c r="C12" s="17">
        <v>4</v>
      </c>
      <c r="D12" s="17" t="s">
        <v>13</v>
      </c>
      <c r="E12" s="17">
        <v>135000</v>
      </c>
      <c r="F12" s="17">
        <f t="shared" si="0"/>
        <v>540000</v>
      </c>
      <c r="G12" s="17"/>
      <c r="H12" s="17"/>
      <c r="I12" s="22">
        <f t="shared" si="1"/>
        <v>4</v>
      </c>
    </row>
    <row r="13" spans="1:9" x14ac:dyDescent="0.3">
      <c r="A13" s="29"/>
      <c r="B13" s="24" t="s">
        <v>29</v>
      </c>
      <c r="C13" s="25"/>
      <c r="D13" s="25"/>
      <c r="E13" s="25"/>
      <c r="F13" s="26">
        <f>SUM(F3:F12)</f>
        <v>11799841.899999999</v>
      </c>
      <c r="G13" s="27"/>
      <c r="H13" s="27"/>
      <c r="I13" s="27"/>
    </row>
    <row r="14" spans="1:9" x14ac:dyDescent="0.3">
      <c r="A14" s="29"/>
      <c r="B14" s="24" t="s">
        <v>28</v>
      </c>
      <c r="C14" s="25"/>
      <c r="D14" s="25"/>
      <c r="E14" s="25"/>
      <c r="F14" s="26">
        <f>5899920.95+1763948.5+1653466.8+1722361.25</f>
        <v>11039697.5</v>
      </c>
      <c r="G14" s="27"/>
      <c r="H14" s="27"/>
      <c r="I14" s="27"/>
    </row>
    <row r="15" spans="1:9" x14ac:dyDescent="0.3">
      <c r="A15" s="29"/>
      <c r="B15" s="24" t="s">
        <v>27</v>
      </c>
      <c r="C15" s="25"/>
      <c r="D15" s="25"/>
      <c r="E15" s="25"/>
      <c r="F15" s="26">
        <f>F13-F14</f>
        <v>760144.39999999851</v>
      </c>
      <c r="G15" s="38">
        <f>F15-F12</f>
        <v>220144.39999999851</v>
      </c>
      <c r="H15" s="27"/>
      <c r="I15" s="27"/>
    </row>
    <row r="16" spans="1:9" x14ac:dyDescent="0.3">
      <c r="A16" s="19"/>
      <c r="B16" s="7" t="s">
        <v>24</v>
      </c>
    </row>
    <row r="17" spans="1:13" x14ac:dyDescent="0.3">
      <c r="A17" s="11">
        <v>1</v>
      </c>
      <c r="B17" s="8" t="s">
        <v>31</v>
      </c>
      <c r="C17" s="16">
        <v>25.952000000000002</v>
      </c>
      <c r="D17" s="12" t="s">
        <v>12</v>
      </c>
      <c r="E17" s="13">
        <v>169900</v>
      </c>
      <c r="F17" s="14">
        <f>E17*C17</f>
        <v>4409244.8000000007</v>
      </c>
      <c r="G17" s="20" t="s">
        <v>33</v>
      </c>
      <c r="H17" s="21">
        <f>20.275+5.677</f>
        <v>25.951999999999998</v>
      </c>
      <c r="I17" s="22">
        <f>C17-H17</f>
        <v>0</v>
      </c>
    </row>
    <row r="18" spans="1:13" ht="22.8" customHeight="1" x14ac:dyDescent="0.3">
      <c r="A18" s="11">
        <v>2</v>
      </c>
      <c r="B18" s="10" t="s">
        <v>17</v>
      </c>
      <c r="C18" s="16">
        <v>232</v>
      </c>
      <c r="D18" s="12" t="s">
        <v>13</v>
      </c>
      <c r="E18" s="13">
        <v>4450</v>
      </c>
      <c r="F18" s="14">
        <f t="shared" ref="F18:F25" si="2">E18*C18</f>
        <v>1032400</v>
      </c>
      <c r="G18" s="20">
        <v>44935</v>
      </c>
      <c r="H18" s="36">
        <v>232</v>
      </c>
      <c r="I18" s="22">
        <f t="shared" ref="I18:I25" si="3">C18-H18</f>
        <v>0</v>
      </c>
    </row>
    <row r="19" spans="1:13" x14ac:dyDescent="0.3">
      <c r="A19" s="11">
        <v>3</v>
      </c>
      <c r="B19" s="8" t="s">
        <v>18</v>
      </c>
      <c r="C19" s="16">
        <v>3.234</v>
      </c>
      <c r="D19" s="12" t="s">
        <v>12</v>
      </c>
      <c r="E19" s="13">
        <v>273000</v>
      </c>
      <c r="F19" s="14">
        <f t="shared" si="2"/>
        <v>882882</v>
      </c>
      <c r="G19" s="20">
        <v>45282</v>
      </c>
      <c r="H19" s="21">
        <v>3.234</v>
      </c>
      <c r="I19" s="22">
        <f t="shared" si="3"/>
        <v>0</v>
      </c>
    </row>
    <row r="20" spans="1:13" x14ac:dyDescent="0.3">
      <c r="A20" s="11">
        <v>4</v>
      </c>
      <c r="B20" s="8" t="s">
        <v>19</v>
      </c>
      <c r="C20" s="16">
        <v>1.8879999999999999</v>
      </c>
      <c r="D20" s="12" t="s">
        <v>12</v>
      </c>
      <c r="E20" s="13">
        <v>299000</v>
      </c>
      <c r="F20" s="14">
        <f t="shared" si="2"/>
        <v>564512</v>
      </c>
      <c r="G20" s="20">
        <v>45282</v>
      </c>
      <c r="H20" s="21">
        <v>1.8879999999999999</v>
      </c>
      <c r="I20" s="22">
        <f t="shared" si="3"/>
        <v>0</v>
      </c>
    </row>
    <row r="21" spans="1:13" x14ac:dyDescent="0.3">
      <c r="A21" s="11">
        <v>5</v>
      </c>
      <c r="B21" s="9" t="s">
        <v>20</v>
      </c>
      <c r="C21" s="16">
        <v>462</v>
      </c>
      <c r="D21" s="12" t="s">
        <v>13</v>
      </c>
      <c r="E21" s="13">
        <v>69</v>
      </c>
      <c r="F21" s="14">
        <f t="shared" si="2"/>
        <v>31878</v>
      </c>
      <c r="G21" s="20">
        <v>45282</v>
      </c>
      <c r="H21" s="21">
        <v>462</v>
      </c>
      <c r="I21" s="22">
        <f t="shared" si="3"/>
        <v>0</v>
      </c>
    </row>
    <row r="22" spans="1:13" x14ac:dyDescent="0.3">
      <c r="A22" s="11">
        <v>6</v>
      </c>
      <c r="B22" s="9" t="s">
        <v>6</v>
      </c>
      <c r="C22" s="16">
        <v>462</v>
      </c>
      <c r="D22" s="12" t="s">
        <v>13</v>
      </c>
      <c r="E22" s="13">
        <v>86</v>
      </c>
      <c r="F22" s="14">
        <f t="shared" si="2"/>
        <v>39732</v>
      </c>
      <c r="G22" s="20">
        <v>45282</v>
      </c>
      <c r="H22" s="21">
        <v>462</v>
      </c>
      <c r="I22" s="22">
        <f t="shared" si="3"/>
        <v>0</v>
      </c>
    </row>
    <row r="23" spans="1:13" x14ac:dyDescent="0.3">
      <c r="A23" s="11">
        <v>7</v>
      </c>
      <c r="B23" s="8" t="s">
        <v>21</v>
      </c>
      <c r="C23" s="16">
        <v>0.92700000000000005</v>
      </c>
      <c r="D23" s="12" t="s">
        <v>12</v>
      </c>
      <c r="E23" s="13">
        <v>189000</v>
      </c>
      <c r="F23" s="14">
        <f t="shared" si="2"/>
        <v>175203</v>
      </c>
      <c r="G23" s="20">
        <v>45282</v>
      </c>
      <c r="H23" s="21">
        <v>0.92700000000000005</v>
      </c>
      <c r="I23" s="22">
        <f t="shared" si="3"/>
        <v>0</v>
      </c>
    </row>
    <row r="24" spans="1:13" x14ac:dyDescent="0.3">
      <c r="A24" s="11">
        <v>8</v>
      </c>
      <c r="B24" s="8" t="s">
        <v>22</v>
      </c>
      <c r="C24" s="16">
        <v>1.161</v>
      </c>
      <c r="D24" s="12" t="s">
        <v>12</v>
      </c>
      <c r="E24" s="13">
        <v>199000</v>
      </c>
      <c r="F24" s="14">
        <f t="shared" si="2"/>
        <v>231039</v>
      </c>
      <c r="G24" s="20">
        <v>45282</v>
      </c>
      <c r="H24" s="21">
        <v>1.161</v>
      </c>
      <c r="I24" s="22">
        <f t="shared" si="3"/>
        <v>0</v>
      </c>
    </row>
    <row r="25" spans="1:13" x14ac:dyDescent="0.3">
      <c r="A25" s="11">
        <v>9</v>
      </c>
      <c r="B25" s="9" t="s">
        <v>23</v>
      </c>
      <c r="C25" s="16">
        <v>0.217</v>
      </c>
      <c r="D25" s="12" t="s">
        <v>12</v>
      </c>
      <c r="E25" s="13">
        <v>194000</v>
      </c>
      <c r="F25" s="14">
        <f t="shared" si="2"/>
        <v>42098</v>
      </c>
      <c r="G25" s="20">
        <v>45282</v>
      </c>
      <c r="H25" s="21">
        <v>0.217</v>
      </c>
      <c r="I25" s="22">
        <f t="shared" si="3"/>
        <v>0</v>
      </c>
    </row>
    <row r="26" spans="1:13" x14ac:dyDescent="0.3">
      <c r="A26" s="23"/>
      <c r="B26" s="24" t="s">
        <v>29</v>
      </c>
      <c r="C26" s="25"/>
      <c r="D26" s="25"/>
      <c r="E26" s="25"/>
      <c r="F26" s="26">
        <f>SUM(F17:F25)</f>
        <v>7408988.8000000007</v>
      </c>
      <c r="G26" s="27"/>
      <c r="H26" s="27"/>
      <c r="I26" s="28"/>
    </row>
    <row r="27" spans="1:13" x14ac:dyDescent="0.3">
      <c r="A27" s="27"/>
      <c r="B27" s="24" t="s">
        <v>28</v>
      </c>
      <c r="C27" s="25"/>
      <c r="D27" s="25"/>
      <c r="E27" s="25"/>
      <c r="F27" s="26">
        <f>F26/2</f>
        <v>3704494.4000000004</v>
      </c>
      <c r="G27" s="32"/>
      <c r="H27" s="27"/>
      <c r="I27" s="27"/>
    </row>
    <row r="28" spans="1:13" x14ac:dyDescent="0.3">
      <c r="A28" s="27"/>
      <c r="B28" s="24" t="s">
        <v>27</v>
      </c>
      <c r="C28" s="25"/>
      <c r="D28" s="25"/>
      <c r="E28" s="25"/>
      <c r="F28" s="26">
        <f>F26-F27-983672-2720822.4</f>
        <v>0</v>
      </c>
      <c r="G28" s="27"/>
      <c r="H28" s="27"/>
      <c r="I28" s="27"/>
      <c r="K28" s="35"/>
    </row>
    <row r="29" spans="1:13" x14ac:dyDescent="0.3">
      <c r="M29" s="35"/>
    </row>
    <row r="30" spans="1:13" x14ac:dyDescent="0.3">
      <c r="B30" s="24" t="s">
        <v>34</v>
      </c>
      <c r="F30" s="33">
        <f>F28+F15</f>
        <v>760144.39999999851</v>
      </c>
      <c r="M30" s="34"/>
    </row>
    <row r="31" spans="1:13" x14ac:dyDescent="0.3">
      <c r="B31" s="37"/>
      <c r="F31" s="33"/>
      <c r="G31" s="35"/>
    </row>
    <row r="32" spans="1:13" x14ac:dyDescent="0.3">
      <c r="G32" s="34"/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2023-12-19T13:12:27Z</dcterms:created>
  <dcterms:modified xsi:type="dcterms:W3CDTF">2024-01-12T08:41:48Z</dcterms:modified>
</cp:coreProperties>
</file>