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Цех №8\ЖД Пути\"/>
    </mc:Choice>
  </mc:AlternateContent>
  <xr:revisionPtr revIDLastSave="0" documentId="13_ncr:1_{FF451836-1438-41FE-9DD7-8629FFA74E57}" xr6:coauthVersionLast="47" xr6:coauthVersionMax="47" xr10:uidLastSave="{00000000-0000-0000-0000-000000000000}"/>
  <bookViews>
    <workbookView xWindow="-108" yWindow="-108" windowWidth="23256" windowHeight="12576" activeTab="1" xr2:uid="{10372585-26DC-4F87-88BB-594E3DB34AC0}"/>
  </bookViews>
  <sheets>
    <sheet name="130-23-ПЖ" sheetId="1" r:id="rId1"/>
    <sheet name="131-23-ПЖ" sheetId="2" r:id="rId2"/>
    <sheet name="Лист1" sheetId="4" r:id="rId3"/>
    <sheet name="132-23-ПЖ" sheetId="3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2" i="4" l="1"/>
  <c r="K37" i="2"/>
  <c r="R114" i="1"/>
  <c r="R83" i="1"/>
  <c r="R44" i="1"/>
  <c r="R15" i="1"/>
  <c r="L114" i="1"/>
  <c r="L83" i="1"/>
  <c r="L44" i="1"/>
  <c r="L15" i="1"/>
  <c r="Z118" i="1"/>
  <c r="Z83" i="1"/>
  <c r="Z19" i="1"/>
  <c r="Z34" i="2"/>
  <c r="X36" i="2"/>
  <c r="Z37" i="2"/>
  <c r="Z10" i="2"/>
  <c r="X35" i="2"/>
  <c r="K17" i="3"/>
  <c r="K11" i="3"/>
  <c r="K29" i="2"/>
  <c r="Q17" i="3"/>
  <c r="R37" i="2"/>
  <c r="L137" i="1" l="1"/>
  <c r="R137" i="1"/>
</calcChain>
</file>

<file path=xl/sharedStrings.xml><?xml version="1.0" encoding="utf-8"?>
<sst xmlns="http://schemas.openxmlformats.org/spreadsheetml/2006/main" count="1267" uniqueCount="404">
  <si>
    <t>Спецификация элементов железнодорожного пути №1</t>
  </si>
  <si>
    <t>Позиция №п/п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</si>
  <si>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</si>
  <si>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</si>
  <si>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</si>
  <si>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</si>
  <si>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</si>
  <si>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</si>
  <si>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</si>
  <si>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</si>
  <si>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</si>
  <si>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</si>
  <si>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</si>
  <si>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</si>
  <si>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</si>
  <si>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</si>
  <si>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</si>
  <si>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Обозначение</t>
  </si>
  <si>
    <t>ГОСТ 33320-2015</t>
  </si>
  <si>
    <t>ГОСТ 16277-2016</t>
  </si>
  <si>
    <t>ГОСТ 22343-2014</t>
  </si>
  <si>
    <t>ГОСТ 16016-2014</t>
  </si>
  <si>
    <t>ГОСТ 21797-2014</t>
  </si>
  <si>
    <t>ГОСТ 16017-2014</t>
  </si>
  <si>
    <t>ЦП-138</t>
  </si>
  <si>
    <t>ЦП-142</t>
  </si>
  <si>
    <t>ЦП-328</t>
  </si>
  <si>
    <t>ЦП-153</t>
  </si>
  <si>
    <t>ГОСТ 33184-2014</t>
  </si>
  <si>
    <t>ГОСТ 11530-2014</t>
  </si>
  <si>
    <t>ГОСТ 11532-2014</t>
  </si>
  <si>
    <t>ГОСТ 7392-2014</t>
  </si>
  <si>
    <t>ГОСТ 7394-2014</t>
  </si>
  <si>
    <t>Наименование</t>
  </si>
  <si>
    <t>Промежуточное рельсовое</t>
  </si>
  <si>
    <t>скрепление типа КБ65</t>
  </si>
  <si>
    <t>Шпалы ж.б.</t>
  </si>
  <si>
    <t>Подкладка КБ65</t>
  </si>
  <si>
    <t>Клемма промежуточная</t>
  </si>
  <si>
    <t>Болт клеммый с гайкой исполнение 2</t>
  </si>
  <si>
    <t>Шайба двухвитковая, М25</t>
  </si>
  <si>
    <t>Болт закладной с гайкой</t>
  </si>
  <si>
    <t>Скоба для изолирующей втулки</t>
  </si>
  <si>
    <t>Втулка изолирующая</t>
  </si>
  <si>
    <t>Прокладка под подошву рельсов Р65</t>
  </si>
  <si>
    <t>Прокладка на шпалу ж/б</t>
  </si>
  <si>
    <t>Стыковое скрепление</t>
  </si>
  <si>
    <t>рельсов типа КБ65</t>
  </si>
  <si>
    <t>Накладка 2Р65 (шести)</t>
  </si>
  <si>
    <t>Болт стыковой в комплекте с гайками</t>
  </si>
  <si>
    <t>Р65 (шести)</t>
  </si>
  <si>
    <t>Шайба пружинная для стыковых болтов</t>
  </si>
  <si>
    <t>Материалы</t>
  </si>
  <si>
    <t>Балласт щебеночный       М3</t>
  </si>
  <si>
    <t>Гравийно-песчаная подушка М3</t>
  </si>
  <si>
    <t>Кол.</t>
  </si>
  <si>
    <t>416</t>
  </si>
  <si>
    <t>833</t>
  </si>
  <si>
    <t>1665</t>
  </si>
  <si>
    <t>1665</t>
  </si>
  <si>
    <t>3330</t>
  </si>
  <si>
    <t>833</t>
  </si>
  <si>
    <t>72</t>
  </si>
  <si>
    <t>217</t>
  </si>
  <si>
    <t>217</t>
  </si>
  <si>
    <t>151,0</t>
  </si>
  <si>
    <t>163,0</t>
  </si>
  <si>
    <t>Масса, кг</t>
  </si>
  <si>
    <t>265</t>
  </si>
  <si>
    <t>6,85</t>
  </si>
  <si>
    <t>0,625</t>
  </si>
  <si>
    <t>0,471</t>
  </si>
  <si>
    <t>0,12</t>
  </si>
  <si>
    <t>0,761</t>
  </si>
  <si>
    <t>0,07</t>
  </si>
  <si>
    <t>0,04</t>
  </si>
  <si>
    <t>0,23</t>
  </si>
  <si>
    <t>0,42</t>
  </si>
  <si>
    <t>29,5</t>
  </si>
  <si>
    <t>1,2,6</t>
  </si>
  <si>
    <t>0,093</t>
  </si>
  <si>
    <t>Примечание</t>
  </si>
  <si>
    <t>Верхнее строение</t>
  </si>
  <si>
    <t>Укладка рельсов типа Р65 длиной 12,5м, на ж/б шпалах, с эпюрой</t>
  </si>
  <si>
    <t>шпал 1840шт./км с раздельным промежуточным скреплением типа</t>
  </si>
  <si>
    <t>Р65</t>
  </si>
  <si>
    <t>Выправка пути в плане и профиле (Р65, шпалы железобетонные)</t>
  </si>
  <si>
    <t>Послеосадочный ремонт (Р65, шпалы железобетонные)</t>
  </si>
  <si>
    <t>Устройство тупикового рельсового упора колесных пар</t>
  </si>
  <si>
    <t>шт.</t>
  </si>
  <si>
    <t>м</t>
  </si>
  <si>
    <t>36</t>
  </si>
  <si>
    <t>226,24</t>
  </si>
  <si>
    <t>64,88кг</t>
  </si>
  <si>
    <t>130-23-ПЖ</t>
  </si>
  <si>
    <t>Спецификация элементов железнодорожного пути №2</t>
  </si>
  <si>
    <t>Спецификация элементов железнодорожного пути №3</t>
  </si>
  <si>
    <t>288</t>
  </si>
  <si>
    <t>576</t>
  </si>
  <si>
    <t>1151</t>
  </si>
  <si>
    <t>2302</t>
  </si>
  <si>
    <t>50</t>
  </si>
  <si>
    <t>150</t>
  </si>
  <si>
    <t>105,0</t>
  </si>
  <si>
    <t>112,6</t>
  </si>
  <si>
    <t>№ п/п</t>
  </si>
  <si>
    <t>25</t>
  </si>
  <si>
    <t>156,39</t>
  </si>
  <si>
    <t>Спецификация элементов железнодорожного пути №4</t>
  </si>
  <si>
    <t>179</t>
  </si>
  <si>
    <t>358</t>
  </si>
  <si>
    <t>715</t>
  </si>
  <si>
    <t>1431</t>
  </si>
  <si>
    <t>31</t>
  </si>
  <si>
    <t>93</t>
  </si>
  <si>
    <t>65,0</t>
  </si>
  <si>
    <t>70,0</t>
  </si>
  <si>
    <t>16</t>
  </si>
  <si>
    <t>97,20</t>
  </si>
  <si>
    <t>Наименование работ</t>
  </si>
  <si>
    <t>в том числе:</t>
  </si>
  <si>
    <t>уклаДка прямых участков</t>
  </si>
  <si>
    <t>уклаДка кривых участков</t>
  </si>
  <si>
    <t>УклаДка контррельсового уголка СП850 в кривых (Длина 9 м) Пр. МСЗ.8318.00.000</t>
  </si>
  <si>
    <t>Башмак контррельсовый (Для контррельсового уголка СП850) с необхоДимым креплением Для установки с рельсами типа Р65 на Деревянных шпалах</t>
  </si>
  <si>
    <t>УклаДка нового стрелочного перевода типа Р65 марка 1/9 правый, с комплектом ж.б. брусьев и креплений Пр. 2769.00.000              '</t>
  </si>
  <si>
    <t>УклаДка нового стрелочного перевода типа Р65 марка 1/9 левый, с комплектом ж.б. брусьев и креплений Пр. 2769.00.000-01         '</t>
  </si>
  <si>
    <t>УклаДка нового стрелочного перевода типа Р65 марка 1/9 правый, с комплектом Деревянных брусьев и креплений Пр. 2766.00.000</t>
  </si>
  <si>
    <t>комплект</t>
  </si>
  <si>
    <t>Количество</t>
  </si>
  <si>
    <t>1211</t>
  </si>
  <si>
    <t>513</t>
  </si>
  <si>
    <t>698</t>
  </si>
  <si>
    <t>687</t>
  </si>
  <si>
    <t>609</t>
  </si>
  <si>
    <t>78</t>
  </si>
  <si>
    <t>31,12</t>
  </si>
  <si>
    <t>29</t>
  </si>
  <si>
    <t>Примечания</t>
  </si>
  <si>
    <t>Тупиковые пути №32, №34, №36</t>
  </si>
  <si>
    <t>УклаДка пути вместо Демонтируемого стрелочного перевода №14</t>
  </si>
  <si>
    <t>Устанаблиба-ется на кажДой второй шпале вДоль внутреннего рельса пути</t>
  </si>
  <si>
    <t>ГП №44</t>
  </si>
  <si>
    <t>СП №46, №50</t>
  </si>
  <si>
    <t>СП №48</t>
  </si>
  <si>
    <t>СП №40, СП №42</t>
  </si>
  <si>
    <r>
      <t xml:space="preserve">УклаДка звеньевого пути в прямых и кривых новыми рельсами НТ типа Р-65 при 1840 шт. деревянных шпал </t>
    </r>
    <r>
      <rPr>
        <sz val="11"/>
        <rFont val="Arial"/>
        <family val="2"/>
        <charset val="204"/>
      </rPr>
      <t xml:space="preserve">II </t>
    </r>
    <r>
      <rPr>
        <sz val="11"/>
        <rFont val="Arial"/>
        <family val="2"/>
        <charset val="204"/>
      </rPr>
      <t xml:space="preserve">типа на 1 км пути, тип скреплений </t>
    </r>
    <r>
      <rPr>
        <sz val="12"/>
        <rFont val="Arial"/>
        <family val="2"/>
        <charset val="204"/>
      </rPr>
      <t xml:space="preserve">- </t>
    </r>
    <r>
      <rPr>
        <sz val="11"/>
        <rFont val="Arial"/>
        <family val="2"/>
        <charset val="204"/>
      </rPr>
      <t>КД65</t>
    </r>
  </si>
  <si>
    <r>
      <t xml:space="preserve">УклаДка звеньевого пути в прямых и кривых новыми рельсами НТ типа Р-65 при 1840 шт. ж.б. шпал на 1 км пути, тип скреплений </t>
    </r>
    <r>
      <rPr>
        <sz val="12"/>
        <rFont val="Arial"/>
        <family val="2"/>
        <charset val="204"/>
      </rPr>
      <t xml:space="preserve">- </t>
    </r>
    <r>
      <rPr>
        <sz val="11"/>
        <rFont val="Arial"/>
        <family val="2"/>
        <charset val="204"/>
      </rPr>
      <t>ЖБР-65Ш                           '</t>
    </r>
  </si>
  <si>
    <r>
      <t xml:space="preserve">Длина участка уклаДки контррельса </t>
    </r>
    <r>
      <rPr>
        <sz val="12"/>
        <rFont val="Arial"/>
        <family val="2"/>
        <charset val="204"/>
      </rPr>
      <t xml:space="preserve">- </t>
    </r>
    <r>
      <rPr>
        <sz val="11"/>
        <rFont val="Arial"/>
        <family val="2"/>
        <charset val="204"/>
      </rPr>
      <t>31,36 м (путь №33, оДна кривая с раДиусом 120 м)</t>
    </r>
  </si>
  <si>
    <t>17</t>
  </si>
  <si>
    <t>18</t>
  </si>
  <si>
    <t>УклаДка нового стрелочного перевоДа типа Р65 морка 1/9 левый, с комплектом деревянных брусьев и креплений Пр. 2766.00.000-01               '</t>
  </si>
  <si>
    <t>УклаДка нового стрелочного перевоДа типа Р65 морко 1/7 левый, проект ЛПТП.665121.103, с комплектом деревянных брусьев и креплений</t>
  </si>
  <si>
    <t>Установка тупиковых упоров</t>
  </si>
  <si>
    <t>28</t>
  </si>
  <si>
    <t>СП №41</t>
  </si>
  <si>
    <t>СП №43, №45, №47</t>
  </si>
  <si>
    <t>Упоры №1, №2, №3 - новые, упор №4 -старогоДний</t>
  </si>
  <si>
    <t>131-23-ПЖ</t>
  </si>
  <si>
    <t>284</t>
  </si>
  <si>
    <t>108</t>
  </si>
  <si>
    <t>176</t>
  </si>
  <si>
    <t>135</t>
  </si>
  <si>
    <t>Примечашя</t>
  </si>
  <si>
    <t>Устанаблибается на каждой йторой шпале йЗоль бнутреннего рельса пути</t>
  </si>
  <si>
    <r>
      <t xml:space="preserve">Алина участка уклаЗки контррельса </t>
    </r>
    <r>
      <rPr>
        <sz val="12"/>
        <rFont val="Arial"/>
        <family val="2"/>
        <charset val="204"/>
      </rPr>
      <t>-</t>
    </r>
    <r>
      <rPr>
        <sz val="10"/>
        <rFont val="Arial"/>
        <family val="2"/>
        <charset val="204"/>
      </rPr>
      <t>145,63 м (путь 21, Зйе крийые с раЗиусами 80 м)</t>
    </r>
  </si>
  <si>
    <t>Единица изме- рения</t>
  </si>
  <si>
    <r>
      <t xml:space="preserve">Укладка звеньейого пути в прямых и кривых новыми рельсами НТ типа Р-65 при 1840 шт. дерейянных шпал II типа на 1 км пути, тип скреплений </t>
    </r>
    <r>
      <rPr>
        <sz val="12"/>
        <rFont val="Arial"/>
        <family val="2"/>
        <charset val="204"/>
      </rPr>
      <t xml:space="preserve">- </t>
    </r>
    <r>
      <rPr>
        <sz val="10"/>
        <rFont val="Arial"/>
        <family val="2"/>
        <charset val="204"/>
      </rPr>
      <t>КД65</t>
    </r>
  </si>
  <si>
    <t>укладка прямых участкой</t>
  </si>
  <si>
    <t>укладка крийых участкой</t>
  </si>
  <si>
    <t>Укладка контррельсойого уголка СП850 в кривых (длина 10 м) Пр. МС3.8318.00.000</t>
  </si>
  <si>
    <t>Башмак контррельсойый (для контррельсового уголка СП850) с необходимым креплением для установки с рельсами типа Р65 на Зерейянных шпалах</t>
  </si>
  <si>
    <t>132-23-ПЖ</t>
  </si>
  <si>
    <t>ПромПутьСнабжение</t>
  </si>
  <si>
    <t>№</t>
  </si>
  <si>
    <t>Наименование товара</t>
  </si>
  <si>
    <t>Рельсы Р65 НТ260 К76Ф 12,5м с отверстиями ГОСТ51685-2013</t>
  </si>
  <si>
    <t>накладка 1 Р 65 новая</t>
  </si>
  <si>
    <t>Болт стыковой М27х160 с гайкой и шайбой, новый</t>
  </si>
  <si>
    <t>Шпала дерев.пропитанная по ГОСТу тип2, новые</t>
  </si>
  <si>
    <t>Доставка (машина)</t>
  </si>
  <si>
    <t>Ед изм</t>
  </si>
  <si>
    <t>т</t>
  </si>
  <si>
    <t>шт</t>
  </si>
  <si>
    <t>Кол-во</t>
  </si>
  <si>
    <t>Цена с НДС</t>
  </si>
  <si>
    <t>Сумма с НДС</t>
  </si>
  <si>
    <t>19</t>
  </si>
  <si>
    <t>20</t>
  </si>
  <si>
    <t>Шпалы железобетонные Ш3-Д, ГОСТ 33320-2015, в комплекте со скреплениями ЖБР65</t>
  </si>
  <si>
    <t>Стрелочный перевод СП Р65 1/9 пр. 2769 правый, новый</t>
  </si>
  <si>
    <t>Стрелочный перевод СП Р65 1/9 пр2769 левый новый</t>
  </si>
  <si>
    <t>Стрелочный перевод Р65 1/9 пр. 2766, правый, новый</t>
  </si>
  <si>
    <t>Стрелочный перевод Р65 1/9 пр.2766, левый, новый</t>
  </si>
  <si>
    <t>Брус ж/б для СП пр 2769</t>
  </si>
  <si>
    <t>Брус деревянный пропитанный по ГОСТ Р 58615-2019, А4 тип 2</t>
  </si>
  <si>
    <t>Тупиковый упор УР-1 ПС 54.00.00 новый внутрицеховой</t>
  </si>
  <si>
    <t>Доставка (полувагон)</t>
  </si>
  <si>
    <t>компл</t>
  </si>
  <si>
    <t>Укладка нового глухого пересечения (угол 45°) типа Р65, проект 534.06-2007.00.000-01, с комплектом Деревянных брусьев и креплений</t>
  </si>
  <si>
    <t>шпала Ш1 , новые</t>
  </si>
  <si>
    <t>Подкладка КБ65, новая</t>
  </si>
  <si>
    <t>прокладка ЦП 143 новая</t>
  </si>
  <si>
    <t>Прокладка ЦП 328</t>
  </si>
  <si>
    <t>Болт клеммный 22х75 в сборе ГОСТ 16016-2014, новый</t>
  </si>
  <si>
    <t>болт закладной М22*175 в сборе новый</t>
  </si>
  <si>
    <t>шпал 1840шт./км с раздельным промежуточным скреплением типа Р65</t>
  </si>
  <si>
    <t>Накладка 1 Р65 новая</t>
  </si>
  <si>
    <t>Болт стыковой 27х160 в сборе ГОСТ 11530-2014</t>
  </si>
  <si>
    <t>Шпала железобетонная Ш1, новая</t>
  </si>
  <si>
    <t>Подкладка КБ65 новая</t>
  </si>
  <si>
    <t>Прокладка ЦП 328 новая</t>
  </si>
  <si>
    <t>болт закладной 22х175 в сборе ГОСТ 16017-79</t>
  </si>
  <si>
    <t>21</t>
  </si>
  <si>
    <t>22</t>
  </si>
  <si>
    <t>23</t>
  </si>
  <si>
    <t>24</t>
  </si>
  <si>
    <t>26</t>
  </si>
  <si>
    <t>27</t>
  </si>
  <si>
    <t>30</t>
  </si>
  <si>
    <t>Болт стыковой М27x160 в сборе ГОСТ 11530-2014</t>
  </si>
  <si>
    <t>Шпалы ж/б Ш1, новые</t>
  </si>
  <si>
    <r>
      <t xml:space="preserve">Болт клеммный </t>
    </r>
    <r>
      <rPr>
        <sz val="7.5"/>
        <rFont val="Times New Roman"/>
        <family val="1"/>
        <charset val="204"/>
      </rPr>
      <t xml:space="preserve">22x75 </t>
    </r>
    <r>
      <rPr>
        <sz val="7.5"/>
        <rFont val="Times New Roman"/>
        <family val="1"/>
        <charset val="204"/>
      </rPr>
      <t>в сборе ГОСТ 16016-2014, новый</t>
    </r>
  </si>
  <si>
    <r>
      <t xml:space="preserve">болт закладной </t>
    </r>
    <r>
      <rPr>
        <sz val="7.5"/>
        <rFont val="Times New Roman"/>
        <family val="1"/>
        <charset val="204"/>
      </rPr>
      <t xml:space="preserve">22x175 </t>
    </r>
    <r>
      <rPr>
        <sz val="7.5"/>
        <rFont val="Times New Roman"/>
        <family val="1"/>
        <charset val="204"/>
      </rPr>
      <t>в сборе ГОСТ 16017-79</t>
    </r>
  </si>
  <si>
    <t>32</t>
  </si>
  <si>
    <t>33</t>
  </si>
  <si>
    <t>34</t>
  </si>
  <si>
    <t>35</t>
  </si>
  <si>
    <t>37</t>
  </si>
  <si>
    <t>38</t>
  </si>
  <si>
    <t>39</t>
  </si>
  <si>
    <t>40</t>
  </si>
  <si>
    <t>41</t>
  </si>
  <si>
    <t>42</t>
  </si>
  <si>
    <t>Прокладка ЦП143, новая</t>
  </si>
  <si>
    <t>Прокладка ЦП-328</t>
  </si>
  <si>
    <t>болт клемный М22х75 в сборе ГОСТ 16016-79</t>
  </si>
  <si>
    <r>
      <t xml:space="preserve">Болт закладной </t>
    </r>
    <r>
      <rPr>
        <sz val="7.5"/>
        <rFont val="Times New Roman"/>
        <family val="1"/>
        <charset val="204"/>
      </rPr>
      <t xml:space="preserve">22x175 </t>
    </r>
    <r>
      <rPr>
        <sz val="7.5"/>
        <rFont val="Times New Roman"/>
        <family val="1"/>
        <charset val="204"/>
      </rPr>
      <t>ГОСТ 16017-2014</t>
    </r>
  </si>
  <si>
    <r>
      <t xml:space="preserve">УклаДка звеньевого пути в кривых новыми рельсами НТ типа Р-50 при 1840 шт. Деревянных шпал </t>
    </r>
    <r>
      <rPr>
        <sz val="11"/>
        <rFont val="Arial"/>
        <family val="2"/>
        <charset val="204"/>
      </rPr>
      <t xml:space="preserve">II типа на 1 км пути, тип скреплений </t>
    </r>
    <r>
      <rPr>
        <sz val="12"/>
        <rFont val="Arial"/>
        <family val="2"/>
        <charset val="204"/>
      </rPr>
      <t>-</t>
    </r>
    <r>
      <rPr>
        <sz val="12"/>
        <color rgb="FFFF0000"/>
        <rFont val="Arial"/>
        <family val="2"/>
        <charset val="204"/>
      </rPr>
      <t xml:space="preserve"> </t>
    </r>
    <r>
      <rPr>
        <sz val="11"/>
        <color rgb="FFFF0000"/>
        <rFont val="Arial"/>
        <family val="2"/>
        <charset val="204"/>
      </rPr>
      <t>КД50</t>
    </r>
  </si>
  <si>
    <t>Шпала Ш1 ж.б.</t>
  </si>
  <si>
    <t>Скрепление КБ65</t>
  </si>
  <si>
    <t>Рельсы Р65</t>
  </si>
  <si>
    <t>Накладка 1Р65</t>
  </si>
  <si>
    <t>Болт стыковой М27х160 в сборе БГШ</t>
  </si>
  <si>
    <t>Тупиковый упор РУ1</t>
  </si>
  <si>
    <t>Ед. изм.</t>
  </si>
  <si>
    <t>комп</t>
  </si>
  <si>
    <t>- 226,24м</t>
  </si>
  <si>
    <t>Цена за ед.изм., в т.ч. НДС 20%</t>
  </si>
  <si>
    <t>Сумма, руб., в т.ч. НДС 20%</t>
  </si>
  <si>
    <t>Желдоркомплект</t>
  </si>
  <si>
    <t>156,39м</t>
  </si>
  <si>
    <t>97,2м</t>
  </si>
  <si>
    <t>Доставка включена в стоимость</t>
  </si>
  <si>
    <t>Шпала деревянная типП</t>
  </si>
  <si>
    <t>Скрепление КД65</t>
  </si>
  <si>
    <t>Шпала деревянная тип II</t>
  </si>
  <si>
    <t>Шпала Ш3Д ж.б.</t>
  </si>
  <si>
    <t>Скрепление ЖБР-65Ш</t>
  </si>
  <si>
    <t>687м</t>
  </si>
  <si>
    <t>Скрепление КД50</t>
  </si>
  <si>
    <t>Рельсы Р50</t>
  </si>
  <si>
    <t>Накладка Р50</t>
  </si>
  <si>
    <t>Болт стыковой М24х150 в сборе БГШ</t>
  </si>
  <si>
    <t>31,12м</t>
  </si>
  <si>
    <t>Контррельсовый уголок СП850 - 9,34м</t>
  </si>
  <si>
    <t>Башмак контррельсовый</t>
  </si>
  <si>
    <t>Шуруп М24х170</t>
  </si>
  <si>
    <t>Глухое пересечение (угол 45°) тип Р65, проект 534.06-2007.00.000-01</t>
  </si>
  <si>
    <t>Брус деревянный 160х230х5500</t>
  </si>
  <si>
    <t>Стрелочный перевод тип Р65 марка 1/9 правый пр. 2769.00.000</t>
  </si>
  <si>
    <t>Брус ж.б. пр.2769</t>
  </si>
  <si>
    <t>Брус ж.б. пр. 2769</t>
  </si>
  <si>
    <t>Стрелочный перевод типа Р65 марка 1/9 правый пр. 2766.00.000</t>
  </si>
  <si>
    <t>Брус деревянный А4 тип II, пропитка 3-5мм, сечение 160х230</t>
  </si>
  <si>
    <t>Стрелочный перевод тип Р65 марка 1/9, левый пр. 2766.00.000-01</t>
  </si>
  <si>
    <t>Брус деревянный А4 тип II, пропитка 3-5мм</t>
  </si>
  <si>
    <t>Стрелочный перевод тип Р65 марка 1/7, левый пр. ЛПТП665121.103</t>
  </si>
  <si>
    <t>Брус деревянный Б3 тип II, пропитка 3-5мм</t>
  </si>
  <si>
    <t>Стрелочный перевод тип Р65 марка 1/9 левый,пр.2769.00.000-01</t>
  </si>
  <si>
    <t>1211м</t>
  </si>
  <si>
    <t>Болт стыковой М22х115 в сборе</t>
  </si>
  <si>
    <t>Добавил недостающие материалы от Желдоркоьплект</t>
  </si>
  <si>
    <t>7,8</t>
  </si>
  <si>
    <t>9,1</t>
  </si>
  <si>
    <t>Рельсы Р65 НТ260 К76Ф 12,5м с отверстиями ГОСТ51685-2013 2462,5 пог.м, 197 штук</t>
  </si>
  <si>
    <t>накладка 1 Р 65 новая (396шт)</t>
  </si>
  <si>
    <t>Болт стыковой М27х160 с гайкой, новый (1188шт)</t>
  </si>
  <si>
    <t>Подкладка КД65 , новая (4456шт)</t>
  </si>
  <si>
    <t>Болт клеммный 22х75 в сборе ГОСТ 16016-2014 (8912шт)</t>
  </si>
  <si>
    <t>Шуруп М 24х170 ГОСТ 809-71 новый (17824шт)</t>
  </si>
  <si>
    <t>Рельсы Р65 НТ260 К76Ф 12,5м с отверстиями ГОСТ51685-2013 1375 пог.м, 110 штук</t>
  </si>
  <si>
    <t>накладка 1 Р 65 новая (220шт)</t>
  </si>
  <si>
    <t>Болт стыковой М27х160 с гайкой, новый (660шт)</t>
  </si>
  <si>
    <t>Рельсы Р50 НТ260 К76Ф ГОСТ Р51685-2013 12500мм 5шт, 62,5пог.м</t>
  </si>
  <si>
    <t>Накладка Р50 новая ГОСТ 19128-73 (10шт)</t>
  </si>
  <si>
    <t>Болт М24х150 в сборе,ГОСТ11530-93 новый (30шт)</t>
  </si>
  <si>
    <t>Болт клеммный 22х75 в сборе ГОСТ 16016-2014 (240шт)</t>
  </si>
  <si>
    <t>Шуруп М 24х170 ГОСТ 809-71 новый (480шт)</t>
  </si>
  <si>
    <t>Добавлены не достающие материалы</t>
  </si>
  <si>
    <t>Рельсы Р65 НТ260 К76Ф 12,5м с отверстиями ГОСТ51685-2013 46шт, 575 пог.м</t>
  </si>
  <si>
    <t>накладка 1 Р 65 новая (92шт)</t>
  </si>
  <si>
    <t>Болт стыковой М27х160 с гайкой и шайбой, новый (276шт)</t>
  </si>
  <si>
    <t>Подкладка КД65 , новая (1046шт)</t>
  </si>
  <si>
    <t>болт клемный М22*75 в сборе новый (2092шт)</t>
  </si>
  <si>
    <t>Шуруп М 24х170 ГОСТ 809-71 новый (4184шт)</t>
  </si>
  <si>
    <t>Шпалы деревянные пропитанные тип 2 (160х230)</t>
  </si>
  <si>
    <t>Комплект скрепления КД-65</t>
  </si>
  <si>
    <t>Рельсы Р65 ДТ350 Новые 12,5м, 25м</t>
  </si>
  <si>
    <t>Накладка 1Р-65 новая</t>
  </si>
  <si>
    <t>Болт стыковой М27х160 в сборе с гайкой М27 и шайбой путевой М27</t>
  </si>
  <si>
    <t>Ед.изм.</t>
  </si>
  <si>
    <t>тн</t>
  </si>
  <si>
    <t>Вес 1 шт., кг.</t>
  </si>
  <si>
    <t>Кол-во штук</t>
  </si>
  <si>
    <t>Вес всего, т.</t>
  </si>
  <si>
    <t>Цена за ед., руб.</t>
  </si>
  <si>
    <t>Стоимость с НДС-20%</t>
  </si>
  <si>
    <t>Шпала железобетонная Ш-3-Д /Ш-3-СД (для ЖБР)</t>
  </si>
  <si>
    <t>Комплект скрепления ЖБР-65Ш</t>
  </si>
  <si>
    <t>Рельсы Р50 ДТ350 новые 12,5м, 25м</t>
  </si>
  <si>
    <t>Болт стыковой М24х150 в сборе с гайкой и шайбой стыковой М24</t>
  </si>
  <si>
    <t>тон</t>
  </si>
  <si>
    <t>доставка вагонами 68 т</t>
  </si>
  <si>
    <t>ошибка в КП</t>
  </si>
  <si>
    <t>Шпала железобетонная Ш1 новая</t>
  </si>
  <si>
    <t>Подкладка КБ-65</t>
  </si>
  <si>
    <t>Клемма промежуточная ПК</t>
  </si>
  <si>
    <t>Болт клеммный М22*75 с гайкой М22</t>
  </si>
  <si>
    <t>Шайба двухвитковая М25</t>
  </si>
  <si>
    <t>Болт закладной М22*175 с гайкой М22</t>
  </si>
  <si>
    <t>Шайба-скоба плоская ЦП-138</t>
  </si>
  <si>
    <t>Втулка изолирующая ЦП-142 (КБ-65)</t>
  </si>
  <si>
    <t>Прокладка ЦП-328 нашпальная (КБ-65)</t>
  </si>
  <si>
    <t>Прокладка ЦП-356, ЦП-143, ЦП-74 подрельсовая (Р65)</t>
  </si>
  <si>
    <t>Болт стыковой М27х160 с гайкой М27</t>
  </si>
  <si>
    <t>Шайба стыковая (одновитковая пружинная) М27 для стыкового болта М27х160</t>
  </si>
  <si>
    <t>Тупиковый упор</t>
  </si>
  <si>
    <t>ВСП 74</t>
  </si>
  <si>
    <t>Поз.</t>
  </si>
  <si>
    <t>Наименование и техническая характеристика</t>
  </si>
  <si>
    <t>Рельсы старогодние</t>
  </si>
  <si>
    <t>Рельсы новые и старогодние</t>
  </si>
  <si>
    <t>Деревянные шпалы</t>
  </si>
  <si>
    <t>Железобетонные шпалы</t>
  </si>
  <si>
    <t>Скрепления</t>
  </si>
  <si>
    <t>Контррельсовый уголок (с комплектом крепления)</t>
  </si>
  <si>
    <t>Тип, марка, обозначение документа, опросного листа</t>
  </si>
  <si>
    <t>НТ тип Р-50 длина 12,5 м</t>
  </si>
  <si>
    <t>НТ тип Р-65 длина 12,5 м новые без болтовых отверстий</t>
  </si>
  <si>
    <t>II тип</t>
  </si>
  <si>
    <t>Ш-3 для ЖБР</t>
  </si>
  <si>
    <t>КД50</t>
  </si>
  <si>
    <t>КД65</t>
  </si>
  <si>
    <t>ЖБР-65</t>
  </si>
  <si>
    <t>СП850 длина 9 м МСЗ.8318.00.000-03</t>
  </si>
  <si>
    <t>Код продукции</t>
  </si>
  <si>
    <t>Поставщик</t>
  </si>
  <si>
    <t>Ед. измерения</t>
  </si>
  <si>
    <t>комп- лект</t>
  </si>
  <si>
    <t>Масса 1 ед., кг</t>
  </si>
  <si>
    <t>В том числе могут быть использованы старогодние рельсы длиной 32 м - 2 шт., длиной 12,5 м - 36 шт. общей длиной 514 м.</t>
  </si>
  <si>
    <t>В том числе старогодние накладки в количестве - 16 шт.</t>
  </si>
  <si>
    <r>
      <t xml:space="preserve">Накладки старогодние </t>
    </r>
    <r>
      <rPr>
        <sz val="12"/>
        <rFont val="Times New Roman"/>
        <family val="1"/>
        <charset val="204"/>
      </rPr>
      <t xml:space="preserve">1P-50 </t>
    </r>
    <r>
      <rPr>
        <sz val="12"/>
        <rFont val="Times New Roman"/>
        <family val="1"/>
        <charset val="204"/>
      </rPr>
      <t>(по 2 шт. с комплектом крепления)</t>
    </r>
  </si>
  <si>
    <r>
      <t xml:space="preserve">Накладки новые и старогодние </t>
    </r>
    <r>
      <rPr>
        <sz val="12"/>
        <rFont val="Times New Roman"/>
        <family val="1"/>
        <charset val="204"/>
      </rPr>
      <t xml:space="preserve">1P-65 </t>
    </r>
    <r>
      <rPr>
        <sz val="12"/>
        <rFont val="Times New Roman"/>
        <family val="1"/>
        <charset val="204"/>
      </rPr>
      <t>(по 2 шт. с комплектом крепления)</t>
    </r>
  </si>
  <si>
    <t>Подкладки с упорами</t>
  </si>
  <si>
    <t>Подкладки</t>
  </si>
  <si>
    <t>Глухое пересечение (угол 45°) с комплектом деревянных брусьев и креплений</t>
  </si>
  <si>
    <t>Стрелочный перевод с комплектом ж.б. брусьев и креплений</t>
  </si>
  <si>
    <t>Стрелочный перевод с комплектом деревянных брусьев и креплений новый и старогодний</t>
  </si>
  <si>
    <t>Стрелочный перевод с комплектом деревянных брусьев и креплений</t>
  </si>
  <si>
    <t>Тупиковые упоры новые и старогодний</t>
  </si>
  <si>
    <t>СП850 длина 9 м МСЗ.8318.00.000-04</t>
  </si>
  <si>
    <t>СП850 длина 9 м МСЗ.8318.00.000-05</t>
  </si>
  <si>
    <t>МП372.01.000</t>
  </si>
  <si>
    <t>МП372.О0.001</t>
  </si>
  <si>
    <t>типа Р65, Пр. 534.06-2007.00.000-01</t>
  </si>
  <si>
    <t>типа Р65 марка 1/9 правый Пр. 2769.00.000</t>
  </si>
  <si>
    <t>типа Р65 марка 1/9 левый Пр. 2769.00.000-01</t>
  </si>
  <si>
    <t>типа Р65 марка 1/9 правый Пр. 2766.00.000</t>
  </si>
  <si>
    <t>типа Р65 марка 1/9 левый Пр. 2766.00.000-01</t>
  </si>
  <si>
    <t>типа Р65 марка 1/7 левый, проект ЛПТП.665121.103М</t>
  </si>
  <si>
    <t>ТУ 5264-001-83875090-2016</t>
  </si>
  <si>
    <t>89</t>
  </si>
  <si>
    <t>В том числе старогодний стрелочный перевод в количестве -1 шт.</t>
  </si>
  <si>
    <t>В том числе старогодний тупиковый упор в количестве -1 шт.</t>
  </si>
  <si>
    <t>Поставляет завод на прямую</t>
  </si>
  <si>
    <t>Срок после оплаты</t>
  </si>
  <si>
    <t>поставщик</t>
  </si>
  <si>
    <t>условия оплаты</t>
  </si>
  <si>
    <t>1,5-2 мес</t>
  </si>
  <si>
    <t>ООО "ПромПутьСнабжение"</t>
  </si>
  <si>
    <t xml:space="preserve"> 70/30</t>
  </si>
  <si>
    <t>Болт стыковой М27х160 с гайкой, новый</t>
  </si>
  <si>
    <t>20 раб.дней</t>
  </si>
  <si>
    <t>Подкладка КД65 , новая</t>
  </si>
  <si>
    <t>Болт клеммный 22х75 в сборе ГОСТ 16016-2014</t>
  </si>
  <si>
    <t>Шуруп М 24х170 ГОСТ 809-71 новый</t>
  </si>
  <si>
    <t>Шпалы железобетонные Ш3</t>
  </si>
  <si>
    <t>Скрепление ЖБР</t>
  </si>
  <si>
    <t>Рельсы Р50 НТ260 К76Ф ГОСТ Р51685-2013 12500мм</t>
  </si>
  <si>
    <t>Накладка Р50 новая ГОСТ 19128-73</t>
  </si>
  <si>
    <t>15 раб.дней</t>
  </si>
  <si>
    <t>Болт М24х150 в сборе,ГОСТ11530-93 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</si>
</sst>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3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9.5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7.5"/>
      <name val="Times New Roman"/>
      <family val="1"/>
      <charset val="204"/>
    </font>
    <font>
      <sz val="12"/>
      <color rgb="FFFF0000"/>
      <name val="Arial"/>
      <family val="2"/>
      <charset val="204"/>
    </font>
    <font>
      <sz val="11"/>
      <color rgb="FFFF000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i/>
      <sz val="10"/>
      <name val="Calibri"/>
      <charset val="204"/>
    </font>
    <font>
      <sz val="10"/>
      <name val="Calibri"/>
      <charset val="204"/>
    </font>
    <font>
      <sz val="10"/>
      <color rgb="FFFF0000"/>
      <name val="Calibri"/>
      <family val="2"/>
      <charset val="204"/>
    </font>
    <font>
      <sz val="10"/>
      <name val="Calibri"/>
      <family val="2"/>
      <charset val="204"/>
    </font>
    <font>
      <b/>
      <i/>
      <sz val="10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</cellStyleXfs>
  <cellXfs count="181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4" fillId="0" borderId="1" xfId="3" applyNumberFormat="1" applyFont="1" applyFill="1" applyBorder="1" applyAlignment="1" applyProtection="1">
      <alignment horizontal="center" vertical="top"/>
    </xf>
    <xf numFmtId="0" fontId="4" fillId="0" borderId="1" xfId="3" applyNumberFormat="1" applyFont="1" applyFill="1" applyBorder="1" applyAlignment="1" applyProtection="1">
      <alignment horizontal="left" wrapText="1"/>
    </xf>
    <xf numFmtId="0" fontId="4" fillId="0" borderId="1" xfId="3" applyNumberFormat="1" applyFont="1" applyFill="1" applyBorder="1" applyAlignment="1" applyProtection="1">
      <alignment horizontal="left" vertical="top"/>
    </xf>
    <xf numFmtId="0" fontId="4" fillId="0" borderId="1" xfId="3" applyNumberFormat="1" applyFont="1" applyFill="1" applyBorder="1" applyAlignment="1" applyProtection="1">
      <alignment horizontal="left" vertical="top" indent="1"/>
    </xf>
    <xf numFmtId="0" fontId="4" fillId="0" borderId="1" xfId="3" applyNumberFormat="1" applyFont="1" applyFill="1" applyBorder="1" applyAlignment="1" applyProtection="1">
      <alignment horizontal="left" indent="6"/>
    </xf>
    <xf numFmtId="0" fontId="4" fillId="0" borderId="1" xfId="3" applyNumberFormat="1" applyFont="1" applyFill="1" applyBorder="1" applyAlignment="1" applyProtection="1">
      <alignment horizontal="center"/>
    </xf>
    <xf numFmtId="0" fontId="4" fillId="0" borderId="1" xfId="3" applyNumberFormat="1" applyFont="1" applyFill="1" applyBorder="1" applyAlignment="1" applyProtection="1">
      <alignment horizontal="left" vertical="top" wrapText="1"/>
    </xf>
    <xf numFmtId="0" fontId="4" fillId="0" borderId="1" xfId="3" applyNumberFormat="1" applyFont="1" applyFill="1" applyBorder="1" applyAlignment="1" applyProtection="1">
      <alignment horizontal="center" wrapText="1"/>
    </xf>
    <xf numFmtId="4" fontId="3" fillId="0" borderId="0" xfId="0" applyNumberFormat="1" applyFont="1"/>
    <xf numFmtId="0" fontId="12" fillId="0" borderId="1" xfId="3" applyNumberFormat="1" applyFont="1" applyFill="1" applyBorder="1" applyAlignment="1" applyProtection="1">
      <alignment horizontal="center" vertical="center"/>
    </xf>
    <xf numFmtId="0" fontId="12" fillId="0" borderId="1" xfId="3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1" xfId="2" applyNumberFormat="1" applyFont="1" applyFill="1" applyBorder="1" applyAlignment="1" applyProtection="1">
      <alignment horizontal="center" vertical="center" wrapText="1"/>
    </xf>
    <xf numFmtId="0" fontId="4" fillId="0" borderId="1" xfId="3" applyNumberFormat="1" applyFont="1" applyFill="1" applyBorder="1" applyAlignment="1" applyProtection="1">
      <alignment horizontal="center" vertical="center" wrapText="1"/>
    </xf>
    <xf numFmtId="0" fontId="14" fillId="0" borderId="1" xfId="3" applyNumberFormat="1" applyFont="1" applyFill="1" applyBorder="1" applyAlignment="1" applyProtection="1">
      <alignment horizontal="left" wrapText="1"/>
    </xf>
    <xf numFmtId="0" fontId="2" fillId="0" borderId="0" xfId="0" applyFont="1" applyAlignment="1">
      <alignment horizontal="center" wrapText="1"/>
    </xf>
    <xf numFmtId="4" fontId="4" fillId="0" borderId="1" xfId="3" applyNumberFormat="1" applyFont="1" applyFill="1" applyBorder="1" applyAlignment="1" applyProtection="1">
      <alignment horizontal="center" wrapText="1"/>
    </xf>
    <xf numFmtId="0" fontId="7" fillId="0" borderId="1" xfId="6" applyNumberFormat="1" applyFont="1" applyFill="1" applyBorder="1" applyAlignment="1" applyProtection="1">
      <alignment horizontal="left" vertical="top"/>
    </xf>
    <xf numFmtId="0" fontId="5" fillId="0" borderId="1" xfId="6" applyNumberFormat="1" applyFont="1" applyFill="1" applyBorder="1" applyAlignment="1" applyProtection="1">
      <alignment horizontal="center" vertical="top"/>
    </xf>
    <xf numFmtId="0" fontId="7" fillId="0" borderId="1" xfId="6" applyNumberFormat="1" applyFont="1" applyFill="1" applyBorder="1" applyAlignment="1" applyProtection="1">
      <alignment horizontal="left"/>
    </xf>
    <xf numFmtId="0" fontId="5" fillId="0" borderId="1" xfId="6" applyNumberFormat="1" applyFont="1" applyFill="1" applyBorder="1" applyAlignment="1" applyProtection="1">
      <alignment horizontal="center"/>
    </xf>
    <xf numFmtId="4" fontId="5" fillId="0" borderId="1" xfId="6" applyNumberFormat="1" applyFont="1" applyFill="1" applyBorder="1" applyAlignment="1" applyProtection="1">
      <alignment horizontal="center" vertical="top"/>
    </xf>
    <xf numFmtId="4" fontId="5" fillId="0" borderId="1" xfId="6" applyNumberFormat="1" applyFont="1" applyFill="1" applyBorder="1" applyAlignment="1" applyProtection="1">
      <alignment horizontal="center"/>
    </xf>
    <xf numFmtId="43" fontId="4" fillId="0" borderId="1" xfId="1" applyFont="1" applyFill="1" applyBorder="1" applyAlignment="1" applyProtection="1">
      <alignment horizontal="center" wrapText="1"/>
    </xf>
    <xf numFmtId="43" fontId="3" fillId="0" borderId="0" xfId="0" applyNumberFormat="1" applyFont="1"/>
    <xf numFmtId="0" fontId="5" fillId="0" borderId="1" xfId="6" applyNumberFormat="1" applyFont="1" applyFill="1" applyBorder="1" applyAlignment="1" applyProtection="1">
      <alignment horizontal="center" vertical="center"/>
    </xf>
    <xf numFmtId="4" fontId="5" fillId="0" borderId="1" xfId="6" applyNumberFormat="1" applyFont="1" applyFill="1" applyBorder="1" applyAlignment="1" applyProtection="1">
      <alignment horizontal="center" vertical="center"/>
    </xf>
    <xf numFmtId="4" fontId="5" fillId="0" borderId="1" xfId="6" applyNumberFormat="1" applyFont="1" applyFill="1" applyBorder="1" applyAlignment="1" applyProtection="1">
      <alignment horizontal="left" vertical="top"/>
    </xf>
    <xf numFmtId="4" fontId="5" fillId="0" borderId="1" xfId="6" applyNumberFormat="1" applyFont="1" applyFill="1" applyBorder="1" applyAlignment="1" applyProtection="1">
      <alignment horizontal="left"/>
    </xf>
    <xf numFmtId="0" fontId="0" fillId="0" borderId="1" xfId="0" applyBorder="1"/>
    <xf numFmtId="0" fontId="8" fillId="0" borderId="1" xfId="5" applyNumberFormat="1" applyFont="1" applyFill="1" applyBorder="1" applyAlignment="1" applyProtection="1">
      <alignment horizontal="left" vertical="top"/>
    </xf>
    <xf numFmtId="0" fontId="8" fillId="0" borderId="1" xfId="5" applyNumberFormat="1" applyFont="1" applyFill="1" applyBorder="1" applyAlignment="1" applyProtection="1">
      <alignment horizontal="center" vertical="top"/>
    </xf>
    <xf numFmtId="0" fontId="8" fillId="0" borderId="1" xfId="5" applyNumberFormat="1" applyFont="1" applyFill="1" applyBorder="1" applyAlignment="1" applyProtection="1">
      <alignment horizontal="left" vertical="top" wrapText="1"/>
    </xf>
    <xf numFmtId="3" fontId="8" fillId="0" borderId="1" xfId="5" applyNumberFormat="1" applyFont="1" applyFill="1" applyBorder="1" applyAlignment="1" applyProtection="1">
      <alignment horizontal="center" vertical="top"/>
    </xf>
    <xf numFmtId="4" fontId="8" fillId="0" borderId="1" xfId="5" applyNumberFormat="1" applyFont="1" applyFill="1" applyBorder="1" applyAlignment="1" applyProtection="1">
      <alignment horizontal="center" vertical="top"/>
    </xf>
    <xf numFmtId="0" fontId="8" fillId="0" borderId="1" xfId="5" applyNumberFormat="1" applyFont="1" applyFill="1" applyBorder="1" applyAlignment="1" applyProtection="1">
      <alignment horizontal="left"/>
    </xf>
    <xf numFmtId="0" fontId="8" fillId="0" borderId="1" xfId="5" applyNumberFormat="1" applyFont="1" applyFill="1" applyBorder="1" applyAlignment="1" applyProtection="1">
      <alignment horizontal="center"/>
    </xf>
    <xf numFmtId="3" fontId="8" fillId="0" borderId="1" xfId="5" applyNumberFormat="1" applyFont="1" applyFill="1" applyBorder="1" applyAlignment="1" applyProtection="1">
      <alignment horizontal="center"/>
    </xf>
    <xf numFmtId="4" fontId="8" fillId="0" borderId="1" xfId="5" applyNumberFormat="1" applyFont="1" applyFill="1" applyBorder="1" applyAlignment="1" applyProtection="1">
      <alignment horizontal="center"/>
    </xf>
    <xf numFmtId="0" fontId="8" fillId="0" borderId="1" xfId="5" applyNumberFormat="1" applyFont="1" applyFill="1" applyBorder="1" applyAlignment="1" applyProtection="1">
      <alignment horizontal="center" vertical="center"/>
    </xf>
    <xf numFmtId="0" fontId="4" fillId="0" borderId="1" xfId="5" applyNumberFormat="1" applyFont="1" applyFill="1" applyBorder="1" applyAlignment="1" applyProtection="1">
      <alignment horizontal="left" vertical="top"/>
    </xf>
    <xf numFmtId="0" fontId="4" fillId="0" borderId="1" xfId="5" applyNumberFormat="1" applyFont="1" applyFill="1" applyBorder="1" applyAlignment="1" applyProtection="1">
      <alignment horizontal="left" vertical="top" indent="1"/>
    </xf>
    <xf numFmtId="0" fontId="4" fillId="0" borderId="1" xfId="5" applyNumberFormat="1" applyFont="1" applyFill="1" applyBorder="1" applyAlignment="1" applyProtection="1">
      <alignment horizontal="left" vertical="top" indent="3"/>
    </xf>
    <xf numFmtId="0" fontId="8" fillId="0" borderId="1" xfId="5" applyNumberFormat="1" applyFont="1" applyFill="1" applyBorder="1" applyAlignment="1" applyProtection="1">
      <alignment horizontal="left" wrapText="1"/>
    </xf>
    <xf numFmtId="4" fontId="8" fillId="0" borderId="1" xfId="5" applyNumberFormat="1" applyFont="1" applyFill="1" applyBorder="1" applyAlignment="1" applyProtection="1">
      <alignment horizontal="center" vertical="center"/>
    </xf>
    <xf numFmtId="0" fontId="19" fillId="0" borderId="1" xfId="4" applyNumberFormat="1" applyFont="1" applyFill="1" applyBorder="1" applyAlignment="1" applyProtection="1">
      <alignment horizontal="center" vertical="center"/>
    </xf>
    <xf numFmtId="0" fontId="19" fillId="0" borderId="1" xfId="4" applyNumberFormat="1" applyFont="1" applyFill="1" applyBorder="1" applyAlignment="1" applyProtection="1">
      <alignment horizontal="left" vertical="top" wrapText="1"/>
    </xf>
    <xf numFmtId="0" fontId="19" fillId="0" borderId="1" xfId="4" applyNumberFormat="1" applyFont="1" applyFill="1" applyBorder="1" applyAlignment="1" applyProtection="1">
      <alignment horizontal="center" vertical="top"/>
    </xf>
    <xf numFmtId="0" fontId="19" fillId="0" borderId="1" xfId="4" applyNumberFormat="1" applyFont="1" applyFill="1" applyBorder="1" applyAlignment="1" applyProtection="1">
      <alignment horizontal="center" wrapText="1"/>
    </xf>
    <xf numFmtId="43" fontId="4" fillId="0" borderId="1" xfId="1" applyFont="1" applyFill="1" applyBorder="1" applyAlignment="1" applyProtection="1">
      <alignment horizontal="left" wrapText="1"/>
    </xf>
    <xf numFmtId="0" fontId="19" fillId="0" borderId="1" xfId="4" applyNumberFormat="1" applyFont="1" applyFill="1" applyBorder="1" applyAlignment="1" applyProtection="1">
      <alignment horizontal="center" vertical="top" wrapText="1"/>
    </xf>
    <xf numFmtId="0" fontId="12" fillId="0" borderId="0" xfId="3" applyNumberFormat="1" applyFont="1" applyFill="1" applyBorder="1" applyAlignment="1" applyProtection="1">
      <alignment vertical="center"/>
    </xf>
    <xf numFmtId="4" fontId="13" fillId="0" borderId="0" xfId="5" applyNumberFormat="1" applyFont="1" applyFill="1" applyBorder="1" applyAlignment="1" applyProtection="1"/>
    <xf numFmtId="4" fontId="13" fillId="0" borderId="0" xfId="5" applyNumberFormat="1" applyFont="1" applyFill="1" applyBorder="1" applyAlignment="1" applyProtection="1">
      <alignment vertical="center"/>
    </xf>
    <xf numFmtId="0" fontId="8" fillId="0" borderId="1" xfId="5" applyNumberFormat="1" applyFont="1" applyFill="1" applyBorder="1" applyAlignment="1" applyProtection="1">
      <alignment horizontal="right"/>
    </xf>
    <xf numFmtId="0" fontId="8" fillId="0" borderId="1" xfId="5" applyNumberFormat="1" applyFont="1" applyFill="1" applyBorder="1" applyAlignment="1" applyProtection="1">
      <alignment horizontal="left" vertical="center"/>
    </xf>
    <xf numFmtId="0" fontId="8" fillId="0" borderId="1" xfId="5" applyNumberFormat="1" applyFont="1" applyFill="1" applyBorder="1" applyAlignment="1" applyProtection="1">
      <alignment horizontal="center" wrapText="1"/>
    </xf>
    <xf numFmtId="0" fontId="8" fillId="0" borderId="1" xfId="5" applyNumberFormat="1" applyFont="1" applyFill="1" applyBorder="1" applyAlignment="1" applyProtection="1">
      <alignment horizontal="left" vertical="center" wrapText="1"/>
    </xf>
    <xf numFmtId="4" fontId="6" fillId="0" borderId="0" xfId="0" applyNumberFormat="1" applyFont="1"/>
    <xf numFmtId="0" fontId="8" fillId="0" borderId="1" xfId="4" applyNumberFormat="1" applyFont="1" applyFill="1" applyBorder="1" applyAlignment="1" applyProtection="1">
      <alignment horizontal="left"/>
    </xf>
    <xf numFmtId="0" fontId="8" fillId="0" borderId="1" xfId="4" applyNumberFormat="1" applyFont="1" applyFill="1" applyBorder="1" applyAlignment="1" applyProtection="1">
      <alignment horizontal="center"/>
    </xf>
    <xf numFmtId="0" fontId="8" fillId="0" borderId="1" xfId="4" applyNumberFormat="1" applyFont="1" applyFill="1" applyBorder="1" applyAlignment="1" applyProtection="1">
      <alignment horizontal="right"/>
    </xf>
    <xf numFmtId="0" fontId="8" fillId="0" borderId="1" xfId="4" applyNumberFormat="1" applyFont="1" applyFill="1" applyBorder="1" applyAlignment="1" applyProtection="1">
      <alignment horizontal="left" wrapText="1"/>
    </xf>
    <xf numFmtId="0" fontId="8" fillId="0" borderId="1" xfId="4" applyNumberFormat="1" applyFont="1" applyFill="1" applyBorder="1" applyAlignment="1" applyProtection="1">
      <alignment horizontal="center" vertical="center"/>
    </xf>
    <xf numFmtId="43" fontId="8" fillId="0" borderId="1" xfId="1" applyFont="1" applyFill="1" applyBorder="1" applyAlignment="1" applyProtection="1">
      <alignment horizontal="justify" vertical="center"/>
    </xf>
    <xf numFmtId="43" fontId="8" fillId="0" borderId="1" xfId="1" applyFont="1" applyFill="1" applyBorder="1" applyAlignment="1" applyProtection="1">
      <alignment horizontal="justify"/>
    </xf>
    <xf numFmtId="43" fontId="8" fillId="0" borderId="1" xfId="1" applyFont="1" applyFill="1" applyBorder="1" applyAlignment="1" applyProtection="1">
      <alignment horizontal="right"/>
    </xf>
    <xf numFmtId="43" fontId="8" fillId="0" borderId="1" xfId="1" applyFont="1" applyFill="1" applyBorder="1" applyAlignment="1" applyProtection="1">
      <alignment horizontal="right" vertical="center"/>
    </xf>
    <xf numFmtId="43" fontId="8" fillId="0" borderId="1" xfId="1" applyFont="1" applyFill="1" applyBorder="1" applyAlignment="1" applyProtection="1">
      <alignment horizontal="left"/>
    </xf>
    <xf numFmtId="43" fontId="0" fillId="0" borderId="0" xfId="0" applyNumberFormat="1"/>
    <xf numFmtId="43" fontId="6" fillId="0" borderId="0" xfId="0" applyNumberFormat="1" applyFont="1"/>
    <xf numFmtId="0" fontId="20" fillId="0" borderId="1" xfId="5" applyNumberFormat="1" applyFont="1" applyFill="1" applyBorder="1" applyAlignment="1" applyProtection="1">
      <alignment horizontal="center" vertical="center" wrapText="1"/>
    </xf>
    <xf numFmtId="0" fontId="21" fillId="0" borderId="1" xfId="5" applyNumberFormat="1" applyFont="1" applyFill="1" applyBorder="1" applyAlignment="1" applyProtection="1">
      <alignment horizontal="left" wrapText="1"/>
    </xf>
    <xf numFmtId="0" fontId="21" fillId="0" borderId="1" xfId="5" applyNumberFormat="1" applyFont="1" applyFill="1" applyBorder="1" applyAlignment="1" applyProtection="1">
      <alignment horizontal="center"/>
    </xf>
    <xf numFmtId="0" fontId="21" fillId="0" borderId="1" xfId="5" applyNumberFormat="1" applyFont="1" applyFill="1" applyBorder="1" applyAlignment="1" applyProtection="1">
      <alignment horizontal="left"/>
    </xf>
    <xf numFmtId="3" fontId="21" fillId="0" borderId="1" xfId="5" applyNumberFormat="1" applyFont="1" applyFill="1" applyBorder="1" applyAlignment="1" applyProtection="1">
      <alignment horizontal="center"/>
    </xf>
    <xf numFmtId="4" fontId="21" fillId="0" borderId="1" xfId="5" applyNumberFormat="1" applyFont="1" applyFill="1" applyBorder="1" applyAlignment="1" applyProtection="1">
      <alignment horizontal="center"/>
    </xf>
    <xf numFmtId="0" fontId="21" fillId="0" borderId="1" xfId="5" applyNumberFormat="1" applyFont="1" applyFill="1" applyBorder="1" applyAlignment="1" applyProtection="1">
      <alignment horizontal="left" vertical="top" wrapText="1"/>
    </xf>
    <xf numFmtId="4" fontId="22" fillId="0" borderId="1" xfId="5" applyNumberFormat="1" applyFont="1" applyFill="1" applyBorder="1" applyAlignment="1" applyProtection="1">
      <alignment horizontal="center"/>
    </xf>
    <xf numFmtId="0" fontId="23" fillId="0" borderId="1" xfId="5" applyNumberFormat="1" applyFont="1" applyFill="1" applyBorder="1" applyAlignment="1" applyProtection="1">
      <alignment horizontal="left" wrapText="1"/>
    </xf>
    <xf numFmtId="0" fontId="23" fillId="0" borderId="1" xfId="5" applyNumberFormat="1" applyFont="1" applyFill="1" applyBorder="1" applyAlignment="1" applyProtection="1">
      <alignment horizontal="center"/>
    </xf>
    <xf numFmtId="4" fontId="23" fillId="0" borderId="1" xfId="5" applyNumberFormat="1" applyFont="1" applyFill="1" applyBorder="1" applyAlignment="1" applyProtection="1">
      <alignment horizontal="center"/>
    </xf>
    <xf numFmtId="0" fontId="20" fillId="0" borderId="1" xfId="5" applyNumberFormat="1" applyFont="1" applyFill="1" applyBorder="1" applyAlignment="1" applyProtection="1">
      <alignment horizontal="center" vertical="center"/>
    </xf>
    <xf numFmtId="4" fontId="0" fillId="0" borderId="0" xfId="0" applyNumberFormat="1"/>
    <xf numFmtId="43" fontId="0" fillId="0" borderId="0" xfId="1" applyFont="1"/>
    <xf numFmtId="164" fontId="0" fillId="0" borderId="0" xfId="0" applyNumberFormat="1"/>
    <xf numFmtId="4" fontId="2" fillId="0" borderId="0" xfId="0" applyNumberFormat="1" applyFont="1"/>
    <xf numFmtId="0" fontId="24" fillId="0" borderId="1" xfId="6" applyNumberFormat="1" applyFont="1" applyFill="1" applyBorder="1" applyAlignment="1" applyProtection="1">
      <alignment horizontal="center" vertical="top"/>
    </xf>
    <xf numFmtId="0" fontId="24" fillId="0" borderId="1" xfId="6" applyNumberFormat="1" applyFont="1" applyFill="1" applyBorder="1" applyAlignment="1" applyProtection="1">
      <alignment horizontal="center" wrapText="1"/>
    </xf>
    <xf numFmtId="0" fontId="23" fillId="0" borderId="1" xfId="6" applyNumberFormat="1" applyFont="1" applyFill="1" applyBorder="1" applyAlignment="1" applyProtection="1">
      <alignment horizontal="left" wrapText="1"/>
    </xf>
    <xf numFmtId="0" fontId="23" fillId="0" borderId="1" xfId="6" applyNumberFormat="1" applyFont="1" applyFill="1" applyBorder="1" applyAlignment="1" applyProtection="1">
      <alignment horizontal="center"/>
    </xf>
    <xf numFmtId="0" fontId="23" fillId="0" borderId="1" xfId="6" applyNumberFormat="1" applyFont="1" applyFill="1" applyBorder="1" applyAlignment="1" applyProtection="1">
      <alignment horizontal="left"/>
    </xf>
    <xf numFmtId="0" fontId="23" fillId="0" borderId="1" xfId="6" applyNumberFormat="1" applyFont="1" applyFill="1" applyBorder="1" applyAlignment="1" applyProtection="1">
      <alignment horizontal="left" vertical="top" wrapText="1"/>
    </xf>
    <xf numFmtId="0" fontId="4" fillId="0" borderId="1" xfId="6" applyNumberFormat="1" applyFont="1" applyFill="1" applyBorder="1" applyAlignment="1" applyProtection="1">
      <alignment horizontal="left" vertical="top"/>
    </xf>
    <xf numFmtId="0" fontId="4" fillId="0" borderId="1" xfId="6" applyNumberFormat="1" applyFont="1" applyFill="1" applyBorder="1" applyAlignment="1" applyProtection="1">
      <alignment horizontal="left" vertical="top" indent="1"/>
    </xf>
    <xf numFmtId="4" fontId="23" fillId="0" borderId="1" xfId="6" applyNumberFormat="1" applyFont="1" applyFill="1" applyBorder="1" applyAlignment="1" applyProtection="1">
      <alignment horizontal="center"/>
    </xf>
    <xf numFmtId="3" fontId="23" fillId="0" borderId="1" xfId="6" applyNumberFormat="1" applyFont="1" applyFill="1" applyBorder="1" applyAlignment="1" applyProtection="1">
      <alignment horizontal="center"/>
    </xf>
    <xf numFmtId="0" fontId="4" fillId="0" borderId="1" xfId="6" applyNumberFormat="1" applyFont="1" applyFill="1" applyBorder="1" applyAlignment="1" applyProtection="1">
      <alignment horizontal="left" vertical="top" indent="2"/>
    </xf>
    <xf numFmtId="0" fontId="25" fillId="0" borderId="1" xfId="6" applyNumberFormat="1" applyFont="1" applyFill="1" applyBorder="1" applyAlignment="1" applyProtection="1">
      <alignment horizontal="left" vertical="top"/>
    </xf>
    <xf numFmtId="0" fontId="26" fillId="0" borderId="1" xfId="6" applyNumberFormat="1" applyFont="1" applyFill="1" applyBorder="1" applyAlignment="1" applyProtection="1">
      <alignment horizontal="center" vertical="top"/>
    </xf>
    <xf numFmtId="4" fontId="26" fillId="0" borderId="1" xfId="6" applyNumberFormat="1" applyFont="1" applyFill="1" applyBorder="1" applyAlignment="1" applyProtection="1">
      <alignment horizontal="center" vertical="top"/>
    </xf>
    <xf numFmtId="4" fontId="26" fillId="0" borderId="1" xfId="6" applyNumberFormat="1" applyFont="1" applyFill="1" applyBorder="1" applyAlignment="1" applyProtection="1">
      <alignment horizontal="left" vertical="top"/>
    </xf>
    <xf numFmtId="0" fontId="25" fillId="0" borderId="1" xfId="6" applyNumberFormat="1" applyFont="1" applyFill="1" applyBorder="1" applyAlignment="1" applyProtection="1">
      <alignment horizontal="left"/>
    </xf>
    <xf numFmtId="0" fontId="14" fillId="0" borderId="1" xfId="3" applyNumberFormat="1" applyFont="1" applyFill="1" applyBorder="1" applyAlignment="1" applyProtection="1">
      <alignment horizontal="center" wrapText="1"/>
    </xf>
    <xf numFmtId="43" fontId="14" fillId="0" borderId="1" xfId="1" applyFont="1" applyFill="1" applyBorder="1" applyAlignment="1" applyProtection="1">
      <alignment horizontal="center" wrapText="1"/>
    </xf>
    <xf numFmtId="0" fontId="25" fillId="0" borderId="1" xfId="6" applyNumberFormat="1" applyFont="1" applyFill="1" applyBorder="1" applyAlignment="1" applyProtection="1">
      <alignment horizontal="left" vertical="center"/>
    </xf>
    <xf numFmtId="0" fontId="26" fillId="0" borderId="1" xfId="6" applyNumberFormat="1" applyFont="1" applyFill="1" applyBorder="1" applyAlignment="1" applyProtection="1">
      <alignment horizontal="center" vertical="center"/>
    </xf>
    <xf numFmtId="4" fontId="26" fillId="0" borderId="1" xfId="6" applyNumberFormat="1" applyFont="1" applyFill="1" applyBorder="1" applyAlignment="1" applyProtection="1">
      <alignment horizontal="center" vertical="center"/>
    </xf>
    <xf numFmtId="4" fontId="14" fillId="0" borderId="1" xfId="3" applyNumberFormat="1" applyFont="1" applyFill="1" applyBorder="1" applyAlignment="1" applyProtection="1">
      <alignment horizontal="center" wrapText="1"/>
    </xf>
    <xf numFmtId="0" fontId="23" fillId="0" borderId="1" xfId="6" applyNumberFormat="1" applyFont="1" applyFill="1" applyBorder="1" applyAlignment="1" applyProtection="1">
      <alignment horizontal="justify"/>
    </xf>
    <xf numFmtId="0" fontId="23" fillId="0" borderId="1" xfId="6" applyNumberFormat="1" applyFont="1" applyFill="1" applyBorder="1" applyAlignment="1" applyProtection="1">
      <alignment horizontal="center" vertical="center"/>
    </xf>
    <xf numFmtId="4" fontId="23" fillId="0" borderId="1" xfId="6" applyNumberFormat="1" applyFont="1" applyFill="1" applyBorder="1" applyAlignment="1" applyProtection="1">
      <alignment horizontal="justify"/>
    </xf>
    <xf numFmtId="4" fontId="23" fillId="0" borderId="1" xfId="6" applyNumberFormat="1" applyFont="1" applyFill="1" applyBorder="1" applyAlignment="1" applyProtection="1">
      <alignment horizontal="center" vertical="center"/>
    </xf>
    <xf numFmtId="4" fontId="27" fillId="0" borderId="0" xfId="0" applyNumberFormat="1" applyFont="1"/>
    <xf numFmtId="4" fontId="28" fillId="0" borderId="0" xfId="0" applyNumberFormat="1" applyFont="1"/>
    <xf numFmtId="0" fontId="4" fillId="0" borderId="2" xfId="3" applyNumberFormat="1" applyFont="1" applyFill="1" applyBorder="1" applyAlignment="1" applyProtection="1">
      <alignment horizontal="center" wrapText="1"/>
    </xf>
    <xf numFmtId="0" fontId="4" fillId="0" borderId="3" xfId="3" applyNumberFormat="1" applyFont="1" applyFill="1" applyBorder="1" applyAlignment="1" applyProtection="1">
      <alignment horizontal="center" wrapText="1"/>
    </xf>
    <xf numFmtId="0" fontId="4" fillId="0" borderId="4" xfId="3" applyNumberFormat="1" applyFont="1" applyFill="1" applyBorder="1" applyAlignment="1" applyProtection="1">
      <alignment horizontal="center" wrapText="1"/>
    </xf>
    <xf numFmtId="0" fontId="8" fillId="0" borderId="5" xfId="5" applyNumberFormat="1" applyFont="1" applyFill="1" applyBorder="1" applyAlignment="1" applyProtection="1">
      <alignment horizontal="left" vertical="center"/>
    </xf>
    <xf numFmtId="0" fontId="8" fillId="0" borderId="6" xfId="5" applyNumberFormat="1" applyFont="1" applyFill="1" applyBorder="1" applyAlignment="1" applyProtection="1">
      <alignment horizontal="left" vertical="center"/>
    </xf>
    <xf numFmtId="0" fontId="8" fillId="0" borderId="7" xfId="5" applyNumberFormat="1" applyFont="1" applyFill="1" applyBorder="1" applyAlignment="1" applyProtection="1">
      <alignment horizontal="left" vertical="center"/>
    </xf>
    <xf numFmtId="0" fontId="2" fillId="0" borderId="0" xfId="0" applyFont="1" applyAlignment="1">
      <alignment horizontal="center"/>
    </xf>
    <xf numFmtId="0" fontId="29" fillId="0" borderId="1" xfId="7" applyNumberFormat="1" applyFont="1" applyFill="1" applyBorder="1" applyAlignment="1" applyProtection="1">
      <alignment horizontal="left" vertical="center"/>
    </xf>
    <xf numFmtId="0" fontId="29" fillId="0" borderId="1" xfId="7" applyNumberFormat="1" applyFont="1" applyFill="1" applyBorder="1" applyAlignment="1" applyProtection="1">
      <alignment horizontal="center" vertical="center" wrapText="1"/>
    </xf>
    <xf numFmtId="0" fontId="29" fillId="0" borderId="1" xfId="7" applyNumberFormat="1" applyFont="1" applyFill="1" applyBorder="1" applyAlignment="1" applyProtection="1">
      <alignment horizontal="center" vertical="center"/>
    </xf>
    <xf numFmtId="0" fontId="29" fillId="0" borderId="1" xfId="7" applyNumberFormat="1" applyFont="1" applyFill="1" applyBorder="1" applyAlignment="1" applyProtection="1">
      <alignment horizontal="right" vertical="center"/>
    </xf>
    <xf numFmtId="0" fontId="30" fillId="0" borderId="1" xfId="7" applyNumberFormat="1" applyFont="1" applyFill="1" applyBorder="1" applyAlignment="1" applyProtection="1">
      <alignment horizontal="center" vertical="center"/>
    </xf>
    <xf numFmtId="0" fontId="7" fillId="0" borderId="1" xfId="7" applyNumberFormat="1" applyFont="1" applyFill="1" applyBorder="1" applyAlignment="1" applyProtection="1">
      <alignment horizontal="left" vertical="center"/>
    </xf>
    <xf numFmtId="0" fontId="7" fillId="0" borderId="1" xfId="7" applyNumberFormat="1" applyFont="1" applyFill="1" applyBorder="1" applyAlignment="1" applyProtection="1">
      <alignment horizontal="center" vertical="top" wrapText="1"/>
    </xf>
    <xf numFmtId="0" fontId="4" fillId="0" borderId="1" xfId="7" applyNumberFormat="1" applyFont="1" applyFill="1" applyBorder="1" applyAlignment="1" applyProtection="1">
      <alignment horizontal="left" vertical="top" indent="3"/>
    </xf>
    <xf numFmtId="0" fontId="4" fillId="0" borderId="1" xfId="7" applyNumberFormat="1" applyFont="1" applyFill="1" applyBorder="1" applyAlignment="1" applyProtection="1">
      <alignment horizontal="left" vertical="top" indent="4"/>
    </xf>
    <xf numFmtId="0" fontId="7" fillId="0" borderId="1" xfId="7" applyNumberFormat="1" applyFont="1" applyFill="1" applyBorder="1" applyAlignment="1" applyProtection="1">
      <alignment horizontal="center" vertical="center"/>
    </xf>
    <xf numFmtId="0" fontId="4" fillId="0" borderId="1" xfId="7" applyNumberFormat="1" applyFont="1" applyFill="1" applyBorder="1" applyAlignment="1" applyProtection="1">
      <alignment horizontal="left" vertical="top"/>
    </xf>
    <xf numFmtId="0" fontId="7" fillId="0" borderId="1" xfId="7" applyNumberFormat="1" applyFont="1" applyFill="1" applyBorder="1" applyAlignment="1" applyProtection="1">
      <alignment horizontal="center" vertical="center" wrapText="1"/>
    </xf>
    <xf numFmtId="0" fontId="30" fillId="0" borderId="1" xfId="7" applyNumberFormat="1" applyFont="1" applyFill="1" applyBorder="1" applyAlignment="1" applyProtection="1">
      <alignment horizontal="center" vertical="center" wrapText="1"/>
    </xf>
    <xf numFmtId="0" fontId="7" fillId="0" borderId="1" xfId="7" applyNumberFormat="1" applyFont="1" applyFill="1" applyBorder="1" applyAlignment="1" applyProtection="1">
      <alignment horizontal="left" wrapText="1" indent="1"/>
    </xf>
    <xf numFmtId="0" fontId="7" fillId="0" borderId="1" xfId="7" applyNumberFormat="1" applyFont="1" applyFill="1" applyBorder="1" applyAlignment="1" applyProtection="1">
      <alignment horizontal="left" wrapText="1"/>
    </xf>
    <xf numFmtId="0" fontId="30" fillId="0" borderId="1" xfId="7" applyNumberFormat="1" applyFont="1" applyFill="1" applyBorder="1" applyAlignment="1" applyProtection="1">
      <alignment horizontal="left" vertical="center"/>
    </xf>
    <xf numFmtId="0" fontId="7" fillId="0" borderId="1" xfId="7" applyNumberFormat="1" applyFont="1" applyFill="1" applyBorder="1" applyAlignment="1" applyProtection="1">
      <alignment horizontal="left" vertical="center" wrapText="1" indent="1"/>
    </xf>
    <xf numFmtId="0" fontId="7" fillId="0" borderId="1" xfId="7" applyNumberFormat="1" applyFont="1" applyFill="1" applyBorder="1" applyAlignment="1" applyProtection="1">
      <alignment horizontal="left" vertical="center" wrapText="1"/>
    </xf>
    <xf numFmtId="0" fontId="30" fillId="0" borderId="1" xfId="7" applyNumberFormat="1" applyFont="1" applyFill="1" applyBorder="1" applyAlignment="1" applyProtection="1">
      <alignment horizontal="center" vertical="top" wrapText="1"/>
    </xf>
    <xf numFmtId="0" fontId="30" fillId="0" borderId="1" xfId="7" applyNumberFormat="1" applyFont="1" applyFill="1" applyBorder="1" applyAlignment="1" applyProtection="1">
      <alignment horizontal="center"/>
    </xf>
    <xf numFmtId="0" fontId="7" fillId="0" borderId="1" xfId="7" applyNumberFormat="1" applyFont="1" applyFill="1" applyBorder="1" applyAlignment="1" applyProtection="1">
      <alignment horizontal="center" wrapText="1"/>
    </xf>
    <xf numFmtId="0" fontId="30" fillId="0" borderId="1" xfId="7" applyNumberFormat="1" applyFont="1" applyFill="1" applyBorder="1" applyAlignment="1" applyProtection="1">
      <alignment horizontal="justify" vertical="center"/>
    </xf>
    <xf numFmtId="0" fontId="7" fillId="0" borderId="1" xfId="7" applyNumberFormat="1" applyFont="1" applyFill="1" applyBorder="1" applyAlignment="1" applyProtection="1">
      <alignment horizontal="left" vertical="center" indent="1"/>
    </xf>
    <xf numFmtId="0" fontId="4" fillId="0" borderId="1" xfId="7" applyNumberFormat="1" applyFont="1" applyFill="1" applyBorder="1" applyAlignment="1" applyProtection="1">
      <alignment horizontal="left" vertical="top" indent="1"/>
    </xf>
    <xf numFmtId="0" fontId="7" fillId="0" borderId="1" xfId="7" applyNumberFormat="1" applyFont="1" applyFill="1" applyBorder="1" applyAlignment="1" applyProtection="1">
      <alignment horizontal="left" vertical="top" wrapText="1"/>
    </xf>
    <xf numFmtId="0" fontId="30" fillId="0" borderId="1" xfId="7" applyNumberFormat="1" applyFont="1" applyFill="1" applyBorder="1" applyAlignment="1" applyProtection="1">
      <alignment horizontal="center" wrapText="1"/>
    </xf>
    <xf numFmtId="0" fontId="30" fillId="2" borderId="1" xfId="7" applyNumberFormat="1" applyFont="1" applyFill="1" applyBorder="1" applyAlignment="1" applyProtection="1">
      <alignment horizontal="center" vertical="center"/>
    </xf>
    <xf numFmtId="0" fontId="7" fillId="2" borderId="1" xfId="7" applyNumberFormat="1" applyFont="1" applyFill="1" applyBorder="1" applyAlignment="1" applyProtection="1">
      <alignment horizontal="left" vertical="center"/>
    </xf>
    <xf numFmtId="0" fontId="7" fillId="2" borderId="1" xfId="7" applyNumberFormat="1" applyFont="1" applyFill="1" applyBorder="1" applyAlignment="1" applyProtection="1">
      <alignment horizontal="center" vertical="center"/>
    </xf>
    <xf numFmtId="0" fontId="4" fillId="2" borderId="1" xfId="7" applyNumberFormat="1" applyFont="1" applyFill="1" applyBorder="1" applyAlignment="1" applyProtection="1">
      <alignment horizontal="left" vertical="top" indent="3"/>
    </xf>
    <xf numFmtId="0" fontId="4" fillId="2" borderId="1" xfId="7" applyNumberFormat="1" applyFont="1" applyFill="1" applyBorder="1" applyAlignment="1" applyProtection="1">
      <alignment horizontal="left" vertical="top" indent="4"/>
    </xf>
    <xf numFmtId="0" fontId="7" fillId="2" borderId="1" xfId="7" applyNumberFormat="1" applyFont="1" applyFill="1" applyBorder="1" applyAlignment="1" applyProtection="1">
      <alignment horizontal="left" vertical="center" wrapText="1"/>
    </xf>
    <xf numFmtId="0" fontId="4" fillId="2" borderId="1" xfId="7" applyNumberFormat="1" applyFont="1" applyFill="1" applyBorder="1" applyAlignment="1" applyProtection="1">
      <alignment horizontal="left" vertical="top"/>
    </xf>
    <xf numFmtId="0" fontId="30" fillId="2" borderId="1" xfId="7" applyNumberFormat="1" applyFont="1" applyFill="1" applyBorder="1" applyAlignment="1" applyProtection="1">
      <alignment horizontal="justify" vertical="center"/>
    </xf>
    <xf numFmtId="0" fontId="7" fillId="2" borderId="1" xfId="7" applyNumberFormat="1" applyFont="1" applyFill="1" applyBorder="1" applyAlignment="1" applyProtection="1">
      <alignment horizontal="left" wrapText="1" indent="1"/>
    </xf>
    <xf numFmtId="0" fontId="7" fillId="2" borderId="1" xfId="7" applyNumberFormat="1" applyFont="1" applyFill="1" applyBorder="1" applyAlignment="1" applyProtection="1">
      <alignment horizontal="center" wrapText="1"/>
    </xf>
    <xf numFmtId="0" fontId="7" fillId="2" borderId="1" xfId="7" applyNumberFormat="1" applyFont="1" applyFill="1" applyBorder="1" applyAlignment="1" applyProtection="1">
      <alignment horizontal="left" wrapText="1"/>
    </xf>
    <xf numFmtId="0" fontId="4" fillId="2" borderId="1" xfId="7" applyNumberFormat="1" applyFont="1" applyFill="1" applyBorder="1" applyAlignment="1" applyProtection="1">
      <alignment horizontal="left" vertical="top" indent="1"/>
    </xf>
    <xf numFmtId="0" fontId="31" fillId="0" borderId="1" xfId="7" applyNumberFormat="1" applyFont="1" applyFill="1" applyBorder="1" applyAlignment="1" applyProtection="1">
      <alignment horizontal="center" vertical="center"/>
    </xf>
    <xf numFmtId="0" fontId="31" fillId="0" borderId="1" xfId="7" applyNumberFormat="1" applyFont="1" applyFill="1" applyBorder="1" applyAlignment="1" applyProtection="1">
      <alignment horizontal="right" vertical="center"/>
    </xf>
    <xf numFmtId="0" fontId="31" fillId="0" borderId="1" xfId="7" applyNumberFormat="1" applyFont="1" applyFill="1" applyBorder="1" applyAlignment="1" applyProtection="1">
      <alignment horizontal="center" wrapText="1"/>
    </xf>
    <xf numFmtId="0" fontId="31" fillId="0" borderId="6" xfId="7" applyNumberFormat="1" applyFont="1" applyFill="1" applyBorder="1" applyAlignment="1" applyProtection="1">
      <alignment horizontal="center" vertical="center"/>
    </xf>
    <xf numFmtId="0" fontId="31" fillId="0" borderId="1" xfId="7" applyNumberFormat="1" applyFont="1" applyFill="1" applyBorder="1" applyAlignment="1" applyProtection="1">
      <alignment horizontal="center"/>
    </xf>
    <xf numFmtId="0" fontId="31" fillId="0" borderId="1" xfId="7" applyNumberFormat="1" applyFont="1" applyFill="1" applyBorder="1" applyAlignment="1" applyProtection="1">
      <alignment horizontal="left" wrapText="1"/>
    </xf>
    <xf numFmtId="43" fontId="31" fillId="0" borderId="1" xfId="1" applyFont="1" applyFill="1" applyBorder="1" applyAlignment="1" applyProtection="1">
      <alignment horizontal="center" vertical="center"/>
    </xf>
    <xf numFmtId="43" fontId="31" fillId="0" borderId="1" xfId="1" applyFont="1" applyFill="1" applyBorder="1" applyAlignment="1" applyProtection="1">
      <alignment horizontal="justify" vertical="center"/>
    </xf>
    <xf numFmtId="43" fontId="31" fillId="0" borderId="1" xfId="1" applyFont="1" applyFill="1" applyBorder="1" applyAlignment="1" applyProtection="1">
      <alignment horizontal="right" vertical="center"/>
    </xf>
    <xf numFmtId="0" fontId="32" fillId="0" borderId="1" xfId="7" applyNumberFormat="1" applyFont="1" applyFill="1" applyBorder="1" applyAlignment="1" applyProtection="1">
      <alignment horizontal="center" wrapText="1"/>
    </xf>
    <xf numFmtId="0" fontId="31" fillId="0" borderId="1" xfId="7" applyNumberFormat="1" applyFont="1" applyFill="1" applyBorder="1" applyAlignment="1" applyProtection="1">
      <alignment horizontal="left"/>
    </xf>
    <xf numFmtId="43" fontId="31" fillId="0" borderId="1" xfId="1" applyFont="1" applyFill="1" applyBorder="1" applyAlignment="1" applyProtection="1">
      <alignment horizontal="center"/>
    </xf>
    <xf numFmtId="43" fontId="31" fillId="0" borderId="1" xfId="1" applyFont="1" applyFill="1" applyBorder="1" applyAlignment="1" applyProtection="1">
      <alignment horizontal="justify"/>
    </xf>
    <xf numFmtId="43" fontId="31" fillId="0" borderId="1" xfId="1" applyFont="1" applyFill="1" applyBorder="1" applyAlignment="1" applyProtection="1">
      <alignment horizontal="right"/>
    </xf>
    <xf numFmtId="0" fontId="31" fillId="0" borderId="1" xfId="7" applyNumberFormat="1" applyFont="1" applyFill="1" applyBorder="1" applyAlignment="1" applyProtection="1">
      <alignment horizontal="center" vertical="top"/>
    </xf>
  </cellXfs>
  <cellStyles count="8">
    <cellStyle name="Обычный" xfId="0" builtinId="0"/>
    <cellStyle name="Обычный_130-23-ПЖ" xfId="6" xr:uid="{5846B398-8F75-4341-AEEE-F3ADC1AB2509}"/>
    <cellStyle name="Обычный_131-23-ПЖ" xfId="5" xr:uid="{98DE56E7-7E40-4D90-8090-75981ABB07B8}"/>
    <cellStyle name="Обычный_132-23-ПЖ" xfId="4" xr:uid="{37CA4F9C-E202-4E29-883B-E24899DC029C}"/>
    <cellStyle name="Обычный_Лист1" xfId="7" xr:uid="{787C3E39-5451-4AC9-B4D7-5F0CE7674BB3}"/>
    <cellStyle name="Обычный_Лист2" xfId="2" xr:uid="{E8F7AD57-C1F1-4302-B200-A22A7B98A420}"/>
    <cellStyle name="Обычный_Лист3" xfId="3" xr:uid="{3F963E14-D949-466D-B860-BD77BB980858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284ED-33B0-4BB3-8A82-79FDDD3515AB}">
  <dimension ref="A2:Z137"/>
  <sheetViews>
    <sheetView topLeftCell="G1" workbookViewId="0">
      <selection activeCell="P16" sqref="P16:P17"/>
    </sheetView>
  </sheetViews>
  <sheetFormatPr defaultRowHeight="14.4" x14ac:dyDescent="0.3"/>
  <cols>
    <col min="1" max="1" width="8.88671875" style="3"/>
    <col min="2" max="2" width="18.5546875" customWidth="1"/>
    <col min="3" max="3" width="25.77734375" style="1" customWidth="1"/>
    <col min="4" max="5" width="8.88671875" style="17"/>
    <col min="6" max="6" width="16" customWidth="1"/>
    <col min="7" max="7" width="8.88671875" style="3"/>
    <col min="8" max="8" width="22.6640625" style="1" customWidth="1"/>
    <col min="11" max="12" width="12.21875" customWidth="1"/>
    <col min="14" max="14" width="22" customWidth="1"/>
    <col min="15" max="15" width="12.5546875" customWidth="1"/>
    <col min="17" max="18" width="15.44140625" customWidth="1"/>
    <col min="20" max="20" width="25.21875" customWidth="1"/>
    <col min="25" max="26" width="11.109375" customWidth="1"/>
  </cols>
  <sheetData>
    <row r="2" spans="1:26" x14ac:dyDescent="0.3">
      <c r="C2" s="2" t="s">
        <v>94</v>
      </c>
      <c r="H2" s="21" t="s">
        <v>173</v>
      </c>
      <c r="N2" s="21" t="s">
        <v>250</v>
      </c>
      <c r="T2" s="21" t="s">
        <v>338</v>
      </c>
    </row>
    <row r="3" spans="1:26" ht="27" x14ac:dyDescent="0.3">
      <c r="A3" s="121" t="s">
        <v>0</v>
      </c>
      <c r="B3" s="122"/>
      <c r="C3" s="123"/>
      <c r="D3" s="121"/>
      <c r="E3" s="122"/>
      <c r="F3" s="123"/>
      <c r="P3" s="5" t="s">
        <v>247</v>
      </c>
    </row>
    <row r="4" spans="1:26" ht="41.4" x14ac:dyDescent="0.3">
      <c r="A4" s="14" t="s">
        <v>1</v>
      </c>
      <c r="B4" s="13" t="s">
        <v>17</v>
      </c>
      <c r="C4" s="13" t="s">
        <v>33</v>
      </c>
      <c r="D4" s="13" t="s">
        <v>55</v>
      </c>
      <c r="E4" s="13" t="s">
        <v>67</v>
      </c>
      <c r="F4" s="13" t="s">
        <v>81</v>
      </c>
      <c r="G4" s="13" t="s">
        <v>174</v>
      </c>
      <c r="H4" s="13" t="s">
        <v>175</v>
      </c>
      <c r="I4" s="13" t="s">
        <v>181</v>
      </c>
      <c r="J4" s="13" t="s">
        <v>184</v>
      </c>
      <c r="K4" s="13" t="s">
        <v>185</v>
      </c>
      <c r="L4" s="13" t="s">
        <v>186</v>
      </c>
      <c r="N4" s="13" t="s">
        <v>33</v>
      </c>
      <c r="O4" s="13" t="s">
        <v>245</v>
      </c>
      <c r="P4" s="14" t="s">
        <v>129</v>
      </c>
      <c r="Q4" s="14" t="s">
        <v>248</v>
      </c>
      <c r="R4" s="14" t="s">
        <v>249</v>
      </c>
      <c r="T4" s="93" t="s">
        <v>33</v>
      </c>
      <c r="U4" s="93" t="s">
        <v>311</v>
      </c>
      <c r="V4" s="94" t="s">
        <v>313</v>
      </c>
      <c r="W4" s="94" t="s">
        <v>314</v>
      </c>
      <c r="X4" s="93" t="s">
        <v>315</v>
      </c>
      <c r="Y4" s="93" t="s">
        <v>316</v>
      </c>
      <c r="Z4" s="94" t="s">
        <v>317</v>
      </c>
    </row>
    <row r="5" spans="1:26" ht="40.200000000000003" x14ac:dyDescent="0.3">
      <c r="A5" s="11"/>
      <c r="B5" s="5"/>
      <c r="C5" s="5" t="s">
        <v>34</v>
      </c>
      <c r="D5" s="19"/>
      <c r="E5" s="19"/>
      <c r="F5" s="5"/>
      <c r="G5" s="109" t="s">
        <v>2</v>
      </c>
      <c r="H5" s="20" t="s">
        <v>176</v>
      </c>
      <c r="I5" s="20" t="s">
        <v>182</v>
      </c>
      <c r="J5" s="109">
        <v>29.196000000000002</v>
      </c>
      <c r="K5" s="114">
        <v>136500</v>
      </c>
      <c r="L5" s="114">
        <v>3985254</v>
      </c>
      <c r="N5" s="5" t="s">
        <v>239</v>
      </c>
      <c r="O5" s="5" t="s">
        <v>183</v>
      </c>
      <c r="P5" s="11">
        <v>416</v>
      </c>
      <c r="Q5" s="29">
        <v>5350</v>
      </c>
      <c r="R5" s="29">
        <v>2225600</v>
      </c>
      <c r="T5" s="95" t="s">
        <v>325</v>
      </c>
      <c r="U5" s="96" t="s">
        <v>183</v>
      </c>
      <c r="V5" s="96">
        <v>260</v>
      </c>
      <c r="W5" s="96">
        <v>416</v>
      </c>
      <c r="X5" s="96">
        <v>108.16</v>
      </c>
      <c r="Y5" s="101">
        <v>4300</v>
      </c>
      <c r="Z5" s="101">
        <v>1788800</v>
      </c>
    </row>
    <row r="6" spans="1:26" x14ac:dyDescent="0.3">
      <c r="A6" s="11"/>
      <c r="B6" s="5"/>
      <c r="C6" s="5" t="s">
        <v>35</v>
      </c>
      <c r="D6" s="19"/>
      <c r="E6" s="19"/>
      <c r="F6" s="5"/>
      <c r="G6" s="11" t="s">
        <v>3</v>
      </c>
      <c r="H6" s="5" t="s">
        <v>177</v>
      </c>
      <c r="I6" s="5" t="s">
        <v>182</v>
      </c>
      <c r="J6" s="11">
        <v>2.1240000000000001</v>
      </c>
      <c r="K6" s="22">
        <v>165000</v>
      </c>
      <c r="L6" s="22">
        <v>350460</v>
      </c>
      <c r="N6" s="5" t="s">
        <v>240</v>
      </c>
      <c r="O6" s="5" t="s">
        <v>246</v>
      </c>
      <c r="P6" s="11">
        <v>416</v>
      </c>
      <c r="Q6" s="29">
        <v>6300</v>
      </c>
      <c r="R6" s="29">
        <v>2620800</v>
      </c>
      <c r="T6" s="97" t="s">
        <v>326</v>
      </c>
      <c r="U6" s="96" t="s">
        <v>312</v>
      </c>
      <c r="V6" s="96">
        <v>6.85</v>
      </c>
      <c r="W6" s="96">
        <v>833</v>
      </c>
      <c r="X6" s="96">
        <v>5.7060000000000004</v>
      </c>
      <c r="Y6" s="101">
        <v>260000</v>
      </c>
      <c r="Z6" s="101">
        <v>1483560</v>
      </c>
    </row>
    <row r="7" spans="1:26" ht="40.200000000000003" x14ac:dyDescent="0.3">
      <c r="A7" s="11" t="s">
        <v>2</v>
      </c>
      <c r="B7" s="5" t="s">
        <v>18</v>
      </c>
      <c r="C7" s="5" t="s">
        <v>36</v>
      </c>
      <c r="D7" s="19" t="s">
        <v>56</v>
      </c>
      <c r="E7" s="19" t="s">
        <v>68</v>
      </c>
      <c r="F7" s="5"/>
      <c r="G7" s="11" t="s">
        <v>4</v>
      </c>
      <c r="H7" s="5" t="s">
        <v>178</v>
      </c>
      <c r="I7" s="5" t="s">
        <v>182</v>
      </c>
      <c r="J7" s="11">
        <v>0.24399999999999999</v>
      </c>
      <c r="K7" s="22">
        <v>150000</v>
      </c>
      <c r="L7" s="22">
        <v>36600</v>
      </c>
      <c r="N7" s="20" t="s">
        <v>241</v>
      </c>
      <c r="O7" s="20" t="s">
        <v>183</v>
      </c>
      <c r="P7" s="109">
        <v>36</v>
      </c>
      <c r="Q7" s="110">
        <v>138140</v>
      </c>
      <c r="R7" s="110">
        <v>4973040</v>
      </c>
      <c r="T7" s="98" t="s">
        <v>327</v>
      </c>
      <c r="U7" s="96" t="s">
        <v>312</v>
      </c>
      <c r="V7" s="96">
        <v>0.64</v>
      </c>
      <c r="W7" s="102">
        <v>1666</v>
      </c>
      <c r="X7" s="96">
        <v>1.0660000000000001</v>
      </c>
      <c r="Y7" s="101">
        <v>190000</v>
      </c>
      <c r="Z7" s="101">
        <v>202540</v>
      </c>
    </row>
    <row r="8" spans="1:26" ht="27.6" x14ac:dyDescent="0.3">
      <c r="A8" s="11" t="s">
        <v>3</v>
      </c>
      <c r="B8" s="5" t="s">
        <v>19</v>
      </c>
      <c r="C8" s="5" t="s">
        <v>37</v>
      </c>
      <c r="D8" s="19" t="s">
        <v>57</v>
      </c>
      <c r="E8" s="19" t="s">
        <v>69</v>
      </c>
      <c r="F8" s="5"/>
      <c r="G8" s="11" t="s">
        <v>5</v>
      </c>
      <c r="H8" s="5" t="s">
        <v>200</v>
      </c>
      <c r="I8" s="5" t="s">
        <v>183</v>
      </c>
      <c r="J8" s="11">
        <v>416</v>
      </c>
      <c r="K8" s="22">
        <v>3550</v>
      </c>
      <c r="L8" s="22">
        <v>1476800</v>
      </c>
      <c r="N8" s="5" t="s">
        <v>242</v>
      </c>
      <c r="O8" s="5" t="s">
        <v>183</v>
      </c>
      <c r="P8" s="11">
        <v>72</v>
      </c>
      <c r="Q8" s="29">
        <v>7100</v>
      </c>
      <c r="R8" s="29">
        <v>511200</v>
      </c>
      <c r="T8" s="98" t="s">
        <v>328</v>
      </c>
      <c r="U8" s="96" t="s">
        <v>312</v>
      </c>
      <c r="V8" s="96">
        <v>0.46800000000000003</v>
      </c>
      <c r="W8" s="102">
        <v>1665</v>
      </c>
      <c r="X8" s="96">
        <v>0.77900000000000003</v>
      </c>
      <c r="Y8" s="101">
        <v>190000</v>
      </c>
      <c r="Z8" s="101">
        <v>148010</v>
      </c>
    </row>
    <row r="9" spans="1:26" ht="27" x14ac:dyDescent="0.3">
      <c r="A9" s="11" t="s">
        <v>4</v>
      </c>
      <c r="B9" s="5" t="s">
        <v>20</v>
      </c>
      <c r="C9" s="5" t="s">
        <v>38</v>
      </c>
      <c r="D9" s="19" t="s">
        <v>58</v>
      </c>
      <c r="E9" s="19" t="s">
        <v>70</v>
      </c>
      <c r="F9" s="5"/>
      <c r="G9" s="11" t="s">
        <v>6</v>
      </c>
      <c r="H9" s="5" t="s">
        <v>201</v>
      </c>
      <c r="I9" s="5" t="s">
        <v>182</v>
      </c>
      <c r="J9" s="11">
        <v>5.7060000000000004</v>
      </c>
      <c r="K9" s="22">
        <v>195000</v>
      </c>
      <c r="L9" s="22">
        <v>1112670</v>
      </c>
      <c r="N9" s="5" t="s">
        <v>243</v>
      </c>
      <c r="O9" s="5" t="s">
        <v>183</v>
      </c>
      <c r="P9" s="11">
        <v>216</v>
      </c>
      <c r="Q9" s="29">
        <v>240</v>
      </c>
      <c r="R9" s="29">
        <v>51840</v>
      </c>
      <c r="T9" s="97" t="s">
        <v>329</v>
      </c>
      <c r="U9" s="96" t="s">
        <v>312</v>
      </c>
      <c r="V9" s="96">
        <v>0.11600000000000001</v>
      </c>
      <c r="W9" s="102">
        <v>3336</v>
      </c>
      <c r="X9" s="96">
        <v>0.38700000000000001</v>
      </c>
      <c r="Y9" s="101">
        <v>205000</v>
      </c>
      <c r="Z9" s="101">
        <v>79335</v>
      </c>
    </row>
    <row r="10" spans="1:26" ht="27.6" x14ac:dyDescent="0.3">
      <c r="A10" s="11" t="s">
        <v>5</v>
      </c>
      <c r="B10" s="5" t="s">
        <v>21</v>
      </c>
      <c r="C10" s="5" t="s">
        <v>39</v>
      </c>
      <c r="D10" s="19" t="s">
        <v>59</v>
      </c>
      <c r="E10" s="19" t="s">
        <v>71</v>
      </c>
      <c r="F10" s="5"/>
      <c r="G10" s="11" t="s">
        <v>7</v>
      </c>
      <c r="H10" s="5" t="s">
        <v>202</v>
      </c>
      <c r="I10" s="5" t="s">
        <v>183</v>
      </c>
      <c r="J10" s="11">
        <v>833</v>
      </c>
      <c r="K10" s="11">
        <v>58</v>
      </c>
      <c r="L10" s="22">
        <v>48314</v>
      </c>
      <c r="N10" s="5"/>
      <c r="O10" s="5"/>
      <c r="P10" s="11"/>
      <c r="Q10" s="29"/>
      <c r="R10" s="29"/>
      <c r="T10" s="98" t="s">
        <v>330</v>
      </c>
      <c r="U10" s="96" t="s">
        <v>312</v>
      </c>
      <c r="V10" s="96">
        <v>0.74</v>
      </c>
      <c r="W10" s="102">
        <v>1665</v>
      </c>
      <c r="X10" s="96">
        <v>1.232</v>
      </c>
      <c r="Y10" s="101">
        <v>181000</v>
      </c>
      <c r="Z10" s="101">
        <v>222992</v>
      </c>
    </row>
    <row r="11" spans="1:26" x14ac:dyDescent="0.3">
      <c r="A11" s="11" t="s">
        <v>6</v>
      </c>
      <c r="B11" s="5" t="s">
        <v>22</v>
      </c>
      <c r="C11" s="5" t="s">
        <v>40</v>
      </c>
      <c r="D11" s="19" t="s">
        <v>60</v>
      </c>
      <c r="E11" s="19" t="s">
        <v>72</v>
      </c>
      <c r="F11" s="5"/>
      <c r="G11" s="11" t="s">
        <v>8</v>
      </c>
      <c r="H11" s="5" t="s">
        <v>203</v>
      </c>
      <c r="I11" s="5" t="s">
        <v>183</v>
      </c>
      <c r="J11" s="11">
        <v>833</v>
      </c>
      <c r="K11" s="11">
        <v>62</v>
      </c>
      <c r="L11" s="22">
        <v>51646</v>
      </c>
      <c r="N11" s="5"/>
      <c r="O11" s="5"/>
      <c r="P11" s="11"/>
      <c r="Q11" s="29"/>
      <c r="R11" s="29"/>
      <c r="T11" s="98" t="s">
        <v>331</v>
      </c>
      <c r="U11" s="96" t="s">
        <v>183</v>
      </c>
      <c r="V11" s="96">
        <v>7.8E-2</v>
      </c>
      <c r="W11" s="102">
        <v>1665</v>
      </c>
      <c r="X11" s="96">
        <v>0.13</v>
      </c>
      <c r="Y11" s="96">
        <v>24</v>
      </c>
      <c r="Z11" s="101">
        <v>39960</v>
      </c>
    </row>
    <row r="12" spans="1:26" ht="40.200000000000003" x14ac:dyDescent="0.3">
      <c r="A12" s="11" t="s">
        <v>7</v>
      </c>
      <c r="B12" s="5" t="s">
        <v>23</v>
      </c>
      <c r="C12" s="5" t="s">
        <v>41</v>
      </c>
      <c r="D12" s="19" t="s">
        <v>59</v>
      </c>
      <c r="E12" s="19" t="s">
        <v>73</v>
      </c>
      <c r="F12" s="5"/>
      <c r="G12" s="11" t="s">
        <v>9</v>
      </c>
      <c r="H12" s="5" t="s">
        <v>204</v>
      </c>
      <c r="I12" s="5" t="s">
        <v>182</v>
      </c>
      <c r="J12" s="11">
        <v>2.0209999999999999</v>
      </c>
      <c r="K12" s="22">
        <v>155000</v>
      </c>
      <c r="L12" s="22">
        <v>313255</v>
      </c>
      <c r="N12" s="5"/>
      <c r="O12" s="5"/>
      <c r="P12" s="11"/>
      <c r="Q12" s="29"/>
      <c r="R12" s="29"/>
      <c r="T12" s="98" t="s">
        <v>332</v>
      </c>
      <c r="U12" s="96" t="s">
        <v>183</v>
      </c>
      <c r="V12" s="96">
        <v>3.2000000000000001E-2</v>
      </c>
      <c r="W12" s="102">
        <v>1665</v>
      </c>
      <c r="X12" s="96">
        <v>5.2999999999999999E-2</v>
      </c>
      <c r="Y12" s="96">
        <v>18</v>
      </c>
      <c r="Z12" s="101">
        <v>29970</v>
      </c>
    </row>
    <row r="13" spans="1:26" ht="27.6" x14ac:dyDescent="0.3">
      <c r="A13" s="11" t="s">
        <v>8</v>
      </c>
      <c r="B13" s="5" t="s">
        <v>24</v>
      </c>
      <c r="C13" s="5" t="s">
        <v>42</v>
      </c>
      <c r="D13" s="19" t="s">
        <v>59</v>
      </c>
      <c r="E13" s="19" t="s">
        <v>74</v>
      </c>
      <c r="F13" s="5"/>
      <c r="G13" s="11" t="s">
        <v>10</v>
      </c>
      <c r="H13" s="5" t="s">
        <v>205</v>
      </c>
      <c r="I13" s="5" t="s">
        <v>182</v>
      </c>
      <c r="J13" s="11">
        <v>1.66</v>
      </c>
      <c r="K13" s="22">
        <v>152000</v>
      </c>
      <c r="L13" s="22">
        <v>252320</v>
      </c>
      <c r="N13" s="5" t="s">
        <v>244</v>
      </c>
      <c r="O13" s="5" t="s">
        <v>246</v>
      </c>
      <c r="P13" s="11">
        <v>1</v>
      </c>
      <c r="Q13" s="29">
        <v>123300</v>
      </c>
      <c r="R13" s="29">
        <v>123300</v>
      </c>
      <c r="T13" s="95" t="s">
        <v>333</v>
      </c>
      <c r="U13" s="96" t="s">
        <v>183</v>
      </c>
      <c r="V13" s="96">
        <v>0.64</v>
      </c>
      <c r="W13" s="96">
        <v>833</v>
      </c>
      <c r="X13" s="96">
        <v>0.53300000000000003</v>
      </c>
      <c r="Y13" s="96">
        <v>98</v>
      </c>
      <c r="Z13" s="101">
        <v>81634</v>
      </c>
    </row>
    <row r="14" spans="1:26" ht="40.200000000000003" x14ac:dyDescent="0.3">
      <c r="A14" s="11" t="s">
        <v>9</v>
      </c>
      <c r="B14" s="5" t="s">
        <v>25</v>
      </c>
      <c r="C14" s="5" t="s">
        <v>43</v>
      </c>
      <c r="D14" s="19" t="s">
        <v>59</v>
      </c>
      <c r="E14" s="19" t="s">
        <v>75</v>
      </c>
      <c r="F14" s="5"/>
      <c r="G14" s="11" t="s">
        <v>11</v>
      </c>
      <c r="H14" s="5" t="s">
        <v>196</v>
      </c>
      <c r="I14" s="5" t="s">
        <v>183</v>
      </c>
      <c r="J14" s="11">
        <v>1</v>
      </c>
      <c r="K14" s="22">
        <v>58000</v>
      </c>
      <c r="L14" s="22">
        <v>58000</v>
      </c>
      <c r="T14" s="98" t="s">
        <v>334</v>
      </c>
      <c r="U14" s="96" t="s">
        <v>183</v>
      </c>
      <c r="V14" s="96">
        <v>0.254</v>
      </c>
      <c r="W14" s="96">
        <v>833</v>
      </c>
      <c r="X14" s="96">
        <v>0.21199999999999999</v>
      </c>
      <c r="Y14" s="96">
        <v>70</v>
      </c>
      <c r="Z14" s="101">
        <v>58310</v>
      </c>
    </row>
    <row r="15" spans="1:26" ht="27" x14ac:dyDescent="0.3">
      <c r="A15" s="11" t="s">
        <v>10</v>
      </c>
      <c r="B15" s="5" t="s">
        <v>26</v>
      </c>
      <c r="C15" s="5" t="s">
        <v>44</v>
      </c>
      <c r="D15" s="19" t="s">
        <v>61</v>
      </c>
      <c r="E15" s="19" t="s">
        <v>76</v>
      </c>
      <c r="F15" s="5"/>
      <c r="L15" s="12">
        <f>SUM(L5:L14)</f>
        <v>7685319</v>
      </c>
      <c r="R15" s="30">
        <f>SUM(R5:R6,R7:R13)</f>
        <v>10505780</v>
      </c>
      <c r="T15" s="97" t="s">
        <v>309</v>
      </c>
      <c r="U15" s="96" t="s">
        <v>312</v>
      </c>
      <c r="V15" s="96">
        <v>29.26</v>
      </c>
      <c r="W15" s="96">
        <v>72</v>
      </c>
      <c r="X15" s="96">
        <v>2.1070000000000002</v>
      </c>
      <c r="Y15" s="101">
        <v>260000</v>
      </c>
      <c r="Z15" s="101">
        <v>547820</v>
      </c>
    </row>
    <row r="16" spans="1:26" ht="27.6" x14ac:dyDescent="0.3">
      <c r="A16" s="11" t="s">
        <v>11</v>
      </c>
      <c r="B16" s="5" t="s">
        <v>27</v>
      </c>
      <c r="C16" s="5" t="s">
        <v>45</v>
      </c>
      <c r="D16" s="19" t="s">
        <v>61</v>
      </c>
      <c r="E16" s="19" t="s">
        <v>77</v>
      </c>
      <c r="F16" s="5"/>
      <c r="T16" s="98" t="s">
        <v>335</v>
      </c>
      <c r="U16" s="96" t="s">
        <v>312</v>
      </c>
      <c r="V16" s="96">
        <v>1.022</v>
      </c>
      <c r="W16" s="96">
        <v>217</v>
      </c>
      <c r="X16" s="96">
        <v>0.222</v>
      </c>
      <c r="Y16" s="101">
        <v>198000</v>
      </c>
      <c r="Z16" s="101">
        <v>43956</v>
      </c>
    </row>
    <row r="17" spans="1:26" ht="55.2" x14ac:dyDescent="0.3">
      <c r="A17" s="11"/>
      <c r="B17" s="5"/>
      <c r="C17" s="5" t="s">
        <v>46</v>
      </c>
      <c r="D17" s="19"/>
      <c r="E17" s="19"/>
      <c r="F17" s="5"/>
      <c r="T17" s="98" t="s">
        <v>336</v>
      </c>
      <c r="U17" s="96" t="s">
        <v>312</v>
      </c>
      <c r="V17" s="96">
        <v>9.2999999999999999E-2</v>
      </c>
      <c r="W17" s="96">
        <v>215</v>
      </c>
      <c r="X17" s="96">
        <v>0.02</v>
      </c>
      <c r="Y17" s="101">
        <v>240000</v>
      </c>
      <c r="Z17" s="101">
        <v>4800</v>
      </c>
    </row>
    <row r="18" spans="1:26" x14ac:dyDescent="0.3">
      <c r="A18" s="11"/>
      <c r="B18" s="5"/>
      <c r="C18" s="5" t="s">
        <v>47</v>
      </c>
      <c r="D18" s="19"/>
      <c r="E18" s="19"/>
      <c r="F18" s="5"/>
      <c r="T18" s="97" t="s">
        <v>337</v>
      </c>
      <c r="U18" s="96" t="s">
        <v>198</v>
      </c>
      <c r="V18" s="99"/>
      <c r="W18" s="96">
        <v>1</v>
      </c>
      <c r="X18" s="100"/>
      <c r="Y18" s="101">
        <v>140000</v>
      </c>
      <c r="Z18" s="101">
        <v>140000</v>
      </c>
    </row>
    <row r="19" spans="1:26" x14ac:dyDescent="0.3">
      <c r="A19" s="11" t="s">
        <v>12</v>
      </c>
      <c r="B19" s="5" t="s">
        <v>28</v>
      </c>
      <c r="C19" s="5" t="s">
        <v>48</v>
      </c>
      <c r="D19" s="19" t="s">
        <v>62</v>
      </c>
      <c r="E19" s="19" t="s">
        <v>78</v>
      </c>
      <c r="F19" s="5"/>
      <c r="Z19" s="12">
        <f>SUM(Z5:Z18)</f>
        <v>4871687</v>
      </c>
    </row>
    <row r="20" spans="1:26" ht="27" x14ac:dyDescent="0.3">
      <c r="A20" s="11" t="s">
        <v>13</v>
      </c>
      <c r="B20" s="5" t="s">
        <v>29</v>
      </c>
      <c r="C20" s="5" t="s">
        <v>49</v>
      </c>
      <c r="D20" s="19" t="s">
        <v>63</v>
      </c>
      <c r="E20" s="19" t="s">
        <v>79</v>
      </c>
      <c r="F20" s="5"/>
    </row>
    <row r="21" spans="1:26" x14ac:dyDescent="0.3">
      <c r="A21" s="11"/>
      <c r="B21" s="5"/>
      <c r="C21" s="5" t="s">
        <v>50</v>
      </c>
      <c r="D21" s="19"/>
      <c r="E21" s="19"/>
      <c r="F21" s="5"/>
    </row>
    <row r="22" spans="1:26" ht="27" x14ac:dyDescent="0.3">
      <c r="A22" s="11" t="s">
        <v>14</v>
      </c>
      <c r="B22" s="5" t="s">
        <v>30</v>
      </c>
      <c r="C22" s="5" t="s">
        <v>51</v>
      </c>
      <c r="D22" s="19" t="s">
        <v>64</v>
      </c>
      <c r="E22" s="19" t="s">
        <v>80</v>
      </c>
      <c r="F22" s="5"/>
    </row>
    <row r="23" spans="1:26" x14ac:dyDescent="0.3">
      <c r="A23" s="11"/>
      <c r="B23" s="5"/>
      <c r="C23" s="5" t="s">
        <v>50</v>
      </c>
      <c r="D23" s="19"/>
      <c r="E23" s="19"/>
      <c r="F23" s="5"/>
    </row>
    <row r="24" spans="1:26" x14ac:dyDescent="0.3">
      <c r="A24" s="11"/>
      <c r="B24" s="5"/>
      <c r="C24" s="5" t="s">
        <v>52</v>
      </c>
      <c r="D24" s="19"/>
      <c r="E24" s="19"/>
      <c r="F24" s="5"/>
    </row>
    <row r="25" spans="1:26" ht="27" x14ac:dyDescent="0.3">
      <c r="A25" s="11" t="s">
        <v>15</v>
      </c>
      <c r="B25" s="5" t="s">
        <v>31</v>
      </c>
      <c r="C25" s="5" t="s">
        <v>53</v>
      </c>
      <c r="D25" s="19" t="s">
        <v>65</v>
      </c>
      <c r="E25" s="19"/>
      <c r="F25" s="5"/>
    </row>
    <row r="26" spans="1:26" ht="27" x14ac:dyDescent="0.3">
      <c r="A26" s="11" t="s">
        <v>16</v>
      </c>
      <c r="B26" s="5" t="s">
        <v>32</v>
      </c>
      <c r="C26" s="5" t="s">
        <v>54</v>
      </c>
      <c r="D26" s="19" t="s">
        <v>66</v>
      </c>
      <c r="E26" s="19"/>
      <c r="F26" s="5"/>
    </row>
    <row r="27" spans="1:26" x14ac:dyDescent="0.3">
      <c r="A27" s="11"/>
      <c r="B27" s="5"/>
      <c r="C27" s="5" t="s">
        <v>82</v>
      </c>
      <c r="D27" s="19"/>
      <c r="E27" s="19"/>
      <c r="F27" s="5"/>
    </row>
    <row r="28" spans="1:26" ht="40.200000000000003" x14ac:dyDescent="0.3">
      <c r="A28" s="11" t="s">
        <v>2</v>
      </c>
      <c r="B28" s="5"/>
      <c r="C28" s="5" t="s">
        <v>83</v>
      </c>
      <c r="D28" s="19" t="s">
        <v>89</v>
      </c>
      <c r="E28" s="19" t="s">
        <v>91</v>
      </c>
      <c r="F28" s="5" t="s">
        <v>93</v>
      </c>
    </row>
    <row r="29" spans="1:26" ht="53.4" x14ac:dyDescent="0.3">
      <c r="A29" s="11"/>
      <c r="B29" s="5"/>
      <c r="C29" s="5" t="s">
        <v>206</v>
      </c>
      <c r="D29" s="19"/>
      <c r="E29" s="19"/>
      <c r="F29" s="5"/>
    </row>
    <row r="30" spans="1:26" ht="40.200000000000003" x14ac:dyDescent="0.3">
      <c r="A30" s="11" t="s">
        <v>3</v>
      </c>
      <c r="B30" s="5"/>
      <c r="C30" s="5" t="s">
        <v>86</v>
      </c>
      <c r="D30" s="19" t="s">
        <v>90</v>
      </c>
      <c r="E30" s="19" t="s">
        <v>92</v>
      </c>
      <c r="F30" s="5"/>
    </row>
    <row r="31" spans="1:26" ht="40.200000000000003" x14ac:dyDescent="0.3">
      <c r="A31" s="11" t="s">
        <v>4</v>
      </c>
      <c r="B31" s="5"/>
      <c r="C31" s="5" t="s">
        <v>87</v>
      </c>
      <c r="D31" s="19" t="s">
        <v>90</v>
      </c>
      <c r="E31" s="19" t="s">
        <v>92</v>
      </c>
      <c r="F31" s="5"/>
    </row>
    <row r="32" spans="1:26" ht="40.200000000000003" x14ac:dyDescent="0.3">
      <c r="A32" s="11" t="s">
        <v>5</v>
      </c>
      <c r="B32" s="5"/>
      <c r="C32" s="5" t="s">
        <v>88</v>
      </c>
      <c r="D32" s="19" t="s">
        <v>89</v>
      </c>
      <c r="E32" s="19" t="s">
        <v>2</v>
      </c>
      <c r="F32" s="5"/>
      <c r="P32" s="5" t="s">
        <v>247</v>
      </c>
    </row>
    <row r="33" spans="1:18" x14ac:dyDescent="0.3">
      <c r="A33" s="121" t="s">
        <v>95</v>
      </c>
      <c r="B33" s="122"/>
      <c r="C33" s="123"/>
      <c r="D33" s="19"/>
      <c r="E33" s="19"/>
      <c r="F33" s="5"/>
    </row>
    <row r="34" spans="1:18" ht="40.200000000000003" x14ac:dyDescent="0.3">
      <c r="A34" s="11"/>
      <c r="B34" s="5"/>
      <c r="C34" s="5" t="s">
        <v>34</v>
      </c>
      <c r="D34" s="19"/>
      <c r="E34" s="19"/>
      <c r="F34" s="5"/>
      <c r="G34" s="109" t="s">
        <v>12</v>
      </c>
      <c r="H34" s="109" t="s">
        <v>176</v>
      </c>
      <c r="I34" s="109" t="s">
        <v>182</v>
      </c>
      <c r="J34" s="109">
        <v>29.196000000000002</v>
      </c>
      <c r="K34" s="114">
        <v>136500</v>
      </c>
      <c r="L34" s="114">
        <v>3985254</v>
      </c>
      <c r="N34" s="25" t="s">
        <v>239</v>
      </c>
      <c r="O34" s="24" t="s">
        <v>183</v>
      </c>
      <c r="P34" s="24">
        <v>416</v>
      </c>
      <c r="Q34" s="27">
        <v>5350</v>
      </c>
      <c r="R34" s="27">
        <v>2225600</v>
      </c>
    </row>
    <row r="35" spans="1:18" ht="15.6" x14ac:dyDescent="0.3">
      <c r="A35" s="11"/>
      <c r="B35" s="5"/>
      <c r="C35" s="5" t="s">
        <v>35</v>
      </c>
      <c r="D35" s="19"/>
      <c r="E35" s="19"/>
      <c r="F35" s="5"/>
      <c r="G35" s="11" t="s">
        <v>13</v>
      </c>
      <c r="H35" s="11" t="s">
        <v>207</v>
      </c>
      <c r="I35" s="11" t="s">
        <v>182</v>
      </c>
      <c r="J35" s="11">
        <v>2.1240000000000001</v>
      </c>
      <c r="K35" s="22">
        <v>165000</v>
      </c>
      <c r="L35" s="22">
        <v>350460</v>
      </c>
      <c r="N35" s="25" t="s">
        <v>240</v>
      </c>
      <c r="O35" s="31" t="s">
        <v>198</v>
      </c>
      <c r="P35" s="31">
        <v>416</v>
      </c>
      <c r="Q35" s="32">
        <v>6300</v>
      </c>
      <c r="R35" s="28">
        <v>2620800</v>
      </c>
    </row>
    <row r="36" spans="1:18" ht="27" x14ac:dyDescent="0.3">
      <c r="A36" s="11" t="s">
        <v>2</v>
      </c>
      <c r="B36" s="5" t="s">
        <v>18</v>
      </c>
      <c r="C36" s="5" t="s">
        <v>36</v>
      </c>
      <c r="D36" s="19" t="s">
        <v>56</v>
      </c>
      <c r="E36" s="19" t="s">
        <v>68</v>
      </c>
      <c r="F36" s="5"/>
      <c r="G36" s="11" t="s">
        <v>14</v>
      </c>
      <c r="H36" s="11" t="s">
        <v>208</v>
      </c>
      <c r="I36" s="11" t="s">
        <v>182</v>
      </c>
      <c r="J36" s="11">
        <v>0.24399999999999999</v>
      </c>
      <c r="K36" s="22">
        <v>150000</v>
      </c>
      <c r="L36" s="22">
        <v>36600</v>
      </c>
      <c r="N36" s="108" t="s">
        <v>241</v>
      </c>
      <c r="O36" s="105" t="s">
        <v>183</v>
      </c>
      <c r="P36" s="105">
        <v>36</v>
      </c>
      <c r="Q36" s="106">
        <v>138140</v>
      </c>
      <c r="R36" s="106">
        <v>4973040</v>
      </c>
    </row>
    <row r="37" spans="1:18" ht="27" x14ac:dyDescent="0.3">
      <c r="A37" s="11" t="s">
        <v>3</v>
      </c>
      <c r="B37" s="5" t="s">
        <v>19</v>
      </c>
      <c r="C37" s="5" t="s">
        <v>37</v>
      </c>
      <c r="D37" s="19" t="s">
        <v>57</v>
      </c>
      <c r="E37" s="19" t="s">
        <v>69</v>
      </c>
      <c r="F37" s="5"/>
      <c r="G37" s="11" t="s">
        <v>15</v>
      </c>
      <c r="H37" s="11" t="s">
        <v>209</v>
      </c>
      <c r="I37" s="11" t="s">
        <v>183</v>
      </c>
      <c r="J37" s="11">
        <v>416</v>
      </c>
      <c r="K37" s="22">
        <v>3550</v>
      </c>
      <c r="L37" s="22">
        <v>1476800</v>
      </c>
      <c r="N37" s="25" t="s">
        <v>242</v>
      </c>
      <c r="O37" s="26" t="s">
        <v>183</v>
      </c>
      <c r="P37" s="26">
        <v>72</v>
      </c>
      <c r="Q37" s="28">
        <v>7100</v>
      </c>
      <c r="R37" s="28">
        <v>511200</v>
      </c>
    </row>
    <row r="38" spans="1:18" ht="15.6" x14ac:dyDescent="0.3">
      <c r="A38" s="11" t="s">
        <v>4</v>
      </c>
      <c r="B38" s="5" t="s">
        <v>20</v>
      </c>
      <c r="C38" s="5" t="s">
        <v>38</v>
      </c>
      <c r="D38" s="19" t="s">
        <v>58</v>
      </c>
      <c r="E38" s="19" t="s">
        <v>70</v>
      </c>
      <c r="F38" s="5"/>
      <c r="G38" s="11" t="s">
        <v>16</v>
      </c>
      <c r="H38" s="11" t="s">
        <v>210</v>
      </c>
      <c r="I38" s="11" t="s">
        <v>182</v>
      </c>
      <c r="J38" s="11">
        <v>5.7060000000000004</v>
      </c>
      <c r="K38" s="22">
        <v>195000</v>
      </c>
      <c r="L38" s="22">
        <v>1112670</v>
      </c>
      <c r="N38" s="25" t="s">
        <v>243</v>
      </c>
      <c r="O38" s="31" t="s">
        <v>183</v>
      </c>
      <c r="P38" s="31">
        <v>216</v>
      </c>
      <c r="Q38" s="31">
        <v>240</v>
      </c>
      <c r="R38" s="32">
        <v>51840</v>
      </c>
    </row>
    <row r="39" spans="1:18" ht="27" x14ac:dyDescent="0.3">
      <c r="A39" s="11" t="s">
        <v>5</v>
      </c>
      <c r="B39" s="5" t="s">
        <v>21</v>
      </c>
      <c r="C39" s="5" t="s">
        <v>39</v>
      </c>
      <c r="D39" s="19" t="s">
        <v>58</v>
      </c>
      <c r="E39" s="19" t="s">
        <v>71</v>
      </c>
      <c r="F39" s="5"/>
      <c r="G39" s="11" t="s">
        <v>117</v>
      </c>
      <c r="H39" s="11" t="s">
        <v>202</v>
      </c>
      <c r="I39" s="11" t="s">
        <v>183</v>
      </c>
      <c r="J39" s="11">
        <v>833</v>
      </c>
      <c r="K39" s="11">
        <v>58</v>
      </c>
      <c r="L39" s="22">
        <v>48314</v>
      </c>
    </row>
    <row r="40" spans="1:18" x14ac:dyDescent="0.3">
      <c r="A40" s="11" t="s">
        <v>6</v>
      </c>
      <c r="B40" s="5" t="s">
        <v>22</v>
      </c>
      <c r="C40" s="5" t="s">
        <v>40</v>
      </c>
      <c r="D40" s="19" t="s">
        <v>60</v>
      </c>
      <c r="E40" s="19" t="s">
        <v>72</v>
      </c>
      <c r="F40" s="5"/>
      <c r="G40" s="11" t="s">
        <v>149</v>
      </c>
      <c r="H40" s="11" t="s">
        <v>211</v>
      </c>
      <c r="I40" s="11" t="s">
        <v>183</v>
      </c>
      <c r="J40" s="11">
        <v>833</v>
      </c>
      <c r="K40" s="11">
        <v>62</v>
      </c>
      <c r="L40" s="22">
        <v>51646</v>
      </c>
    </row>
    <row r="41" spans="1:18" ht="40.200000000000003" x14ac:dyDescent="0.3">
      <c r="A41" s="11" t="s">
        <v>7</v>
      </c>
      <c r="B41" s="5" t="s">
        <v>23</v>
      </c>
      <c r="C41" s="5" t="s">
        <v>41</v>
      </c>
      <c r="D41" s="19" t="s">
        <v>58</v>
      </c>
      <c r="E41" s="19" t="s">
        <v>73</v>
      </c>
      <c r="F41" s="5"/>
      <c r="G41" s="11" t="s">
        <v>150</v>
      </c>
      <c r="H41" s="11" t="s">
        <v>204</v>
      </c>
      <c r="I41" s="11" t="s">
        <v>182</v>
      </c>
      <c r="J41" s="11">
        <v>2.0209999999999999</v>
      </c>
      <c r="K41" s="22">
        <v>155000</v>
      </c>
      <c r="L41" s="22">
        <v>313255</v>
      </c>
    </row>
    <row r="42" spans="1:18" ht="27" x14ac:dyDescent="0.3">
      <c r="A42" s="11" t="s">
        <v>8</v>
      </c>
      <c r="B42" s="5" t="s">
        <v>24</v>
      </c>
      <c r="C42" s="5" t="s">
        <v>42</v>
      </c>
      <c r="D42" s="19" t="s">
        <v>58</v>
      </c>
      <c r="E42" s="19" t="s">
        <v>74</v>
      </c>
      <c r="F42" s="5"/>
      <c r="G42" s="11" t="s">
        <v>187</v>
      </c>
      <c r="H42" s="11" t="s">
        <v>212</v>
      </c>
      <c r="I42" s="11" t="s">
        <v>182</v>
      </c>
      <c r="J42" s="11">
        <v>1.66</v>
      </c>
      <c r="K42" s="22">
        <v>152000</v>
      </c>
      <c r="L42" s="22">
        <v>252320</v>
      </c>
    </row>
    <row r="43" spans="1:18" ht="40.200000000000003" x14ac:dyDescent="0.3">
      <c r="A43" s="11" t="s">
        <v>9</v>
      </c>
      <c r="B43" s="5" t="s">
        <v>25</v>
      </c>
      <c r="C43" s="5" t="s">
        <v>43</v>
      </c>
      <c r="D43" s="19" t="s">
        <v>58</v>
      </c>
      <c r="E43" s="19" t="s">
        <v>75</v>
      </c>
      <c r="F43" s="5"/>
      <c r="G43" s="11" t="s">
        <v>188</v>
      </c>
      <c r="H43" s="11" t="s">
        <v>196</v>
      </c>
      <c r="I43" s="11" t="s">
        <v>183</v>
      </c>
      <c r="J43" s="11">
        <v>1</v>
      </c>
      <c r="K43" s="22">
        <v>58000</v>
      </c>
      <c r="L43" s="22">
        <v>58000</v>
      </c>
      <c r="N43" s="25" t="s">
        <v>244</v>
      </c>
      <c r="O43" s="31" t="s">
        <v>246</v>
      </c>
      <c r="P43" s="31">
        <v>1</v>
      </c>
      <c r="Q43" s="32">
        <v>123300</v>
      </c>
      <c r="R43" s="32">
        <v>123300</v>
      </c>
    </row>
    <row r="44" spans="1:18" ht="27" x14ac:dyDescent="0.3">
      <c r="A44" s="11" t="s">
        <v>10</v>
      </c>
      <c r="B44" s="5" t="s">
        <v>26</v>
      </c>
      <c r="C44" s="5" t="s">
        <v>44</v>
      </c>
      <c r="D44" s="19" t="s">
        <v>57</v>
      </c>
      <c r="E44" s="19" t="s">
        <v>76</v>
      </c>
      <c r="F44" s="5"/>
      <c r="L44" s="119">
        <f>SUM(L34:L43)</f>
        <v>7685319</v>
      </c>
      <c r="R44" s="12">
        <f>SUM(R34:R35,R36:R43)</f>
        <v>10505780</v>
      </c>
    </row>
    <row r="45" spans="1:18" x14ac:dyDescent="0.3">
      <c r="A45" s="11" t="s">
        <v>11</v>
      </c>
      <c r="B45" s="5" t="s">
        <v>27</v>
      </c>
      <c r="C45" s="5" t="s">
        <v>45</v>
      </c>
      <c r="D45" s="19" t="s">
        <v>57</v>
      </c>
      <c r="E45" s="19" t="s">
        <v>77</v>
      </c>
      <c r="F45" s="5"/>
    </row>
    <row r="46" spans="1:18" x14ac:dyDescent="0.3">
      <c r="A46" s="11"/>
      <c r="B46" s="5"/>
      <c r="C46" s="5"/>
      <c r="D46" s="19"/>
      <c r="E46" s="19"/>
      <c r="F46" s="5"/>
    </row>
    <row r="47" spans="1:18" x14ac:dyDescent="0.3">
      <c r="A47" s="11"/>
      <c r="B47" s="5"/>
      <c r="C47" s="5" t="s">
        <v>46</v>
      </c>
      <c r="D47" s="19"/>
      <c r="E47" s="19"/>
      <c r="F47" s="5"/>
    </row>
    <row r="48" spans="1:18" x14ac:dyDescent="0.3">
      <c r="A48" s="11"/>
      <c r="B48" s="5"/>
      <c r="C48" s="5" t="s">
        <v>47</v>
      </c>
      <c r="D48" s="19"/>
      <c r="E48" s="19"/>
      <c r="F48" s="5"/>
    </row>
    <row r="49" spans="1:6" x14ac:dyDescent="0.3">
      <c r="A49" s="11" t="s">
        <v>12</v>
      </c>
      <c r="B49" s="5" t="s">
        <v>28</v>
      </c>
      <c r="C49" s="5" t="s">
        <v>48</v>
      </c>
      <c r="D49" s="19" t="s">
        <v>62</v>
      </c>
      <c r="E49" s="19" t="s">
        <v>78</v>
      </c>
      <c r="F49" s="5"/>
    </row>
    <row r="50" spans="1:6" ht="27" x14ac:dyDescent="0.3">
      <c r="A50" s="11" t="s">
        <v>13</v>
      </c>
      <c r="B50" s="5" t="s">
        <v>29</v>
      </c>
      <c r="C50" s="5" t="s">
        <v>49</v>
      </c>
      <c r="D50" s="19" t="s">
        <v>63</v>
      </c>
      <c r="E50" s="19" t="s">
        <v>79</v>
      </c>
      <c r="F50" s="5"/>
    </row>
    <row r="51" spans="1:6" x14ac:dyDescent="0.3">
      <c r="A51" s="11"/>
      <c r="B51" s="5"/>
      <c r="C51" s="5" t="s">
        <v>50</v>
      </c>
      <c r="D51" s="19"/>
      <c r="E51" s="19"/>
      <c r="F51" s="5"/>
    </row>
    <row r="52" spans="1:6" ht="27" x14ac:dyDescent="0.3">
      <c r="A52" s="11" t="s">
        <v>14</v>
      </c>
      <c r="B52" s="5" t="s">
        <v>30</v>
      </c>
      <c r="C52" s="5" t="s">
        <v>51</v>
      </c>
      <c r="D52" s="19" t="s">
        <v>63</v>
      </c>
      <c r="E52" s="19" t="s">
        <v>80</v>
      </c>
      <c r="F52" s="5"/>
    </row>
    <row r="53" spans="1:6" x14ac:dyDescent="0.3">
      <c r="A53" s="11"/>
      <c r="B53" s="5"/>
      <c r="C53" s="5" t="s">
        <v>50</v>
      </c>
      <c r="D53" s="19"/>
      <c r="E53" s="19"/>
      <c r="F53" s="5"/>
    </row>
    <row r="54" spans="1:6" x14ac:dyDescent="0.3">
      <c r="A54" s="11"/>
      <c r="B54" s="5"/>
      <c r="C54" s="5" t="s">
        <v>52</v>
      </c>
      <c r="D54" s="19"/>
      <c r="E54" s="19"/>
      <c r="F54" s="5"/>
    </row>
    <row r="55" spans="1:6" ht="27" x14ac:dyDescent="0.3">
      <c r="A55" s="11" t="s">
        <v>15</v>
      </c>
      <c r="B55" s="5" t="s">
        <v>31</v>
      </c>
      <c r="C55" s="5" t="s">
        <v>53</v>
      </c>
      <c r="D55" s="19" t="s">
        <v>65</v>
      </c>
      <c r="E55" s="19"/>
      <c r="F55" s="5"/>
    </row>
    <row r="56" spans="1:6" ht="27" x14ac:dyDescent="0.3">
      <c r="A56" s="11" t="s">
        <v>16</v>
      </c>
      <c r="B56" s="5" t="s">
        <v>32</v>
      </c>
      <c r="C56" s="5" t="s">
        <v>54</v>
      </c>
      <c r="D56" s="19" t="s">
        <v>66</v>
      </c>
      <c r="E56" s="19"/>
      <c r="F56" s="5"/>
    </row>
    <row r="57" spans="1:6" x14ac:dyDescent="0.3">
      <c r="A57" s="11"/>
      <c r="B57" s="5"/>
      <c r="C57" s="5" t="s">
        <v>82</v>
      </c>
      <c r="D57" s="19"/>
      <c r="E57" s="19"/>
      <c r="F57" s="5"/>
    </row>
    <row r="58" spans="1:6" ht="40.200000000000003" x14ac:dyDescent="0.3">
      <c r="A58" s="11" t="s">
        <v>2</v>
      </c>
      <c r="B58" s="5"/>
      <c r="C58" s="5" t="s">
        <v>83</v>
      </c>
      <c r="D58" s="19" t="s">
        <v>89</v>
      </c>
      <c r="E58" s="19" t="s">
        <v>91</v>
      </c>
      <c r="F58" s="5" t="s">
        <v>93</v>
      </c>
    </row>
    <row r="59" spans="1:6" ht="53.4" x14ac:dyDescent="0.3">
      <c r="A59" s="11"/>
      <c r="B59" s="5"/>
      <c r="C59" s="5" t="s">
        <v>84</v>
      </c>
      <c r="D59" s="19"/>
      <c r="E59" s="19"/>
      <c r="F59" s="5"/>
    </row>
    <row r="60" spans="1:6" x14ac:dyDescent="0.3">
      <c r="A60" s="11"/>
      <c r="B60" s="5"/>
      <c r="C60" s="5" t="s">
        <v>85</v>
      </c>
      <c r="D60" s="19"/>
      <c r="E60" s="19"/>
      <c r="F60" s="5"/>
    </row>
    <row r="61" spans="1:6" x14ac:dyDescent="0.3">
      <c r="A61" s="11"/>
      <c r="B61" s="5"/>
      <c r="C61" s="5"/>
      <c r="D61" s="19"/>
      <c r="E61" s="19"/>
      <c r="F61" s="5"/>
    </row>
    <row r="62" spans="1:6" ht="40.200000000000003" x14ac:dyDescent="0.3">
      <c r="A62" s="11" t="s">
        <v>3</v>
      </c>
      <c r="B62" s="5"/>
      <c r="C62" s="5" t="s">
        <v>86</v>
      </c>
      <c r="D62" s="19" t="s">
        <v>90</v>
      </c>
      <c r="E62" s="19" t="s">
        <v>92</v>
      </c>
      <c r="F62" s="5"/>
    </row>
    <row r="63" spans="1:6" x14ac:dyDescent="0.3">
      <c r="A63" s="11"/>
      <c r="B63" s="5"/>
      <c r="C63" s="5"/>
      <c r="D63" s="19"/>
      <c r="E63" s="19"/>
      <c r="F63" s="5"/>
    </row>
    <row r="64" spans="1:6" ht="40.200000000000003" x14ac:dyDescent="0.3">
      <c r="A64" s="11" t="s">
        <v>4</v>
      </c>
      <c r="B64" s="5"/>
      <c r="C64" s="5" t="s">
        <v>87</v>
      </c>
      <c r="D64" s="19" t="s">
        <v>90</v>
      </c>
      <c r="E64" s="19" t="s">
        <v>92</v>
      </c>
      <c r="F64" s="5"/>
    </row>
    <row r="65" spans="1:26" x14ac:dyDescent="0.3">
      <c r="A65" s="11"/>
      <c r="B65" s="5"/>
      <c r="C65" s="5"/>
      <c r="D65" s="19"/>
      <c r="E65" s="19"/>
      <c r="F65" s="5"/>
    </row>
    <row r="66" spans="1:26" ht="40.200000000000003" x14ac:dyDescent="0.3">
      <c r="A66" s="11" t="s">
        <v>5</v>
      </c>
      <c r="B66" s="5"/>
      <c r="C66" s="5" t="s">
        <v>88</v>
      </c>
      <c r="D66" s="19" t="s">
        <v>89</v>
      </c>
      <c r="E66" s="19" t="s">
        <v>2</v>
      </c>
      <c r="F66" s="5"/>
    </row>
    <row r="67" spans="1:26" x14ac:dyDescent="0.3">
      <c r="A67" s="121" t="s">
        <v>96</v>
      </c>
      <c r="B67" s="122"/>
      <c r="C67" s="123"/>
      <c r="D67" s="19"/>
      <c r="E67" s="19"/>
      <c r="F67" s="5"/>
      <c r="P67" t="s">
        <v>251</v>
      </c>
    </row>
    <row r="68" spans="1:26" ht="40.200000000000003" x14ac:dyDescent="0.3">
      <c r="A68" s="11"/>
      <c r="B68" s="5"/>
      <c r="C68" s="5" t="s">
        <v>34</v>
      </c>
      <c r="D68" s="19"/>
      <c r="E68" s="19"/>
      <c r="F68" s="5"/>
      <c r="G68" s="11" t="s">
        <v>213</v>
      </c>
      <c r="H68" s="109" t="s">
        <v>176</v>
      </c>
      <c r="I68" s="109" t="s">
        <v>182</v>
      </c>
      <c r="J68" s="109">
        <v>20.274999999999999</v>
      </c>
      <c r="K68" s="114">
        <v>136500</v>
      </c>
      <c r="L68" s="114">
        <v>2767537.5</v>
      </c>
      <c r="N68" s="23" t="s">
        <v>239</v>
      </c>
      <c r="O68" s="24" t="s">
        <v>183</v>
      </c>
      <c r="P68" s="26">
        <v>228</v>
      </c>
      <c r="Q68" s="27">
        <v>5350</v>
      </c>
      <c r="R68" s="33">
        <v>1219800</v>
      </c>
      <c r="T68" s="95" t="s">
        <v>325</v>
      </c>
      <c r="U68" s="96" t="s">
        <v>183</v>
      </c>
      <c r="V68" s="96">
        <v>260</v>
      </c>
      <c r="W68" s="96">
        <v>288</v>
      </c>
      <c r="X68" s="96">
        <v>74.88</v>
      </c>
      <c r="Y68" s="101">
        <v>4300</v>
      </c>
      <c r="Z68" s="101">
        <v>1238400</v>
      </c>
    </row>
    <row r="69" spans="1:26" ht="15.6" x14ac:dyDescent="0.3">
      <c r="A69" s="11"/>
      <c r="B69" s="5"/>
      <c r="C69" s="5" t="s">
        <v>35</v>
      </c>
      <c r="D69" s="19"/>
      <c r="E69" s="19"/>
      <c r="F69" s="5"/>
      <c r="G69" s="11" t="s">
        <v>214</v>
      </c>
      <c r="H69" s="11" t="s">
        <v>177</v>
      </c>
      <c r="I69" s="11" t="s">
        <v>182</v>
      </c>
      <c r="J69" s="11">
        <v>1.4750000000000001</v>
      </c>
      <c r="K69" s="22">
        <v>165000</v>
      </c>
      <c r="L69" s="22">
        <v>243375</v>
      </c>
      <c r="N69" s="25" t="s">
        <v>240</v>
      </c>
      <c r="O69" s="26" t="s">
        <v>198</v>
      </c>
      <c r="P69" s="26">
        <v>228</v>
      </c>
      <c r="Q69" s="28">
        <v>6300</v>
      </c>
      <c r="R69" s="34">
        <v>1436400</v>
      </c>
      <c r="T69" s="97" t="s">
        <v>326</v>
      </c>
      <c r="U69" s="96" t="s">
        <v>312</v>
      </c>
      <c r="V69" s="96">
        <v>6.85</v>
      </c>
      <c r="W69" s="96">
        <v>576</v>
      </c>
      <c r="X69" s="96">
        <v>3.9460000000000002</v>
      </c>
      <c r="Y69" s="101">
        <v>260000</v>
      </c>
      <c r="Z69" s="101">
        <v>1025960</v>
      </c>
    </row>
    <row r="70" spans="1:26" ht="40.200000000000003" x14ac:dyDescent="0.3">
      <c r="A70" s="11" t="s">
        <v>2</v>
      </c>
      <c r="B70" s="5" t="s">
        <v>18</v>
      </c>
      <c r="C70" s="5" t="s">
        <v>36</v>
      </c>
      <c r="D70" s="19" t="s">
        <v>97</v>
      </c>
      <c r="E70" s="19" t="s">
        <v>68</v>
      </c>
      <c r="F70" s="5"/>
      <c r="G70" s="11" t="s">
        <v>215</v>
      </c>
      <c r="H70" s="11" t="s">
        <v>220</v>
      </c>
      <c r="I70" s="11" t="s">
        <v>182</v>
      </c>
      <c r="J70" s="11">
        <v>0.17</v>
      </c>
      <c r="K70" s="22">
        <v>150000</v>
      </c>
      <c r="L70" s="22">
        <v>25500</v>
      </c>
      <c r="N70" s="104" t="s">
        <v>241</v>
      </c>
      <c r="O70" s="105" t="s">
        <v>183</v>
      </c>
      <c r="P70" s="105">
        <v>25</v>
      </c>
      <c r="Q70" s="106">
        <v>138140</v>
      </c>
      <c r="R70" s="107">
        <v>3453500</v>
      </c>
      <c r="T70" s="98" t="s">
        <v>327</v>
      </c>
      <c r="U70" s="96" t="s">
        <v>312</v>
      </c>
      <c r="V70" s="96">
        <v>0.64</v>
      </c>
      <c r="W70" s="102">
        <v>1152</v>
      </c>
      <c r="X70" s="96">
        <v>0.73699999999999999</v>
      </c>
      <c r="Y70" s="101">
        <v>190000</v>
      </c>
      <c r="Z70" s="101">
        <v>140030</v>
      </c>
    </row>
    <row r="71" spans="1:26" ht="27.6" x14ac:dyDescent="0.3">
      <c r="A71" s="11" t="s">
        <v>3</v>
      </c>
      <c r="B71" s="5" t="s">
        <v>19</v>
      </c>
      <c r="C71" s="5" t="s">
        <v>37</v>
      </c>
      <c r="D71" s="19" t="s">
        <v>98</v>
      </c>
      <c r="E71" s="19" t="s">
        <v>69</v>
      </c>
      <c r="F71" s="5"/>
      <c r="G71" s="11" t="s">
        <v>216</v>
      </c>
      <c r="H71" s="11" t="s">
        <v>221</v>
      </c>
      <c r="I71" s="11" t="s">
        <v>183</v>
      </c>
      <c r="J71" s="11">
        <v>288</v>
      </c>
      <c r="K71" s="22">
        <v>3550</v>
      </c>
      <c r="L71" s="22">
        <v>1022400</v>
      </c>
      <c r="N71" s="23" t="s">
        <v>242</v>
      </c>
      <c r="O71" s="24" t="s">
        <v>183</v>
      </c>
      <c r="P71" s="24">
        <v>50</v>
      </c>
      <c r="Q71" s="27">
        <v>7100</v>
      </c>
      <c r="R71" s="27">
        <v>355000</v>
      </c>
      <c r="T71" s="98" t="s">
        <v>328</v>
      </c>
      <c r="U71" s="96" t="s">
        <v>312</v>
      </c>
      <c r="V71" s="96">
        <v>0.46800000000000003</v>
      </c>
      <c r="W71" s="102">
        <v>1152</v>
      </c>
      <c r="X71" s="96">
        <v>0.53900000000000003</v>
      </c>
      <c r="Y71" s="101">
        <v>190000</v>
      </c>
      <c r="Z71" s="101">
        <v>102410</v>
      </c>
    </row>
    <row r="72" spans="1:26" ht="15.6" x14ac:dyDescent="0.3">
      <c r="A72" s="11" t="s">
        <v>4</v>
      </c>
      <c r="B72" s="5" t="s">
        <v>20</v>
      </c>
      <c r="C72" s="5" t="s">
        <v>38</v>
      </c>
      <c r="D72" s="19" t="s">
        <v>99</v>
      </c>
      <c r="E72" s="19" t="s">
        <v>70</v>
      </c>
      <c r="F72" s="5"/>
      <c r="G72" s="11" t="s">
        <v>106</v>
      </c>
      <c r="H72" s="11" t="s">
        <v>210</v>
      </c>
      <c r="I72" s="11" t="s">
        <v>182</v>
      </c>
      <c r="J72" s="11">
        <v>3.9460000000000002</v>
      </c>
      <c r="K72" s="22">
        <v>195000</v>
      </c>
      <c r="L72" s="22">
        <v>769470</v>
      </c>
      <c r="N72" s="23" t="s">
        <v>243</v>
      </c>
      <c r="O72" s="24" t="s">
        <v>183</v>
      </c>
      <c r="P72" s="24">
        <v>150</v>
      </c>
      <c r="Q72" s="24">
        <v>240</v>
      </c>
      <c r="R72" s="27">
        <v>36000</v>
      </c>
      <c r="T72" s="97" t="s">
        <v>329</v>
      </c>
      <c r="U72" s="96" t="s">
        <v>312</v>
      </c>
      <c r="V72" s="96">
        <v>0.11600000000000001</v>
      </c>
      <c r="W72" s="102">
        <v>2302</v>
      </c>
      <c r="X72" s="96">
        <v>0.26700000000000002</v>
      </c>
      <c r="Y72" s="101">
        <v>205000</v>
      </c>
      <c r="Z72" s="101">
        <v>54735</v>
      </c>
    </row>
    <row r="73" spans="1:26" ht="27.6" x14ac:dyDescent="0.3">
      <c r="A73" s="11" t="s">
        <v>5</v>
      </c>
      <c r="B73" s="5" t="s">
        <v>21</v>
      </c>
      <c r="C73" s="5" t="s">
        <v>39</v>
      </c>
      <c r="D73" s="19" t="s">
        <v>99</v>
      </c>
      <c r="E73" s="19" t="s">
        <v>71</v>
      </c>
      <c r="F73" s="5"/>
      <c r="G73" s="11" t="s">
        <v>217</v>
      </c>
      <c r="H73" s="11" t="s">
        <v>202</v>
      </c>
      <c r="I73" s="11" t="s">
        <v>183</v>
      </c>
      <c r="J73" s="11">
        <v>576</v>
      </c>
      <c r="K73" s="11">
        <v>58</v>
      </c>
      <c r="L73" s="22">
        <v>33408</v>
      </c>
      <c r="T73" s="98" t="s">
        <v>330</v>
      </c>
      <c r="U73" s="96" t="s">
        <v>312</v>
      </c>
      <c r="V73" s="96">
        <v>0.74</v>
      </c>
      <c r="W73" s="102">
        <v>1151</v>
      </c>
      <c r="X73" s="96">
        <v>0.85199999999999998</v>
      </c>
      <c r="Y73" s="101">
        <v>181000</v>
      </c>
      <c r="Z73" s="101">
        <v>154212</v>
      </c>
    </row>
    <row r="74" spans="1:26" x14ac:dyDescent="0.3">
      <c r="A74" s="11" t="s">
        <v>6</v>
      </c>
      <c r="B74" s="5" t="s">
        <v>22</v>
      </c>
      <c r="C74" s="5" t="s">
        <v>40</v>
      </c>
      <c r="D74" s="19" t="s">
        <v>100</v>
      </c>
      <c r="E74" s="19" t="s">
        <v>72</v>
      </c>
      <c r="F74" s="5"/>
      <c r="G74" s="11" t="s">
        <v>218</v>
      </c>
      <c r="H74" s="11" t="s">
        <v>211</v>
      </c>
      <c r="I74" s="11" t="s">
        <v>183</v>
      </c>
      <c r="J74" s="11">
        <v>576</v>
      </c>
      <c r="K74" s="11">
        <v>62</v>
      </c>
      <c r="L74" s="22">
        <v>35712</v>
      </c>
      <c r="T74" s="98" t="s">
        <v>331</v>
      </c>
      <c r="U74" s="96" t="s">
        <v>183</v>
      </c>
      <c r="V74" s="96">
        <v>7.8E-2</v>
      </c>
      <c r="W74" s="102">
        <v>1151</v>
      </c>
      <c r="X74" s="96">
        <v>0.09</v>
      </c>
      <c r="Y74" s="96">
        <v>24</v>
      </c>
      <c r="Z74" s="101">
        <v>27624</v>
      </c>
    </row>
    <row r="75" spans="1:26" ht="27.6" x14ac:dyDescent="0.3">
      <c r="A75" s="11" t="s">
        <v>7</v>
      </c>
      <c r="B75" s="5" t="s">
        <v>23</v>
      </c>
      <c r="C75" s="5" t="s">
        <v>41</v>
      </c>
      <c r="D75" s="19" t="s">
        <v>99</v>
      </c>
      <c r="E75" s="19" t="s">
        <v>73</v>
      </c>
      <c r="F75" s="5"/>
      <c r="G75" s="11" t="s">
        <v>154</v>
      </c>
      <c r="H75" s="11" t="s">
        <v>222</v>
      </c>
      <c r="I75" s="11" t="s">
        <v>182</v>
      </c>
      <c r="J75" s="11">
        <v>1.397</v>
      </c>
      <c r="K75" s="22">
        <v>155000</v>
      </c>
      <c r="L75" s="22">
        <v>216535</v>
      </c>
      <c r="T75" s="98" t="s">
        <v>332</v>
      </c>
      <c r="U75" s="96" t="s">
        <v>183</v>
      </c>
      <c r="V75" s="96">
        <v>3.2000000000000001E-2</v>
      </c>
      <c r="W75" s="102">
        <v>1151</v>
      </c>
      <c r="X75" s="96">
        <v>3.6999999999999998E-2</v>
      </c>
      <c r="Y75" s="96">
        <v>18</v>
      </c>
      <c r="Z75" s="101">
        <v>20718</v>
      </c>
    </row>
    <row r="76" spans="1:26" ht="27.6" x14ac:dyDescent="0.3">
      <c r="A76" s="11" t="s">
        <v>8</v>
      </c>
      <c r="B76" s="5" t="s">
        <v>24</v>
      </c>
      <c r="C76" s="5" t="s">
        <v>42</v>
      </c>
      <c r="D76" s="19" t="s">
        <v>99</v>
      </c>
      <c r="E76" s="19" t="s">
        <v>74</v>
      </c>
      <c r="F76" s="5"/>
      <c r="G76" s="11" t="s">
        <v>137</v>
      </c>
      <c r="H76" s="11" t="s">
        <v>223</v>
      </c>
      <c r="I76" s="11" t="s">
        <v>182</v>
      </c>
      <c r="J76" s="11">
        <v>1.1479999999999999</v>
      </c>
      <c r="K76" s="22">
        <v>152000</v>
      </c>
      <c r="L76" s="22">
        <v>174496</v>
      </c>
      <c r="T76" s="95" t="s">
        <v>333</v>
      </c>
      <c r="U76" s="96" t="s">
        <v>183</v>
      </c>
      <c r="V76" s="96">
        <v>0.64</v>
      </c>
      <c r="W76" s="96">
        <v>576</v>
      </c>
      <c r="X76" s="96">
        <v>0.36899999999999999</v>
      </c>
      <c r="Y76" s="96">
        <v>98</v>
      </c>
      <c r="Z76" s="101">
        <v>56448</v>
      </c>
    </row>
    <row r="77" spans="1:26" ht="40.200000000000003" x14ac:dyDescent="0.3">
      <c r="A77" s="11" t="s">
        <v>9</v>
      </c>
      <c r="B77" s="5" t="s">
        <v>25</v>
      </c>
      <c r="C77" s="5" t="s">
        <v>43</v>
      </c>
      <c r="D77" s="19" t="s">
        <v>99</v>
      </c>
      <c r="E77" s="19" t="s">
        <v>75</v>
      </c>
      <c r="F77" s="5"/>
      <c r="G77" s="11" t="s">
        <v>219</v>
      </c>
      <c r="H77" s="11" t="s">
        <v>196</v>
      </c>
      <c r="I77" s="11" t="s">
        <v>183</v>
      </c>
      <c r="J77" s="11">
        <v>1</v>
      </c>
      <c r="K77" s="22">
        <v>58000</v>
      </c>
      <c r="L77" s="22">
        <v>58000</v>
      </c>
      <c r="N77" s="25" t="s">
        <v>244</v>
      </c>
      <c r="O77" s="26" t="s">
        <v>183</v>
      </c>
      <c r="P77" s="26">
        <v>1</v>
      </c>
      <c r="Q77" s="28">
        <v>123300</v>
      </c>
      <c r="R77" s="28">
        <v>123300</v>
      </c>
      <c r="T77" s="98" t="s">
        <v>334</v>
      </c>
      <c r="U77" s="96" t="s">
        <v>183</v>
      </c>
      <c r="V77" s="96">
        <v>0.254</v>
      </c>
      <c r="W77" s="96">
        <v>576</v>
      </c>
      <c r="X77" s="96">
        <v>0.14599999999999999</v>
      </c>
      <c r="Y77" s="96">
        <v>70</v>
      </c>
      <c r="Z77" s="101">
        <v>40320</v>
      </c>
    </row>
    <row r="78" spans="1:26" ht="27" x14ac:dyDescent="0.3">
      <c r="A78" s="11" t="s">
        <v>10</v>
      </c>
      <c r="B78" s="5" t="s">
        <v>26</v>
      </c>
      <c r="C78" s="5" t="s">
        <v>44</v>
      </c>
      <c r="D78" s="19" t="s">
        <v>98</v>
      </c>
      <c r="E78" s="19" t="s">
        <v>76</v>
      </c>
      <c r="F78" s="5"/>
      <c r="T78" s="97" t="s">
        <v>309</v>
      </c>
      <c r="U78" s="96" t="s">
        <v>312</v>
      </c>
      <c r="V78" s="96">
        <v>29.26</v>
      </c>
      <c r="W78" s="96">
        <v>50</v>
      </c>
      <c r="X78" s="96">
        <v>1.4630000000000001</v>
      </c>
      <c r="Y78" s="101">
        <v>260000</v>
      </c>
      <c r="Z78" s="101">
        <v>380380</v>
      </c>
    </row>
    <row r="79" spans="1:26" ht="27.6" x14ac:dyDescent="0.3">
      <c r="A79" s="11" t="s">
        <v>11</v>
      </c>
      <c r="B79" s="5" t="s">
        <v>27</v>
      </c>
      <c r="C79" s="5" t="s">
        <v>45</v>
      </c>
      <c r="D79" s="19" t="s">
        <v>98</v>
      </c>
      <c r="E79" s="19" t="s">
        <v>77</v>
      </c>
      <c r="F79" s="5"/>
      <c r="T79" s="98" t="s">
        <v>335</v>
      </c>
      <c r="U79" s="96" t="s">
        <v>312</v>
      </c>
      <c r="V79" s="96">
        <v>1.022</v>
      </c>
      <c r="W79" s="96">
        <v>150</v>
      </c>
      <c r="X79" s="96">
        <v>0.153</v>
      </c>
      <c r="Y79" s="101">
        <v>198000</v>
      </c>
      <c r="Z79" s="101">
        <v>30294</v>
      </c>
    </row>
    <row r="80" spans="1:26" ht="55.2" x14ac:dyDescent="0.3">
      <c r="A80" s="11"/>
      <c r="B80" s="5"/>
      <c r="C80" s="5"/>
      <c r="D80" s="19"/>
      <c r="E80" s="19"/>
      <c r="F80" s="5"/>
      <c r="T80" s="98" t="s">
        <v>336</v>
      </c>
      <c r="U80" s="96" t="s">
        <v>312</v>
      </c>
      <c r="V80" s="96">
        <v>9.2999999999999999E-2</v>
      </c>
      <c r="W80" s="96">
        <v>151</v>
      </c>
      <c r="X80" s="96">
        <v>1.4E-2</v>
      </c>
      <c r="Y80" s="101">
        <v>240000</v>
      </c>
      <c r="Z80" s="101">
        <v>3360</v>
      </c>
    </row>
    <row r="81" spans="1:26" x14ac:dyDescent="0.3">
      <c r="A81" s="11"/>
      <c r="B81" s="5"/>
      <c r="C81" s="5" t="s">
        <v>46</v>
      </c>
      <c r="D81" s="19"/>
      <c r="E81" s="19"/>
      <c r="F81" s="5"/>
      <c r="T81" s="97" t="s">
        <v>337</v>
      </c>
      <c r="U81" s="96" t="s">
        <v>198</v>
      </c>
      <c r="V81" s="100"/>
      <c r="W81" s="96">
        <v>1</v>
      </c>
      <c r="X81" s="103"/>
      <c r="Y81" s="101">
        <v>140000</v>
      </c>
      <c r="Z81" s="101">
        <v>140000</v>
      </c>
    </row>
    <row r="82" spans="1:26" x14ac:dyDescent="0.3">
      <c r="A82" s="11"/>
      <c r="B82" s="5"/>
      <c r="C82" s="5" t="s">
        <v>47</v>
      </c>
      <c r="D82" s="19"/>
      <c r="E82" s="19"/>
      <c r="F82" s="5"/>
    </row>
    <row r="83" spans="1:26" x14ac:dyDescent="0.3">
      <c r="A83" s="11" t="s">
        <v>12</v>
      </c>
      <c r="B83" s="5" t="s">
        <v>28</v>
      </c>
      <c r="C83" s="5" t="s">
        <v>48</v>
      </c>
      <c r="D83" s="19" t="s">
        <v>101</v>
      </c>
      <c r="E83" s="19" t="s">
        <v>78</v>
      </c>
      <c r="F83" s="5"/>
      <c r="L83" s="119">
        <f>SUM(L68:L77)</f>
        <v>5346433.5</v>
      </c>
      <c r="R83" s="119">
        <f>SUM(R68:R69,R70:R77)</f>
        <v>6624000</v>
      </c>
      <c r="Z83" s="120">
        <f>SUM(Z68:Z81)</f>
        <v>3414891</v>
      </c>
    </row>
    <row r="84" spans="1:26" ht="27" x14ac:dyDescent="0.3">
      <c r="A84" s="11" t="s">
        <v>13</v>
      </c>
      <c r="B84" s="5" t="s">
        <v>29</v>
      </c>
      <c r="C84" s="5" t="s">
        <v>49</v>
      </c>
      <c r="D84" s="19" t="s">
        <v>102</v>
      </c>
      <c r="E84" s="19" t="s">
        <v>79</v>
      </c>
      <c r="F84" s="5"/>
    </row>
    <row r="85" spans="1:26" x14ac:dyDescent="0.3">
      <c r="A85" s="11"/>
      <c r="B85" s="5"/>
      <c r="C85" s="5" t="s">
        <v>50</v>
      </c>
      <c r="D85" s="19"/>
      <c r="E85" s="19"/>
      <c r="F85" s="5"/>
    </row>
    <row r="86" spans="1:26" ht="27" x14ac:dyDescent="0.3">
      <c r="A86" s="11" t="s">
        <v>14</v>
      </c>
      <c r="B86" s="5" t="s">
        <v>30</v>
      </c>
      <c r="C86" s="5" t="s">
        <v>51</v>
      </c>
      <c r="D86" s="19" t="s">
        <v>102</v>
      </c>
      <c r="E86" s="19" t="s">
        <v>80</v>
      </c>
      <c r="F86" s="5"/>
    </row>
    <row r="87" spans="1:26" x14ac:dyDescent="0.3">
      <c r="A87" s="11"/>
      <c r="B87" s="5"/>
      <c r="C87" s="5" t="s">
        <v>50</v>
      </c>
      <c r="D87" s="19"/>
      <c r="E87" s="19"/>
      <c r="F87" s="5"/>
    </row>
    <row r="88" spans="1:26" x14ac:dyDescent="0.3">
      <c r="A88" s="11"/>
      <c r="B88" s="5"/>
      <c r="C88" s="5"/>
      <c r="D88" s="19"/>
      <c r="E88" s="19"/>
      <c r="F88" s="5"/>
    </row>
    <row r="89" spans="1:26" x14ac:dyDescent="0.3">
      <c r="A89" s="11"/>
      <c r="B89" s="5"/>
      <c r="C89" s="5" t="s">
        <v>52</v>
      </c>
      <c r="D89" s="19"/>
      <c r="E89" s="19"/>
      <c r="F89" s="5"/>
    </row>
    <row r="90" spans="1:26" ht="27" x14ac:dyDescent="0.3">
      <c r="A90" s="11" t="s">
        <v>15</v>
      </c>
      <c r="B90" s="5" t="s">
        <v>31</v>
      </c>
      <c r="C90" s="5" t="s">
        <v>53</v>
      </c>
      <c r="D90" s="19" t="s">
        <v>103</v>
      </c>
      <c r="E90" s="19"/>
      <c r="F90" s="5"/>
    </row>
    <row r="91" spans="1:26" ht="27" x14ac:dyDescent="0.3">
      <c r="A91" s="11" t="s">
        <v>16</v>
      </c>
      <c r="B91" s="5" t="s">
        <v>32</v>
      </c>
      <c r="C91" s="5" t="s">
        <v>54</v>
      </c>
      <c r="D91" s="19" t="s">
        <v>104</v>
      </c>
      <c r="E91" s="19"/>
      <c r="F91" s="5"/>
    </row>
    <row r="92" spans="1:26" x14ac:dyDescent="0.3">
      <c r="A92" s="11"/>
      <c r="B92" s="5"/>
      <c r="C92" s="5" t="s">
        <v>82</v>
      </c>
      <c r="D92" s="19"/>
      <c r="E92" s="19"/>
      <c r="F92" s="5"/>
    </row>
    <row r="93" spans="1:26" ht="40.200000000000003" x14ac:dyDescent="0.3">
      <c r="A93" s="11" t="s">
        <v>2</v>
      </c>
      <c r="B93" s="5"/>
      <c r="C93" s="5" t="s">
        <v>83</v>
      </c>
      <c r="D93" s="19" t="s">
        <v>89</v>
      </c>
      <c r="E93" s="19" t="s">
        <v>106</v>
      </c>
      <c r="F93" s="5" t="s">
        <v>93</v>
      </c>
    </row>
    <row r="94" spans="1:26" ht="53.4" x14ac:dyDescent="0.3">
      <c r="A94" s="11"/>
      <c r="B94" s="5"/>
      <c r="C94" s="5" t="s">
        <v>84</v>
      </c>
      <c r="D94" s="19"/>
      <c r="E94" s="19"/>
      <c r="F94" s="5"/>
    </row>
    <row r="95" spans="1:26" x14ac:dyDescent="0.3">
      <c r="A95" s="11"/>
      <c r="B95" s="5"/>
      <c r="C95" s="5" t="s">
        <v>85</v>
      </c>
      <c r="D95" s="19"/>
      <c r="E95" s="19"/>
      <c r="F95" s="5"/>
    </row>
    <row r="96" spans="1:26" x14ac:dyDescent="0.3">
      <c r="A96" s="11"/>
      <c r="B96" s="5"/>
      <c r="C96" s="5"/>
      <c r="D96" s="19"/>
      <c r="E96" s="19"/>
      <c r="F96" s="5"/>
    </row>
    <row r="97" spans="1:26" ht="40.200000000000003" x14ac:dyDescent="0.3">
      <c r="A97" s="11" t="s">
        <v>3</v>
      </c>
      <c r="B97" s="5"/>
      <c r="C97" s="5" t="s">
        <v>86</v>
      </c>
      <c r="D97" s="19" t="s">
        <v>90</v>
      </c>
      <c r="E97" s="19" t="s">
        <v>107</v>
      </c>
      <c r="F97" s="5"/>
    </row>
    <row r="98" spans="1:26" x14ac:dyDescent="0.3">
      <c r="A98" s="11"/>
      <c r="B98" s="5"/>
      <c r="C98" s="5"/>
      <c r="D98" s="19"/>
      <c r="E98" s="19"/>
      <c r="F98" s="5"/>
    </row>
    <row r="99" spans="1:26" ht="40.200000000000003" x14ac:dyDescent="0.3">
      <c r="A99" s="11" t="s">
        <v>4</v>
      </c>
      <c r="B99" s="5"/>
      <c r="C99" s="5" t="s">
        <v>87</v>
      </c>
      <c r="D99" s="19" t="s">
        <v>90</v>
      </c>
      <c r="E99" s="19" t="s">
        <v>107</v>
      </c>
      <c r="F99" s="5"/>
    </row>
    <row r="100" spans="1:26" x14ac:dyDescent="0.3">
      <c r="A100" s="11"/>
      <c r="B100" s="5"/>
      <c r="C100" s="5"/>
      <c r="D100" s="19"/>
      <c r="E100" s="19"/>
      <c r="F100" s="5"/>
    </row>
    <row r="101" spans="1:26" ht="40.200000000000003" x14ac:dyDescent="0.3">
      <c r="A101" s="11" t="s">
        <v>5</v>
      </c>
      <c r="B101" s="5"/>
      <c r="C101" s="5" t="s">
        <v>88</v>
      </c>
      <c r="D101" s="19" t="s">
        <v>89</v>
      </c>
      <c r="E101" s="19" t="s">
        <v>2</v>
      </c>
      <c r="F101" s="5"/>
    </row>
    <row r="102" spans="1:26" x14ac:dyDescent="0.3">
      <c r="A102" s="121" t="s">
        <v>108</v>
      </c>
      <c r="B102" s="122"/>
      <c r="C102" s="123"/>
      <c r="D102" s="19"/>
      <c r="E102" s="19"/>
      <c r="F102" s="5"/>
    </row>
    <row r="103" spans="1:26" x14ac:dyDescent="0.3">
      <c r="A103" s="11"/>
      <c r="B103" s="5"/>
      <c r="C103" s="5" t="s">
        <v>34</v>
      </c>
      <c r="D103" s="19"/>
      <c r="E103" s="19"/>
      <c r="F103" s="5"/>
      <c r="P103" t="s">
        <v>252</v>
      </c>
    </row>
    <row r="104" spans="1:26" ht="40.200000000000003" x14ac:dyDescent="0.3">
      <c r="A104" s="11"/>
      <c r="B104" s="5"/>
      <c r="C104" s="5" t="s">
        <v>35</v>
      </c>
      <c r="D104" s="19"/>
      <c r="E104" s="19"/>
      <c r="F104" s="5"/>
      <c r="G104" s="109" t="s">
        <v>113</v>
      </c>
      <c r="H104" s="109" t="s">
        <v>176</v>
      </c>
      <c r="I104" s="109" t="s">
        <v>182</v>
      </c>
      <c r="J104" s="109">
        <v>12.976000000000001</v>
      </c>
      <c r="K104" s="114">
        <v>136500</v>
      </c>
      <c r="L104" s="114">
        <v>1771224</v>
      </c>
      <c r="N104" s="25" t="s">
        <v>239</v>
      </c>
      <c r="O104" s="26" t="s">
        <v>183</v>
      </c>
      <c r="P104" s="26">
        <v>179</v>
      </c>
      <c r="Q104" s="28">
        <v>5350</v>
      </c>
      <c r="R104" s="28">
        <v>957650</v>
      </c>
      <c r="T104" s="95" t="s">
        <v>325</v>
      </c>
      <c r="U104" s="96" t="s">
        <v>183</v>
      </c>
      <c r="V104" s="96">
        <v>260</v>
      </c>
      <c r="W104" s="115">
        <v>179</v>
      </c>
      <c r="X104" s="96">
        <v>46.54</v>
      </c>
      <c r="Y104" s="101">
        <v>4300</v>
      </c>
      <c r="Z104" s="101">
        <v>769700</v>
      </c>
    </row>
    <row r="105" spans="1:26" ht="15.6" x14ac:dyDescent="0.3">
      <c r="A105" s="11" t="s">
        <v>2</v>
      </c>
      <c r="B105" s="5" t="s">
        <v>18</v>
      </c>
      <c r="C105" s="5" t="s">
        <v>36</v>
      </c>
      <c r="D105" s="19" t="s">
        <v>109</v>
      </c>
      <c r="E105" s="19" t="s">
        <v>68</v>
      </c>
      <c r="F105" s="5"/>
      <c r="G105" s="11" t="s">
        <v>224</v>
      </c>
      <c r="H105" s="11" t="s">
        <v>177</v>
      </c>
      <c r="I105" s="11" t="s">
        <v>182</v>
      </c>
      <c r="J105" s="11">
        <v>0.94399999999999995</v>
      </c>
      <c r="K105" s="22">
        <v>165000</v>
      </c>
      <c r="L105" s="22">
        <v>155760</v>
      </c>
      <c r="N105" s="23" t="s">
        <v>240</v>
      </c>
      <c r="O105" s="24" t="s">
        <v>198</v>
      </c>
      <c r="P105" s="24">
        <v>179</v>
      </c>
      <c r="Q105" s="27">
        <v>6300</v>
      </c>
      <c r="R105" s="27">
        <v>1127700</v>
      </c>
      <c r="T105" s="97" t="s">
        <v>326</v>
      </c>
      <c r="U105" s="96" t="s">
        <v>312</v>
      </c>
      <c r="V105" s="96">
        <v>6.85</v>
      </c>
      <c r="W105" s="96">
        <v>358</v>
      </c>
      <c r="X105" s="96">
        <v>2.452</v>
      </c>
      <c r="Y105" s="101">
        <v>260000</v>
      </c>
      <c r="Z105" s="101">
        <v>637520</v>
      </c>
    </row>
    <row r="106" spans="1:26" ht="40.200000000000003" x14ac:dyDescent="0.3">
      <c r="A106" s="11" t="s">
        <v>3</v>
      </c>
      <c r="B106" s="5" t="s">
        <v>19</v>
      </c>
      <c r="C106" s="5" t="s">
        <v>37</v>
      </c>
      <c r="D106" s="19" t="s">
        <v>110</v>
      </c>
      <c r="E106" s="19" t="s">
        <v>69</v>
      </c>
      <c r="F106" s="5"/>
      <c r="G106" s="11" t="s">
        <v>225</v>
      </c>
      <c r="H106" s="11" t="s">
        <v>220</v>
      </c>
      <c r="I106" s="11" t="s">
        <v>182</v>
      </c>
      <c r="J106" s="11">
        <v>0.108</v>
      </c>
      <c r="K106" s="22">
        <v>150000</v>
      </c>
      <c r="L106" s="22">
        <v>16200</v>
      </c>
      <c r="N106" s="111" t="s">
        <v>241</v>
      </c>
      <c r="O106" s="112" t="s">
        <v>183</v>
      </c>
      <c r="P106" s="112">
        <v>16</v>
      </c>
      <c r="Q106" s="113">
        <v>138140</v>
      </c>
      <c r="R106" s="113">
        <v>2210240</v>
      </c>
      <c r="T106" s="95" t="s">
        <v>327</v>
      </c>
      <c r="U106" s="96" t="s">
        <v>312</v>
      </c>
      <c r="V106" s="96">
        <v>0.64</v>
      </c>
      <c r="W106" s="96">
        <v>716</v>
      </c>
      <c r="X106" s="96">
        <v>0.45800000000000002</v>
      </c>
      <c r="Y106" s="101">
        <v>190000</v>
      </c>
      <c r="Z106" s="117">
        <v>87020</v>
      </c>
    </row>
    <row r="107" spans="1:26" ht="27.6" x14ac:dyDescent="0.3">
      <c r="A107" s="11" t="s">
        <v>4</v>
      </c>
      <c r="B107" s="5" t="s">
        <v>20</v>
      </c>
      <c r="C107" s="5" t="s">
        <v>38</v>
      </c>
      <c r="D107" s="19" t="s">
        <v>111</v>
      </c>
      <c r="E107" s="19" t="s">
        <v>70</v>
      </c>
      <c r="F107" s="5"/>
      <c r="G107" s="11" t="s">
        <v>226</v>
      </c>
      <c r="H107" s="11" t="s">
        <v>221</v>
      </c>
      <c r="I107" s="11" t="s">
        <v>183</v>
      </c>
      <c r="J107" s="11">
        <v>179</v>
      </c>
      <c r="K107" s="22">
        <v>3550</v>
      </c>
      <c r="L107" s="22">
        <v>635450</v>
      </c>
      <c r="N107" s="25" t="s">
        <v>242</v>
      </c>
      <c r="O107" s="26" t="s">
        <v>183</v>
      </c>
      <c r="P107" s="26">
        <v>32</v>
      </c>
      <c r="Q107" s="28">
        <v>7100</v>
      </c>
      <c r="R107" s="28">
        <v>227200</v>
      </c>
      <c r="T107" s="95" t="s">
        <v>328</v>
      </c>
      <c r="U107" s="96" t="s">
        <v>312</v>
      </c>
      <c r="V107" s="96">
        <v>0.46800000000000003</v>
      </c>
      <c r="W107" s="96">
        <v>716</v>
      </c>
      <c r="X107" s="96">
        <v>0.33500000000000002</v>
      </c>
      <c r="Y107" s="101">
        <v>190000</v>
      </c>
      <c r="Z107" s="117">
        <v>63650</v>
      </c>
    </row>
    <row r="108" spans="1:26" ht="27" x14ac:dyDescent="0.3">
      <c r="A108" s="11" t="s">
        <v>5</v>
      </c>
      <c r="B108" s="5" t="s">
        <v>21</v>
      </c>
      <c r="C108" s="5" t="s">
        <v>39</v>
      </c>
      <c r="D108" s="19" t="s">
        <v>111</v>
      </c>
      <c r="E108" s="19" t="s">
        <v>71</v>
      </c>
      <c r="F108" s="5"/>
      <c r="G108" s="11" t="s">
        <v>227</v>
      </c>
      <c r="H108" s="11" t="s">
        <v>210</v>
      </c>
      <c r="I108" s="11" t="s">
        <v>182</v>
      </c>
      <c r="J108" s="11">
        <v>2.452</v>
      </c>
      <c r="K108" s="22">
        <v>195000</v>
      </c>
      <c r="L108" s="22">
        <v>478140</v>
      </c>
      <c r="N108" s="25" t="s">
        <v>243</v>
      </c>
      <c r="O108" s="26" t="s">
        <v>183</v>
      </c>
      <c r="P108" s="26">
        <v>96</v>
      </c>
      <c r="Q108" s="26">
        <v>240</v>
      </c>
      <c r="R108" s="28">
        <v>23040</v>
      </c>
      <c r="T108" s="97" t="s">
        <v>329</v>
      </c>
      <c r="U108" s="96" t="s">
        <v>312</v>
      </c>
      <c r="V108" s="96">
        <v>0.11600000000000001</v>
      </c>
      <c r="W108" s="102">
        <v>1431</v>
      </c>
      <c r="X108" s="96">
        <v>0.16600000000000001</v>
      </c>
      <c r="Y108" s="101">
        <v>205000</v>
      </c>
      <c r="Z108" s="117">
        <v>34030</v>
      </c>
    </row>
    <row r="109" spans="1:26" ht="27.6" x14ac:dyDescent="0.3">
      <c r="A109" s="11" t="s">
        <v>6</v>
      </c>
      <c r="B109" s="5" t="s">
        <v>22</v>
      </c>
      <c r="C109" s="5" t="s">
        <v>40</v>
      </c>
      <c r="D109" s="19" t="s">
        <v>112</v>
      </c>
      <c r="E109" s="19" t="s">
        <v>72</v>
      </c>
      <c r="F109" s="5"/>
      <c r="G109" s="11" t="s">
        <v>91</v>
      </c>
      <c r="H109" s="11" t="s">
        <v>234</v>
      </c>
      <c r="I109" s="11" t="s">
        <v>183</v>
      </c>
      <c r="J109" s="11">
        <v>358</v>
      </c>
      <c r="K109" s="11">
        <v>58</v>
      </c>
      <c r="L109" s="22">
        <v>20764</v>
      </c>
      <c r="T109" s="95" t="s">
        <v>330</v>
      </c>
      <c r="U109" s="96" t="s">
        <v>312</v>
      </c>
      <c r="V109" s="96">
        <v>0.74</v>
      </c>
      <c r="W109" s="96">
        <v>715</v>
      </c>
      <c r="X109" s="96">
        <v>0.52900000000000003</v>
      </c>
      <c r="Y109" s="101">
        <v>181000</v>
      </c>
      <c r="Z109" s="117">
        <v>95749</v>
      </c>
    </row>
    <row r="110" spans="1:26" x14ac:dyDescent="0.3">
      <c r="A110" s="11" t="s">
        <v>7</v>
      </c>
      <c r="B110" s="5" t="s">
        <v>23</v>
      </c>
      <c r="C110" s="5" t="s">
        <v>41</v>
      </c>
      <c r="D110" s="19" t="s">
        <v>111</v>
      </c>
      <c r="E110" s="19" t="s">
        <v>73</v>
      </c>
      <c r="F110" s="5"/>
      <c r="G110" s="11" t="s">
        <v>228</v>
      </c>
      <c r="H110" s="11" t="s">
        <v>235</v>
      </c>
      <c r="I110" s="11" t="s">
        <v>183</v>
      </c>
      <c r="J110" s="11">
        <v>358</v>
      </c>
      <c r="K110" s="11">
        <v>62</v>
      </c>
      <c r="L110" s="22">
        <v>22196</v>
      </c>
      <c r="T110" s="95" t="s">
        <v>331</v>
      </c>
      <c r="U110" s="96" t="s">
        <v>183</v>
      </c>
      <c r="V110" s="96">
        <v>7.8E-2</v>
      </c>
      <c r="W110" s="96">
        <v>715</v>
      </c>
      <c r="X110" s="96">
        <v>5.6000000000000001E-2</v>
      </c>
      <c r="Y110" s="96">
        <v>24</v>
      </c>
      <c r="Z110" s="117">
        <v>17160</v>
      </c>
    </row>
    <row r="111" spans="1:26" ht="27.6" x14ac:dyDescent="0.3">
      <c r="A111" s="11" t="s">
        <v>8</v>
      </c>
      <c r="B111" s="5" t="s">
        <v>24</v>
      </c>
      <c r="C111" s="5" t="s">
        <v>42</v>
      </c>
      <c r="D111" s="19" t="s">
        <v>111</v>
      </c>
      <c r="E111" s="19" t="s">
        <v>74</v>
      </c>
      <c r="F111" s="5"/>
      <c r="G111" s="11" t="s">
        <v>229</v>
      </c>
      <c r="H111" s="11" t="s">
        <v>236</v>
      </c>
      <c r="I111" s="11" t="s">
        <v>182</v>
      </c>
      <c r="J111" s="11">
        <v>0.86799999999999999</v>
      </c>
      <c r="K111" s="22">
        <v>155000</v>
      </c>
      <c r="L111" s="22">
        <v>134540</v>
      </c>
      <c r="T111" s="95" t="s">
        <v>332</v>
      </c>
      <c r="U111" s="96" t="s">
        <v>183</v>
      </c>
      <c r="V111" s="96">
        <v>3.2000000000000001E-2</v>
      </c>
      <c r="W111" s="96">
        <v>715</v>
      </c>
      <c r="X111" s="96">
        <v>2.3E-2</v>
      </c>
      <c r="Y111" s="96">
        <v>18</v>
      </c>
      <c r="Z111" s="117">
        <v>12870</v>
      </c>
    </row>
    <row r="112" spans="1:26" ht="27.6" x14ac:dyDescent="0.3">
      <c r="A112" s="11" t="s">
        <v>9</v>
      </c>
      <c r="B112" s="5" t="s">
        <v>25</v>
      </c>
      <c r="C112" s="5" t="s">
        <v>43</v>
      </c>
      <c r="D112" s="19" t="s">
        <v>111</v>
      </c>
      <c r="E112" s="19" t="s">
        <v>75</v>
      </c>
      <c r="F112" s="5"/>
      <c r="G112" s="11" t="s">
        <v>230</v>
      </c>
      <c r="H112" s="11" t="s">
        <v>237</v>
      </c>
      <c r="I112" s="11" t="s">
        <v>182</v>
      </c>
      <c r="J112" s="11">
        <v>0.71299999999999997</v>
      </c>
      <c r="K112" s="22">
        <v>152000</v>
      </c>
      <c r="L112" s="22">
        <v>108376</v>
      </c>
      <c r="T112" s="95" t="s">
        <v>333</v>
      </c>
      <c r="U112" s="96" t="s">
        <v>183</v>
      </c>
      <c r="V112" s="96">
        <v>0.64</v>
      </c>
      <c r="W112" s="96">
        <v>358</v>
      </c>
      <c r="X112" s="96">
        <v>0.22900000000000001</v>
      </c>
      <c r="Y112" s="96">
        <v>98</v>
      </c>
      <c r="Z112" s="117">
        <v>35084</v>
      </c>
    </row>
    <row r="113" spans="1:26" ht="40.200000000000003" x14ac:dyDescent="0.3">
      <c r="A113" s="11" t="s">
        <v>10</v>
      </c>
      <c r="B113" s="5" t="s">
        <v>26</v>
      </c>
      <c r="C113" s="5" t="s">
        <v>44</v>
      </c>
      <c r="D113" s="19" t="s">
        <v>110</v>
      </c>
      <c r="E113" s="19" t="s">
        <v>76</v>
      </c>
      <c r="F113" s="5"/>
      <c r="G113" s="11" t="s">
        <v>231</v>
      </c>
      <c r="H113" s="11" t="s">
        <v>196</v>
      </c>
      <c r="I113" s="11" t="s">
        <v>183</v>
      </c>
      <c r="J113" s="11">
        <v>1</v>
      </c>
      <c r="K113" s="22">
        <v>58000</v>
      </c>
      <c r="L113" s="22">
        <v>58000</v>
      </c>
      <c r="N113" s="23" t="s">
        <v>244</v>
      </c>
      <c r="O113" s="24" t="s">
        <v>183</v>
      </c>
      <c r="P113" s="26">
        <v>1</v>
      </c>
      <c r="Q113" s="27">
        <v>123300</v>
      </c>
      <c r="R113" s="27">
        <v>123300</v>
      </c>
      <c r="T113" s="95" t="s">
        <v>334</v>
      </c>
      <c r="U113" s="96" t="s">
        <v>183</v>
      </c>
      <c r="V113" s="96">
        <v>0.254</v>
      </c>
      <c r="W113" s="96">
        <v>358</v>
      </c>
      <c r="X113" s="96">
        <v>9.0999999999999998E-2</v>
      </c>
      <c r="Y113" s="96">
        <v>70</v>
      </c>
      <c r="Z113" s="101">
        <v>25060</v>
      </c>
    </row>
    <row r="114" spans="1:26" x14ac:dyDescent="0.3">
      <c r="A114" s="11" t="s">
        <v>11</v>
      </c>
      <c r="B114" s="5" t="s">
        <v>27</v>
      </c>
      <c r="C114" s="5" t="s">
        <v>45</v>
      </c>
      <c r="D114" s="19" t="s">
        <v>110</v>
      </c>
      <c r="E114" s="19" t="s">
        <v>77</v>
      </c>
      <c r="F114" s="5"/>
      <c r="L114" s="12">
        <f>SUM(L104:L113)</f>
        <v>3400650</v>
      </c>
      <c r="R114" s="12">
        <f>SUM(R104:R105,R106:R113)</f>
        <v>4669130</v>
      </c>
      <c r="T114" s="97" t="s">
        <v>309</v>
      </c>
      <c r="U114" s="96" t="s">
        <v>312</v>
      </c>
      <c r="V114" s="96">
        <v>29.26</v>
      </c>
      <c r="W114" s="96">
        <v>31</v>
      </c>
      <c r="X114" s="96">
        <v>0.90700000000000003</v>
      </c>
      <c r="Y114" s="101">
        <v>260000</v>
      </c>
      <c r="Z114" s="101">
        <v>235820</v>
      </c>
    </row>
    <row r="115" spans="1:26" ht="27.6" x14ac:dyDescent="0.3">
      <c r="A115" s="11"/>
      <c r="B115" s="5"/>
      <c r="C115" s="5"/>
      <c r="D115" s="19"/>
      <c r="E115" s="19"/>
      <c r="F115" s="5"/>
      <c r="T115" s="95" t="s">
        <v>335</v>
      </c>
      <c r="U115" s="96" t="s">
        <v>312</v>
      </c>
      <c r="V115" s="96">
        <v>1.022</v>
      </c>
      <c r="W115" s="96">
        <v>93</v>
      </c>
      <c r="X115" s="96">
        <v>9.5000000000000001E-2</v>
      </c>
      <c r="Y115" s="101">
        <v>198000</v>
      </c>
      <c r="Z115" s="117">
        <v>18810</v>
      </c>
    </row>
    <row r="116" spans="1:26" ht="55.2" x14ac:dyDescent="0.3">
      <c r="A116" s="11"/>
      <c r="B116" s="5"/>
      <c r="C116" s="5" t="s">
        <v>46</v>
      </c>
      <c r="D116" s="19"/>
      <c r="E116" s="19"/>
      <c r="F116" s="5"/>
      <c r="T116" s="95" t="s">
        <v>336</v>
      </c>
      <c r="U116" s="96" t="s">
        <v>312</v>
      </c>
      <c r="V116" s="96">
        <v>9.2999999999999999E-2</v>
      </c>
      <c r="W116" s="96">
        <v>97</v>
      </c>
      <c r="X116" s="96">
        <v>8.9999999999999993E-3</v>
      </c>
      <c r="Y116" s="101">
        <v>240000</v>
      </c>
      <c r="Z116" s="101">
        <v>2160</v>
      </c>
    </row>
    <row r="117" spans="1:26" x14ac:dyDescent="0.3">
      <c r="A117" s="11"/>
      <c r="B117" s="5"/>
      <c r="C117" s="5" t="s">
        <v>47</v>
      </c>
      <c r="D117" s="19"/>
      <c r="E117" s="19"/>
      <c r="F117" s="5"/>
      <c r="T117" s="97" t="s">
        <v>337</v>
      </c>
      <c r="U117" s="116" t="s">
        <v>198</v>
      </c>
      <c r="V117" s="100"/>
      <c r="W117" s="116">
        <v>1</v>
      </c>
      <c r="X117" s="103"/>
      <c r="Y117" s="118">
        <v>140000</v>
      </c>
      <c r="Z117" s="118">
        <v>140000</v>
      </c>
    </row>
    <row r="118" spans="1:26" x14ac:dyDescent="0.3">
      <c r="A118" s="11" t="s">
        <v>12</v>
      </c>
      <c r="B118" s="5" t="s">
        <v>28</v>
      </c>
      <c r="C118" s="5" t="s">
        <v>48</v>
      </c>
      <c r="D118" s="19" t="s">
        <v>113</v>
      </c>
      <c r="E118" s="19" t="s">
        <v>78</v>
      </c>
      <c r="F118" s="5"/>
      <c r="Z118" s="12">
        <f>SUM(Z104:Z117)</f>
        <v>2174633</v>
      </c>
    </row>
    <row r="119" spans="1:26" ht="27" x14ac:dyDescent="0.3">
      <c r="A119" s="11" t="s">
        <v>13</v>
      </c>
      <c r="B119" s="5" t="s">
        <v>29</v>
      </c>
      <c r="C119" s="5" t="s">
        <v>49</v>
      </c>
      <c r="D119" s="19" t="s">
        <v>114</v>
      </c>
      <c r="E119" s="19" t="s">
        <v>79</v>
      </c>
      <c r="F119" s="5"/>
    </row>
    <row r="120" spans="1:26" x14ac:dyDescent="0.3">
      <c r="A120" s="11"/>
      <c r="B120" s="5"/>
      <c r="C120" s="5" t="s">
        <v>50</v>
      </c>
      <c r="D120" s="19"/>
      <c r="E120" s="19"/>
      <c r="F120" s="5"/>
    </row>
    <row r="121" spans="1:26" ht="27" x14ac:dyDescent="0.3">
      <c r="A121" s="11" t="s">
        <v>14</v>
      </c>
      <c r="B121" s="5" t="s">
        <v>30</v>
      </c>
      <c r="C121" s="5" t="s">
        <v>51</v>
      </c>
      <c r="D121" s="19" t="s">
        <v>114</v>
      </c>
      <c r="E121" s="19" t="s">
        <v>80</v>
      </c>
      <c r="F121" s="5"/>
    </row>
    <row r="122" spans="1:26" x14ac:dyDescent="0.3">
      <c r="A122" s="11"/>
      <c r="B122" s="5"/>
      <c r="C122" s="5" t="s">
        <v>50</v>
      </c>
      <c r="D122" s="19"/>
      <c r="E122" s="19"/>
      <c r="F122" s="5"/>
    </row>
    <row r="123" spans="1:26" x14ac:dyDescent="0.3">
      <c r="A123" s="11"/>
      <c r="B123" s="5"/>
      <c r="C123" s="5"/>
      <c r="D123" s="19"/>
      <c r="E123" s="19"/>
      <c r="F123" s="5"/>
    </row>
    <row r="124" spans="1:26" x14ac:dyDescent="0.3">
      <c r="A124" s="11"/>
      <c r="B124" s="5"/>
      <c r="C124" s="5" t="s">
        <v>52</v>
      </c>
      <c r="D124" s="19"/>
      <c r="E124" s="19"/>
      <c r="F124" s="5"/>
    </row>
    <row r="125" spans="1:26" ht="27" x14ac:dyDescent="0.3">
      <c r="A125" s="11" t="s">
        <v>15</v>
      </c>
      <c r="B125" s="5" t="s">
        <v>31</v>
      </c>
      <c r="C125" s="5" t="s">
        <v>53</v>
      </c>
      <c r="D125" s="19" t="s">
        <v>115</v>
      </c>
      <c r="E125" s="19"/>
      <c r="F125" s="5"/>
    </row>
    <row r="126" spans="1:26" ht="27" x14ac:dyDescent="0.3">
      <c r="A126" s="11" t="s">
        <v>16</v>
      </c>
      <c r="B126" s="5" t="s">
        <v>32</v>
      </c>
      <c r="C126" s="5" t="s">
        <v>54</v>
      </c>
      <c r="D126" s="19" t="s">
        <v>116</v>
      </c>
      <c r="E126" s="19"/>
      <c r="F126" s="5"/>
    </row>
    <row r="127" spans="1:26" x14ac:dyDescent="0.3">
      <c r="A127" s="11"/>
      <c r="B127" s="5"/>
      <c r="C127" s="5" t="s">
        <v>82</v>
      </c>
      <c r="D127" s="19"/>
      <c r="E127" s="19"/>
      <c r="F127" s="5"/>
    </row>
    <row r="128" spans="1:26" ht="40.200000000000003" x14ac:dyDescent="0.3">
      <c r="A128" s="11" t="s">
        <v>2</v>
      </c>
      <c r="B128" s="5"/>
      <c r="C128" s="5" t="s">
        <v>83</v>
      </c>
      <c r="D128" s="19" t="s">
        <v>89</v>
      </c>
      <c r="E128" s="19" t="s">
        <v>117</v>
      </c>
      <c r="F128" s="5" t="s">
        <v>93</v>
      </c>
    </row>
    <row r="129" spans="1:18" ht="53.4" x14ac:dyDescent="0.3">
      <c r="A129" s="11"/>
      <c r="B129" s="5"/>
      <c r="C129" s="5" t="s">
        <v>84</v>
      </c>
      <c r="D129" s="19"/>
      <c r="E129" s="19"/>
      <c r="F129" s="5"/>
    </row>
    <row r="130" spans="1:18" x14ac:dyDescent="0.3">
      <c r="A130" s="11"/>
      <c r="B130" s="5"/>
      <c r="C130" s="5" t="s">
        <v>85</v>
      </c>
      <c r="D130" s="19"/>
      <c r="E130" s="19"/>
      <c r="F130" s="5"/>
    </row>
    <row r="131" spans="1:18" x14ac:dyDescent="0.3">
      <c r="A131" s="11"/>
      <c r="B131" s="5"/>
      <c r="C131" s="5"/>
      <c r="D131" s="19"/>
      <c r="E131" s="19"/>
      <c r="F131" s="5"/>
    </row>
    <row r="132" spans="1:18" ht="40.200000000000003" x14ac:dyDescent="0.3">
      <c r="A132" s="11" t="s">
        <v>3</v>
      </c>
      <c r="B132" s="5"/>
      <c r="C132" s="5" t="s">
        <v>86</v>
      </c>
      <c r="D132" s="19" t="s">
        <v>90</v>
      </c>
      <c r="E132" s="19" t="s">
        <v>118</v>
      </c>
      <c r="F132" s="5"/>
    </row>
    <row r="133" spans="1:18" x14ac:dyDescent="0.3">
      <c r="A133" s="11"/>
      <c r="B133" s="5"/>
      <c r="C133" s="5"/>
      <c r="D133" s="19"/>
      <c r="E133" s="19"/>
      <c r="F133" s="5"/>
    </row>
    <row r="134" spans="1:18" ht="40.200000000000003" x14ac:dyDescent="0.3">
      <c r="A134" s="11" t="s">
        <v>4</v>
      </c>
      <c r="B134" s="5"/>
      <c r="C134" s="5" t="s">
        <v>87</v>
      </c>
      <c r="D134" s="19" t="s">
        <v>90</v>
      </c>
      <c r="E134" s="19" t="s">
        <v>118</v>
      </c>
      <c r="F134" s="5"/>
    </row>
    <row r="135" spans="1:18" x14ac:dyDescent="0.3">
      <c r="A135" s="11"/>
      <c r="B135" s="5"/>
      <c r="C135" s="5"/>
      <c r="D135" s="19"/>
      <c r="E135" s="19"/>
      <c r="F135" s="5"/>
      <c r="G135" s="11" t="s">
        <v>232</v>
      </c>
      <c r="H135" s="11" t="s">
        <v>180</v>
      </c>
      <c r="I135" s="11" t="s">
        <v>183</v>
      </c>
      <c r="J135" s="11">
        <v>7</v>
      </c>
      <c r="K135" s="22">
        <v>120000</v>
      </c>
      <c r="L135" s="22">
        <v>840000</v>
      </c>
    </row>
    <row r="136" spans="1:18" ht="40.200000000000003" x14ac:dyDescent="0.3">
      <c r="A136" s="11" t="s">
        <v>5</v>
      </c>
      <c r="B136" s="5"/>
      <c r="C136" s="5" t="s">
        <v>88</v>
      </c>
      <c r="D136" s="19" t="s">
        <v>89</v>
      </c>
      <c r="E136" s="19" t="s">
        <v>2</v>
      </c>
      <c r="F136" s="5"/>
      <c r="G136" s="11" t="s">
        <v>233</v>
      </c>
      <c r="H136" s="11" t="s">
        <v>197</v>
      </c>
      <c r="I136" s="11" t="s">
        <v>183</v>
      </c>
      <c r="J136" s="11">
        <v>5</v>
      </c>
      <c r="K136" s="22">
        <v>154000</v>
      </c>
      <c r="L136" s="22">
        <v>770000</v>
      </c>
      <c r="N136" s="35" t="s">
        <v>253</v>
      </c>
      <c r="O136" s="35"/>
      <c r="P136" s="35"/>
      <c r="Q136" s="35"/>
      <c r="R136" s="35"/>
    </row>
    <row r="137" spans="1:18" x14ac:dyDescent="0.3">
      <c r="L137" s="12">
        <f>L136+L135+L114+L83+L44+L15</f>
        <v>25727721.5</v>
      </c>
      <c r="R137" s="12">
        <f>SUM(R114,R83,R44,R15)</f>
        <v>32304690</v>
      </c>
    </row>
  </sheetData>
  <mergeCells count="5">
    <mergeCell ref="A33:C33"/>
    <mergeCell ref="A3:C3"/>
    <mergeCell ref="D3:F3"/>
    <mergeCell ref="A67:C67"/>
    <mergeCell ref="A102:C10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2E768-12CE-4470-B6F9-04B4DD802655}">
  <dimension ref="A1:AA38"/>
  <sheetViews>
    <sheetView tabSelected="1" topLeftCell="H13" workbookViewId="0">
      <selection activeCell="T20" sqref="T20"/>
    </sheetView>
  </sheetViews>
  <sheetFormatPr defaultRowHeight="14.4" x14ac:dyDescent="0.3"/>
  <cols>
    <col min="1" max="1" width="8.88671875" style="17"/>
    <col min="2" max="2" width="42.109375" customWidth="1"/>
    <col min="3" max="3" width="11" style="17" customWidth="1"/>
    <col min="4" max="4" width="12.88671875" style="17" customWidth="1"/>
    <col min="5" max="5" width="21.21875" customWidth="1"/>
    <col min="6" max="6" width="8.88671875" style="3"/>
    <col min="7" max="7" width="29" customWidth="1"/>
    <col min="10" max="12" width="12.77734375" customWidth="1"/>
    <col min="14" max="14" width="21.77734375" customWidth="1"/>
    <col min="17" max="17" width="14" customWidth="1"/>
    <col min="18" max="18" width="15.33203125" customWidth="1"/>
    <col min="20" max="20" width="27.33203125" customWidth="1"/>
    <col min="21" max="21" width="11.21875" bestFit="1" customWidth="1"/>
    <col min="24" max="24" width="14.21875" bestFit="1" customWidth="1"/>
    <col min="25" max="25" width="11.109375" customWidth="1"/>
    <col min="26" max="26" width="13.88671875" customWidth="1"/>
  </cols>
  <sheetData>
    <row r="1" spans="1:27" x14ac:dyDescent="0.3">
      <c r="C1" s="16" t="s">
        <v>158</v>
      </c>
      <c r="G1" s="15" t="s">
        <v>173</v>
      </c>
      <c r="N1" s="15" t="s">
        <v>250</v>
      </c>
      <c r="P1" t="s">
        <v>280</v>
      </c>
    </row>
    <row r="2" spans="1:27" ht="52.8" x14ac:dyDescent="0.3">
      <c r="A2" s="18" t="s">
        <v>105</v>
      </c>
      <c r="B2" s="13" t="s">
        <v>119</v>
      </c>
      <c r="C2" s="14" t="s">
        <v>166</v>
      </c>
      <c r="D2" s="13" t="s">
        <v>129</v>
      </c>
      <c r="E2" s="13" t="s">
        <v>138</v>
      </c>
      <c r="F2" s="41" t="s">
        <v>174</v>
      </c>
      <c r="G2" s="62" t="s">
        <v>175</v>
      </c>
      <c r="H2" s="42" t="s">
        <v>181</v>
      </c>
      <c r="I2" s="42" t="s">
        <v>184</v>
      </c>
      <c r="J2" s="60" t="s">
        <v>185</v>
      </c>
      <c r="K2" s="60" t="s">
        <v>186</v>
      </c>
      <c r="L2" s="57"/>
      <c r="N2" s="13" t="s">
        <v>33</v>
      </c>
      <c r="O2" s="13" t="s">
        <v>245</v>
      </c>
      <c r="P2" s="14" t="s">
        <v>129</v>
      </c>
      <c r="Q2" s="14" t="s">
        <v>248</v>
      </c>
      <c r="R2" s="14" t="s">
        <v>249</v>
      </c>
      <c r="T2" s="88" t="s">
        <v>33</v>
      </c>
      <c r="U2" s="88" t="s">
        <v>311</v>
      </c>
      <c r="V2" s="77" t="s">
        <v>313</v>
      </c>
      <c r="W2" s="77" t="s">
        <v>314</v>
      </c>
      <c r="X2" s="77" t="s">
        <v>315</v>
      </c>
      <c r="Y2" s="77" t="s">
        <v>316</v>
      </c>
      <c r="Z2" s="77" t="s">
        <v>317</v>
      </c>
    </row>
    <row r="3" spans="1:27" ht="55.8" x14ac:dyDescent="0.3">
      <c r="A3" s="19" t="s">
        <v>2</v>
      </c>
      <c r="B3" s="5" t="s">
        <v>146</v>
      </c>
      <c r="C3" s="19" t="s">
        <v>90</v>
      </c>
      <c r="D3" s="19" t="s">
        <v>130</v>
      </c>
      <c r="E3" s="5"/>
      <c r="F3" s="124" t="s">
        <v>2</v>
      </c>
      <c r="G3" s="49" t="s">
        <v>285</v>
      </c>
      <c r="H3" s="45" t="s">
        <v>182</v>
      </c>
      <c r="I3" s="45">
        <v>159.767</v>
      </c>
      <c r="J3" s="50">
        <v>136500</v>
      </c>
      <c r="K3" s="50">
        <v>21808195.5</v>
      </c>
      <c r="L3" s="58"/>
      <c r="N3" s="38" t="s">
        <v>256</v>
      </c>
      <c r="O3" s="37" t="s">
        <v>183</v>
      </c>
      <c r="P3" s="39">
        <v>2229</v>
      </c>
      <c r="Q3" s="40">
        <v>3550</v>
      </c>
      <c r="R3" s="40">
        <v>7912950</v>
      </c>
      <c r="T3" s="78" t="s">
        <v>306</v>
      </c>
      <c r="U3" s="79" t="s">
        <v>183</v>
      </c>
      <c r="V3" s="79">
        <v>80</v>
      </c>
      <c r="W3" s="81">
        <v>2229</v>
      </c>
      <c r="X3" s="79">
        <v>178.32</v>
      </c>
      <c r="Y3" s="82">
        <v>3100</v>
      </c>
      <c r="Z3" s="82">
        <v>6909900</v>
      </c>
    </row>
    <row r="4" spans="1:27" x14ac:dyDescent="0.3">
      <c r="A4" s="19"/>
      <c r="B4" s="5" t="s">
        <v>120</v>
      </c>
      <c r="C4" s="19"/>
      <c r="D4" s="19"/>
      <c r="E4" s="5"/>
      <c r="F4" s="125"/>
      <c r="G4" s="49" t="s">
        <v>286</v>
      </c>
      <c r="H4" s="42" t="s">
        <v>182</v>
      </c>
      <c r="I4" s="45">
        <v>11.682</v>
      </c>
      <c r="J4" s="50">
        <v>165000</v>
      </c>
      <c r="K4" s="50">
        <v>1927530</v>
      </c>
      <c r="L4" s="58"/>
      <c r="N4" s="38" t="s">
        <v>255</v>
      </c>
      <c r="O4" s="37" t="s">
        <v>246</v>
      </c>
      <c r="P4" s="39">
        <v>2229</v>
      </c>
      <c r="Q4" s="40">
        <v>7500</v>
      </c>
      <c r="R4" s="40">
        <v>16717500</v>
      </c>
      <c r="T4" s="78" t="s">
        <v>307</v>
      </c>
      <c r="U4" s="79" t="s">
        <v>183</v>
      </c>
      <c r="V4" s="79">
        <v>24.88</v>
      </c>
      <c r="W4" s="81">
        <v>2229</v>
      </c>
      <c r="X4" s="79">
        <v>55.457999999999998</v>
      </c>
      <c r="Y4" s="82">
        <v>7280</v>
      </c>
      <c r="Z4" s="82">
        <v>16227120</v>
      </c>
    </row>
    <row r="5" spans="1:27" ht="27.6" x14ac:dyDescent="0.3">
      <c r="A5" s="19"/>
      <c r="B5" s="5" t="s">
        <v>121</v>
      </c>
      <c r="C5" s="19" t="s">
        <v>90</v>
      </c>
      <c r="D5" s="19" t="s">
        <v>131</v>
      </c>
      <c r="E5" s="5"/>
      <c r="F5" s="125"/>
      <c r="G5" s="49" t="s">
        <v>287</v>
      </c>
      <c r="H5" s="42" t="s">
        <v>182</v>
      </c>
      <c r="I5" s="45">
        <v>1.34</v>
      </c>
      <c r="J5" s="50">
        <v>150000</v>
      </c>
      <c r="K5" s="50">
        <v>201000</v>
      </c>
      <c r="L5" s="58"/>
      <c r="N5" s="38" t="s">
        <v>241</v>
      </c>
      <c r="O5" s="37" t="s">
        <v>183</v>
      </c>
      <c r="P5" s="37">
        <v>194</v>
      </c>
      <c r="Q5" s="40">
        <v>138140</v>
      </c>
      <c r="R5" s="40">
        <v>26799160</v>
      </c>
      <c r="T5" s="78" t="s">
        <v>308</v>
      </c>
      <c r="U5" s="79" t="s">
        <v>312</v>
      </c>
      <c r="V5" s="79">
        <v>811</v>
      </c>
      <c r="W5" s="79">
        <v>194</v>
      </c>
      <c r="X5" s="79">
        <v>157.334</v>
      </c>
      <c r="Y5" s="82">
        <v>145000</v>
      </c>
      <c r="Z5" s="82">
        <v>22813430</v>
      </c>
    </row>
    <row r="6" spans="1:27" ht="27" x14ac:dyDescent="0.3">
      <c r="A6" s="19"/>
      <c r="B6" s="5" t="s">
        <v>122</v>
      </c>
      <c r="C6" s="19" t="s">
        <v>90</v>
      </c>
      <c r="D6" s="19" t="s">
        <v>132</v>
      </c>
      <c r="E6" s="5"/>
      <c r="F6" s="125"/>
      <c r="G6" s="49" t="s">
        <v>179</v>
      </c>
      <c r="H6" s="42" t="s">
        <v>183</v>
      </c>
      <c r="I6" s="45">
        <v>2228</v>
      </c>
      <c r="J6" s="50">
        <v>2600</v>
      </c>
      <c r="K6" s="50">
        <v>5792800</v>
      </c>
      <c r="L6" s="58"/>
      <c r="N6" s="38" t="s">
        <v>242</v>
      </c>
      <c r="O6" s="37" t="s">
        <v>183</v>
      </c>
      <c r="P6" s="37">
        <v>388</v>
      </c>
      <c r="Q6" s="40">
        <v>7100</v>
      </c>
      <c r="R6" s="40">
        <v>2754800</v>
      </c>
      <c r="T6" s="80" t="s">
        <v>309</v>
      </c>
      <c r="U6" s="79" t="s">
        <v>312</v>
      </c>
      <c r="V6" s="79">
        <v>29.26</v>
      </c>
      <c r="W6" s="79">
        <v>388</v>
      </c>
      <c r="X6" s="79">
        <v>11.353</v>
      </c>
      <c r="Y6" s="82">
        <v>260000</v>
      </c>
      <c r="Z6" s="82">
        <v>2951780</v>
      </c>
    </row>
    <row r="7" spans="1:27" ht="55.8" x14ac:dyDescent="0.3">
      <c r="A7" s="19" t="s">
        <v>3</v>
      </c>
      <c r="B7" s="5" t="s">
        <v>147</v>
      </c>
      <c r="C7" s="19" t="s">
        <v>90</v>
      </c>
      <c r="D7" s="19" t="s">
        <v>133</v>
      </c>
      <c r="E7" s="5" t="s">
        <v>139</v>
      </c>
      <c r="F7" s="125"/>
      <c r="G7" s="49" t="s">
        <v>288</v>
      </c>
      <c r="H7" s="42" t="s">
        <v>182</v>
      </c>
      <c r="I7" s="45">
        <v>42.777999999999999</v>
      </c>
      <c r="J7" s="50">
        <v>245000</v>
      </c>
      <c r="K7" s="50">
        <v>10480610</v>
      </c>
      <c r="L7" s="58"/>
      <c r="N7" s="38" t="s">
        <v>243</v>
      </c>
      <c r="O7" s="37" t="s">
        <v>183</v>
      </c>
      <c r="P7" s="39">
        <v>1164</v>
      </c>
      <c r="Q7" s="37">
        <v>240</v>
      </c>
      <c r="R7" s="40">
        <v>279360</v>
      </c>
      <c r="T7" s="78" t="s">
        <v>310</v>
      </c>
      <c r="U7" s="79" t="s">
        <v>312</v>
      </c>
      <c r="V7" s="79">
        <v>1.115</v>
      </c>
      <c r="W7" s="81">
        <v>1164</v>
      </c>
      <c r="X7" s="79">
        <v>1.298</v>
      </c>
      <c r="Y7" s="82">
        <v>202000</v>
      </c>
      <c r="Z7" s="82">
        <v>262196</v>
      </c>
    </row>
    <row r="8" spans="1:27" ht="27" x14ac:dyDescent="0.3">
      <c r="A8" s="19"/>
      <c r="B8" s="5" t="s">
        <v>120</v>
      </c>
      <c r="C8" s="19"/>
      <c r="D8" s="19"/>
      <c r="E8" s="5"/>
      <c r="F8" s="125"/>
      <c r="G8" s="49" t="s">
        <v>289</v>
      </c>
      <c r="H8" s="42" t="s">
        <v>182</v>
      </c>
      <c r="I8" s="45">
        <v>10.819000000000001</v>
      </c>
      <c r="J8" s="50">
        <v>155000</v>
      </c>
      <c r="K8" s="50">
        <v>1676945</v>
      </c>
      <c r="L8" s="58"/>
      <c r="P8" t="s">
        <v>259</v>
      </c>
    </row>
    <row r="9" spans="1:27" ht="27.6" x14ac:dyDescent="0.3">
      <c r="A9" s="19"/>
      <c r="B9" s="5" t="s">
        <v>121</v>
      </c>
      <c r="C9" s="19" t="s">
        <v>90</v>
      </c>
      <c r="D9" s="19" t="s">
        <v>134</v>
      </c>
      <c r="E9" s="5"/>
      <c r="F9" s="126"/>
      <c r="G9" s="49" t="s">
        <v>290</v>
      </c>
      <c r="H9" s="42" t="s">
        <v>182</v>
      </c>
      <c r="I9" s="45">
        <v>9.9809999999999999</v>
      </c>
      <c r="J9" s="50">
        <v>142000</v>
      </c>
      <c r="K9" s="50">
        <v>1417302</v>
      </c>
      <c r="L9" s="58"/>
      <c r="N9" s="41" t="s">
        <v>257</v>
      </c>
      <c r="O9" s="42" t="s">
        <v>183</v>
      </c>
      <c r="P9" s="43">
        <v>1265</v>
      </c>
      <c r="Q9" s="44">
        <v>5320</v>
      </c>
      <c r="R9" s="44">
        <v>6729800</v>
      </c>
      <c r="T9" s="78" t="s">
        <v>318</v>
      </c>
      <c r="U9" s="79" t="s">
        <v>183</v>
      </c>
      <c r="V9" s="79">
        <v>260</v>
      </c>
      <c r="W9" s="81">
        <v>1265</v>
      </c>
      <c r="X9" s="79">
        <v>328.9</v>
      </c>
      <c r="Y9" s="82">
        <v>4700</v>
      </c>
      <c r="Z9" s="82">
        <v>5945500</v>
      </c>
    </row>
    <row r="10" spans="1:27" ht="40.200000000000003" x14ac:dyDescent="0.3">
      <c r="A10" s="19"/>
      <c r="B10" s="5" t="s">
        <v>122</v>
      </c>
      <c r="C10" s="19" t="s">
        <v>90</v>
      </c>
      <c r="D10" s="19" t="s">
        <v>135</v>
      </c>
      <c r="E10" s="5"/>
      <c r="F10" s="124" t="s">
        <v>3</v>
      </c>
      <c r="G10" s="49" t="s">
        <v>291</v>
      </c>
      <c r="H10" s="42" t="s">
        <v>182</v>
      </c>
      <c r="I10" s="45">
        <v>89.21</v>
      </c>
      <c r="J10" s="50">
        <v>136500</v>
      </c>
      <c r="K10" s="50">
        <v>12177165</v>
      </c>
      <c r="L10" s="59"/>
      <c r="N10" s="36" t="s">
        <v>258</v>
      </c>
      <c r="O10" s="37" t="s">
        <v>246</v>
      </c>
      <c r="P10" s="39">
        <v>1265</v>
      </c>
      <c r="Q10" s="40">
        <v>3100</v>
      </c>
      <c r="R10" s="40">
        <v>3921500</v>
      </c>
      <c r="T10" s="83" t="s">
        <v>319</v>
      </c>
      <c r="U10" s="79" t="s">
        <v>312</v>
      </c>
      <c r="V10" s="79">
        <v>14</v>
      </c>
      <c r="W10" s="81">
        <v>1265</v>
      </c>
      <c r="X10" s="79">
        <v>17.71</v>
      </c>
      <c r="Y10" s="82">
        <v>2594</v>
      </c>
      <c r="Z10" s="84">
        <f>Y10*W10</f>
        <v>3281410</v>
      </c>
      <c r="AA10" t="s">
        <v>324</v>
      </c>
    </row>
    <row r="11" spans="1:27" ht="55.8" x14ac:dyDescent="0.3">
      <c r="A11" s="19" t="s">
        <v>4</v>
      </c>
      <c r="B11" s="5" t="s">
        <v>238</v>
      </c>
      <c r="C11" s="19" t="s">
        <v>90</v>
      </c>
      <c r="D11" s="19" t="s">
        <v>136</v>
      </c>
      <c r="E11" s="5" t="s">
        <v>140</v>
      </c>
      <c r="F11" s="125"/>
      <c r="G11" s="49" t="s">
        <v>292</v>
      </c>
      <c r="H11" s="42" t="s">
        <v>182</v>
      </c>
      <c r="I11" s="45">
        <v>6.49</v>
      </c>
      <c r="J11" s="50">
        <v>165000</v>
      </c>
      <c r="K11" s="50">
        <v>1070850</v>
      </c>
      <c r="L11" s="58"/>
      <c r="N11" s="36" t="s">
        <v>241</v>
      </c>
      <c r="O11" s="37" t="s">
        <v>183</v>
      </c>
      <c r="P11" s="42">
        <v>110</v>
      </c>
      <c r="Q11" s="40">
        <v>138140</v>
      </c>
      <c r="R11" s="40">
        <v>15195400</v>
      </c>
      <c r="T11" s="78" t="s">
        <v>308</v>
      </c>
      <c r="U11" s="79" t="s">
        <v>312</v>
      </c>
      <c r="V11" s="79">
        <v>811</v>
      </c>
      <c r="W11" s="79">
        <v>110</v>
      </c>
      <c r="X11" s="79">
        <v>89.21</v>
      </c>
      <c r="Y11" s="82">
        <v>145000</v>
      </c>
      <c r="Z11" s="82">
        <v>12935450</v>
      </c>
    </row>
    <row r="12" spans="1:27" ht="70.2" x14ac:dyDescent="0.3">
      <c r="A12" s="19" t="s">
        <v>5</v>
      </c>
      <c r="B12" s="5" t="s">
        <v>123</v>
      </c>
      <c r="C12" s="19" t="s">
        <v>89</v>
      </c>
      <c r="D12" s="19" t="s">
        <v>5</v>
      </c>
      <c r="E12" s="5" t="s">
        <v>148</v>
      </c>
      <c r="F12" s="125"/>
      <c r="G12" s="49" t="s">
        <v>293</v>
      </c>
      <c r="H12" s="42" t="s">
        <v>182</v>
      </c>
      <c r="I12" s="45">
        <v>0.74399999999999999</v>
      </c>
      <c r="J12" s="50">
        <v>150000</v>
      </c>
      <c r="K12" s="50">
        <v>111600</v>
      </c>
      <c r="L12" s="58"/>
      <c r="N12" s="36" t="s">
        <v>242</v>
      </c>
      <c r="O12" s="37" t="s">
        <v>183</v>
      </c>
      <c r="P12" s="42">
        <v>220</v>
      </c>
      <c r="Q12" s="40">
        <v>7100</v>
      </c>
      <c r="R12" s="40">
        <v>1562000</v>
      </c>
      <c r="T12" s="80" t="s">
        <v>309</v>
      </c>
      <c r="U12" s="79" t="s">
        <v>312</v>
      </c>
      <c r="V12" s="79">
        <v>29.26</v>
      </c>
      <c r="W12" s="79">
        <v>220</v>
      </c>
      <c r="X12" s="79">
        <v>6.4370000000000003</v>
      </c>
      <c r="Y12" s="79">
        <v>260</v>
      </c>
      <c r="Z12" s="82">
        <v>1673.62</v>
      </c>
    </row>
    <row r="13" spans="1:27" ht="53.4" x14ac:dyDescent="0.3">
      <c r="A13" s="19" t="s">
        <v>6</v>
      </c>
      <c r="B13" s="5" t="s">
        <v>124</v>
      </c>
      <c r="C13" s="19" t="s">
        <v>89</v>
      </c>
      <c r="D13" s="19" t="s">
        <v>137</v>
      </c>
      <c r="E13" s="5" t="s">
        <v>141</v>
      </c>
      <c r="F13" s="126"/>
      <c r="G13" s="49" t="s">
        <v>189</v>
      </c>
      <c r="H13" s="45" t="s">
        <v>183</v>
      </c>
      <c r="I13" s="45">
        <v>1264</v>
      </c>
      <c r="J13" s="50">
        <v>6500</v>
      </c>
      <c r="K13" s="50">
        <v>8216000</v>
      </c>
      <c r="L13" s="58"/>
      <c r="N13" s="36" t="s">
        <v>243</v>
      </c>
      <c r="O13" s="37" t="s">
        <v>183</v>
      </c>
      <c r="P13" s="42">
        <v>660</v>
      </c>
      <c r="Q13" s="37">
        <v>240</v>
      </c>
      <c r="R13" s="40">
        <v>158400</v>
      </c>
      <c r="T13" s="83" t="s">
        <v>310</v>
      </c>
      <c r="U13" s="79" t="s">
        <v>312</v>
      </c>
      <c r="V13" s="79">
        <v>1.115</v>
      </c>
      <c r="W13" s="79">
        <v>660</v>
      </c>
      <c r="X13" s="79">
        <v>0.73599999999999999</v>
      </c>
      <c r="Y13" s="82">
        <v>202000</v>
      </c>
      <c r="Z13" s="82">
        <v>148672</v>
      </c>
    </row>
    <row r="14" spans="1:27" ht="40.200000000000003" x14ac:dyDescent="0.3">
      <c r="A14" s="19" t="s">
        <v>7</v>
      </c>
      <c r="B14" s="20" t="s">
        <v>199</v>
      </c>
      <c r="C14" s="19" t="s">
        <v>128</v>
      </c>
      <c r="D14" s="19" t="s">
        <v>2</v>
      </c>
      <c r="E14" s="5" t="s">
        <v>142</v>
      </c>
      <c r="F14" s="124" t="s">
        <v>4</v>
      </c>
      <c r="G14" s="49" t="s">
        <v>294</v>
      </c>
      <c r="H14" s="42" t="s">
        <v>182</v>
      </c>
      <c r="I14" s="45">
        <v>3.2290000000000001</v>
      </c>
      <c r="J14" s="50">
        <v>125600</v>
      </c>
      <c r="K14" s="50">
        <v>405562.4</v>
      </c>
      <c r="P14" t="s">
        <v>264</v>
      </c>
    </row>
    <row r="15" spans="1:27" ht="40.200000000000003" x14ac:dyDescent="0.3">
      <c r="A15" s="19" t="s">
        <v>8</v>
      </c>
      <c r="B15" s="5" t="s">
        <v>125</v>
      </c>
      <c r="C15" s="19" t="s">
        <v>128</v>
      </c>
      <c r="D15" s="19" t="s">
        <v>3</v>
      </c>
      <c r="E15" s="5" t="s">
        <v>143</v>
      </c>
      <c r="F15" s="125"/>
      <c r="G15" s="49" t="s">
        <v>295</v>
      </c>
      <c r="H15" s="42" t="s">
        <v>182</v>
      </c>
      <c r="I15" s="45">
        <v>0.188</v>
      </c>
      <c r="J15" s="50">
        <v>205700</v>
      </c>
      <c r="K15" s="50">
        <v>38671.599999999999</v>
      </c>
      <c r="L15" s="58"/>
      <c r="N15" s="41" t="s">
        <v>254</v>
      </c>
      <c r="O15" s="42" t="s">
        <v>183</v>
      </c>
      <c r="P15" s="42">
        <v>58</v>
      </c>
      <c r="Q15" s="44">
        <v>3550</v>
      </c>
      <c r="R15" s="44">
        <v>205900</v>
      </c>
      <c r="T15" s="85" t="s">
        <v>306</v>
      </c>
      <c r="U15" s="86" t="s">
        <v>183</v>
      </c>
      <c r="V15" s="86">
        <v>80</v>
      </c>
      <c r="W15" s="86">
        <v>58</v>
      </c>
      <c r="X15" s="86">
        <v>4.6399999999999997</v>
      </c>
      <c r="Y15" s="87">
        <v>3100</v>
      </c>
      <c r="Z15" s="87">
        <v>179800</v>
      </c>
    </row>
    <row r="16" spans="1:27" ht="40.200000000000003" x14ac:dyDescent="0.3">
      <c r="A16" s="19" t="s">
        <v>9</v>
      </c>
      <c r="B16" s="5" t="s">
        <v>126</v>
      </c>
      <c r="C16" s="19" t="s">
        <v>128</v>
      </c>
      <c r="D16" s="19" t="s">
        <v>2</v>
      </c>
      <c r="E16" s="5" t="s">
        <v>144</v>
      </c>
      <c r="F16" s="125"/>
      <c r="G16" s="49" t="s">
        <v>296</v>
      </c>
      <c r="H16" s="42" t="s">
        <v>182</v>
      </c>
      <c r="I16" s="45">
        <v>2.4E-2</v>
      </c>
      <c r="J16" s="50">
        <v>160000</v>
      </c>
      <c r="K16" s="50">
        <v>3840</v>
      </c>
      <c r="L16" s="58"/>
      <c r="N16" s="36" t="s">
        <v>260</v>
      </c>
      <c r="O16" s="37" t="s">
        <v>246</v>
      </c>
      <c r="P16" s="37">
        <v>58</v>
      </c>
      <c r="Q16" s="40">
        <v>9450</v>
      </c>
      <c r="R16" s="40">
        <v>548100</v>
      </c>
      <c r="T16" s="85" t="s">
        <v>307</v>
      </c>
      <c r="U16" s="86" t="s">
        <v>183</v>
      </c>
      <c r="V16" s="86">
        <v>24.88</v>
      </c>
      <c r="W16" s="86">
        <v>58</v>
      </c>
      <c r="X16" s="86">
        <v>1.4430000000000001</v>
      </c>
      <c r="Y16" s="87">
        <v>7280</v>
      </c>
      <c r="Z16" s="87">
        <v>422240</v>
      </c>
    </row>
    <row r="17" spans="1:26" ht="53.4" x14ac:dyDescent="0.3">
      <c r="A17" s="19" t="s">
        <v>10</v>
      </c>
      <c r="B17" s="5" t="s">
        <v>127</v>
      </c>
      <c r="C17" s="19" t="s">
        <v>128</v>
      </c>
      <c r="D17" s="19" t="s">
        <v>3</v>
      </c>
      <c r="E17" s="5" t="s">
        <v>145</v>
      </c>
      <c r="F17" s="125"/>
      <c r="G17" s="49" t="s">
        <v>297</v>
      </c>
      <c r="H17" s="42" t="s">
        <v>182</v>
      </c>
      <c r="I17" s="45">
        <v>0.29199999999999998</v>
      </c>
      <c r="J17" s="50">
        <v>155000</v>
      </c>
      <c r="K17" s="50">
        <v>45260</v>
      </c>
      <c r="L17" s="58"/>
      <c r="N17" s="36" t="s">
        <v>261</v>
      </c>
      <c r="O17" s="37" t="s">
        <v>183</v>
      </c>
      <c r="P17" s="37">
        <v>5</v>
      </c>
      <c r="Q17" s="40">
        <v>117800</v>
      </c>
      <c r="R17" s="40">
        <v>589000</v>
      </c>
      <c r="T17" s="85" t="s">
        <v>320</v>
      </c>
      <c r="U17" s="86" t="s">
        <v>312</v>
      </c>
      <c r="V17" s="86">
        <v>645.875</v>
      </c>
      <c r="W17" s="86">
        <v>5</v>
      </c>
      <c r="X17" s="86">
        <v>3.2290000000000001</v>
      </c>
      <c r="Y17" s="87">
        <v>155000</v>
      </c>
      <c r="Z17" s="87">
        <v>500495</v>
      </c>
    </row>
    <row r="18" spans="1:26" ht="53.4" x14ac:dyDescent="0.3">
      <c r="A18" s="19" t="s">
        <v>11</v>
      </c>
      <c r="B18" s="5" t="s">
        <v>151</v>
      </c>
      <c r="C18" s="19" t="s">
        <v>128</v>
      </c>
      <c r="D18" s="19" t="s">
        <v>2</v>
      </c>
      <c r="E18" s="5" t="s">
        <v>155</v>
      </c>
      <c r="F18" s="125"/>
      <c r="G18" s="49" t="s">
        <v>298</v>
      </c>
      <c r="H18" s="42" t="s">
        <v>182</v>
      </c>
      <c r="I18" s="45">
        <v>0.26900000000000002</v>
      </c>
      <c r="J18" s="50">
        <v>142000</v>
      </c>
      <c r="K18" s="50">
        <v>38198</v>
      </c>
      <c r="L18" s="58"/>
      <c r="N18" s="36" t="s">
        <v>262</v>
      </c>
      <c r="O18" s="37" t="s">
        <v>183</v>
      </c>
      <c r="P18" s="42">
        <v>10</v>
      </c>
      <c r="Q18" s="40">
        <v>7200</v>
      </c>
      <c r="R18" s="40">
        <v>72000</v>
      </c>
      <c r="T18" s="85" t="s">
        <v>321</v>
      </c>
      <c r="U18" s="86" t="s">
        <v>312</v>
      </c>
      <c r="V18" s="86">
        <v>0.78300000000000003</v>
      </c>
      <c r="W18" s="86">
        <v>29</v>
      </c>
      <c r="X18" s="86">
        <v>2.3E-2</v>
      </c>
      <c r="Y18" s="87">
        <v>197000</v>
      </c>
      <c r="Z18" s="87">
        <v>4531</v>
      </c>
    </row>
    <row r="19" spans="1:26" ht="53.4" x14ac:dyDescent="0.3">
      <c r="A19" s="19" t="s">
        <v>12</v>
      </c>
      <c r="B19" s="5" t="s">
        <v>152</v>
      </c>
      <c r="C19" s="19" t="s">
        <v>128</v>
      </c>
      <c r="D19" s="19" t="s">
        <v>4</v>
      </c>
      <c r="E19" s="5" t="s">
        <v>156</v>
      </c>
      <c r="F19" s="126"/>
      <c r="G19" s="49" t="s">
        <v>179</v>
      </c>
      <c r="H19" s="42" t="s">
        <v>183</v>
      </c>
      <c r="I19" s="45">
        <v>60</v>
      </c>
      <c r="J19" s="50">
        <v>2600</v>
      </c>
      <c r="K19" s="50">
        <v>156000</v>
      </c>
      <c r="N19" s="36" t="s">
        <v>263</v>
      </c>
      <c r="O19" s="37" t="s">
        <v>183</v>
      </c>
      <c r="P19" s="37">
        <v>30</v>
      </c>
      <c r="Q19" s="45">
        <v>180</v>
      </c>
      <c r="R19" s="40">
        <v>5400</v>
      </c>
    </row>
    <row r="20" spans="1:26" ht="26.4" x14ac:dyDescent="0.3">
      <c r="F20" s="41" t="s">
        <v>8</v>
      </c>
      <c r="G20" s="63" t="s">
        <v>190</v>
      </c>
      <c r="H20" s="45" t="s">
        <v>198</v>
      </c>
      <c r="I20" s="45">
        <v>2</v>
      </c>
      <c r="J20" s="50">
        <v>3500000</v>
      </c>
      <c r="K20" s="50">
        <v>7000000</v>
      </c>
      <c r="L20" s="58"/>
    </row>
    <row r="21" spans="1:26" ht="40.200000000000003" x14ac:dyDescent="0.3">
      <c r="A21" s="19" t="s">
        <v>13</v>
      </c>
      <c r="B21" s="5" t="s">
        <v>153</v>
      </c>
      <c r="C21" s="19" t="s">
        <v>89</v>
      </c>
      <c r="D21" s="19" t="s">
        <v>5</v>
      </c>
      <c r="E21" s="5" t="s">
        <v>157</v>
      </c>
      <c r="F21" s="41" t="s">
        <v>9</v>
      </c>
      <c r="G21" s="49" t="s">
        <v>191</v>
      </c>
      <c r="H21" s="42" t="s">
        <v>198</v>
      </c>
      <c r="I21" s="45">
        <v>1</v>
      </c>
      <c r="J21" s="50">
        <v>3500000</v>
      </c>
      <c r="K21" s="50">
        <v>3500000</v>
      </c>
      <c r="L21" s="58"/>
      <c r="N21" s="41" t="s">
        <v>265</v>
      </c>
      <c r="O21" s="42" t="s">
        <v>183</v>
      </c>
      <c r="P21" s="42">
        <v>4</v>
      </c>
      <c r="Q21" s="44">
        <v>93000</v>
      </c>
      <c r="R21" s="44">
        <v>372000</v>
      </c>
    </row>
    <row r="22" spans="1:26" ht="27" x14ac:dyDescent="0.3">
      <c r="F22" s="41" t="s">
        <v>10</v>
      </c>
      <c r="G22" s="49" t="s">
        <v>192</v>
      </c>
      <c r="H22" s="42" t="s">
        <v>198</v>
      </c>
      <c r="I22" s="45">
        <v>2</v>
      </c>
      <c r="J22" s="50">
        <v>3490000</v>
      </c>
      <c r="K22" s="50">
        <v>6980000</v>
      </c>
      <c r="L22" s="58"/>
      <c r="N22" s="41" t="s">
        <v>266</v>
      </c>
      <c r="O22" s="42" t="s">
        <v>183</v>
      </c>
      <c r="P22" s="42">
        <v>29</v>
      </c>
      <c r="Q22" s="44">
        <v>19800</v>
      </c>
      <c r="R22" s="44">
        <v>574200</v>
      </c>
    </row>
    <row r="23" spans="1:26" ht="27" x14ac:dyDescent="0.3">
      <c r="F23" s="41" t="s">
        <v>11</v>
      </c>
      <c r="G23" s="49" t="s">
        <v>193</v>
      </c>
      <c r="H23" s="42" t="s">
        <v>198</v>
      </c>
      <c r="I23" s="45">
        <v>1</v>
      </c>
      <c r="J23" s="50">
        <v>3490000</v>
      </c>
      <c r="K23" s="50">
        <v>3490000</v>
      </c>
      <c r="L23" s="58"/>
      <c r="N23" s="36" t="s">
        <v>267</v>
      </c>
      <c r="O23" s="37" t="s">
        <v>183</v>
      </c>
      <c r="P23" s="37">
        <v>145</v>
      </c>
      <c r="Q23" s="37">
        <v>96</v>
      </c>
      <c r="R23" s="40">
        <v>13920</v>
      </c>
    </row>
    <row r="24" spans="1:26" x14ac:dyDescent="0.3">
      <c r="F24" s="41" t="s">
        <v>283</v>
      </c>
      <c r="G24" s="49" t="s">
        <v>194</v>
      </c>
      <c r="H24" s="42" t="s">
        <v>198</v>
      </c>
      <c r="I24" s="45">
        <v>3</v>
      </c>
      <c r="J24" s="50">
        <v>600000</v>
      </c>
      <c r="K24" s="50">
        <v>1800000</v>
      </c>
      <c r="L24" s="58"/>
      <c r="N24" s="46"/>
      <c r="O24" s="47"/>
      <c r="P24" s="48"/>
      <c r="Q24" s="47"/>
      <c r="R24" s="48"/>
    </row>
    <row r="25" spans="1:26" ht="53.4" x14ac:dyDescent="0.3">
      <c r="F25" s="61" t="s">
        <v>284</v>
      </c>
      <c r="G25" s="49" t="s">
        <v>195</v>
      </c>
      <c r="H25" s="45" t="s">
        <v>198</v>
      </c>
      <c r="I25" s="45">
        <v>3</v>
      </c>
      <c r="J25" s="50">
        <v>325000</v>
      </c>
      <c r="K25" s="50">
        <v>975000</v>
      </c>
      <c r="L25" s="12"/>
      <c r="N25" s="49" t="s">
        <v>268</v>
      </c>
      <c r="O25" s="45" t="s">
        <v>246</v>
      </c>
      <c r="P25" s="45">
        <v>1</v>
      </c>
      <c r="Q25" s="50">
        <v>1970000</v>
      </c>
      <c r="R25" s="50">
        <v>1970000</v>
      </c>
    </row>
    <row r="26" spans="1:26" ht="27" x14ac:dyDescent="0.3">
      <c r="F26" s="41" t="s">
        <v>13</v>
      </c>
      <c r="G26" s="49" t="s">
        <v>196</v>
      </c>
      <c r="H26" s="45" t="s">
        <v>183</v>
      </c>
      <c r="I26" s="45">
        <v>4</v>
      </c>
      <c r="J26" s="50">
        <v>58000</v>
      </c>
      <c r="K26" s="50">
        <v>232000</v>
      </c>
      <c r="N26" s="41" t="s">
        <v>269</v>
      </c>
      <c r="O26" s="42" t="s">
        <v>183</v>
      </c>
      <c r="P26" s="42">
        <v>5</v>
      </c>
      <c r="Q26" s="44">
        <v>8550</v>
      </c>
      <c r="R26" s="44">
        <v>42750</v>
      </c>
    </row>
    <row r="27" spans="1:26" ht="40.200000000000003" x14ac:dyDescent="0.3">
      <c r="F27" s="46"/>
      <c r="G27" s="49" t="s">
        <v>197</v>
      </c>
      <c r="H27" s="42" t="s">
        <v>183</v>
      </c>
      <c r="I27" s="45">
        <v>3</v>
      </c>
      <c r="J27" s="50">
        <v>154000</v>
      </c>
      <c r="K27" s="50">
        <v>462000</v>
      </c>
      <c r="N27" s="49" t="s">
        <v>270</v>
      </c>
      <c r="O27" s="45" t="s">
        <v>246</v>
      </c>
      <c r="P27" s="45">
        <v>2</v>
      </c>
      <c r="Q27" s="50">
        <v>4030000</v>
      </c>
      <c r="R27" s="50">
        <v>8060000</v>
      </c>
    </row>
    <row r="28" spans="1:26" x14ac:dyDescent="0.3">
      <c r="F28" s="46"/>
      <c r="G28" s="49" t="s">
        <v>180</v>
      </c>
      <c r="H28" s="42" t="s">
        <v>183</v>
      </c>
      <c r="I28" s="45">
        <v>52</v>
      </c>
      <c r="J28" s="50">
        <v>78269</v>
      </c>
      <c r="K28" s="50">
        <v>4069988</v>
      </c>
      <c r="N28" s="41" t="s">
        <v>271</v>
      </c>
      <c r="O28" s="42" t="s">
        <v>246</v>
      </c>
      <c r="P28" s="42">
        <v>2</v>
      </c>
      <c r="Q28" s="44">
        <v>865400</v>
      </c>
      <c r="R28" s="44">
        <v>1730800</v>
      </c>
    </row>
    <row r="29" spans="1:26" x14ac:dyDescent="0.3">
      <c r="K29" s="64">
        <f>SUM(K3:K28)</f>
        <v>94076517.5</v>
      </c>
      <c r="N29" s="41" t="s">
        <v>279</v>
      </c>
      <c r="O29" s="42" t="s">
        <v>246</v>
      </c>
      <c r="P29" s="42">
        <v>1</v>
      </c>
      <c r="Q29" s="44">
        <v>4030000</v>
      </c>
      <c r="R29" s="44">
        <v>4030000</v>
      </c>
    </row>
    <row r="30" spans="1:26" x14ac:dyDescent="0.3">
      <c r="N30" s="36" t="s">
        <v>272</v>
      </c>
      <c r="O30" s="37" t="s">
        <v>246</v>
      </c>
      <c r="P30" s="42">
        <v>1</v>
      </c>
      <c r="Q30" s="40">
        <v>865400</v>
      </c>
      <c r="R30" s="40">
        <v>865400</v>
      </c>
    </row>
    <row r="31" spans="1:26" ht="40.200000000000003" x14ac:dyDescent="0.3">
      <c r="N31" s="49" t="s">
        <v>273</v>
      </c>
      <c r="O31" s="45" t="s">
        <v>246</v>
      </c>
      <c r="P31" s="45">
        <v>2</v>
      </c>
      <c r="Q31" s="50">
        <v>4030000</v>
      </c>
      <c r="R31" s="50">
        <v>8060000</v>
      </c>
    </row>
    <row r="32" spans="1:26" ht="39.6" x14ac:dyDescent="0.3">
      <c r="N32" s="38" t="s">
        <v>274</v>
      </c>
      <c r="O32" s="45" t="s">
        <v>246</v>
      </c>
      <c r="P32" s="45">
        <v>2</v>
      </c>
      <c r="Q32" s="50">
        <v>421700</v>
      </c>
      <c r="R32" s="50">
        <v>843400</v>
      </c>
    </row>
    <row r="33" spans="10:26" ht="40.200000000000003" x14ac:dyDescent="0.3">
      <c r="N33" s="49" t="s">
        <v>275</v>
      </c>
      <c r="O33" s="45" t="s">
        <v>246</v>
      </c>
      <c r="P33" s="45">
        <v>1</v>
      </c>
      <c r="Q33" s="50">
        <v>4030000</v>
      </c>
      <c r="R33" s="50">
        <v>4030000</v>
      </c>
    </row>
    <row r="34" spans="10:26" x14ac:dyDescent="0.3">
      <c r="N34" s="36" t="s">
        <v>276</v>
      </c>
      <c r="O34" s="37" t="s">
        <v>246</v>
      </c>
      <c r="P34" s="42">
        <v>1</v>
      </c>
      <c r="Q34" s="40">
        <v>421700</v>
      </c>
      <c r="R34" s="40">
        <v>421700</v>
      </c>
      <c r="X34" s="3" t="s">
        <v>322</v>
      </c>
      <c r="Z34" s="89">
        <f>SUM(Z3:Z18)+X36</f>
        <v>79651925.643255815</v>
      </c>
    </row>
    <row r="35" spans="10:26" ht="40.200000000000003" x14ac:dyDescent="0.3">
      <c r="N35" s="49" t="s">
        <v>277</v>
      </c>
      <c r="O35" s="45" t="s">
        <v>246</v>
      </c>
      <c r="P35" s="45">
        <v>3</v>
      </c>
      <c r="Q35" s="50">
        <v>3013200</v>
      </c>
      <c r="R35" s="50">
        <v>9039600</v>
      </c>
      <c r="U35" t="s">
        <v>323</v>
      </c>
      <c r="X35">
        <f>SUM(X3:X18)</f>
        <v>856.09100000000012</v>
      </c>
    </row>
    <row r="36" spans="10:26" x14ac:dyDescent="0.3">
      <c r="N36" s="41" t="s">
        <v>278</v>
      </c>
      <c r="O36" s="42" t="s">
        <v>246</v>
      </c>
      <c r="P36" s="42">
        <v>3</v>
      </c>
      <c r="Q36" s="44">
        <v>376800</v>
      </c>
      <c r="R36" s="44">
        <v>1130400</v>
      </c>
      <c r="U36" s="90">
        <v>710000</v>
      </c>
      <c r="X36" s="91">
        <f>X35/86*U36</f>
        <v>7067728.0232558148</v>
      </c>
    </row>
    <row r="37" spans="10:26" x14ac:dyDescent="0.3">
      <c r="K37" s="64">
        <f>K29+R35+R36+R25+R26+R16</f>
        <v>106807367.5</v>
      </c>
      <c r="R37" s="64">
        <f>SUM(R3:R36)</f>
        <v>124635440</v>
      </c>
      <c r="Z37" s="92">
        <f>SUM(R21:R36,Z34)</f>
        <v>120836095.64325581</v>
      </c>
    </row>
    <row r="38" spans="10:26" x14ac:dyDescent="0.3">
      <c r="J38" t="s">
        <v>299</v>
      </c>
      <c r="Y38" t="s">
        <v>299</v>
      </c>
    </row>
  </sheetData>
  <mergeCells count="3">
    <mergeCell ref="F3:F9"/>
    <mergeCell ref="F10:F13"/>
    <mergeCell ref="F14:F19"/>
  </mergeCells>
  <phoneticPr fontId="18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02BD7-9C2D-4A05-AA16-D018AC4ED925}">
  <dimension ref="A1:S22"/>
  <sheetViews>
    <sheetView topLeftCell="C1" workbookViewId="0">
      <selection activeCell="I13" sqref="I13"/>
    </sheetView>
  </sheetViews>
  <sheetFormatPr defaultRowHeight="14.4" x14ac:dyDescent="0.3"/>
  <cols>
    <col min="2" max="2" width="45.88671875" customWidth="1"/>
    <col min="3" max="3" width="34.5546875" customWidth="1"/>
    <col min="5" max="5" width="11.21875" customWidth="1"/>
    <col min="9" max="9" width="42.5546875" customWidth="1"/>
    <col min="12" max="12" width="24.44140625" customWidth="1"/>
    <col min="15" max="16" width="17.5546875" customWidth="1"/>
    <col min="19" max="19" width="12.77734375" customWidth="1"/>
  </cols>
  <sheetData>
    <row r="1" spans="1:19" ht="41.4" x14ac:dyDescent="0.3">
      <c r="A1" s="128" t="s">
        <v>339</v>
      </c>
      <c r="B1" s="129" t="s">
        <v>340</v>
      </c>
      <c r="C1" s="129" t="s">
        <v>347</v>
      </c>
      <c r="D1" s="129" t="s">
        <v>356</v>
      </c>
      <c r="E1" s="130" t="s">
        <v>357</v>
      </c>
      <c r="F1" s="129" t="s">
        <v>358</v>
      </c>
      <c r="G1" s="130" t="s">
        <v>55</v>
      </c>
      <c r="H1" s="129" t="s">
        <v>360</v>
      </c>
      <c r="I1" s="131" t="s">
        <v>81</v>
      </c>
      <c r="K1" s="166" t="s">
        <v>174</v>
      </c>
      <c r="L1" s="166" t="s">
        <v>175</v>
      </c>
      <c r="M1" s="166" t="s">
        <v>181</v>
      </c>
      <c r="N1" s="166" t="s">
        <v>184</v>
      </c>
      <c r="O1" s="166" t="s">
        <v>185</v>
      </c>
      <c r="P1" s="167" t="s">
        <v>186</v>
      </c>
      <c r="Q1" s="168" t="s">
        <v>387</v>
      </c>
      <c r="R1" s="169" t="s">
        <v>388</v>
      </c>
      <c r="S1" s="169" t="s">
        <v>389</v>
      </c>
    </row>
    <row r="2" spans="1:19" ht="31.8" x14ac:dyDescent="0.3">
      <c r="A2" s="132" t="s">
        <v>2</v>
      </c>
      <c r="B2" s="133" t="s">
        <v>341</v>
      </c>
      <c r="C2" s="134" t="s">
        <v>348</v>
      </c>
      <c r="D2" s="135"/>
      <c r="E2" s="136"/>
      <c r="F2" s="133" t="s">
        <v>89</v>
      </c>
      <c r="G2" s="137">
        <v>6</v>
      </c>
      <c r="H2" s="135"/>
      <c r="I2" s="138"/>
      <c r="K2" s="170" t="s">
        <v>2</v>
      </c>
      <c r="L2" s="171" t="s">
        <v>176</v>
      </c>
      <c r="M2" s="166" t="s">
        <v>182</v>
      </c>
      <c r="N2" s="172">
        <v>246.54400000000001</v>
      </c>
      <c r="O2" s="173">
        <v>143354.76</v>
      </c>
      <c r="P2" s="174">
        <v>35343256</v>
      </c>
      <c r="Q2" s="166" t="s">
        <v>390</v>
      </c>
      <c r="R2" s="175" t="s">
        <v>391</v>
      </c>
      <c r="S2" s="169" t="s">
        <v>392</v>
      </c>
    </row>
    <row r="3" spans="1:19" ht="39.6" x14ac:dyDescent="0.3">
      <c r="A3" s="132" t="s">
        <v>3</v>
      </c>
      <c r="B3" s="133" t="s">
        <v>342</v>
      </c>
      <c r="C3" s="139" t="s">
        <v>349</v>
      </c>
      <c r="D3" s="135"/>
      <c r="E3" s="136"/>
      <c r="F3" s="133" t="s">
        <v>89</v>
      </c>
      <c r="G3" s="137">
        <v>304</v>
      </c>
      <c r="H3" s="135"/>
      <c r="I3" s="140" t="s">
        <v>361</v>
      </c>
      <c r="K3" s="170" t="s">
        <v>3</v>
      </c>
      <c r="L3" s="176" t="s">
        <v>177</v>
      </c>
      <c r="M3" s="170" t="s">
        <v>182</v>
      </c>
      <c r="N3" s="177">
        <v>18.29</v>
      </c>
      <c r="O3" s="178">
        <v>170467.47</v>
      </c>
      <c r="P3" s="179">
        <v>3117850</v>
      </c>
      <c r="Q3" s="166" t="s">
        <v>390</v>
      </c>
      <c r="R3" s="175" t="s">
        <v>391</v>
      </c>
      <c r="S3" s="169" t="s">
        <v>392</v>
      </c>
    </row>
    <row r="4" spans="1:19" ht="31.8" x14ac:dyDescent="0.3">
      <c r="A4" s="132" t="s">
        <v>4</v>
      </c>
      <c r="B4" s="141" t="s">
        <v>363</v>
      </c>
      <c r="C4" s="137" t="s">
        <v>28</v>
      </c>
      <c r="D4" s="135"/>
      <c r="E4" s="136"/>
      <c r="F4" s="142" t="s">
        <v>359</v>
      </c>
      <c r="G4" s="137">
        <v>7</v>
      </c>
      <c r="H4" s="135"/>
      <c r="I4" s="138"/>
      <c r="K4" s="170" t="s">
        <v>4</v>
      </c>
      <c r="L4" s="176" t="s">
        <v>393</v>
      </c>
      <c r="M4" s="170" t="s">
        <v>182</v>
      </c>
      <c r="N4" s="177">
        <v>2.0979999999999999</v>
      </c>
      <c r="O4" s="178">
        <v>173832.22</v>
      </c>
      <c r="P4" s="178">
        <v>364700</v>
      </c>
      <c r="Q4" s="170" t="s">
        <v>394</v>
      </c>
      <c r="R4" s="175" t="s">
        <v>391</v>
      </c>
      <c r="S4" s="169" t="s">
        <v>392</v>
      </c>
    </row>
    <row r="5" spans="1:19" ht="31.8" x14ac:dyDescent="0.3">
      <c r="A5" s="143" t="s">
        <v>5</v>
      </c>
      <c r="B5" s="144" t="s">
        <v>364</v>
      </c>
      <c r="C5" s="137" t="s">
        <v>28</v>
      </c>
      <c r="D5" s="135"/>
      <c r="E5" s="136"/>
      <c r="F5" s="145" t="s">
        <v>359</v>
      </c>
      <c r="G5" s="137">
        <v>310</v>
      </c>
      <c r="H5" s="135"/>
      <c r="I5" s="146" t="s">
        <v>362</v>
      </c>
      <c r="K5" s="170" t="s">
        <v>5</v>
      </c>
      <c r="L5" s="176" t="s">
        <v>179</v>
      </c>
      <c r="M5" s="166" t="s">
        <v>183</v>
      </c>
      <c r="N5" s="177">
        <v>2289</v>
      </c>
      <c r="O5" s="179">
        <v>2774.75</v>
      </c>
      <c r="P5" s="179">
        <v>6351400</v>
      </c>
      <c r="Q5" s="180" t="s">
        <v>390</v>
      </c>
      <c r="R5" s="175" t="s">
        <v>391</v>
      </c>
      <c r="S5" s="169" t="s">
        <v>392</v>
      </c>
    </row>
    <row r="6" spans="1:19" ht="31.8" x14ac:dyDescent="0.3">
      <c r="A6" s="147" t="s">
        <v>6</v>
      </c>
      <c r="B6" s="133" t="s">
        <v>343</v>
      </c>
      <c r="C6" s="137" t="s">
        <v>350</v>
      </c>
      <c r="D6" s="135"/>
      <c r="E6" s="136"/>
      <c r="F6" s="133" t="s">
        <v>89</v>
      </c>
      <c r="G6" s="137">
        <v>2289</v>
      </c>
      <c r="H6" s="135"/>
      <c r="I6" s="138"/>
      <c r="K6" s="170" t="s">
        <v>6</v>
      </c>
      <c r="L6" s="176" t="s">
        <v>395</v>
      </c>
      <c r="M6" s="166" t="s">
        <v>182</v>
      </c>
      <c r="N6" s="177">
        <v>42.816000000000003</v>
      </c>
      <c r="O6" s="178">
        <v>250838.94</v>
      </c>
      <c r="P6" s="179">
        <v>10739920</v>
      </c>
      <c r="Q6" s="180" t="s">
        <v>390</v>
      </c>
      <c r="R6" s="175" t="s">
        <v>391</v>
      </c>
      <c r="S6" s="169" t="s">
        <v>392</v>
      </c>
    </row>
    <row r="7" spans="1:19" ht="31.8" x14ac:dyDescent="0.3">
      <c r="A7" s="147" t="s">
        <v>7</v>
      </c>
      <c r="B7" s="133" t="s">
        <v>344</v>
      </c>
      <c r="C7" s="137" t="s">
        <v>351</v>
      </c>
      <c r="D7" s="135"/>
      <c r="E7" s="136"/>
      <c r="F7" s="133" t="s">
        <v>89</v>
      </c>
      <c r="G7" s="137">
        <v>1274</v>
      </c>
      <c r="H7" s="135"/>
      <c r="I7" s="138"/>
      <c r="K7" s="170" t="s">
        <v>7</v>
      </c>
      <c r="L7" s="176" t="s">
        <v>396</v>
      </c>
      <c r="M7" s="166" t="s">
        <v>182</v>
      </c>
      <c r="N7" s="177">
        <v>10.829000000000001</v>
      </c>
      <c r="O7" s="178">
        <v>168851.69</v>
      </c>
      <c r="P7" s="179">
        <v>1828495</v>
      </c>
      <c r="Q7" s="180" t="s">
        <v>390</v>
      </c>
      <c r="R7" s="175" t="s">
        <v>391</v>
      </c>
      <c r="S7" s="169" t="s">
        <v>392</v>
      </c>
    </row>
    <row r="8" spans="1:19" ht="31.8" x14ac:dyDescent="0.3">
      <c r="A8" s="154" t="s">
        <v>8</v>
      </c>
      <c r="B8" s="155" t="s">
        <v>345</v>
      </c>
      <c r="C8" s="156" t="s">
        <v>352</v>
      </c>
      <c r="D8" s="157"/>
      <c r="E8" s="158"/>
      <c r="F8" s="159" t="s">
        <v>359</v>
      </c>
      <c r="G8" s="156">
        <v>118</v>
      </c>
      <c r="H8" s="157"/>
      <c r="I8" s="160" t="s">
        <v>386</v>
      </c>
      <c r="K8" s="170" t="s">
        <v>8</v>
      </c>
      <c r="L8" s="176" t="s">
        <v>397</v>
      </c>
      <c r="M8" s="166" t="s">
        <v>182</v>
      </c>
      <c r="N8" s="177">
        <v>9.99</v>
      </c>
      <c r="O8" s="178">
        <v>147005.01</v>
      </c>
      <c r="P8" s="179">
        <v>1468580</v>
      </c>
      <c r="Q8" s="170" t="s">
        <v>390</v>
      </c>
      <c r="R8" s="175" t="s">
        <v>391</v>
      </c>
      <c r="S8" s="169" t="s">
        <v>392</v>
      </c>
    </row>
    <row r="9" spans="1:19" ht="31.8" x14ac:dyDescent="0.3">
      <c r="A9" s="132" t="s">
        <v>9</v>
      </c>
      <c r="B9" s="133" t="s">
        <v>345</v>
      </c>
      <c r="C9" s="137" t="s">
        <v>353</v>
      </c>
      <c r="D9" s="135"/>
      <c r="E9" s="136"/>
      <c r="F9" s="142" t="s">
        <v>359</v>
      </c>
      <c r="G9" s="137">
        <v>4460</v>
      </c>
      <c r="H9" s="135"/>
      <c r="I9" s="138"/>
      <c r="K9" s="170" t="s">
        <v>9</v>
      </c>
      <c r="L9" s="176" t="s">
        <v>398</v>
      </c>
      <c r="M9" s="166" t="s">
        <v>183</v>
      </c>
      <c r="N9" s="177">
        <v>1274</v>
      </c>
      <c r="O9" s="179">
        <v>6489.01</v>
      </c>
      <c r="P9" s="179">
        <v>8267000</v>
      </c>
      <c r="Q9" s="180" t="s">
        <v>390</v>
      </c>
      <c r="R9" s="175" t="s">
        <v>391</v>
      </c>
      <c r="S9" s="169" t="s">
        <v>392</v>
      </c>
    </row>
    <row r="10" spans="1:19" ht="31.8" x14ac:dyDescent="0.3">
      <c r="A10" s="132" t="s">
        <v>10</v>
      </c>
      <c r="B10" s="133" t="s">
        <v>345</v>
      </c>
      <c r="C10" s="137" t="s">
        <v>354</v>
      </c>
      <c r="D10" s="135"/>
      <c r="E10" s="136"/>
      <c r="F10" s="142" t="s">
        <v>359</v>
      </c>
      <c r="G10" s="137">
        <v>2546</v>
      </c>
      <c r="H10" s="135"/>
      <c r="I10" s="138"/>
      <c r="K10" s="170" t="s">
        <v>10</v>
      </c>
      <c r="L10" s="176" t="s">
        <v>399</v>
      </c>
      <c r="M10" s="166" t="s">
        <v>198</v>
      </c>
      <c r="N10" s="177">
        <v>1274</v>
      </c>
      <c r="O10" s="179">
        <v>2281.4</v>
      </c>
      <c r="P10" s="179">
        <v>2906500</v>
      </c>
      <c r="Q10" s="180" t="s">
        <v>390</v>
      </c>
      <c r="R10" s="175" t="s">
        <v>391</v>
      </c>
      <c r="S10" s="169" t="s">
        <v>392</v>
      </c>
    </row>
    <row r="11" spans="1:19" ht="31.8" x14ac:dyDescent="0.3">
      <c r="A11" s="132" t="s">
        <v>11</v>
      </c>
      <c r="B11" s="133" t="s">
        <v>346</v>
      </c>
      <c r="C11" s="148" t="s">
        <v>355</v>
      </c>
      <c r="D11" s="135"/>
      <c r="E11" s="136"/>
      <c r="F11" s="145" t="s">
        <v>359</v>
      </c>
      <c r="G11" s="137">
        <v>2</v>
      </c>
      <c r="H11" s="135"/>
      <c r="I11" s="138"/>
      <c r="K11" s="170" t="s">
        <v>11</v>
      </c>
      <c r="L11" s="176" t="s">
        <v>400</v>
      </c>
      <c r="M11" s="166" t="s">
        <v>182</v>
      </c>
      <c r="N11" s="177">
        <v>3.875</v>
      </c>
      <c r="O11" s="178">
        <v>125600</v>
      </c>
      <c r="P11" s="178">
        <v>486700</v>
      </c>
      <c r="Q11" s="180" t="s">
        <v>390</v>
      </c>
      <c r="R11" s="175" t="s">
        <v>391</v>
      </c>
      <c r="S11" s="169" t="s">
        <v>392</v>
      </c>
    </row>
    <row r="12" spans="1:19" ht="31.8" x14ac:dyDescent="0.3">
      <c r="A12" s="149" t="s">
        <v>12</v>
      </c>
      <c r="B12" s="150" t="s">
        <v>346</v>
      </c>
      <c r="C12" s="139" t="s">
        <v>372</v>
      </c>
      <c r="D12" s="138"/>
      <c r="E12" s="138"/>
      <c r="F12" s="145" t="s">
        <v>359</v>
      </c>
      <c r="G12" s="137" t="s">
        <v>2</v>
      </c>
      <c r="H12" s="138"/>
      <c r="I12" s="151"/>
      <c r="K12" s="170" t="s">
        <v>12</v>
      </c>
      <c r="L12" s="176" t="s">
        <v>401</v>
      </c>
      <c r="M12" s="166" t="s">
        <v>182</v>
      </c>
      <c r="N12" s="177">
        <v>0.26300000000000001</v>
      </c>
      <c r="O12" s="178">
        <v>205700</v>
      </c>
      <c r="P12" s="179">
        <v>54099.1</v>
      </c>
      <c r="Q12" s="170" t="s">
        <v>402</v>
      </c>
      <c r="R12" s="175" t="s">
        <v>391</v>
      </c>
      <c r="S12" s="169" t="s">
        <v>392</v>
      </c>
    </row>
    <row r="13" spans="1:19" ht="31.8" x14ac:dyDescent="0.3">
      <c r="A13" s="149" t="s">
        <v>13</v>
      </c>
      <c r="B13" s="150" t="s">
        <v>346</v>
      </c>
      <c r="C13" s="139" t="s">
        <v>373</v>
      </c>
      <c r="D13" s="138"/>
      <c r="E13" s="138"/>
      <c r="F13" s="145" t="s">
        <v>359</v>
      </c>
      <c r="G13" s="137" t="s">
        <v>2</v>
      </c>
      <c r="H13" s="138"/>
      <c r="I13" s="151"/>
      <c r="K13" s="170" t="s">
        <v>13</v>
      </c>
      <c r="L13" s="176" t="s">
        <v>403</v>
      </c>
      <c r="M13" s="166" t="s">
        <v>182</v>
      </c>
      <c r="N13" s="177">
        <v>3.5000000000000003E-2</v>
      </c>
      <c r="O13" s="178">
        <v>160000</v>
      </c>
      <c r="P13" s="179">
        <v>5600</v>
      </c>
      <c r="Q13" s="170" t="s">
        <v>402</v>
      </c>
      <c r="R13" s="175" t="s">
        <v>391</v>
      </c>
      <c r="S13" s="169" t="s">
        <v>392</v>
      </c>
    </row>
    <row r="14" spans="1:19" ht="31.8" x14ac:dyDescent="0.3">
      <c r="A14" s="149" t="s">
        <v>14</v>
      </c>
      <c r="B14" s="150" t="s">
        <v>365</v>
      </c>
      <c r="C14" s="137" t="s">
        <v>374</v>
      </c>
      <c r="D14" s="138"/>
      <c r="E14" s="138"/>
      <c r="F14" s="133" t="s">
        <v>89</v>
      </c>
      <c r="G14" s="137" t="s">
        <v>113</v>
      </c>
      <c r="H14" s="138"/>
      <c r="I14" s="151"/>
      <c r="K14" s="170" t="s">
        <v>14</v>
      </c>
      <c r="L14" s="176" t="s">
        <v>190</v>
      </c>
      <c r="M14" s="166" t="s">
        <v>198</v>
      </c>
      <c r="N14" s="177">
        <v>2</v>
      </c>
      <c r="O14" s="179">
        <v>3540000</v>
      </c>
      <c r="P14" s="179">
        <v>7080000</v>
      </c>
      <c r="Q14" s="166" t="s">
        <v>390</v>
      </c>
      <c r="R14" s="175" t="s">
        <v>391</v>
      </c>
      <c r="S14" s="169" t="s">
        <v>392</v>
      </c>
    </row>
    <row r="15" spans="1:19" ht="31.8" x14ac:dyDescent="0.3">
      <c r="A15" s="149" t="s">
        <v>15</v>
      </c>
      <c r="B15" s="150" t="s">
        <v>366</v>
      </c>
      <c r="C15" s="137" t="s">
        <v>375</v>
      </c>
      <c r="D15" s="138"/>
      <c r="E15" s="138"/>
      <c r="F15" s="133" t="s">
        <v>89</v>
      </c>
      <c r="G15" s="137" t="s">
        <v>383</v>
      </c>
      <c r="H15" s="138"/>
      <c r="I15" s="151"/>
      <c r="K15" s="170" t="s">
        <v>15</v>
      </c>
      <c r="L15" s="176" t="s">
        <v>191</v>
      </c>
      <c r="M15" s="166" t="s">
        <v>198</v>
      </c>
      <c r="N15" s="178">
        <v>1</v>
      </c>
      <c r="O15" s="179">
        <v>3540000</v>
      </c>
      <c r="P15" s="179">
        <v>3540000</v>
      </c>
      <c r="Q15" s="170" t="s">
        <v>390</v>
      </c>
      <c r="R15" s="175" t="s">
        <v>391</v>
      </c>
      <c r="S15" s="169" t="s">
        <v>392</v>
      </c>
    </row>
    <row r="16" spans="1:19" ht="31.8" x14ac:dyDescent="0.3">
      <c r="A16" s="161" t="s">
        <v>16</v>
      </c>
      <c r="B16" s="162" t="s">
        <v>367</v>
      </c>
      <c r="C16" s="163" t="s">
        <v>376</v>
      </c>
      <c r="D16" s="160"/>
      <c r="E16" s="160"/>
      <c r="F16" s="164" t="s">
        <v>359</v>
      </c>
      <c r="G16" s="156" t="s">
        <v>2</v>
      </c>
      <c r="H16" s="160"/>
      <c r="I16" s="165" t="s">
        <v>386</v>
      </c>
      <c r="K16" s="170" t="s">
        <v>16</v>
      </c>
      <c r="L16" s="176" t="s">
        <v>192</v>
      </c>
      <c r="M16" s="166" t="s">
        <v>198</v>
      </c>
      <c r="N16" s="177">
        <v>2</v>
      </c>
      <c r="O16" s="179">
        <v>3540000</v>
      </c>
      <c r="P16" s="179">
        <v>7080000</v>
      </c>
      <c r="Q16" s="180" t="s">
        <v>390</v>
      </c>
      <c r="R16" s="175" t="s">
        <v>391</v>
      </c>
      <c r="S16" s="169" t="s">
        <v>392</v>
      </c>
    </row>
    <row r="17" spans="1:19" ht="31.8" x14ac:dyDescent="0.3">
      <c r="A17" s="149" t="s">
        <v>117</v>
      </c>
      <c r="B17" s="133" t="s">
        <v>368</v>
      </c>
      <c r="C17" s="148" t="s">
        <v>377</v>
      </c>
      <c r="D17" s="138"/>
      <c r="E17" s="138"/>
      <c r="F17" s="142" t="s">
        <v>359</v>
      </c>
      <c r="G17" s="137" t="s">
        <v>3</v>
      </c>
      <c r="H17" s="138"/>
      <c r="I17" s="151"/>
      <c r="K17" s="170" t="s">
        <v>117</v>
      </c>
      <c r="L17" s="176" t="s">
        <v>193</v>
      </c>
      <c r="M17" s="166" t="s">
        <v>198</v>
      </c>
      <c r="N17" s="177">
        <v>1</v>
      </c>
      <c r="O17" s="179">
        <v>3540000</v>
      </c>
      <c r="P17" s="179">
        <v>3540000</v>
      </c>
      <c r="Q17" s="180" t="s">
        <v>390</v>
      </c>
      <c r="R17" s="175" t="s">
        <v>391</v>
      </c>
      <c r="S17" s="169" t="s">
        <v>392</v>
      </c>
    </row>
    <row r="18" spans="1:19" ht="31.8" x14ac:dyDescent="0.3">
      <c r="A18" s="149" t="s">
        <v>149</v>
      </c>
      <c r="B18" s="133" t="s">
        <v>368</v>
      </c>
      <c r="C18" s="148" t="s">
        <v>378</v>
      </c>
      <c r="D18" s="138"/>
      <c r="E18" s="138"/>
      <c r="F18" s="142" t="s">
        <v>359</v>
      </c>
      <c r="G18" s="137" t="s">
        <v>2</v>
      </c>
      <c r="H18" s="138"/>
      <c r="I18" s="151"/>
      <c r="K18" s="170" t="s">
        <v>149</v>
      </c>
      <c r="L18" s="176" t="s">
        <v>194</v>
      </c>
      <c r="M18" s="166" t="s">
        <v>198</v>
      </c>
      <c r="N18" s="178">
        <v>3</v>
      </c>
      <c r="O18" s="178">
        <v>754000</v>
      </c>
      <c r="P18" s="179">
        <v>2262000</v>
      </c>
      <c r="Q18" s="180" t="s">
        <v>390</v>
      </c>
      <c r="R18" s="175" t="s">
        <v>391</v>
      </c>
      <c r="S18" s="169" t="s">
        <v>392</v>
      </c>
    </row>
    <row r="19" spans="1:19" ht="46.8" x14ac:dyDescent="0.3">
      <c r="A19" s="149" t="s">
        <v>150</v>
      </c>
      <c r="B19" s="144" t="s">
        <v>369</v>
      </c>
      <c r="C19" s="139" t="s">
        <v>379</v>
      </c>
      <c r="D19" s="138"/>
      <c r="E19" s="138"/>
      <c r="F19" s="152" t="s">
        <v>359</v>
      </c>
      <c r="G19" s="137" t="s">
        <v>3</v>
      </c>
      <c r="H19" s="138"/>
      <c r="I19" s="153" t="s">
        <v>384</v>
      </c>
      <c r="K19" s="170" t="s">
        <v>150</v>
      </c>
      <c r="L19" s="171" t="s">
        <v>195</v>
      </c>
      <c r="M19" s="166" t="s">
        <v>198</v>
      </c>
      <c r="N19" s="177">
        <v>3</v>
      </c>
      <c r="O19" s="173">
        <v>356666.67</v>
      </c>
      <c r="P19" s="174">
        <v>1070000</v>
      </c>
      <c r="Q19" s="166" t="s">
        <v>390</v>
      </c>
      <c r="R19" s="175" t="s">
        <v>391</v>
      </c>
      <c r="S19" s="169" t="s">
        <v>392</v>
      </c>
    </row>
    <row r="20" spans="1:19" ht="31.8" x14ac:dyDescent="0.3">
      <c r="A20" s="149" t="s">
        <v>187</v>
      </c>
      <c r="B20" s="141" t="s">
        <v>370</v>
      </c>
      <c r="C20" s="148" t="s">
        <v>380</v>
      </c>
      <c r="D20" s="138"/>
      <c r="E20" s="138"/>
      <c r="F20" s="142" t="s">
        <v>359</v>
      </c>
      <c r="G20" s="137" t="s">
        <v>2</v>
      </c>
      <c r="H20" s="138"/>
      <c r="I20" s="151"/>
      <c r="K20" s="170" t="s">
        <v>187</v>
      </c>
      <c r="L20" s="171" t="s">
        <v>196</v>
      </c>
      <c r="M20" s="166" t="s">
        <v>183</v>
      </c>
      <c r="N20" s="177">
        <v>4</v>
      </c>
      <c r="O20" s="174">
        <v>61050</v>
      </c>
      <c r="P20" s="174">
        <v>244200</v>
      </c>
      <c r="Q20" s="166" t="s">
        <v>402</v>
      </c>
      <c r="R20" s="175" t="s">
        <v>391</v>
      </c>
      <c r="S20" s="169" t="s">
        <v>392</v>
      </c>
    </row>
    <row r="21" spans="1:19" ht="31.2" x14ac:dyDescent="0.3">
      <c r="A21" s="161" t="s">
        <v>188</v>
      </c>
      <c r="B21" s="162" t="s">
        <v>370</v>
      </c>
      <c r="C21" s="163" t="s">
        <v>381</v>
      </c>
      <c r="D21" s="160"/>
      <c r="E21" s="160"/>
      <c r="F21" s="164" t="s">
        <v>359</v>
      </c>
      <c r="G21" s="156" t="s">
        <v>4</v>
      </c>
      <c r="H21" s="160"/>
      <c r="I21" s="165" t="s">
        <v>386</v>
      </c>
    </row>
    <row r="22" spans="1:19" ht="31.2" x14ac:dyDescent="0.3">
      <c r="A22" s="149" t="s">
        <v>213</v>
      </c>
      <c r="B22" s="150" t="s">
        <v>371</v>
      </c>
      <c r="C22" s="137" t="s">
        <v>382</v>
      </c>
      <c r="D22" s="138"/>
      <c r="E22" s="138"/>
      <c r="F22" s="152" t="s">
        <v>359</v>
      </c>
      <c r="G22" s="137" t="s">
        <v>5</v>
      </c>
      <c r="H22" s="138"/>
      <c r="I22" s="153" t="s">
        <v>385</v>
      </c>
      <c r="P22" s="75">
        <f>SUM(P2:P20)</f>
        <v>95750300.099999994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63AA0-0FB2-4337-9943-A42B17F53258}">
  <dimension ref="A1:Q18"/>
  <sheetViews>
    <sheetView workbookViewId="0">
      <selection activeCell="G17" sqref="G17"/>
    </sheetView>
  </sheetViews>
  <sheetFormatPr defaultRowHeight="14.4" x14ac:dyDescent="0.3"/>
  <cols>
    <col min="2" max="2" width="37.21875" customWidth="1"/>
    <col min="3" max="3" width="11.44140625" customWidth="1"/>
    <col min="5" max="5" width="24.33203125" customWidth="1"/>
    <col min="6" max="6" width="8.88671875" style="17"/>
    <col min="7" max="7" width="40.77734375" customWidth="1"/>
    <col min="8" max="8" width="8.88671875" style="3"/>
    <col min="10" max="10" width="10.88671875" customWidth="1"/>
    <col min="11" max="11" width="13.88671875" customWidth="1"/>
    <col min="13" max="13" width="18.6640625" customWidth="1"/>
    <col min="14" max="14" width="8.88671875" style="3"/>
    <col min="16" max="17" width="17.33203125" customWidth="1"/>
  </cols>
  <sheetData>
    <row r="1" spans="1:17" x14ac:dyDescent="0.3">
      <c r="C1" s="2" t="s">
        <v>172</v>
      </c>
      <c r="F1" s="127" t="s">
        <v>173</v>
      </c>
      <c r="G1" s="127"/>
      <c r="H1" s="127"/>
      <c r="M1" s="15" t="s">
        <v>250</v>
      </c>
    </row>
    <row r="2" spans="1:17" ht="39.6" x14ac:dyDescent="0.3">
      <c r="A2" s="13" t="s">
        <v>105</v>
      </c>
      <c r="B2" s="13" t="s">
        <v>119</v>
      </c>
      <c r="C2" s="14" t="s">
        <v>166</v>
      </c>
      <c r="D2" s="14" t="s">
        <v>129</v>
      </c>
      <c r="E2" s="13" t="s">
        <v>163</v>
      </c>
      <c r="F2" s="69" t="s">
        <v>174</v>
      </c>
      <c r="G2" s="66" t="s">
        <v>175</v>
      </c>
      <c r="H2" s="66" t="s">
        <v>181</v>
      </c>
      <c r="I2" s="66" t="s">
        <v>184</v>
      </c>
      <c r="J2" s="66" t="s">
        <v>185</v>
      </c>
      <c r="K2" s="67" t="s">
        <v>186</v>
      </c>
      <c r="M2" s="51" t="s">
        <v>33</v>
      </c>
      <c r="N2" s="56" t="s">
        <v>245</v>
      </c>
      <c r="O2" s="53" t="s">
        <v>129</v>
      </c>
      <c r="P2" s="54" t="s">
        <v>248</v>
      </c>
      <c r="Q2" s="52" t="s">
        <v>249</v>
      </c>
    </row>
    <row r="3" spans="1:17" ht="55.2" x14ac:dyDescent="0.3">
      <c r="A3" s="4" t="s">
        <v>2</v>
      </c>
      <c r="B3" s="5" t="s">
        <v>167</v>
      </c>
      <c r="C3" s="4" t="s">
        <v>90</v>
      </c>
      <c r="D3" s="4" t="s">
        <v>159</v>
      </c>
      <c r="E3" s="6"/>
      <c r="F3" s="69" t="s">
        <v>2</v>
      </c>
      <c r="G3" s="68" t="s">
        <v>300</v>
      </c>
      <c r="H3" s="69" t="s">
        <v>182</v>
      </c>
      <c r="I3" s="69">
        <v>37.305999999999997</v>
      </c>
      <c r="J3" s="70">
        <v>136500</v>
      </c>
      <c r="K3" s="70">
        <v>5092269</v>
      </c>
      <c r="L3" s="55"/>
      <c r="M3" s="55" t="s">
        <v>256</v>
      </c>
      <c r="N3" s="29" t="s">
        <v>183</v>
      </c>
      <c r="O3" s="55">
        <v>523</v>
      </c>
      <c r="P3" s="55">
        <v>3550</v>
      </c>
      <c r="Q3" s="55">
        <v>1856650</v>
      </c>
    </row>
    <row r="4" spans="1:17" x14ac:dyDescent="0.3">
      <c r="A4" s="6"/>
      <c r="B4" s="6" t="s">
        <v>120</v>
      </c>
      <c r="C4" s="7"/>
      <c r="D4" s="7"/>
      <c r="E4" s="6"/>
      <c r="F4" s="69" t="s">
        <v>3</v>
      </c>
      <c r="G4" s="65" t="s">
        <v>301</v>
      </c>
      <c r="H4" s="66" t="s">
        <v>182</v>
      </c>
      <c r="I4" s="66">
        <v>2.714</v>
      </c>
      <c r="J4" s="71">
        <v>165000</v>
      </c>
      <c r="K4" s="72">
        <v>447810</v>
      </c>
      <c r="L4" s="55"/>
      <c r="M4" s="55" t="s">
        <v>255</v>
      </c>
      <c r="N4" s="29" t="s">
        <v>246</v>
      </c>
      <c r="O4" s="55">
        <v>523</v>
      </c>
      <c r="P4" s="55">
        <v>7500</v>
      </c>
      <c r="Q4" s="55">
        <v>3922500</v>
      </c>
    </row>
    <row r="5" spans="1:17" ht="27" x14ac:dyDescent="0.3">
      <c r="A5" s="6"/>
      <c r="B5" s="8" t="s">
        <v>168</v>
      </c>
      <c r="C5" s="9" t="s">
        <v>90</v>
      </c>
      <c r="D5" s="9" t="s">
        <v>160</v>
      </c>
      <c r="E5" s="6"/>
      <c r="F5" s="69" t="s">
        <v>4</v>
      </c>
      <c r="G5" s="68" t="s">
        <v>302</v>
      </c>
      <c r="H5" s="69" t="s">
        <v>182</v>
      </c>
      <c r="I5" s="69">
        <v>0.311</v>
      </c>
      <c r="J5" s="70">
        <v>150000</v>
      </c>
      <c r="K5" s="73">
        <v>46650</v>
      </c>
      <c r="L5" s="55"/>
      <c r="M5" s="55" t="s">
        <v>241</v>
      </c>
      <c r="N5" s="29" t="s">
        <v>183</v>
      </c>
      <c r="O5" s="55">
        <v>46</v>
      </c>
      <c r="P5" s="55">
        <v>138140</v>
      </c>
      <c r="Q5" s="55">
        <v>6354440</v>
      </c>
    </row>
    <row r="6" spans="1:17" x14ac:dyDescent="0.3">
      <c r="A6" s="6"/>
      <c r="B6" s="8" t="s">
        <v>169</v>
      </c>
      <c r="C6" s="9" t="s">
        <v>90</v>
      </c>
      <c r="D6" s="9" t="s">
        <v>161</v>
      </c>
      <c r="E6" s="6"/>
      <c r="F6" s="69" t="s">
        <v>5</v>
      </c>
      <c r="G6" s="65" t="s">
        <v>179</v>
      </c>
      <c r="H6" s="66" t="s">
        <v>183</v>
      </c>
      <c r="I6" s="66">
        <v>523</v>
      </c>
      <c r="J6" s="72">
        <v>2600</v>
      </c>
      <c r="K6" s="72">
        <v>1359800</v>
      </c>
      <c r="L6" s="55"/>
      <c r="M6" s="55" t="s">
        <v>242</v>
      </c>
      <c r="N6" s="29" t="s">
        <v>183</v>
      </c>
      <c r="O6" s="55">
        <v>92</v>
      </c>
      <c r="P6" s="55">
        <v>7100</v>
      </c>
      <c r="Q6" s="55">
        <v>653200</v>
      </c>
    </row>
    <row r="7" spans="1:17" ht="40.200000000000003" x14ac:dyDescent="0.3">
      <c r="F7" s="69" t="s">
        <v>6</v>
      </c>
      <c r="G7" s="65" t="s">
        <v>303</v>
      </c>
      <c r="H7" s="66" t="s">
        <v>182</v>
      </c>
      <c r="I7" s="66">
        <v>10.103999999999999</v>
      </c>
      <c r="J7" s="71">
        <v>245000</v>
      </c>
      <c r="K7" s="72">
        <v>2475480</v>
      </c>
      <c r="L7" s="55"/>
      <c r="M7" s="55" t="s">
        <v>243</v>
      </c>
      <c r="N7" s="29" t="s">
        <v>183</v>
      </c>
      <c r="O7" s="55">
        <v>276</v>
      </c>
      <c r="P7" s="55">
        <v>240</v>
      </c>
      <c r="Q7" s="55">
        <v>66240</v>
      </c>
    </row>
    <row r="8" spans="1:17" x14ac:dyDescent="0.3">
      <c r="F8" s="69" t="s">
        <v>7</v>
      </c>
      <c r="G8" s="65" t="s">
        <v>304</v>
      </c>
      <c r="H8" s="66" t="s">
        <v>182</v>
      </c>
      <c r="I8" s="66">
        <v>2.54</v>
      </c>
      <c r="J8" s="71">
        <v>155000</v>
      </c>
      <c r="K8" s="72">
        <v>393700</v>
      </c>
      <c r="L8" s="55"/>
      <c r="M8" s="55"/>
      <c r="N8" s="29"/>
      <c r="O8" s="55"/>
      <c r="P8" s="55"/>
      <c r="Q8" s="55"/>
    </row>
    <row r="9" spans="1:17" x14ac:dyDescent="0.3">
      <c r="F9" s="69" t="s">
        <v>8</v>
      </c>
      <c r="G9" s="65" t="s">
        <v>305</v>
      </c>
      <c r="H9" s="66" t="s">
        <v>182</v>
      </c>
      <c r="I9" s="66">
        <v>2.343</v>
      </c>
      <c r="J9" s="71">
        <v>142000</v>
      </c>
      <c r="K9" s="72">
        <v>332706</v>
      </c>
      <c r="L9" s="55"/>
      <c r="M9" s="55"/>
      <c r="N9" s="29"/>
      <c r="O9" s="55"/>
      <c r="P9" s="55"/>
      <c r="Q9" s="55"/>
    </row>
    <row r="10" spans="1:17" x14ac:dyDescent="0.3">
      <c r="F10" s="69" t="s">
        <v>9</v>
      </c>
      <c r="G10" s="65" t="s">
        <v>180</v>
      </c>
      <c r="H10" s="66" t="s">
        <v>183</v>
      </c>
      <c r="I10" s="66">
        <v>7</v>
      </c>
      <c r="J10" s="72">
        <v>94285</v>
      </c>
      <c r="K10" s="74">
        <v>659995</v>
      </c>
      <c r="L10" s="55"/>
      <c r="M10" s="55"/>
      <c r="N10" s="29"/>
      <c r="O10" s="55"/>
      <c r="P10" s="55"/>
      <c r="Q10" s="55"/>
    </row>
    <row r="11" spans="1:17" x14ac:dyDescent="0.3">
      <c r="K11" s="75">
        <f>SUM(K3:K10)</f>
        <v>10808410</v>
      </c>
    </row>
    <row r="13" spans="1:17" ht="55.2" x14ac:dyDescent="0.3">
      <c r="A13" s="4">
        <v>2</v>
      </c>
      <c r="B13" s="10" t="s">
        <v>170</v>
      </c>
      <c r="C13" s="4" t="s">
        <v>89</v>
      </c>
      <c r="D13" s="4" t="s">
        <v>16</v>
      </c>
      <c r="E13" s="11" t="s">
        <v>165</v>
      </c>
      <c r="M13" s="55" t="s">
        <v>265</v>
      </c>
      <c r="N13" s="29" t="s">
        <v>183</v>
      </c>
      <c r="O13" s="55">
        <v>15</v>
      </c>
      <c r="P13" s="55">
        <v>93000</v>
      </c>
      <c r="Q13" s="55">
        <v>1395000</v>
      </c>
    </row>
    <row r="14" spans="1:17" ht="66" x14ac:dyDescent="0.3">
      <c r="A14" s="4" t="s">
        <v>4</v>
      </c>
      <c r="B14" s="10" t="s">
        <v>171</v>
      </c>
      <c r="C14" s="4" t="s">
        <v>89</v>
      </c>
      <c r="D14" s="4" t="s">
        <v>162</v>
      </c>
      <c r="E14" s="11" t="s">
        <v>164</v>
      </c>
      <c r="M14" s="55" t="s">
        <v>266</v>
      </c>
      <c r="N14" s="29" t="s">
        <v>183</v>
      </c>
      <c r="O14" s="55">
        <v>135</v>
      </c>
      <c r="P14" s="55">
        <v>19800</v>
      </c>
      <c r="Q14" s="55">
        <v>2673000</v>
      </c>
    </row>
    <row r="15" spans="1:17" x14ac:dyDescent="0.3">
      <c r="M15" s="55" t="s">
        <v>267</v>
      </c>
      <c r="N15" s="29" t="s">
        <v>183</v>
      </c>
      <c r="O15" s="55">
        <v>675</v>
      </c>
      <c r="P15" s="55">
        <v>96</v>
      </c>
      <c r="Q15" s="55">
        <v>64800</v>
      </c>
    </row>
    <row r="16" spans="1:17" ht="27" x14ac:dyDescent="0.3">
      <c r="M16" s="55" t="s">
        <v>281</v>
      </c>
      <c r="N16" s="29" t="s">
        <v>183</v>
      </c>
      <c r="O16" s="55">
        <v>135</v>
      </c>
      <c r="P16" s="55">
        <v>237</v>
      </c>
      <c r="Q16" s="55">
        <v>31995</v>
      </c>
    </row>
    <row r="17" spans="10:17" x14ac:dyDescent="0.3">
      <c r="K17" s="76">
        <f>K11+Q13+Q14+Q16+Q15</f>
        <v>14973205</v>
      </c>
      <c r="Q17" s="76">
        <f>SUM(Q3:Q16)</f>
        <v>17017825</v>
      </c>
    </row>
    <row r="18" spans="10:17" x14ac:dyDescent="0.3">
      <c r="J18" t="s">
        <v>282</v>
      </c>
    </row>
  </sheetData>
  <mergeCells count="1">
    <mergeCell ref="F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130-23-ПЖ</vt:lpstr>
      <vt:lpstr>131-23-ПЖ</vt:lpstr>
      <vt:lpstr>Лист1</vt:lpstr>
      <vt:lpstr>132-23-ПЖ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2023-05-15T09:25:38Z</dcterms:created>
  <dcterms:modified xsi:type="dcterms:W3CDTF">2023-06-08T12:28:25Z</dcterms:modified>
</cp:coreProperties>
</file>