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2F454C37-DECC-4E19-A59A-7194CDDE797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АС1" sheetId="1" r:id="rId1"/>
    <sheet name="АС2" sheetId="2" r:id="rId2"/>
    <sheet name="АС3" sheetId="3" r:id="rId3"/>
    <sheet name="АС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4" l="1"/>
  <c r="I36" i="4"/>
  <c r="G54" i="1"/>
  <c r="G28" i="1"/>
  <c r="H28" i="1" l="1"/>
  <c r="H27" i="1"/>
  <c r="H48" i="1"/>
  <c r="I48" i="1"/>
  <c r="H88" i="4"/>
  <c r="H89" i="4"/>
  <c r="H90" i="4"/>
  <c r="H91" i="4"/>
  <c r="H92" i="4"/>
  <c r="H93" i="4"/>
  <c r="H94" i="4"/>
  <c r="H87" i="4"/>
  <c r="F88" i="4"/>
  <c r="I88" i="4" s="1"/>
  <c r="F89" i="4"/>
  <c r="I89" i="4" s="1"/>
  <c r="F90" i="4"/>
  <c r="I90" i="4" s="1"/>
  <c r="F91" i="4"/>
  <c r="I91" i="4" s="1"/>
  <c r="F92" i="4"/>
  <c r="I92" i="4" s="1"/>
  <c r="F93" i="4"/>
  <c r="I93" i="4" s="1"/>
  <c r="F94" i="4"/>
  <c r="I94" i="4" s="1"/>
  <c r="F87" i="4"/>
  <c r="I87" i="4" s="1"/>
  <c r="I86" i="4" s="1"/>
  <c r="H77" i="4"/>
  <c r="F77" i="4"/>
  <c r="I64" i="4"/>
  <c r="H65" i="4"/>
  <c r="H66" i="4"/>
  <c r="H67" i="4"/>
  <c r="H68" i="4"/>
  <c r="H69" i="4"/>
  <c r="H70" i="4"/>
  <c r="H64" i="4"/>
  <c r="F65" i="4"/>
  <c r="I65" i="4" s="1"/>
  <c r="F66" i="4"/>
  <c r="I66" i="4" s="1"/>
  <c r="F67" i="4"/>
  <c r="I67" i="4" s="1"/>
  <c r="F68" i="4"/>
  <c r="I68" i="4" s="1"/>
  <c r="F69" i="4"/>
  <c r="I69" i="4" s="1"/>
  <c r="F70" i="4"/>
  <c r="I70" i="4" s="1"/>
  <c r="F64" i="4"/>
  <c r="H48" i="4"/>
  <c r="H49" i="4"/>
  <c r="H50" i="4"/>
  <c r="H51" i="4"/>
  <c r="H52" i="4"/>
  <c r="H53" i="4"/>
  <c r="H54" i="4"/>
  <c r="H47" i="4"/>
  <c r="F48" i="4"/>
  <c r="I48" i="4" s="1"/>
  <c r="F49" i="4"/>
  <c r="I49" i="4" s="1"/>
  <c r="F50" i="4"/>
  <c r="I50" i="4" s="1"/>
  <c r="F51" i="4"/>
  <c r="I51" i="4" s="1"/>
  <c r="F52" i="4"/>
  <c r="I52" i="4" s="1"/>
  <c r="F53" i="4"/>
  <c r="I53" i="4" s="1"/>
  <c r="F54" i="4"/>
  <c r="I54" i="4" s="1"/>
  <c r="F47" i="4"/>
  <c r="I47" i="4" s="1"/>
  <c r="H36" i="4"/>
  <c r="F37" i="4"/>
  <c r="F38" i="4"/>
  <c r="F39" i="4"/>
  <c r="F40" i="4"/>
  <c r="F41" i="4"/>
  <c r="F42" i="4"/>
  <c r="F43" i="4"/>
  <c r="F44" i="4"/>
  <c r="F45" i="4"/>
  <c r="F36" i="4"/>
  <c r="H34" i="4"/>
  <c r="H33" i="4"/>
  <c r="F34" i="4"/>
  <c r="I34" i="4" s="1"/>
  <c r="F33" i="4"/>
  <c r="H31" i="4"/>
  <c r="F31" i="4"/>
  <c r="H28" i="4"/>
  <c r="H29" i="4"/>
  <c r="F28" i="4"/>
  <c r="F29" i="4"/>
  <c r="I29" i="4" s="1"/>
  <c r="F26" i="4"/>
  <c r="H7" i="4"/>
  <c r="H8" i="4"/>
  <c r="H9" i="4"/>
  <c r="H10" i="4"/>
  <c r="H11" i="4"/>
  <c r="I11" i="4" s="1"/>
  <c r="H12" i="4"/>
  <c r="H13" i="4"/>
  <c r="H14" i="4"/>
  <c r="H15" i="4"/>
  <c r="H16" i="4"/>
  <c r="H17" i="4"/>
  <c r="H18" i="4"/>
  <c r="H19" i="4"/>
  <c r="I19" i="4" s="1"/>
  <c r="H20" i="4"/>
  <c r="H21" i="4"/>
  <c r="H22" i="4"/>
  <c r="H23" i="4"/>
  <c r="H24" i="4"/>
  <c r="H6" i="4"/>
  <c r="F7" i="4"/>
  <c r="I7" i="4" s="1"/>
  <c r="F8" i="4"/>
  <c r="I8" i="4" s="1"/>
  <c r="F9" i="4"/>
  <c r="I9" i="4" s="1"/>
  <c r="F10" i="4"/>
  <c r="I10" i="4" s="1"/>
  <c r="F11" i="4"/>
  <c r="F12" i="4"/>
  <c r="I12" i="4" s="1"/>
  <c r="F13" i="4"/>
  <c r="I13" i="4" s="1"/>
  <c r="F14" i="4"/>
  <c r="I14" i="4" s="1"/>
  <c r="F15" i="4"/>
  <c r="I15" i="4" s="1"/>
  <c r="F16" i="4"/>
  <c r="I16" i="4" s="1"/>
  <c r="F17" i="4"/>
  <c r="I17" i="4" s="1"/>
  <c r="F18" i="4"/>
  <c r="I18" i="4" s="1"/>
  <c r="F19" i="4"/>
  <c r="F20" i="4"/>
  <c r="I20" i="4" s="1"/>
  <c r="F21" i="4"/>
  <c r="I21" i="4" s="1"/>
  <c r="F22" i="4"/>
  <c r="I22" i="4" s="1"/>
  <c r="F23" i="4"/>
  <c r="I23" i="4" s="1"/>
  <c r="F24" i="4"/>
  <c r="I24" i="4" s="1"/>
  <c r="F6" i="4"/>
  <c r="I6" i="4" s="1"/>
  <c r="H116" i="3"/>
  <c r="I116" i="3" s="1"/>
  <c r="H117" i="3"/>
  <c r="H115" i="3"/>
  <c r="F116" i="3"/>
  <c r="F117" i="3"/>
  <c r="I117" i="3" s="1"/>
  <c r="F115" i="3"/>
  <c r="I115" i="3" s="1"/>
  <c r="I114" i="3" s="1"/>
  <c r="H113" i="3"/>
  <c r="F113" i="3"/>
  <c r="I113" i="3" s="1"/>
  <c r="I112" i="3" s="1"/>
  <c r="I111" i="3"/>
  <c r="H110" i="3"/>
  <c r="H111" i="3"/>
  <c r="H109" i="3"/>
  <c r="I109" i="3" s="1"/>
  <c r="F110" i="3"/>
  <c r="I110" i="3" s="1"/>
  <c r="F111" i="3"/>
  <c r="F109" i="3"/>
  <c r="H107" i="3"/>
  <c r="H106" i="3"/>
  <c r="F107" i="3"/>
  <c r="I107" i="3" s="1"/>
  <c r="F106" i="3"/>
  <c r="I106" i="3" s="1"/>
  <c r="I102" i="3"/>
  <c r="H102" i="3"/>
  <c r="H103" i="3"/>
  <c r="I103" i="3" s="1"/>
  <c r="H101" i="3"/>
  <c r="F102" i="3"/>
  <c r="F103" i="3"/>
  <c r="F101" i="3"/>
  <c r="I101" i="3" s="1"/>
  <c r="I100" i="3" s="1"/>
  <c r="H95" i="3"/>
  <c r="H96" i="3"/>
  <c r="H97" i="3"/>
  <c r="H98" i="3"/>
  <c r="H99" i="3"/>
  <c r="H94" i="3"/>
  <c r="F95" i="3"/>
  <c r="I95" i="3" s="1"/>
  <c r="F96" i="3"/>
  <c r="I96" i="3" s="1"/>
  <c r="F97" i="3"/>
  <c r="I97" i="3" s="1"/>
  <c r="F98" i="3"/>
  <c r="I98" i="3" s="1"/>
  <c r="F99" i="3"/>
  <c r="I99" i="3" s="1"/>
  <c r="F94" i="3"/>
  <c r="I94" i="3" s="1"/>
  <c r="I93" i="3" s="1"/>
  <c r="H92" i="3"/>
  <c r="H91" i="3"/>
  <c r="F92" i="3"/>
  <c r="I92" i="3" s="1"/>
  <c r="F91" i="3"/>
  <c r="I91" i="3" s="1"/>
  <c r="I90" i="3" s="1"/>
  <c r="H85" i="3"/>
  <c r="H86" i="3"/>
  <c r="H87" i="3"/>
  <c r="H88" i="3"/>
  <c r="H89" i="3"/>
  <c r="H84" i="3"/>
  <c r="F85" i="3"/>
  <c r="I85" i="3" s="1"/>
  <c r="F86" i="3"/>
  <c r="I86" i="3" s="1"/>
  <c r="F87" i="3"/>
  <c r="I87" i="3" s="1"/>
  <c r="F88" i="3"/>
  <c r="I88" i="3" s="1"/>
  <c r="F89" i="3"/>
  <c r="I89" i="3" s="1"/>
  <c r="F84" i="3"/>
  <c r="I84" i="3" s="1"/>
  <c r="I83" i="3" s="1"/>
  <c r="H76" i="3"/>
  <c r="H77" i="3"/>
  <c r="H78" i="3"/>
  <c r="H79" i="3"/>
  <c r="H80" i="3"/>
  <c r="H81" i="3"/>
  <c r="H82" i="3"/>
  <c r="H75" i="3"/>
  <c r="F76" i="3"/>
  <c r="I76" i="3" s="1"/>
  <c r="F77" i="3"/>
  <c r="I77" i="3" s="1"/>
  <c r="F78" i="3"/>
  <c r="I78" i="3" s="1"/>
  <c r="F79" i="3"/>
  <c r="I79" i="3" s="1"/>
  <c r="F80" i="3"/>
  <c r="I80" i="3" s="1"/>
  <c r="F81" i="3"/>
  <c r="I81" i="3" s="1"/>
  <c r="F82" i="3"/>
  <c r="I82" i="3" s="1"/>
  <c r="F75" i="3"/>
  <c r="I75" i="3" s="1"/>
  <c r="I74" i="3" s="1"/>
  <c r="I64" i="3"/>
  <c r="I68" i="3"/>
  <c r="I72" i="3"/>
  <c r="H60" i="3"/>
  <c r="I60" i="3" s="1"/>
  <c r="H61" i="3"/>
  <c r="I61" i="3" s="1"/>
  <c r="H62" i="3"/>
  <c r="H63" i="3"/>
  <c r="H64" i="3"/>
  <c r="H65" i="3"/>
  <c r="I65" i="3" s="1"/>
  <c r="H66" i="3"/>
  <c r="H67" i="3"/>
  <c r="H68" i="3"/>
  <c r="H69" i="3"/>
  <c r="I69" i="3" s="1"/>
  <c r="H70" i="3"/>
  <c r="H71" i="3"/>
  <c r="H72" i="3"/>
  <c r="H73" i="3"/>
  <c r="I73" i="3" s="1"/>
  <c r="H59" i="3"/>
  <c r="F60" i="3"/>
  <c r="F61" i="3"/>
  <c r="F62" i="3"/>
  <c r="I62" i="3" s="1"/>
  <c r="F63" i="3"/>
  <c r="I63" i="3" s="1"/>
  <c r="F64" i="3"/>
  <c r="F65" i="3"/>
  <c r="F66" i="3"/>
  <c r="I66" i="3" s="1"/>
  <c r="F67" i="3"/>
  <c r="I67" i="3" s="1"/>
  <c r="F68" i="3"/>
  <c r="F69" i="3"/>
  <c r="F70" i="3"/>
  <c r="I70" i="3" s="1"/>
  <c r="F71" i="3"/>
  <c r="I71" i="3" s="1"/>
  <c r="F72" i="3"/>
  <c r="F73" i="3"/>
  <c r="F59" i="3"/>
  <c r="I50" i="3"/>
  <c r="I54" i="3"/>
  <c r="I47" i="3"/>
  <c r="H48" i="3"/>
  <c r="H49" i="3"/>
  <c r="H50" i="3"/>
  <c r="H51" i="3"/>
  <c r="I51" i="3" s="1"/>
  <c r="H52" i="3"/>
  <c r="H53" i="3"/>
  <c r="H54" i="3"/>
  <c r="H55" i="3"/>
  <c r="I55" i="3" s="1"/>
  <c r="H56" i="3"/>
  <c r="H57" i="3"/>
  <c r="H47" i="3"/>
  <c r="F48" i="3"/>
  <c r="I48" i="3" s="1"/>
  <c r="F49" i="3"/>
  <c r="I49" i="3" s="1"/>
  <c r="F50" i="3"/>
  <c r="F51" i="3"/>
  <c r="F52" i="3"/>
  <c r="I52" i="3" s="1"/>
  <c r="F53" i="3"/>
  <c r="I53" i="3" s="1"/>
  <c r="F54" i="3"/>
  <c r="F55" i="3"/>
  <c r="F56" i="3"/>
  <c r="I56" i="3" s="1"/>
  <c r="F57" i="3"/>
  <c r="I57" i="3" s="1"/>
  <c r="F47" i="3"/>
  <c r="H38" i="3"/>
  <c r="I38" i="3" s="1"/>
  <c r="H39" i="3"/>
  <c r="I39" i="3" s="1"/>
  <c r="H40" i="3"/>
  <c r="H41" i="3"/>
  <c r="H42" i="3"/>
  <c r="I42" i="3" s="1"/>
  <c r="H43" i="3"/>
  <c r="I43" i="3" s="1"/>
  <c r="H44" i="3"/>
  <c r="H45" i="3"/>
  <c r="H37" i="3"/>
  <c r="I37" i="3" s="1"/>
  <c r="F38" i="3"/>
  <c r="F39" i="3"/>
  <c r="F40" i="3"/>
  <c r="I40" i="3" s="1"/>
  <c r="F41" i="3"/>
  <c r="F42" i="3"/>
  <c r="F43" i="3"/>
  <c r="F44" i="3"/>
  <c r="F45" i="3"/>
  <c r="F37" i="3"/>
  <c r="H35" i="3"/>
  <c r="I35" i="3" s="1"/>
  <c r="I34" i="3" s="1"/>
  <c r="F35" i="3"/>
  <c r="H33" i="3"/>
  <c r="I33" i="3" s="1"/>
  <c r="I32" i="3" s="1"/>
  <c r="F33" i="3"/>
  <c r="I16" i="3"/>
  <c r="I19" i="3"/>
  <c r="I20" i="3"/>
  <c r="H15" i="3"/>
  <c r="I15" i="3" s="1"/>
  <c r="H16" i="3"/>
  <c r="H17" i="3"/>
  <c r="H18" i="3"/>
  <c r="H19" i="3"/>
  <c r="H20" i="3"/>
  <c r="H21" i="3"/>
  <c r="H22" i="3"/>
  <c r="H14" i="3"/>
  <c r="I14" i="3" s="1"/>
  <c r="F15" i="3"/>
  <c r="F16" i="3"/>
  <c r="F17" i="3"/>
  <c r="I17" i="3" s="1"/>
  <c r="F18" i="3"/>
  <c r="I18" i="3" s="1"/>
  <c r="F19" i="3"/>
  <c r="F20" i="3"/>
  <c r="F21" i="3"/>
  <c r="I21" i="3" s="1"/>
  <c r="F22" i="3"/>
  <c r="I22" i="3" s="1"/>
  <c r="F14" i="3"/>
  <c r="H10" i="3"/>
  <c r="I10" i="3" s="1"/>
  <c r="I9" i="3" s="1"/>
  <c r="F10" i="3"/>
  <c r="H7" i="3"/>
  <c r="I7" i="3" s="1"/>
  <c r="H8" i="3"/>
  <c r="I8" i="3" s="1"/>
  <c r="H6" i="3"/>
  <c r="F7" i="3"/>
  <c r="F8" i="3"/>
  <c r="F6" i="3"/>
  <c r="H68" i="2"/>
  <c r="H67" i="2"/>
  <c r="F68" i="2"/>
  <c r="I68" i="2" s="1"/>
  <c r="F67" i="2"/>
  <c r="I67" i="2" s="1"/>
  <c r="H64" i="2"/>
  <c r="H65" i="2"/>
  <c r="H63" i="2"/>
  <c r="F64" i="2"/>
  <c r="F65" i="2"/>
  <c r="F63" i="2"/>
  <c r="I63" i="2" s="1"/>
  <c r="H57" i="2"/>
  <c r="H58" i="2"/>
  <c r="H59" i="2"/>
  <c r="H60" i="2"/>
  <c r="H61" i="2"/>
  <c r="H56" i="2"/>
  <c r="F57" i="2"/>
  <c r="F58" i="2"/>
  <c r="F59" i="2"/>
  <c r="F60" i="2"/>
  <c r="F61" i="2"/>
  <c r="F56" i="2"/>
  <c r="I56" i="2" s="1"/>
  <c r="H45" i="2"/>
  <c r="H46" i="2"/>
  <c r="H47" i="2"/>
  <c r="I47" i="2" s="1"/>
  <c r="H48" i="2"/>
  <c r="H49" i="2"/>
  <c r="H50" i="2"/>
  <c r="H51" i="2"/>
  <c r="I51" i="2" s="1"/>
  <c r="H52" i="2"/>
  <c r="H53" i="2"/>
  <c r="H54" i="2"/>
  <c r="H44" i="2"/>
  <c r="I44" i="2" s="1"/>
  <c r="F45" i="2"/>
  <c r="F46" i="2"/>
  <c r="F47" i="2"/>
  <c r="F48" i="2"/>
  <c r="F49" i="2"/>
  <c r="F50" i="2"/>
  <c r="I50" i="2" s="1"/>
  <c r="F51" i="2"/>
  <c r="F52" i="2"/>
  <c r="I52" i="2" s="1"/>
  <c r="F53" i="2"/>
  <c r="F54" i="2"/>
  <c r="I54" i="2" s="1"/>
  <c r="F44" i="2"/>
  <c r="H30" i="2"/>
  <c r="H31" i="2"/>
  <c r="H32" i="2"/>
  <c r="I32" i="2" s="1"/>
  <c r="H33" i="2"/>
  <c r="H34" i="2"/>
  <c r="H35" i="2"/>
  <c r="H29" i="2"/>
  <c r="F30" i="2"/>
  <c r="F31" i="2"/>
  <c r="I31" i="2" s="1"/>
  <c r="F32" i="2"/>
  <c r="F33" i="2"/>
  <c r="F34" i="2"/>
  <c r="F35" i="2"/>
  <c r="I35" i="2" s="1"/>
  <c r="F29" i="2"/>
  <c r="I29" i="2" s="1"/>
  <c r="H22" i="2"/>
  <c r="H23" i="2"/>
  <c r="I23" i="2" s="1"/>
  <c r="H24" i="2"/>
  <c r="H25" i="2"/>
  <c r="H26" i="2"/>
  <c r="H27" i="2"/>
  <c r="I27" i="2" s="1"/>
  <c r="H21" i="2"/>
  <c r="F22" i="2"/>
  <c r="F23" i="2"/>
  <c r="F24" i="2"/>
  <c r="I24" i="2" s="1"/>
  <c r="F25" i="2"/>
  <c r="F26" i="2"/>
  <c r="I26" i="2" s="1"/>
  <c r="F27" i="2"/>
  <c r="F21" i="2"/>
  <c r="I21" i="2" s="1"/>
  <c r="H19" i="2"/>
  <c r="H18" i="2"/>
  <c r="F19" i="2"/>
  <c r="I19" i="2" s="1"/>
  <c r="F18" i="2"/>
  <c r="I18" i="2" s="1"/>
  <c r="H13" i="2"/>
  <c r="H14" i="2"/>
  <c r="H15" i="2"/>
  <c r="H16" i="2"/>
  <c r="H12" i="2"/>
  <c r="F13" i="2"/>
  <c r="F14" i="2"/>
  <c r="F15" i="2"/>
  <c r="F16" i="2"/>
  <c r="I16" i="2" s="1"/>
  <c r="F12" i="2"/>
  <c r="H7" i="2"/>
  <c r="H8" i="2"/>
  <c r="H9" i="2"/>
  <c r="H10" i="2"/>
  <c r="I10" i="2" s="1"/>
  <c r="H6" i="2"/>
  <c r="F7" i="2"/>
  <c r="F8" i="2"/>
  <c r="F9" i="2"/>
  <c r="F10" i="2"/>
  <c r="F6" i="2"/>
  <c r="H55" i="1"/>
  <c r="H56" i="1"/>
  <c r="F55" i="1"/>
  <c r="F56" i="1"/>
  <c r="H54" i="1"/>
  <c r="F54" i="1"/>
  <c r="H49" i="1"/>
  <c r="H50" i="1"/>
  <c r="H51" i="1"/>
  <c r="H52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27" i="1"/>
  <c r="I27" i="1" s="1"/>
  <c r="H25" i="1"/>
  <c r="F25" i="1"/>
  <c r="I25" i="1" s="1"/>
  <c r="I24" i="1" s="1"/>
  <c r="H21" i="1"/>
  <c r="H22" i="1"/>
  <c r="H23" i="1"/>
  <c r="H20" i="1"/>
  <c r="F21" i="1"/>
  <c r="F22" i="1"/>
  <c r="I22" i="1" s="1"/>
  <c r="F23" i="1"/>
  <c r="I23" i="1" s="1"/>
  <c r="F20" i="1"/>
  <c r="H7" i="1"/>
  <c r="H8" i="1"/>
  <c r="I8" i="1" s="1"/>
  <c r="H9" i="1"/>
  <c r="H10" i="1"/>
  <c r="H11" i="1"/>
  <c r="H12" i="1"/>
  <c r="H6" i="1"/>
  <c r="F7" i="1"/>
  <c r="F8" i="1"/>
  <c r="F9" i="1"/>
  <c r="F10" i="1"/>
  <c r="I10" i="1" s="1"/>
  <c r="F11" i="1"/>
  <c r="F12" i="1"/>
  <c r="F6" i="1"/>
  <c r="D84" i="4"/>
  <c r="H84" i="4" s="1"/>
  <c r="H83" i="4"/>
  <c r="F83" i="4"/>
  <c r="H82" i="4"/>
  <c r="I82" i="4" s="1"/>
  <c r="F82" i="4"/>
  <c r="H81" i="4"/>
  <c r="F81" i="4"/>
  <c r="I81" i="4" s="1"/>
  <c r="D80" i="4"/>
  <c r="H80" i="4" s="1"/>
  <c r="H79" i="4"/>
  <c r="F79" i="4"/>
  <c r="H76" i="4"/>
  <c r="F76" i="4"/>
  <c r="I76" i="4" s="1"/>
  <c r="H75" i="4"/>
  <c r="F75" i="4"/>
  <c r="H74" i="4"/>
  <c r="F74" i="4"/>
  <c r="I74" i="4" s="1"/>
  <c r="H73" i="4"/>
  <c r="F73" i="4"/>
  <c r="H72" i="4"/>
  <c r="F72" i="4"/>
  <c r="I72" i="4" s="1"/>
  <c r="H62" i="4"/>
  <c r="F62" i="4"/>
  <c r="H61" i="4"/>
  <c r="F61" i="4"/>
  <c r="I61" i="4" s="1"/>
  <c r="H60" i="4"/>
  <c r="F60" i="4"/>
  <c r="H59" i="4"/>
  <c r="F59" i="4"/>
  <c r="I59" i="4" s="1"/>
  <c r="H58" i="4"/>
  <c r="F58" i="4"/>
  <c r="H57" i="4"/>
  <c r="F57" i="4"/>
  <c r="I57" i="4" s="1"/>
  <c r="H56" i="4"/>
  <c r="F56" i="4"/>
  <c r="H27" i="4"/>
  <c r="F27" i="4"/>
  <c r="H26" i="4"/>
  <c r="H124" i="3"/>
  <c r="F124" i="3"/>
  <c r="I124" i="3" s="1"/>
  <c r="I123" i="3"/>
  <c r="H123" i="3"/>
  <c r="F123" i="3"/>
  <c r="H122" i="3"/>
  <c r="F122" i="3"/>
  <c r="H121" i="3"/>
  <c r="F121" i="3"/>
  <c r="H120" i="3"/>
  <c r="F120" i="3"/>
  <c r="I120" i="3" s="1"/>
  <c r="I119" i="3"/>
  <c r="H119" i="3"/>
  <c r="F119" i="3"/>
  <c r="I31" i="3"/>
  <c r="H31" i="3"/>
  <c r="F31" i="3"/>
  <c r="H30" i="3"/>
  <c r="F30" i="3"/>
  <c r="H29" i="3"/>
  <c r="F29" i="3"/>
  <c r="H28" i="3"/>
  <c r="F28" i="3"/>
  <c r="I28" i="3" s="1"/>
  <c r="I27" i="3"/>
  <c r="H27" i="3"/>
  <c r="F27" i="3"/>
  <c r="H26" i="3"/>
  <c r="I26" i="3" s="1"/>
  <c r="F26" i="3"/>
  <c r="H25" i="3"/>
  <c r="F25" i="3"/>
  <c r="I25" i="3" s="1"/>
  <c r="H24" i="3"/>
  <c r="F24" i="3"/>
  <c r="H12" i="3"/>
  <c r="F12" i="3"/>
  <c r="I12" i="3" s="1"/>
  <c r="I11" i="3" s="1"/>
  <c r="H74" i="2"/>
  <c r="F74" i="2"/>
  <c r="I74" i="2" s="1"/>
  <c r="H73" i="2"/>
  <c r="F73" i="2"/>
  <c r="H72" i="2"/>
  <c r="F72" i="2"/>
  <c r="H71" i="2"/>
  <c r="F71" i="2"/>
  <c r="H70" i="2"/>
  <c r="F70" i="2"/>
  <c r="I70" i="2" s="1"/>
  <c r="H42" i="2"/>
  <c r="F42" i="2"/>
  <c r="I42" i="2" s="1"/>
  <c r="H41" i="2"/>
  <c r="F41" i="2"/>
  <c r="H40" i="2"/>
  <c r="F40" i="2"/>
  <c r="H39" i="2"/>
  <c r="F39" i="2"/>
  <c r="I39" i="2" s="1"/>
  <c r="H38" i="2"/>
  <c r="F38" i="2"/>
  <c r="I38" i="2" s="1"/>
  <c r="H37" i="2"/>
  <c r="I37" i="2" s="1"/>
  <c r="F37" i="2"/>
  <c r="I59" i="3" l="1"/>
  <c r="I41" i="3"/>
  <c r="I36" i="3" s="1"/>
  <c r="I6" i="3"/>
  <c r="I5" i="3" s="1"/>
  <c r="I6" i="1"/>
  <c r="I9" i="1"/>
  <c r="I50" i="1"/>
  <c r="I7" i="2"/>
  <c r="I6" i="2"/>
  <c r="I71" i="2"/>
  <c r="I69" i="2" s="1"/>
  <c r="I46" i="2"/>
  <c r="I58" i="2"/>
  <c r="I14" i="2"/>
  <c r="I22" i="2"/>
  <c r="I20" i="2" s="1"/>
  <c r="I34" i="2"/>
  <c r="I33" i="2"/>
  <c r="I53" i="2"/>
  <c r="I45" i="2"/>
  <c r="I12" i="2"/>
  <c r="I13" i="2"/>
  <c r="I8" i="2"/>
  <c r="I45" i="3"/>
  <c r="I44" i="3"/>
  <c r="I65" i="2"/>
  <c r="I64" i="2"/>
  <c r="I59" i="2"/>
  <c r="I61" i="2"/>
  <c r="I60" i="2"/>
  <c r="I57" i="2"/>
  <c r="I49" i="2"/>
  <c r="I15" i="2"/>
  <c r="I30" i="2"/>
  <c r="I28" i="2" s="1"/>
  <c r="I48" i="2"/>
  <c r="I25" i="2"/>
  <c r="I49" i="1"/>
  <c r="I21" i="1"/>
  <c r="I20" i="1"/>
  <c r="I12" i="1"/>
  <c r="I55" i="1"/>
  <c r="I11" i="1"/>
  <c r="I7" i="1"/>
  <c r="I51" i="1"/>
  <c r="I56" i="1"/>
  <c r="I11" i="2"/>
  <c r="I52" i="1"/>
  <c r="I28" i="1"/>
  <c r="I26" i="1" s="1"/>
  <c r="I58" i="3"/>
  <c r="I108" i="3"/>
  <c r="I24" i="3"/>
  <c r="I54" i="1"/>
  <c r="I9" i="2"/>
  <c r="I17" i="2"/>
  <c r="I66" i="2"/>
  <c r="I13" i="3"/>
  <c r="I46" i="3"/>
  <c r="I105" i="3"/>
  <c r="I73" i="2"/>
  <c r="I30" i="3"/>
  <c r="I122" i="3"/>
  <c r="I28" i="4"/>
  <c r="I31" i="4"/>
  <c r="I30" i="4" s="1"/>
  <c r="I41" i="2"/>
  <c r="I40" i="2"/>
  <c r="I36" i="2" s="1"/>
  <c r="I72" i="2"/>
  <c r="I29" i="3"/>
  <c r="I121" i="3"/>
  <c r="I118" i="3" s="1"/>
  <c r="I56" i="4"/>
  <c r="I58" i="4"/>
  <c r="I60" i="4"/>
  <c r="I62" i="4"/>
  <c r="I79" i="4"/>
  <c r="I33" i="4"/>
  <c r="I32" i="4" s="1"/>
  <c r="I5" i="4"/>
  <c r="I46" i="4"/>
  <c r="I63" i="4"/>
  <c r="I73" i="4"/>
  <c r="I27" i="4"/>
  <c r="I75" i="4"/>
  <c r="I71" i="4" s="1"/>
  <c r="I26" i="4"/>
  <c r="I83" i="4"/>
  <c r="F80" i="4"/>
  <c r="I80" i="4" s="1"/>
  <c r="F84" i="4"/>
  <c r="I84" i="4" s="1"/>
  <c r="F14" i="1"/>
  <c r="H14" i="1"/>
  <c r="F15" i="1"/>
  <c r="H15" i="1"/>
  <c r="F16" i="1"/>
  <c r="H16" i="1"/>
  <c r="F17" i="1"/>
  <c r="H17" i="1"/>
  <c r="F18" i="1"/>
  <c r="H18" i="1"/>
  <c r="I43" i="2" l="1"/>
  <c r="I53" i="1"/>
  <c r="I19" i="1"/>
  <c r="I5" i="1"/>
  <c r="I62" i="2"/>
  <c r="I5" i="2"/>
  <c r="I55" i="2"/>
  <c r="I23" i="3"/>
  <c r="C125" i="3" s="1"/>
  <c r="I55" i="4"/>
  <c r="I78" i="4"/>
  <c r="I25" i="4"/>
  <c r="I18" i="1"/>
  <c r="I15" i="1"/>
  <c r="I14" i="1"/>
  <c r="I16" i="1"/>
  <c r="I17" i="1"/>
  <c r="C95" i="4" l="1"/>
  <c r="C78" i="2"/>
  <c r="I13" i="1"/>
  <c r="C57" i="1" s="1"/>
</calcChain>
</file>

<file path=xl/sharedStrings.xml><?xml version="1.0" encoding="utf-8"?>
<sst xmlns="http://schemas.openxmlformats.org/spreadsheetml/2006/main" count="770" uniqueCount="319">
  <si>
    <t>№</t>
  </si>
  <si>
    <t>Наименовение</t>
  </si>
  <si>
    <t>Ед.изм</t>
  </si>
  <si>
    <t>Кол-во</t>
  </si>
  <si>
    <t>Примечание</t>
  </si>
  <si>
    <t>за ед.</t>
  </si>
  <si>
    <t>за ед</t>
  </si>
  <si>
    <t>итого</t>
  </si>
  <si>
    <t>130-23-АС1</t>
  </si>
  <si>
    <t>Металлоконструкции</t>
  </si>
  <si>
    <t>Окраска металлоконструкций</t>
  </si>
  <si>
    <t>Пескоструйная обработка поверхности</t>
  </si>
  <si>
    <t>Обезжирование поверхности</t>
  </si>
  <si>
    <t>Обеспыливание поверхности</t>
  </si>
  <si>
    <t>Устройство грунтовки ГФ-021 
в 1 слой</t>
  </si>
  <si>
    <t xml:space="preserve">Устройство огнезащитной краски по металлу </t>
  </si>
  <si>
    <t>м2</t>
  </si>
  <si>
    <t>м3</t>
  </si>
  <si>
    <t>кг</t>
  </si>
  <si>
    <t>Устройство перегородки</t>
  </si>
  <si>
    <t>Устройство противопожарной перегородки «Knauf» С112 с двухслойной обшивкой с каждой стороны</t>
  </si>
  <si>
    <t>шт</t>
  </si>
  <si>
    <t>м</t>
  </si>
  <si>
    <t>130-23-АС2</t>
  </si>
  <si>
    <t>Демонтаж существующего слоя пола толщиной 400 мм</t>
  </si>
  <si>
    <t>Забивка свай 200х200 длинной 3 метра под домкраты</t>
  </si>
  <si>
    <t>Устройство бетонной подготовки из бетона В7,5 100 мм</t>
  </si>
  <si>
    <t>Устройство монолитных ЖБ фундаментов из бетон кл. В25, W4, F 50 под домкраты</t>
  </si>
  <si>
    <t>Арматура А500</t>
  </si>
  <si>
    <t>Анкеры</t>
  </si>
  <si>
    <t>Отделка сборочного цеха</t>
  </si>
  <si>
    <t>Зачистка поверхности</t>
  </si>
  <si>
    <t>Грунтовка</t>
  </si>
  <si>
    <t>шпаклевка цементная</t>
  </si>
  <si>
    <t xml:space="preserve">грунтовка </t>
  </si>
  <si>
    <t>акриловая краска в 2 слоя</t>
  </si>
  <si>
    <t>130-23-АС3</t>
  </si>
  <si>
    <t>Фундаменты под домкраты 20 шт</t>
  </si>
  <si>
    <t>Перегородки гипсокартонные типа С112 комплексной системы Кнауф толщиной 100 мм с облицовкой 2мя листами ГКЛ (12,5) со звукоизолирующим слоем из минераловатных плит Лайтс Баттс толщиной 50 мм</t>
  </si>
  <si>
    <t>Устройство подвесного  потолка системы «Амстронг»</t>
  </si>
  <si>
    <t>Устройство подвесного потолка системы «Кнауф-акустика»</t>
  </si>
  <si>
    <t xml:space="preserve">Устройство реечного алюминиевого потолка </t>
  </si>
  <si>
    <t>Затирка бетонной поверхности перекрытия перед устройством потолка</t>
  </si>
  <si>
    <t>Окраска потолка силикатной краской за 2 раза</t>
  </si>
  <si>
    <t>Грунтовка поверхностей перед окрашиванием</t>
  </si>
  <si>
    <t>Устройство перегородок</t>
  </si>
  <si>
    <t>Отделка потолков помещений</t>
  </si>
  <si>
    <t>Штукатурка поверхностей (улучшенная) с подготовкой поверхности к щтукатурке</t>
  </si>
  <si>
    <t>Отделка стен помещений</t>
  </si>
  <si>
    <t xml:space="preserve">Обшивка колонны гипсокартоном ГКЛ толщиной 12,5 мм в 2 слоя </t>
  </si>
  <si>
    <t xml:space="preserve">Обшивка колонны гипсокартоном ГКЛВ толщиной 12,5 мм в 2 слоя </t>
  </si>
  <si>
    <t>Окраска стен водоэмульсионной краской(улучшенная) за 2 раза с подготовкой поверхности к окраске</t>
  </si>
  <si>
    <t>Облицовка стен керамической глазированной плиткой</t>
  </si>
  <si>
    <t xml:space="preserve">Оклейка стен обоями под покраску </t>
  </si>
  <si>
    <t>Окраска стен акриловой краской(улучшенная) за 2 раза с грунтовкой</t>
  </si>
  <si>
    <t xml:space="preserve"> Окраска стен силикатной краской за 2 раза с грунтовкой</t>
  </si>
  <si>
    <t>130-23-АС4</t>
  </si>
  <si>
    <t>Устройство эмали ПФ 115 в 2 слоя</t>
  </si>
  <si>
    <t>Отделка оконного проема</t>
  </si>
  <si>
    <t>Грунтовка поверхности</t>
  </si>
  <si>
    <t xml:space="preserve">Штукатурка кирпичной кладки </t>
  </si>
  <si>
    <t>Шпатлевка поверхности</t>
  </si>
  <si>
    <t xml:space="preserve">Окраска стен водоэмульсионной краской(улучшенная) за 2 раза </t>
  </si>
  <si>
    <t>Окраска фасадной краской за 2 раза с наружной стороны здания</t>
  </si>
  <si>
    <t>Фундаментная плита наружной установки под воздухосборник и компрессоры</t>
  </si>
  <si>
    <t>Разработка грунта в котловане зкскаватором с ковшом емкю 0,65 м3</t>
  </si>
  <si>
    <t>Доработка вручную</t>
  </si>
  <si>
    <t>Уплотнение грунта основания</t>
  </si>
  <si>
    <t>Обратная засыпка грунтом экскаваторм с ковшом емкю 0,65 м3 и послойное уплотнение слоями 20-30 см до объемного веса 1,7 т/м3 (с погрузкой, отвозкой и привозкой на 1 км)</t>
  </si>
  <si>
    <t>Обратная засыпка вручную</t>
  </si>
  <si>
    <t>Фундаментная плита</t>
  </si>
  <si>
    <t>Устройство монолитной железобетонной фундаментной плиты из бетона кл. В25 F200 W6</t>
  </si>
  <si>
    <t>Бетон кл. В25 F200 W6</t>
  </si>
  <si>
    <t>Армирование фундаментной плиты</t>
  </si>
  <si>
    <t xml:space="preserve">Арматура д. 12 А400 </t>
  </si>
  <si>
    <t>Устройство бетонной подготовки  из бетона В10. марки М100 для фундаментной плиты ФП-1</t>
  </si>
  <si>
    <t>Бетон В10</t>
  </si>
  <si>
    <t>т</t>
  </si>
  <si>
    <t>ИТОГО по КП</t>
  </si>
  <si>
    <t>Условия по авансированию на материалы</t>
  </si>
  <si>
    <t>Условия по авансированию на оборудование</t>
  </si>
  <si>
    <t>Условия по авансированию на мобилизацию</t>
  </si>
  <si>
    <t>-</t>
  </si>
  <si>
    <t>Стоимость работ, руб с УСН</t>
  </si>
  <si>
    <t>Стоимость материалов, руб с УСН</t>
  </si>
  <si>
    <t>Итого, руб с УСН</t>
  </si>
  <si>
    <t>Монтаж фахверковых стоек массой до 1,0 т, в том числе:</t>
  </si>
  <si>
    <t>Профили стальные гнутые замкнутые квадратные 200х6 сталь марки С245</t>
  </si>
  <si>
    <t>Профили стальные гнутые замкнутые квадратные 100х4</t>
  </si>
  <si>
    <t>Уголки стальные горячекатаные 75х6 сталь марки С245</t>
  </si>
  <si>
    <t>Профили стальные гнутые замкнутые квадратные 100х4 сталь марки С245</t>
  </si>
  <si>
    <t>Листовая сталь марки С245</t>
  </si>
  <si>
    <t>Монтаж распорок, ригелей, в том числе:</t>
  </si>
  <si>
    <t>т.</t>
  </si>
  <si>
    <t>Крепление металлоконструкций</t>
  </si>
  <si>
    <t>Химический анкер, шпилька М16х190</t>
  </si>
  <si>
    <t>Распорный анкер типа Hilti HSA M12х115</t>
  </si>
  <si>
    <t>Распорный анкер типа Hilti HSA M10х83</t>
  </si>
  <si>
    <t>Распорный анкер типа Hilti HSA M6х50</t>
  </si>
  <si>
    <t>шт.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</si>
  <si>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</si>
  <si>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</si>
  <si>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Монтаж стеновых сэндвич-панелей «Металл Профиль» МП ТСП-Z-100-1000-Г-Г-МВ</t>
  </si>
  <si>
    <t>Стеновые сэндвич-панели «Металл Профиль» МП ТСП-Z-100-1000-Г-Г-МВ</t>
  </si>
  <si>
    <t>Устройство фасонных элементов из оцинкованной стали с полимерным покрытием t=0,5 мм</t>
  </si>
  <si>
    <t>Оцинкованная сталь с полимерным покрытием t=0,5 мм</t>
  </si>
  <si>
    <t>Устройство фасонных элементов из оцинкованной стали t=2,0 мм</t>
  </si>
  <si>
    <t>Оцинкованная сталь с полимерным покрытием t=0,2 мм</t>
  </si>
  <si>
    <t>Устройство мин. ваты толщиной 20мм</t>
  </si>
  <si>
    <t>Минеральная вата</t>
  </si>
  <si>
    <t>Устройство силиконового герметика</t>
  </si>
  <si>
    <t>Герметик силиконовый (0,195 кг/м.п.)</t>
  </si>
  <si>
    <t>Устройство уплотнительной терморазделяющей полосы</t>
  </si>
  <si>
    <t>Герметик силиконовый (0,78 кг/м.п.)</t>
  </si>
  <si>
    <t>Шнур пенополиэтиленовый теплоизоляционный прокладочный</t>
  </si>
  <si>
    <t>Саморез 5.5х135мм с EPDM-прокладкой</t>
  </si>
  <si>
    <t>Саморез 5.5х32 с EPDM-прокладкой</t>
  </si>
  <si>
    <t>Пружинный анкер «Spike» 4.8х140мм с шайбой А14</t>
  </si>
  <si>
    <t>Анкерный дюбель 8х80</t>
  </si>
  <si>
    <t>Анкерный дюбель 6х60</t>
  </si>
  <si>
    <t>Анкерный дюбель 6х30</t>
  </si>
  <si>
    <t>Заклепка 3.2х8</t>
  </si>
  <si>
    <t>Гипсокартон огнестойкий</t>
  </si>
  <si>
    <t>Профиль направляющий</t>
  </si>
  <si>
    <t>Профиль стоечный</t>
  </si>
  <si>
    <t>Материалы теплоизоляционные из минеральных волокон</t>
  </si>
  <si>
    <t>м.п.</t>
  </si>
  <si>
    <t>Устройство бетонного плинтуса</t>
  </si>
  <si>
    <t>Устройство плинтуса из бетона кл. В25</t>
  </si>
  <si>
    <t>Шлифовка бетонной поверхности</t>
  </si>
  <si>
    <t>Арматура Ш10А500С</t>
  </si>
  <si>
    <t>п.м.</t>
  </si>
  <si>
    <t>Заполнение проемов</t>
  </si>
  <si>
    <t>Дверь противопожарная 2100х1500 EI-30 двупольная, внутренняя глухая, с доводчиком</t>
  </si>
  <si>
    <t>Дверь противопожарная 2100х1200 EI-30 правая, внутренняя глухая, с доводчиком</t>
  </si>
  <si>
    <t>Ворота откатные противопожарные 8000х5000h EI-30</t>
  </si>
  <si>
    <t>Ворота распашные стальные утепленные 4000х5000h с калиткой</t>
  </si>
  <si>
    <t>Ворота распашные стальные утепленные 4500х5000h с калиткой</t>
  </si>
  <si>
    <t>Устройство перемычек</t>
  </si>
  <si>
    <t>Устройство монолитных железобетонных перемычек из бетона кл. В25, W4, F100</t>
  </si>
  <si>
    <t>Арматура А240</t>
  </si>
  <si>
    <t>Кладка из кирпича на растворе М150 КР-р-по 250х120х65/1НФ/150/2,0/100/ГОСТ 530-2012</t>
  </si>
  <si>
    <t>Штукатурка улучшенная цементная</t>
  </si>
  <si>
    <t>Подстилающий слой пола вокруг ж/д путей</t>
  </si>
  <si>
    <t>Устройство монолитного железобетонного подстилающего слоя пола из бетона кл. В25, W4, F50 толщиной 150 мм</t>
  </si>
  <si>
    <t>Арматура ⌀8 А500</t>
  </si>
  <si>
    <t>Полы сборочного цеха и компрессорной</t>
  </si>
  <si>
    <t>Очищение поверхности пола</t>
  </si>
  <si>
    <t>Грунтовка праймером Технониколь 01</t>
  </si>
  <si>
    <t>Монтаж гидроизоляции Техноэласт Мост в 1 слой</t>
  </si>
  <si>
    <t>Устройство монолитного железобетонного пола из бетона кл. В25 толщиной 80 мм</t>
  </si>
  <si>
    <t>Затирка поверхности с использованием порошкового упрочнителя по типу Duracor</t>
  </si>
  <si>
    <t>Устройство швов</t>
  </si>
  <si>
    <t>Полы сварочного цеха</t>
  </si>
  <si>
    <t>. Устройство монолитного железобетонного пола из жаропрочного бетона (на высокоглиноземистом цементе с шамотным заполнителем) кл. В25 толщиной 80 мм</t>
  </si>
  <si>
    <t>Кабельные лотки</t>
  </si>
  <si>
    <t>Устройство монолитных железобетонных лотков из бетона кл. В25, W4, F50</t>
  </si>
  <si>
    <t>Монтаж стальных крышек каналов:</t>
  </si>
  <si>
    <t>Чечевица 6 мм</t>
  </si>
  <si>
    <t>Полоса 60х6</t>
  </si>
  <si>
    <t>Покрытие крышек грунтовкой ГФ-021 (2 слоя) и эмалью ПФ-115 (2 слоя). Общая толщина не менее 80 мкм</t>
  </si>
  <si>
    <t>Ремонт примыкания кровли к проходкам труб</t>
  </si>
  <si>
    <t>Техноэласт ЭПП</t>
  </si>
  <si>
    <t>Цементный раствор М150</t>
  </si>
  <si>
    <t>Обжимной хомут</t>
  </si>
  <si>
    <t>Юбка из металла</t>
  </si>
  <si>
    <t>Герметик</t>
  </si>
  <si>
    <t>Ремонт примыкания кровли к фонарю</t>
  </si>
  <si>
    <t>Прижимная рейка</t>
  </si>
  <si>
    <t>Ремонт кровли</t>
  </si>
  <si>
    <t xml:space="preserve"> </t>
  </si>
  <si>
    <t>Отделка колонн в состав по типу стен</t>
  </si>
  <si>
    <t>Отделка ферм в состав по типу стен</t>
  </si>
  <si>
    <t>Отделка плит покрытия в состав по типу стен</t>
  </si>
  <si>
    <t>Устройство фахверка</t>
  </si>
  <si>
    <t>Швеллер гнутый 160х80х4</t>
  </si>
  <si>
    <t>Уголок 75х5</t>
  </si>
  <si>
    <t>Листовая сталь t10 C245</t>
  </si>
  <si>
    <t>Устройство сэндвич-панелей</t>
  </si>
  <si>
    <t>Сэндвич-панель толщиной 80мм, с утеплителем из минеральной ваты плотностью не менее 90 кг/м3 и облицовка из рулонной оцинкованной стали, пределом огнестойкости не менее EI 45</t>
  </si>
  <si>
    <t>Полы</t>
  </si>
  <si>
    <t>Бетон класса В25 толщиной до 100мм</t>
  </si>
  <si>
    <t>Арматура d6 А500С</t>
  </si>
  <si>
    <t>Керамогранитная плитка</t>
  </si>
  <si>
    <t>Напольная керамическая плитка</t>
  </si>
  <si>
    <t>ГОСТ 13996-2019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</si>
  <si>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</si>
  <si>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</si>
  <si>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</si>
  <si>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Керамогранитная плитка с шероховатой поверхностью</t>
  </si>
  <si>
    <t>Наливной пол толщиной до 45мм армированный сеткой d4 В500 100х100</t>
  </si>
  <si>
    <t>Установка противопожарных окон</t>
  </si>
  <si>
    <t>Оконные блоки из алюминиевых комбинированных профилей, противопожарный EI30, с двухкамерным стеклопакетом (4М1-10-4М1-14-4М1), без открывания, шумоизоляционный, антивандальные плёнки с двух сторон, 1960х1450 (h)</t>
  </si>
  <si>
    <t>Оконные блоки из алюминиевых комбинированных профилей, с двухкамерным стеклопакетом (4М1-10-4М1-14-4М1), без открывания, шумоизоляционный, антивандальные плёнки с двух сторон, 1460х1050 (h)</t>
  </si>
  <si>
    <t>Установка внутренних окон</t>
  </si>
  <si>
    <t>Установка противопожарных дверей</t>
  </si>
  <si>
    <t xml:space="preserve">Дверь противопожарная EI 30, правая внутренняя, однопольная распашная, металлическая, с остеклением 400х800 (h), низ остекления на высоте 1000 мм от уровня пола 900х2100(h)
</t>
  </si>
  <si>
    <t>Дверь противопожарная EI 30, внутренняя, двупольная, с доводчиком металлическая, с остеклением 400х800 (h), низ остекления на высоте 1000 мм от уровня пола 1200х2100(h)</t>
  </si>
  <si>
    <t>ДПВ Г Бпр Оп Пр 2100х900</t>
  </si>
  <si>
    <t>ДПВ Г Бпр Оп Л 2100х900</t>
  </si>
  <si>
    <t>ДПВ О Бпр Дп 2100х1200 с доводчиком</t>
  </si>
  <si>
    <t>ДПВ О Дп Двз 2100х1200 с доводчиком</t>
  </si>
  <si>
    <t>ДПВ Г Бпр Оп Пр 2100х700</t>
  </si>
  <si>
    <t>ДПВ Г Бпр Оп Л 2100х700</t>
  </si>
  <si>
    <t>ДПВ Г Бпр Оп Лр 2100х800</t>
  </si>
  <si>
    <t>Лестничная клетка</t>
  </si>
  <si>
    <t>Газобетонные блоки 250х250х625мм</t>
  </si>
  <si>
    <t>Клей для газоблоков</t>
  </si>
  <si>
    <t>Опорные подушки ОП-1</t>
  </si>
  <si>
    <t>Перемычки 3ПБ 16-37 П</t>
  </si>
  <si>
    <t>Бетон класса В20 F50 W4</t>
  </si>
  <si>
    <t>Арматура d10 А500С</t>
  </si>
  <si>
    <t>Арматура d10 А240</t>
  </si>
  <si>
    <t>Перфорированная монтаная лента 60х2,0</t>
  </si>
  <si>
    <t>Сетка кладочная 50х50х3 Вр1</t>
  </si>
  <si>
    <t>Дюбель 6х60</t>
  </si>
  <si>
    <t>Дюбель по газобетону</t>
  </si>
  <si>
    <t>Перекрытие лестничной клетки</t>
  </si>
  <si>
    <t>Швеллер стальной горячекатаный 22П С245</t>
  </si>
  <si>
    <t>Листовая сталь t12 C245</t>
  </si>
  <si>
    <t>Химический анкер, шпилька М16х165</t>
  </si>
  <si>
    <t>Химический анкер, шпилька М12х120</t>
  </si>
  <si>
    <t>Распорный анкер типа Hilti HSA M10x83</t>
  </si>
  <si>
    <t>Кровельные сэндвич-панели МП ТСП-К-100-1000-К-Г-МВ</t>
  </si>
  <si>
    <t>Фасонные элементы из оцинкованной стали с полимерным покрытием t=0,5 мм</t>
  </si>
  <si>
    <t>Огнестойкий герметик</t>
  </si>
  <si>
    <t>Уплотнительная терморазделяющая полоса</t>
  </si>
  <si>
    <t>Заклепка 3,2х8</t>
  </si>
  <si>
    <t>Устройство лестничных маршей</t>
  </si>
  <si>
    <t>Труба стальная электросварная прямошовная d45х3</t>
  </si>
  <si>
    <t>Труба стальная электросварная прямошовная d25х2.5</t>
  </si>
  <si>
    <t>Ступень ЛС12</t>
  </si>
  <si>
    <t>Бетон класса В20 F100 W4</t>
  </si>
  <si>
    <t>Устройство перекрытия</t>
  </si>
  <si>
    <t>Арматурная сетка 5В500С 100х100</t>
  </si>
  <si>
    <t>Профнастил Н75-750-0.8</t>
  </si>
  <si>
    <t>Устройство металлических колонн</t>
  </si>
  <si>
    <t>Листовая сталь t6 C245</t>
  </si>
  <si>
    <t>Устройство металлической лестницы</t>
  </si>
  <si>
    <t>Листовая сталь t4 C245</t>
  </si>
  <si>
    <t>Лист стальной с чечевичным рифлением 4мм</t>
  </si>
  <si>
    <t>Пол АБК</t>
  </si>
  <si>
    <t>Бетон класса В25 толщиной до 50мм</t>
  </si>
  <si>
    <t>Арматура d12 А500С</t>
  </si>
  <si>
    <t>Арматура d8 А500С</t>
  </si>
  <si>
    <t>АБК</t>
  </si>
  <si>
    <t>Демонтажные работы</t>
  </si>
  <si>
    <t>Частичный демонтаж крестовых связей в АБК на двух этажах из уголков 90х6 в осях Б-В/24; Б-В/27; Б-В/32-33 (кроме связей в осях Б-В/28-29) (с погрузкой на автотранспорт с помощью автокрана и отвозкой к месту утилизации на 1 км)</t>
  </si>
  <si>
    <t>Демонтаж сэндвич-панелей 60мм в осях В-Б/3 и 24-32</t>
  </si>
  <si>
    <t>Лист 10 мм С245</t>
  </si>
  <si>
    <t>Устройство сэндвич панелей</t>
  </si>
  <si>
    <t>Сэндвич панель толщиной 80мм, с утеплителем из минеральной ваты плотностью не менее 90 кг/м3 и облицовка из рулонной оцинкованной стали, пределом огнестойкости не менее EI 45</t>
  </si>
  <si>
    <t>Устройство отверстий под воздуховоды</t>
  </si>
  <si>
    <t>Круглое d=500мм</t>
  </si>
  <si>
    <t>Квадратное 600х900</t>
  </si>
  <si>
    <t>Обрамление отверстия уголком 75х5</t>
  </si>
  <si>
    <t>Устройство металлического каркаса</t>
  </si>
  <si>
    <t>Монтаж металлических колонн массой до 0,2 т, в том числе:</t>
  </si>
  <si>
    <t>Труба квадратного сечения 120х4 из стали марки С245</t>
  </si>
  <si>
    <t>Листовая сталь толщ. 8 мм марки С245</t>
  </si>
  <si>
    <t>Листовая сталь толщ. 12 мм марки С245</t>
  </si>
  <si>
    <t>Монтаж балок массой более 0,1 т, в том числе</t>
  </si>
  <si>
    <t>Двутавр 20 Б1 из стали марки С245</t>
  </si>
  <si>
    <t>Монтаж ригелей массой более 0,1 т в том числе</t>
  </si>
  <si>
    <t>трубы квадратного 100х4 сечения С245</t>
  </si>
  <si>
    <t>Монтаж прогонов массой более 0,1 т в том числе:</t>
  </si>
  <si>
    <t>Профиль из гнутого швеллера 24 С245</t>
  </si>
  <si>
    <t>Листовая сталь толщ. 4 мм марки С245</t>
  </si>
  <si>
    <t>Монтаж фахверковых стоек массой более 0,1 т в том числе:</t>
  </si>
  <si>
    <t>листовая сталь толщ. 12 мм марки С245</t>
  </si>
  <si>
    <t>Устройство металлических деталей крепления массой до 0,1 т в том числе:</t>
  </si>
  <si>
    <t>уголки стальные равнополочные 100х10</t>
  </si>
  <si>
    <t>уголки стальные равнополочные 100х7</t>
  </si>
  <si>
    <t>уголки стальные равнополочные 75х6</t>
  </si>
  <si>
    <t>Крепление мк с помощью анкер шпильки HSТ М12/115 мм фирмы Hilti</t>
  </si>
  <si>
    <t>Крепление мк с помощью болтов М16</t>
  </si>
  <si>
    <t>Устройство стен</t>
  </si>
  <si>
    <t>Монтаж стеновых сэндвич-панелей с минераловатным утеплителем толщиной 100 мм с комплектующими</t>
  </si>
  <si>
    <t>Установка внутренней металлической противопожарной однопольной двери для проема 1000х2400(h)</t>
  </si>
  <si>
    <t>Установка металлической жалюжийной решетки ЖР-1 массой до 0,1 т</t>
  </si>
  <si>
    <t>Устройство покрытия</t>
  </si>
  <si>
    <t>Монтаж кровельных сэндвич-панелей с минераловатным утеплителем толщиной 100 мм с комплектующими размером 4,14х1,0</t>
  </si>
  <si>
    <t>Устройство фасонных элементов плит покрытия и стеновых панелей из оцинкованной стали t=0,6 мм</t>
  </si>
  <si>
    <t>Крепление фасонных элементов самонарезающими винтами ϕ4,2х19</t>
  </si>
  <si>
    <t>Заделка швов мин. ватой</t>
  </si>
  <si>
    <t>Устройство фасонных элементов крепления стеновых панелей к основанию из оцинкованной стали t=0,6 мм</t>
  </si>
  <si>
    <t>Крепление фасонных элементов самонарезающими винтами ϕ4,2х32</t>
  </si>
  <si>
    <t>Устройство фасонных элементов обрамления дверного проема из оцинкованной стали t=0,6 мм</t>
  </si>
  <si>
    <t>Оконный проем в осях А/32-33 на отм. +7,600</t>
  </si>
  <si>
    <t>Демонтаж существующих оконных блоков из ПВХ-профилей</t>
  </si>
  <si>
    <t>Заделка оконного проема кирпичем М100 на растворе М75, низ проема на отм. +7,600 Расход раствора М75</t>
  </si>
  <si>
    <t>Арматура ϕ8 АIII ( А400), l=0,7 м</t>
  </si>
  <si>
    <t>Лист 10 х250, l700</t>
  </si>
  <si>
    <t>Шпилька М16, l=350</t>
  </si>
  <si>
    <t>Гайка М16</t>
  </si>
  <si>
    <t>Шайба 16</t>
  </si>
  <si>
    <t>Анкер-шпмлька HST M16 х140/25</t>
  </si>
  <si>
    <t>Устройство отверстия под жалюзийные решетки в осях 33/ А1- А2</t>
  </si>
  <si>
    <t>Пробивка отверстия размером 1,5 х4,0 м на отм. +2,500 (низ отверстия) в существующей кирпичной стене толщиной 520 мм</t>
  </si>
  <si>
    <t>Пробивка ниш в существующей кирпичной стене для устройства проема размером 4,0 х1,5h м</t>
  </si>
  <si>
    <t>Металлоконструкции для обрамления проема весом до 0,1 т</t>
  </si>
  <si>
    <t>Пробивка проема</t>
  </si>
  <si>
    <t>Раствор цементно-песчаный М50</t>
  </si>
  <si>
    <t>Очистка металлоконструкций от пыли, окалины, обеспылить и обезжирить</t>
  </si>
  <si>
    <t>Покраска металлоконструкций эмалью ПФ-115 за 2 раза по 2- м слоям грунтовки ГФ-021 -грунтовка ГФ-021 -эмаль ПФ-115</t>
  </si>
  <si>
    <t>Лишний грунт</t>
  </si>
  <si>
    <t>Ограждение</t>
  </si>
  <si>
    <t>Установка металлических оцинкованных панелей шириной 2500 мм и высотой 2130 мм с полимерным покрытием зеленого цвета, фирмы ОАО «Солнечногорский завод металлических сеток Лепсе» или аналог</t>
  </si>
  <si>
    <t>Установка металлических оцинкованных панелей шириной 3000 мм и высотой 2130 мм с полимерным покрытием зеленого цвета</t>
  </si>
  <si>
    <t>Установка металлических оцинкованных опорных столбов 60х60 мм высотой 2200 мм с полимерным покрытием зеленого цвета</t>
  </si>
  <si>
    <t>Установка металлических калиток шириной 1000 мм и высотой 2000 мм с заполнением вертикальным металлическим профилем с полимерным покрытием зеленого цвета</t>
  </si>
  <si>
    <t>Комплект крепления № 3 хомут 60х60 промежуточный</t>
  </si>
  <si>
    <t>компл.</t>
  </si>
  <si>
    <t>Полоса -8х200, l=200</t>
  </si>
  <si>
    <t>Полоса -8х200, l=130</t>
  </si>
  <si>
    <t>Анкер-шуруп HILTI HUS3-H M10x90</t>
  </si>
  <si>
    <t>КП от 04.07.23 Техностиль</t>
  </si>
  <si>
    <t>КП ООО Компания Гефест</t>
  </si>
  <si>
    <t>КП Дорхан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</si>
</sst>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sz val="12"/>
      <color rgb="FF92D050"/>
      <name val="Calibri"/>
      <family val="2"/>
      <charset val="204"/>
      <scheme val="minor"/>
    </font>
    <font>
      <b/>
      <sz val="12"/>
      <color rgb="FF92D05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4" fontId="1" fillId="0" borderId="0" xfId="0" applyNumberFormat="1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1" fillId="0" borderId="1" xfId="0" applyFont="1" applyBorder="1" applyAlignment="1">
      <alignment vertical="center" wrapText="1"/>
    </xf>
    <xf numFmtId="4" fontId="0" fillId="0" borderId="0" xfId="0" applyNumberFormat="1"/>
    <xf numFmtId="4" fontId="1" fillId="0" borderId="0" xfId="0" applyNumberFormat="1" applyFont="1"/>
    <xf numFmtId="4" fontId="1" fillId="4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/>
    <xf numFmtId="4" fontId="2" fillId="2" borderId="1" xfId="0" applyNumberFormat="1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vertical="center" wrapText="1"/>
    </xf>
    <xf numFmtId="4" fontId="0" fillId="0" borderId="0" xfId="0" applyNumberFormat="1" applyAlignment="1">
      <alignment vertic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4" borderId="2" xfId="0" applyNumberFormat="1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4" fontId="1" fillId="4" borderId="4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4" fontId="1" fillId="0" borderId="4" xfId="0" applyNumberFormat="1" applyFont="1" applyBorder="1" applyAlignment="1">
      <alignment vertical="center"/>
    </xf>
    <xf numFmtId="4" fontId="1" fillId="4" borderId="2" xfId="0" applyNumberFormat="1" applyFont="1" applyFill="1" applyBorder="1" applyAlignment="1">
      <alignment vertical="center" wrapText="1"/>
    </xf>
    <xf numFmtId="4" fontId="1" fillId="4" borderId="3" xfId="0" applyNumberFormat="1" applyFont="1" applyFill="1" applyBorder="1" applyAlignment="1">
      <alignment vertical="center" wrapText="1"/>
    </xf>
    <xf numFmtId="4" fontId="1" fillId="4" borderId="4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topLeftCell="A7" zoomScale="70" zoomScaleNormal="70" workbookViewId="0">
      <selection activeCell="V30" sqref="V30"/>
    </sheetView>
  </sheetViews>
  <sheetFormatPr defaultColWidth="9.109375" defaultRowHeight="15.6" x14ac:dyDescent="0.3"/>
  <cols>
    <col min="1" max="1" width="7.88671875" style="14" customWidth="1"/>
    <col min="2" max="2" width="108.6640625" style="13" bestFit="1" customWidth="1"/>
    <col min="3" max="3" width="10.6640625" style="19" customWidth="1"/>
    <col min="4" max="4" width="10.6640625" style="16" customWidth="1"/>
    <col min="5" max="7" width="15.6640625" style="49" customWidth="1"/>
    <col min="8" max="8" width="18.33203125" style="49" customWidth="1"/>
    <col min="9" max="9" width="18.33203125" style="16" customWidth="1"/>
    <col min="10" max="10" width="18.5546875" style="19" bestFit="1" customWidth="1"/>
    <col min="11" max="16384" width="9.109375" style="13"/>
  </cols>
  <sheetData>
    <row r="1" spans="1:10" x14ac:dyDescent="0.3">
      <c r="A1" s="58" t="s">
        <v>0</v>
      </c>
      <c r="B1" s="58" t="s">
        <v>1</v>
      </c>
      <c r="C1" s="62" t="s">
        <v>2</v>
      </c>
      <c r="D1" s="61" t="s">
        <v>3</v>
      </c>
      <c r="E1" s="61" t="s">
        <v>83</v>
      </c>
      <c r="F1" s="61"/>
      <c r="G1" s="63" t="s">
        <v>84</v>
      </c>
      <c r="H1" s="63"/>
      <c r="I1" s="61" t="s">
        <v>85</v>
      </c>
      <c r="J1" s="62" t="s">
        <v>4</v>
      </c>
    </row>
    <row r="2" spans="1:10" x14ac:dyDescent="0.3">
      <c r="A2" s="58"/>
      <c r="B2" s="58"/>
      <c r="C2" s="62"/>
      <c r="D2" s="61"/>
      <c r="E2" s="40" t="s">
        <v>5</v>
      </c>
      <c r="F2" s="40" t="s">
        <v>7</v>
      </c>
      <c r="G2" s="40" t="s">
        <v>6</v>
      </c>
      <c r="H2" s="40" t="s">
        <v>7</v>
      </c>
      <c r="I2" s="61"/>
      <c r="J2" s="62"/>
    </row>
    <row r="3" spans="1:10" x14ac:dyDescent="0.3">
      <c r="A3" s="37"/>
      <c r="B3" s="37"/>
      <c r="C3" s="41"/>
      <c r="D3" s="40"/>
      <c r="E3" s="40"/>
      <c r="F3" s="40"/>
      <c r="G3" s="40"/>
      <c r="H3" s="40"/>
      <c r="I3" s="40"/>
      <c r="J3" s="41"/>
    </row>
    <row r="4" spans="1:10" x14ac:dyDescent="0.3">
      <c r="A4" s="60" t="s">
        <v>8</v>
      </c>
      <c r="B4" s="60"/>
      <c r="C4" s="60"/>
      <c r="D4" s="60"/>
      <c r="E4" s="60"/>
      <c r="F4" s="60"/>
      <c r="G4" s="60"/>
      <c r="H4" s="60"/>
      <c r="I4" s="60"/>
      <c r="J4" s="60"/>
    </row>
    <row r="5" spans="1:10" x14ac:dyDescent="0.3">
      <c r="A5" s="58" t="s">
        <v>9</v>
      </c>
      <c r="B5" s="58"/>
      <c r="C5" s="29"/>
      <c r="D5" s="31"/>
      <c r="E5" s="31"/>
      <c r="F5" s="31"/>
      <c r="G5" s="31"/>
      <c r="H5" s="31"/>
      <c r="I5" s="31">
        <f>SUM(I6:I12)</f>
        <v>6912235.46</v>
      </c>
      <c r="J5" s="29"/>
    </row>
    <row r="6" spans="1:10" x14ac:dyDescent="0.3">
      <c r="A6" s="22"/>
      <c r="B6" s="27" t="s">
        <v>86</v>
      </c>
      <c r="C6" s="5" t="s">
        <v>93</v>
      </c>
      <c r="D6" s="6">
        <v>12.71</v>
      </c>
      <c r="E6" s="6"/>
      <c r="F6" s="6">
        <f>D6*E6</f>
        <v>0</v>
      </c>
      <c r="G6" s="78">
        <v>335526</v>
      </c>
      <c r="H6" s="6">
        <f>D6*G6</f>
        <v>4264535.46</v>
      </c>
      <c r="I6" s="6">
        <f>F6+H6</f>
        <v>4264535.46</v>
      </c>
      <c r="J6" s="5" t="s">
        <v>82</v>
      </c>
    </row>
    <row r="7" spans="1:10" x14ac:dyDescent="0.3">
      <c r="A7" s="22"/>
      <c r="B7" s="27" t="s">
        <v>87</v>
      </c>
      <c r="C7" s="5" t="s">
        <v>93</v>
      </c>
      <c r="D7" s="6">
        <v>7.27</v>
      </c>
      <c r="E7" s="6"/>
      <c r="F7" s="6">
        <f t="shared" ref="F7:F12" si="0">D7*E7</f>
        <v>0</v>
      </c>
      <c r="G7" s="78">
        <v>192000</v>
      </c>
      <c r="H7" s="6">
        <f t="shared" ref="H7:H12" si="1">D7*G7</f>
        <v>1395840</v>
      </c>
      <c r="I7" s="6">
        <f t="shared" ref="I7:I12" si="2">F7+H7</f>
        <v>1395840</v>
      </c>
      <c r="J7" s="5" t="s">
        <v>82</v>
      </c>
    </row>
    <row r="8" spans="1:10" x14ac:dyDescent="0.3">
      <c r="A8" s="22"/>
      <c r="B8" s="27" t="s">
        <v>90</v>
      </c>
      <c r="C8" s="5" t="s">
        <v>93</v>
      </c>
      <c r="D8" s="6">
        <v>1.92</v>
      </c>
      <c r="E8" s="6"/>
      <c r="F8" s="6">
        <f t="shared" si="0"/>
        <v>0</v>
      </c>
      <c r="G8" s="78">
        <v>192000</v>
      </c>
      <c r="H8" s="6">
        <f t="shared" si="1"/>
        <v>368640</v>
      </c>
      <c r="I8" s="6">
        <f t="shared" si="2"/>
        <v>368640</v>
      </c>
      <c r="J8" s="5" t="s">
        <v>82</v>
      </c>
    </row>
    <row r="9" spans="1:10" x14ac:dyDescent="0.3">
      <c r="A9" s="22"/>
      <c r="B9" s="27" t="s">
        <v>89</v>
      </c>
      <c r="C9" s="5" t="s">
        <v>93</v>
      </c>
      <c r="D9" s="6">
        <v>2.0699999999999998</v>
      </c>
      <c r="E9" s="6"/>
      <c r="F9" s="6">
        <f t="shared" si="0"/>
        <v>0</v>
      </c>
      <c r="G9" s="78">
        <v>178000</v>
      </c>
      <c r="H9" s="6">
        <f t="shared" si="1"/>
        <v>368460</v>
      </c>
      <c r="I9" s="6">
        <f t="shared" si="2"/>
        <v>368460</v>
      </c>
      <c r="J9" s="5" t="s">
        <v>82</v>
      </c>
    </row>
    <row r="10" spans="1:10" x14ac:dyDescent="0.3">
      <c r="A10" s="22"/>
      <c r="B10" s="27" t="s">
        <v>91</v>
      </c>
      <c r="C10" s="5" t="s">
        <v>93</v>
      </c>
      <c r="D10" s="6">
        <v>1.97</v>
      </c>
      <c r="E10" s="6"/>
      <c r="F10" s="6">
        <f t="shared" si="0"/>
        <v>0</v>
      </c>
      <c r="G10" s="78">
        <v>196000</v>
      </c>
      <c r="H10" s="6">
        <f t="shared" si="1"/>
        <v>386120</v>
      </c>
      <c r="I10" s="6">
        <f t="shared" si="2"/>
        <v>386120</v>
      </c>
      <c r="J10" s="5" t="s">
        <v>82</v>
      </c>
    </row>
    <row r="11" spans="1:10" x14ac:dyDescent="0.3">
      <c r="A11" s="22"/>
      <c r="B11" s="27" t="s">
        <v>92</v>
      </c>
      <c r="C11" s="5" t="s">
        <v>93</v>
      </c>
      <c r="D11" s="6">
        <v>0.67</v>
      </c>
      <c r="E11" s="6"/>
      <c r="F11" s="6">
        <f t="shared" si="0"/>
        <v>0</v>
      </c>
      <c r="G11" s="78"/>
      <c r="H11" s="6">
        <f t="shared" si="1"/>
        <v>0</v>
      </c>
      <c r="I11" s="6">
        <f t="shared" si="2"/>
        <v>0</v>
      </c>
      <c r="J11" s="5" t="s">
        <v>82</v>
      </c>
    </row>
    <row r="12" spans="1:10" x14ac:dyDescent="0.3">
      <c r="A12" s="22"/>
      <c r="B12" s="27" t="s">
        <v>88</v>
      </c>
      <c r="C12" s="5" t="s">
        <v>93</v>
      </c>
      <c r="D12" s="6">
        <v>0.67</v>
      </c>
      <c r="E12" s="6"/>
      <c r="F12" s="6">
        <f t="shared" si="0"/>
        <v>0</v>
      </c>
      <c r="G12" s="78">
        <v>192000</v>
      </c>
      <c r="H12" s="6">
        <f t="shared" si="1"/>
        <v>128640.00000000001</v>
      </c>
      <c r="I12" s="6">
        <f t="shared" si="2"/>
        <v>128640.00000000001</v>
      </c>
      <c r="J12" s="5" t="s">
        <v>82</v>
      </c>
    </row>
    <row r="13" spans="1:10" x14ac:dyDescent="0.3">
      <c r="A13" s="58" t="s">
        <v>10</v>
      </c>
      <c r="B13" s="58"/>
      <c r="C13" s="29"/>
      <c r="D13" s="31"/>
      <c r="E13" s="31"/>
      <c r="F13" s="31"/>
      <c r="G13" s="31"/>
      <c r="H13" s="31"/>
      <c r="I13" s="31">
        <f>SUM(I14:I18)</f>
        <v>2161196.1</v>
      </c>
      <c r="J13" s="29"/>
    </row>
    <row r="14" spans="1:10" x14ac:dyDescent="0.3">
      <c r="A14" s="9"/>
      <c r="B14" s="26" t="s">
        <v>11</v>
      </c>
      <c r="C14" s="10" t="s">
        <v>16</v>
      </c>
      <c r="D14" s="12">
        <v>361.26</v>
      </c>
      <c r="E14" s="12">
        <v>1400</v>
      </c>
      <c r="F14" s="12">
        <f>D14*E14</f>
        <v>505764</v>
      </c>
      <c r="G14" s="11">
        <v>950</v>
      </c>
      <c r="H14" s="12">
        <f>D14*G14</f>
        <v>343197</v>
      </c>
      <c r="I14" s="12">
        <f>F14+H14</f>
        <v>848961</v>
      </c>
      <c r="J14" s="51" t="s">
        <v>82</v>
      </c>
    </row>
    <row r="15" spans="1:10" x14ac:dyDescent="0.3">
      <c r="A15" s="4"/>
      <c r="B15" s="25" t="s">
        <v>12</v>
      </c>
      <c r="C15" s="2" t="s">
        <v>16</v>
      </c>
      <c r="D15" s="6">
        <v>361.26</v>
      </c>
      <c r="E15" s="6">
        <v>200</v>
      </c>
      <c r="F15" s="6">
        <f t="shared" ref="F15:F18" si="3">D15*E15</f>
        <v>72252</v>
      </c>
      <c r="G15" s="3">
        <v>140</v>
      </c>
      <c r="H15" s="6">
        <f t="shared" ref="H15:H18" si="4">D15*G15</f>
        <v>50576.4</v>
      </c>
      <c r="I15" s="6">
        <f t="shared" ref="I15:I18" si="5">F15+H15</f>
        <v>122828.4</v>
      </c>
      <c r="J15" s="5" t="s">
        <v>82</v>
      </c>
    </row>
    <row r="16" spans="1:10" x14ac:dyDescent="0.3">
      <c r="A16" s="4"/>
      <c r="B16" s="25" t="s">
        <v>13</v>
      </c>
      <c r="C16" s="2" t="s">
        <v>16</v>
      </c>
      <c r="D16" s="6">
        <v>361.26</v>
      </c>
      <c r="E16" s="6">
        <v>50</v>
      </c>
      <c r="F16" s="6">
        <f t="shared" si="3"/>
        <v>18063</v>
      </c>
      <c r="G16" s="3">
        <v>20</v>
      </c>
      <c r="H16" s="6">
        <f t="shared" si="4"/>
        <v>7225.2</v>
      </c>
      <c r="I16" s="6">
        <f t="shared" si="5"/>
        <v>25288.2</v>
      </c>
      <c r="J16" s="5" t="s">
        <v>82</v>
      </c>
    </row>
    <row r="17" spans="1:12" ht="31.2" x14ac:dyDescent="0.3">
      <c r="A17" s="4"/>
      <c r="B17" s="25" t="s">
        <v>14</v>
      </c>
      <c r="C17" s="2" t="s">
        <v>16</v>
      </c>
      <c r="D17" s="6">
        <v>439.29</v>
      </c>
      <c r="E17" s="6">
        <v>250</v>
      </c>
      <c r="F17" s="6">
        <f t="shared" si="3"/>
        <v>109822.5</v>
      </c>
      <c r="G17" s="3">
        <v>200</v>
      </c>
      <c r="H17" s="6">
        <f t="shared" si="4"/>
        <v>87858</v>
      </c>
      <c r="I17" s="6">
        <f t="shared" si="5"/>
        <v>197680.5</v>
      </c>
      <c r="J17" s="5" t="s">
        <v>82</v>
      </c>
    </row>
    <row r="18" spans="1:12" x14ac:dyDescent="0.3">
      <c r="A18" s="4"/>
      <c r="B18" s="25" t="s">
        <v>15</v>
      </c>
      <c r="C18" s="2" t="s">
        <v>16</v>
      </c>
      <c r="D18" s="6">
        <v>439.29</v>
      </c>
      <c r="E18" s="6">
        <v>1600</v>
      </c>
      <c r="F18" s="6">
        <f t="shared" si="3"/>
        <v>702864</v>
      </c>
      <c r="G18" s="3">
        <v>600</v>
      </c>
      <c r="H18" s="6">
        <f t="shared" si="4"/>
        <v>263574</v>
      </c>
      <c r="I18" s="6">
        <f t="shared" si="5"/>
        <v>966438</v>
      </c>
      <c r="J18" s="5" t="s">
        <v>82</v>
      </c>
    </row>
    <row r="19" spans="1:12" x14ac:dyDescent="0.3">
      <c r="A19" s="58" t="s">
        <v>94</v>
      </c>
      <c r="B19" s="58"/>
      <c r="C19" s="30"/>
      <c r="D19" s="31"/>
      <c r="E19" s="31"/>
      <c r="F19" s="31"/>
      <c r="G19" s="32"/>
      <c r="H19" s="31"/>
      <c r="I19" s="31">
        <f>SUM(I20:I23)</f>
        <v>257589.8</v>
      </c>
      <c r="J19" s="29"/>
    </row>
    <row r="20" spans="1:12" x14ac:dyDescent="0.3">
      <c r="A20" s="4"/>
      <c r="B20" s="27" t="s">
        <v>95</v>
      </c>
      <c r="C20" s="2" t="s">
        <v>99</v>
      </c>
      <c r="D20" s="6">
        <v>71</v>
      </c>
      <c r="E20" s="6"/>
      <c r="F20" s="6">
        <f>D20*E20</f>
        <v>0</v>
      </c>
      <c r="G20" s="77">
        <v>840</v>
      </c>
      <c r="H20" s="6">
        <f>D20*G20</f>
        <v>59640</v>
      </c>
      <c r="I20" s="6">
        <f>F20+H20</f>
        <v>59640</v>
      </c>
      <c r="J20" s="5" t="s">
        <v>82</v>
      </c>
      <c r="L20" s="49"/>
    </row>
    <row r="21" spans="1:12" x14ac:dyDescent="0.3">
      <c r="A21" s="4"/>
      <c r="B21" s="27" t="s">
        <v>96</v>
      </c>
      <c r="C21" s="2" t="s">
        <v>99</v>
      </c>
      <c r="D21" s="6">
        <v>350</v>
      </c>
      <c r="E21" s="6"/>
      <c r="F21" s="6">
        <f t="shared" ref="F21:F23" si="6">D21*E21</f>
        <v>0</v>
      </c>
      <c r="G21" s="77">
        <v>209.2</v>
      </c>
      <c r="H21" s="6">
        <f t="shared" ref="H21:H23" si="7">D21*G21</f>
        <v>73220</v>
      </c>
      <c r="I21" s="6">
        <f t="shared" ref="I21:I23" si="8">F21+H21</f>
        <v>73220</v>
      </c>
      <c r="J21" s="5" t="s">
        <v>82</v>
      </c>
      <c r="L21" s="49"/>
    </row>
    <row r="22" spans="1:12" x14ac:dyDescent="0.3">
      <c r="A22" s="4"/>
      <c r="B22" s="27" t="s">
        <v>97</v>
      </c>
      <c r="C22" s="2" t="s">
        <v>99</v>
      </c>
      <c r="D22" s="6">
        <v>260</v>
      </c>
      <c r="E22" s="6"/>
      <c r="F22" s="6">
        <f t="shared" si="6"/>
        <v>0</v>
      </c>
      <c r="G22" s="77">
        <v>316</v>
      </c>
      <c r="H22" s="6">
        <f t="shared" si="7"/>
        <v>82160</v>
      </c>
      <c r="I22" s="6">
        <f t="shared" si="8"/>
        <v>82160</v>
      </c>
      <c r="J22" s="5" t="s">
        <v>82</v>
      </c>
      <c r="L22" s="49"/>
    </row>
    <row r="23" spans="1:12" x14ac:dyDescent="0.3">
      <c r="A23" s="4"/>
      <c r="B23" s="27" t="s">
        <v>98</v>
      </c>
      <c r="C23" s="2" t="s">
        <v>99</v>
      </c>
      <c r="D23" s="6">
        <v>130</v>
      </c>
      <c r="E23" s="6"/>
      <c r="F23" s="6">
        <f t="shared" si="6"/>
        <v>0</v>
      </c>
      <c r="G23" s="77">
        <v>327.45999999999998</v>
      </c>
      <c r="H23" s="6">
        <f t="shared" si="7"/>
        <v>42569.799999999996</v>
      </c>
      <c r="I23" s="6">
        <f t="shared" si="8"/>
        <v>42569.799999999996</v>
      </c>
      <c r="J23" s="5" t="s">
        <v>82</v>
      </c>
      <c r="L23" s="49"/>
    </row>
    <row r="24" spans="1:12" x14ac:dyDescent="0.3">
      <c r="A24" s="58" t="s">
        <v>100</v>
      </c>
      <c r="B24" s="58"/>
      <c r="C24" s="30"/>
      <c r="D24" s="31"/>
      <c r="E24" s="31"/>
      <c r="F24" s="31"/>
      <c r="G24" s="32"/>
      <c r="H24" s="31"/>
      <c r="I24" s="31">
        <f>I25</f>
        <v>0</v>
      </c>
      <c r="J24" s="29"/>
    </row>
    <row r="25" spans="1:12" x14ac:dyDescent="0.3">
      <c r="A25" s="4"/>
      <c r="B25" s="28" t="s">
        <v>101</v>
      </c>
      <c r="C25" s="2" t="s">
        <v>93</v>
      </c>
      <c r="D25" s="6">
        <v>0.3</v>
      </c>
      <c r="E25" s="6"/>
      <c r="F25" s="6">
        <f>D25*E25</f>
        <v>0</v>
      </c>
      <c r="G25" s="3"/>
      <c r="H25" s="6">
        <f>D25*G25</f>
        <v>0</v>
      </c>
      <c r="I25" s="6">
        <f>F25+H25</f>
        <v>0</v>
      </c>
      <c r="J25" s="5" t="s">
        <v>82</v>
      </c>
    </row>
    <row r="26" spans="1:12" x14ac:dyDescent="0.3">
      <c r="A26" s="58" t="s">
        <v>19</v>
      </c>
      <c r="B26" s="58"/>
      <c r="C26" s="30"/>
      <c r="D26" s="31"/>
      <c r="E26" s="31"/>
      <c r="F26" s="31"/>
      <c r="G26" s="32"/>
      <c r="H26" s="31"/>
      <c r="I26" s="31">
        <f>SUM(I27:I52)</f>
        <v>14830020.016666664</v>
      </c>
      <c r="J26" s="29"/>
    </row>
    <row r="27" spans="1:12" x14ac:dyDescent="0.3">
      <c r="A27" s="23"/>
      <c r="B27" s="24" t="s">
        <v>102</v>
      </c>
      <c r="C27" s="20" t="s">
        <v>16</v>
      </c>
      <c r="D27" s="21">
        <v>2230.6</v>
      </c>
      <c r="E27" s="21"/>
      <c r="F27" s="21">
        <f>D27*E27</f>
        <v>0</v>
      </c>
      <c r="G27" s="50"/>
      <c r="H27" s="21">
        <f>D27*G27</f>
        <v>0</v>
      </c>
      <c r="I27" s="21">
        <f>F27+H27</f>
        <v>0</v>
      </c>
      <c r="J27" s="5" t="s">
        <v>82</v>
      </c>
    </row>
    <row r="28" spans="1:12" x14ac:dyDescent="0.3">
      <c r="A28" s="23"/>
      <c r="B28" s="24" t="s">
        <v>103</v>
      </c>
      <c r="C28" s="20" t="s">
        <v>16</v>
      </c>
      <c r="D28" s="93">
        <v>2342.13</v>
      </c>
      <c r="E28" s="21"/>
      <c r="F28" s="21">
        <f t="shared" ref="F28:F52" si="9">D28*E28</f>
        <v>0</v>
      </c>
      <c r="G28" s="74">
        <f>7075485/D28*2</f>
        <v>6041.9233774384847</v>
      </c>
      <c r="H28" s="71">
        <f>D28*G28</f>
        <v>14150969.999999998</v>
      </c>
      <c r="I28" s="71">
        <f t="shared" ref="I28:I52" si="10">F28+H28</f>
        <v>14150969.999999998</v>
      </c>
      <c r="J28" s="68" t="s">
        <v>316</v>
      </c>
    </row>
    <row r="29" spans="1:12" x14ac:dyDescent="0.3">
      <c r="A29" s="23"/>
      <c r="B29" s="24" t="s">
        <v>104</v>
      </c>
      <c r="C29" s="20" t="s">
        <v>16</v>
      </c>
      <c r="D29" s="94"/>
      <c r="E29" s="21"/>
      <c r="F29" s="21">
        <f t="shared" si="9"/>
        <v>0</v>
      </c>
      <c r="G29" s="75"/>
      <c r="H29" s="72"/>
      <c r="I29" s="72"/>
      <c r="J29" s="69"/>
    </row>
    <row r="30" spans="1:12" x14ac:dyDescent="0.3">
      <c r="A30" s="23"/>
      <c r="B30" s="24" t="s">
        <v>105</v>
      </c>
      <c r="C30" s="20" t="s">
        <v>16</v>
      </c>
      <c r="D30" s="94"/>
      <c r="E30" s="21"/>
      <c r="F30" s="21">
        <f t="shared" si="9"/>
        <v>0</v>
      </c>
      <c r="G30" s="75"/>
      <c r="H30" s="72"/>
      <c r="I30" s="72"/>
      <c r="J30" s="69"/>
    </row>
    <row r="31" spans="1:12" x14ac:dyDescent="0.3">
      <c r="A31" s="23"/>
      <c r="B31" s="24" t="s">
        <v>106</v>
      </c>
      <c r="C31" s="20" t="s">
        <v>16</v>
      </c>
      <c r="D31" s="94"/>
      <c r="E31" s="21"/>
      <c r="F31" s="21">
        <f t="shared" si="9"/>
        <v>0</v>
      </c>
      <c r="G31" s="75"/>
      <c r="H31" s="72"/>
      <c r="I31" s="72"/>
      <c r="J31" s="69"/>
    </row>
    <row r="32" spans="1:12" x14ac:dyDescent="0.3">
      <c r="A32" s="23"/>
      <c r="B32" s="24" t="s">
        <v>107</v>
      </c>
      <c r="C32" s="20" t="s">
        <v>16</v>
      </c>
      <c r="D32" s="94"/>
      <c r="E32" s="21"/>
      <c r="F32" s="21">
        <f t="shared" si="9"/>
        <v>0</v>
      </c>
      <c r="G32" s="75"/>
      <c r="H32" s="72"/>
      <c r="I32" s="72"/>
      <c r="J32" s="69"/>
    </row>
    <row r="33" spans="1:10" x14ac:dyDescent="0.3">
      <c r="A33" s="23"/>
      <c r="B33" s="24" t="s">
        <v>108</v>
      </c>
      <c r="C33" s="20" t="s">
        <v>17</v>
      </c>
      <c r="D33" s="94"/>
      <c r="E33" s="21"/>
      <c r="F33" s="21">
        <f t="shared" si="9"/>
        <v>0</v>
      </c>
      <c r="G33" s="75"/>
      <c r="H33" s="72"/>
      <c r="I33" s="72"/>
      <c r="J33" s="69"/>
    </row>
    <row r="34" spans="1:10" x14ac:dyDescent="0.3">
      <c r="A34" s="23"/>
      <c r="B34" s="24" t="s">
        <v>109</v>
      </c>
      <c r="C34" s="20" t="s">
        <v>17</v>
      </c>
      <c r="D34" s="94"/>
      <c r="E34" s="21"/>
      <c r="F34" s="21">
        <f t="shared" si="9"/>
        <v>0</v>
      </c>
      <c r="G34" s="75"/>
      <c r="H34" s="72"/>
      <c r="I34" s="72"/>
      <c r="J34" s="69"/>
    </row>
    <row r="35" spans="1:10" x14ac:dyDescent="0.3">
      <c r="A35" s="23"/>
      <c r="B35" s="24" t="s">
        <v>110</v>
      </c>
      <c r="C35" s="20" t="s">
        <v>126</v>
      </c>
      <c r="D35" s="94"/>
      <c r="E35" s="21"/>
      <c r="F35" s="21">
        <f t="shared" si="9"/>
        <v>0</v>
      </c>
      <c r="G35" s="75"/>
      <c r="H35" s="72"/>
      <c r="I35" s="72"/>
      <c r="J35" s="69"/>
    </row>
    <row r="36" spans="1:10" x14ac:dyDescent="0.3">
      <c r="A36" s="23"/>
      <c r="B36" s="24" t="s">
        <v>111</v>
      </c>
      <c r="C36" s="20" t="s">
        <v>18</v>
      </c>
      <c r="D36" s="94"/>
      <c r="E36" s="21"/>
      <c r="F36" s="21">
        <f t="shared" si="9"/>
        <v>0</v>
      </c>
      <c r="G36" s="75"/>
      <c r="H36" s="72"/>
      <c r="I36" s="72"/>
      <c r="J36" s="69"/>
    </row>
    <row r="37" spans="1:10" x14ac:dyDescent="0.3">
      <c r="A37" s="23"/>
      <c r="B37" s="24" t="s">
        <v>112</v>
      </c>
      <c r="C37" s="20" t="s">
        <v>126</v>
      </c>
      <c r="D37" s="94"/>
      <c r="E37" s="21"/>
      <c r="F37" s="21">
        <f t="shared" si="9"/>
        <v>0</v>
      </c>
      <c r="G37" s="75"/>
      <c r="H37" s="72"/>
      <c r="I37" s="72"/>
      <c r="J37" s="69"/>
    </row>
    <row r="38" spans="1:10" x14ac:dyDescent="0.3">
      <c r="A38" s="23"/>
      <c r="B38" s="24" t="s">
        <v>113</v>
      </c>
      <c r="C38" s="20" t="s">
        <v>18</v>
      </c>
      <c r="D38" s="94"/>
      <c r="E38" s="21"/>
      <c r="F38" s="21">
        <f t="shared" si="9"/>
        <v>0</v>
      </c>
      <c r="G38" s="75"/>
      <c r="H38" s="72"/>
      <c r="I38" s="72"/>
      <c r="J38" s="69"/>
    </row>
    <row r="39" spans="1:10" x14ac:dyDescent="0.3">
      <c r="A39" s="23"/>
      <c r="B39" s="24" t="s">
        <v>114</v>
      </c>
      <c r="C39" s="20" t="s">
        <v>126</v>
      </c>
      <c r="D39" s="94"/>
      <c r="E39" s="21"/>
      <c r="F39" s="21">
        <f t="shared" si="9"/>
        <v>0</v>
      </c>
      <c r="G39" s="75"/>
      <c r="H39" s="72"/>
      <c r="I39" s="72"/>
      <c r="J39" s="69"/>
    </row>
    <row r="40" spans="1:10" x14ac:dyDescent="0.3">
      <c r="A40" s="23"/>
      <c r="B40" s="24" t="s">
        <v>115</v>
      </c>
      <c r="C40" s="20" t="s">
        <v>21</v>
      </c>
      <c r="D40" s="94"/>
      <c r="E40" s="21"/>
      <c r="F40" s="21">
        <f t="shared" si="9"/>
        <v>0</v>
      </c>
      <c r="G40" s="75"/>
      <c r="H40" s="72"/>
      <c r="I40" s="72"/>
      <c r="J40" s="69"/>
    </row>
    <row r="41" spans="1:10" x14ac:dyDescent="0.3">
      <c r="A41" s="23"/>
      <c r="B41" s="24" t="s">
        <v>116</v>
      </c>
      <c r="C41" s="20" t="s">
        <v>21</v>
      </c>
      <c r="D41" s="94"/>
      <c r="E41" s="21"/>
      <c r="F41" s="21">
        <f t="shared" si="9"/>
        <v>0</v>
      </c>
      <c r="G41" s="75"/>
      <c r="H41" s="72"/>
      <c r="I41" s="72"/>
      <c r="J41" s="69"/>
    </row>
    <row r="42" spans="1:10" x14ac:dyDescent="0.3">
      <c r="A42" s="23"/>
      <c r="B42" s="24" t="s">
        <v>117</v>
      </c>
      <c r="C42" s="20" t="s">
        <v>21</v>
      </c>
      <c r="D42" s="94"/>
      <c r="E42" s="21"/>
      <c r="F42" s="21">
        <f t="shared" si="9"/>
        <v>0</v>
      </c>
      <c r="G42" s="75"/>
      <c r="H42" s="72"/>
      <c r="I42" s="72"/>
      <c r="J42" s="69"/>
    </row>
    <row r="43" spans="1:10" x14ac:dyDescent="0.3">
      <c r="A43" s="23"/>
      <c r="B43" s="24" t="s">
        <v>118</v>
      </c>
      <c r="C43" s="20" t="s">
        <v>21</v>
      </c>
      <c r="D43" s="94"/>
      <c r="E43" s="21"/>
      <c r="F43" s="21">
        <f t="shared" si="9"/>
        <v>0</v>
      </c>
      <c r="G43" s="75"/>
      <c r="H43" s="72"/>
      <c r="I43" s="72"/>
      <c r="J43" s="69"/>
    </row>
    <row r="44" spans="1:10" x14ac:dyDescent="0.3">
      <c r="A44" s="23"/>
      <c r="B44" s="24" t="s">
        <v>119</v>
      </c>
      <c r="C44" s="20" t="s">
        <v>21</v>
      </c>
      <c r="D44" s="94"/>
      <c r="E44" s="21"/>
      <c r="F44" s="21">
        <f t="shared" si="9"/>
        <v>0</v>
      </c>
      <c r="G44" s="75"/>
      <c r="H44" s="72"/>
      <c r="I44" s="72"/>
      <c r="J44" s="69"/>
    </row>
    <row r="45" spans="1:10" x14ac:dyDescent="0.3">
      <c r="A45" s="23"/>
      <c r="B45" s="24" t="s">
        <v>120</v>
      </c>
      <c r="C45" s="20" t="s">
        <v>21</v>
      </c>
      <c r="D45" s="94"/>
      <c r="E45" s="21"/>
      <c r="F45" s="21">
        <f t="shared" si="9"/>
        <v>0</v>
      </c>
      <c r="G45" s="75"/>
      <c r="H45" s="72"/>
      <c r="I45" s="72"/>
      <c r="J45" s="69"/>
    </row>
    <row r="46" spans="1:10" x14ac:dyDescent="0.3">
      <c r="A46" s="23"/>
      <c r="B46" s="24" t="s">
        <v>121</v>
      </c>
      <c r="C46" s="20" t="s">
        <v>21</v>
      </c>
      <c r="D46" s="94"/>
      <c r="E46" s="21"/>
      <c r="F46" s="21">
        <f t="shared" si="9"/>
        <v>0</v>
      </c>
      <c r="G46" s="75"/>
      <c r="H46" s="72"/>
      <c r="I46" s="72"/>
      <c r="J46" s="69"/>
    </row>
    <row r="47" spans="1:10" x14ac:dyDescent="0.3">
      <c r="A47" s="23"/>
      <c r="B47" s="24" t="s">
        <v>20</v>
      </c>
      <c r="C47" s="20" t="s">
        <v>16</v>
      </c>
      <c r="D47" s="95"/>
      <c r="E47" s="21"/>
      <c r="F47" s="21">
        <f t="shared" si="9"/>
        <v>0</v>
      </c>
      <c r="G47" s="76"/>
      <c r="H47" s="73"/>
      <c r="I47" s="73"/>
      <c r="J47" s="70"/>
    </row>
    <row r="48" spans="1:10" x14ac:dyDescent="0.3">
      <c r="A48" s="23"/>
      <c r="B48" s="24" t="s">
        <v>122</v>
      </c>
      <c r="C48" s="20" t="s">
        <v>16</v>
      </c>
      <c r="D48" s="21">
        <v>84.620999999999995</v>
      </c>
      <c r="E48" s="21"/>
      <c r="F48" s="21">
        <f t="shared" si="9"/>
        <v>0</v>
      </c>
      <c r="G48" s="79">
        <v>350</v>
      </c>
      <c r="H48" s="21">
        <f>D48*G48</f>
        <v>29617.35</v>
      </c>
      <c r="I48" s="21">
        <f>F48+H48</f>
        <v>29617.35</v>
      </c>
      <c r="J48" s="5" t="s">
        <v>82</v>
      </c>
    </row>
    <row r="49" spans="1:10" x14ac:dyDescent="0.3">
      <c r="A49" s="23"/>
      <c r="B49" s="24" t="s">
        <v>123</v>
      </c>
      <c r="C49" s="20" t="s">
        <v>22</v>
      </c>
      <c r="D49" s="21">
        <v>76</v>
      </c>
      <c r="E49" s="21"/>
      <c r="F49" s="21">
        <f t="shared" si="9"/>
        <v>0</v>
      </c>
      <c r="G49" s="79">
        <v>186.66666666666666</v>
      </c>
      <c r="H49" s="21">
        <f t="shared" ref="H28:H52" si="11">D49*G49</f>
        <v>14186.666666666666</v>
      </c>
      <c r="I49" s="21">
        <f t="shared" si="10"/>
        <v>14186.666666666666</v>
      </c>
      <c r="J49" s="5" t="s">
        <v>82</v>
      </c>
    </row>
    <row r="50" spans="1:10" x14ac:dyDescent="0.3">
      <c r="A50" s="23"/>
      <c r="B50" s="24" t="s">
        <v>124</v>
      </c>
      <c r="C50" s="20" t="s">
        <v>22</v>
      </c>
      <c r="D50" s="21">
        <v>204</v>
      </c>
      <c r="E50" s="21"/>
      <c r="F50" s="21">
        <f t="shared" si="9"/>
        <v>0</v>
      </c>
      <c r="G50" s="79">
        <v>180</v>
      </c>
      <c r="H50" s="21">
        <f t="shared" si="11"/>
        <v>36720</v>
      </c>
      <c r="I50" s="21">
        <f t="shared" si="10"/>
        <v>36720</v>
      </c>
      <c r="J50" s="5" t="s">
        <v>82</v>
      </c>
    </row>
    <row r="51" spans="1:10" x14ac:dyDescent="0.3">
      <c r="A51" s="23"/>
      <c r="B51" s="24" t="s">
        <v>125</v>
      </c>
      <c r="C51" s="20" t="s">
        <v>17</v>
      </c>
      <c r="D51" s="21">
        <v>2.02</v>
      </c>
      <c r="E51" s="21"/>
      <c r="F51" s="21">
        <f t="shared" si="9"/>
        <v>0</v>
      </c>
      <c r="G51" s="79">
        <v>300</v>
      </c>
      <c r="H51" s="21">
        <f t="shared" si="11"/>
        <v>606</v>
      </c>
      <c r="I51" s="21">
        <f t="shared" si="10"/>
        <v>606</v>
      </c>
      <c r="J51" s="5" t="s">
        <v>82</v>
      </c>
    </row>
    <row r="52" spans="1:10" x14ac:dyDescent="0.3">
      <c r="A52" s="4"/>
      <c r="B52" s="25" t="s">
        <v>20</v>
      </c>
      <c r="C52" s="2" t="s">
        <v>16</v>
      </c>
      <c r="D52" s="6">
        <v>20.2</v>
      </c>
      <c r="E52" s="6">
        <v>2000</v>
      </c>
      <c r="F52" s="21">
        <f t="shared" si="9"/>
        <v>40400</v>
      </c>
      <c r="G52" s="77">
        <v>27600</v>
      </c>
      <c r="H52" s="21">
        <f t="shared" si="11"/>
        <v>557520</v>
      </c>
      <c r="I52" s="21">
        <f t="shared" si="10"/>
        <v>597920</v>
      </c>
      <c r="J52" s="5" t="s">
        <v>82</v>
      </c>
    </row>
    <row r="53" spans="1:10" x14ac:dyDescent="0.3">
      <c r="A53" s="58" t="s">
        <v>127</v>
      </c>
      <c r="B53" s="58"/>
      <c r="C53" s="30"/>
      <c r="D53" s="31"/>
      <c r="E53" s="31"/>
      <c r="F53" s="31"/>
      <c r="G53" s="32"/>
      <c r="H53" s="31"/>
      <c r="I53" s="31">
        <f>SUM(I54:I56)</f>
        <v>183824</v>
      </c>
      <c r="J53" s="29"/>
    </row>
    <row r="54" spans="1:10" x14ac:dyDescent="0.3">
      <c r="A54" s="4"/>
      <c r="B54" s="27" t="s">
        <v>128</v>
      </c>
      <c r="C54" s="2" t="s">
        <v>17</v>
      </c>
      <c r="D54" s="6">
        <v>7.6</v>
      </c>
      <c r="E54" s="6"/>
      <c r="F54" s="6">
        <f>D54*E54</f>
        <v>0</v>
      </c>
      <c r="G54" s="77">
        <f>12700*1.2</f>
        <v>15240</v>
      </c>
      <c r="H54" s="6">
        <f>D54*G54</f>
        <v>115824</v>
      </c>
      <c r="I54" s="6">
        <f>F54+H54</f>
        <v>115824</v>
      </c>
      <c r="J54" s="5" t="s">
        <v>82</v>
      </c>
    </row>
    <row r="55" spans="1:10" x14ac:dyDescent="0.3">
      <c r="A55" s="4"/>
      <c r="B55" s="27" t="s">
        <v>129</v>
      </c>
      <c r="C55" s="2" t="s">
        <v>16</v>
      </c>
      <c r="D55" s="6">
        <v>115</v>
      </c>
      <c r="E55" s="6"/>
      <c r="F55" s="6">
        <f t="shared" ref="F55:F56" si="12">D55*E55</f>
        <v>0</v>
      </c>
      <c r="G55" s="77">
        <v>0</v>
      </c>
      <c r="H55" s="6">
        <f t="shared" ref="H55:H56" si="13">D55*G55</f>
        <v>0</v>
      </c>
      <c r="I55" s="6">
        <f t="shared" ref="I55:I56" si="14">F55+H55</f>
        <v>0</v>
      </c>
      <c r="J55" s="5" t="s">
        <v>82</v>
      </c>
    </row>
    <row r="56" spans="1:10" x14ac:dyDescent="0.3">
      <c r="A56" s="4"/>
      <c r="B56" s="27" t="s">
        <v>130</v>
      </c>
      <c r="C56" s="2" t="s">
        <v>131</v>
      </c>
      <c r="D56" s="6">
        <v>600</v>
      </c>
      <c r="E56" s="6"/>
      <c r="F56" s="6">
        <f t="shared" si="12"/>
        <v>0</v>
      </c>
      <c r="G56" s="77">
        <v>113.33333333333333</v>
      </c>
      <c r="H56" s="6">
        <f t="shared" si="13"/>
        <v>68000</v>
      </c>
      <c r="I56" s="6">
        <f t="shared" si="14"/>
        <v>68000</v>
      </c>
      <c r="J56" s="5" t="s">
        <v>82</v>
      </c>
    </row>
    <row r="57" spans="1:10" s="17" customFormat="1" ht="18" x14ac:dyDescent="0.35">
      <c r="A57" s="27"/>
      <c r="B57" s="45" t="s">
        <v>78</v>
      </c>
      <c r="C57" s="59" t="e">
        <f>#REF!+I5+I13+I19+I24+I26+I53</f>
        <v>#REF!</v>
      </c>
      <c r="D57" s="59"/>
      <c r="E57" s="59"/>
      <c r="F57" s="59"/>
      <c r="G57" s="59"/>
      <c r="H57" s="59"/>
      <c r="I57" s="59"/>
      <c r="J57" s="5"/>
    </row>
    <row r="58" spans="1:10" customFormat="1" x14ac:dyDescent="0.3">
      <c r="A58" s="27"/>
      <c r="B58" s="46" t="s">
        <v>79</v>
      </c>
      <c r="C58" s="57"/>
      <c r="D58" s="57"/>
      <c r="E58" s="57"/>
      <c r="F58" s="57"/>
      <c r="G58" s="57"/>
      <c r="H58" s="57"/>
      <c r="I58" s="57"/>
      <c r="J58" s="57"/>
    </row>
    <row r="59" spans="1:10" customFormat="1" x14ac:dyDescent="0.3">
      <c r="A59" s="27"/>
      <c r="B59" s="46" t="s">
        <v>80</v>
      </c>
      <c r="C59" s="57"/>
      <c r="D59" s="57"/>
      <c r="E59" s="57"/>
      <c r="F59" s="57"/>
      <c r="G59" s="57"/>
      <c r="H59" s="57"/>
      <c r="I59" s="57"/>
      <c r="J59" s="57"/>
    </row>
    <row r="60" spans="1:10" customFormat="1" x14ac:dyDescent="0.3">
      <c r="A60" s="27"/>
      <c r="B60" s="46" t="s">
        <v>81</v>
      </c>
      <c r="C60" s="57"/>
      <c r="D60" s="57"/>
      <c r="E60" s="57"/>
      <c r="F60" s="57"/>
      <c r="G60" s="57"/>
      <c r="H60" s="57"/>
      <c r="I60" s="57"/>
      <c r="J60" s="57"/>
    </row>
    <row r="61" spans="1:10" customFormat="1" ht="14.4" x14ac:dyDescent="0.3">
      <c r="C61" s="18"/>
      <c r="D61" s="34"/>
      <c r="E61" s="48"/>
      <c r="F61" s="48"/>
      <c r="G61" s="48"/>
      <c r="H61" s="48"/>
      <c r="I61" s="34"/>
      <c r="J61" s="18"/>
    </row>
  </sheetData>
  <mergeCells count="23">
    <mergeCell ref="A19:B19"/>
    <mergeCell ref="A24:B24"/>
    <mergeCell ref="A53:B53"/>
    <mergeCell ref="A4:J4"/>
    <mergeCell ref="A1:A2"/>
    <mergeCell ref="I1:I2"/>
    <mergeCell ref="J1:J2"/>
    <mergeCell ref="E1:F1"/>
    <mergeCell ref="G1:H1"/>
    <mergeCell ref="B1:B2"/>
    <mergeCell ref="C1:C2"/>
    <mergeCell ref="D1:D2"/>
    <mergeCell ref="C58:J58"/>
    <mergeCell ref="C59:J59"/>
    <mergeCell ref="C60:J60"/>
    <mergeCell ref="A5:B5"/>
    <mergeCell ref="C57:I57"/>
    <mergeCell ref="A26:B26"/>
    <mergeCell ref="A13:B13"/>
    <mergeCell ref="J28:J47"/>
    <mergeCell ref="G28:G47"/>
    <mergeCell ref="H28:H47"/>
    <mergeCell ref="I28:I47"/>
  </mergeCells>
  <conditionalFormatting sqref="B14">
    <cfRule type="duplicateValues" dxfId="39" priority="60" stopIfTrue="1"/>
  </conditionalFormatting>
  <conditionalFormatting sqref="B15">
    <cfRule type="duplicateValues" dxfId="38" priority="58" stopIfTrue="1"/>
  </conditionalFormatting>
  <conditionalFormatting sqref="B16">
    <cfRule type="duplicateValues" dxfId="37" priority="56" stopIfTrue="1"/>
  </conditionalFormatting>
  <conditionalFormatting sqref="B17:B18">
    <cfRule type="duplicateValues" dxfId="36" priority="68" stopIfTrue="1"/>
  </conditionalFormatting>
  <conditionalFormatting sqref="B52">
    <cfRule type="duplicateValues" dxfId="35" priority="77" stopIfTrue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1"/>
  <sheetViews>
    <sheetView topLeftCell="A28" zoomScale="70" zoomScaleNormal="70" workbookViewId="0">
      <selection activeCell="F6" sqref="F6"/>
    </sheetView>
  </sheetViews>
  <sheetFormatPr defaultRowHeight="14.4" x14ac:dyDescent="0.3"/>
  <cols>
    <col min="1" max="1" width="7.88671875" customWidth="1"/>
    <col min="2" max="2" width="108.6640625" bestFit="1" customWidth="1"/>
    <col min="3" max="3" width="10.6640625" customWidth="1"/>
    <col min="4" max="4" width="10.6640625" style="48" customWidth="1"/>
    <col min="5" max="9" width="15.6640625" style="48" customWidth="1"/>
    <col min="10" max="10" width="18.5546875" bestFit="1" customWidth="1"/>
    <col min="12" max="12" width="11.6640625" customWidth="1"/>
  </cols>
  <sheetData>
    <row r="1" spans="1:10" ht="15.6" x14ac:dyDescent="0.3">
      <c r="A1" s="58" t="s">
        <v>0</v>
      </c>
      <c r="B1" s="58" t="s">
        <v>1</v>
      </c>
      <c r="C1" s="62" t="s">
        <v>2</v>
      </c>
      <c r="D1" s="61" t="s">
        <v>3</v>
      </c>
      <c r="E1" s="61" t="s">
        <v>83</v>
      </c>
      <c r="F1" s="61"/>
      <c r="G1" s="63" t="s">
        <v>84</v>
      </c>
      <c r="H1" s="63"/>
      <c r="I1" s="61" t="s">
        <v>85</v>
      </c>
      <c r="J1" s="62" t="s">
        <v>4</v>
      </c>
    </row>
    <row r="2" spans="1:10" ht="15.6" x14ac:dyDescent="0.3">
      <c r="A2" s="58"/>
      <c r="B2" s="58"/>
      <c r="C2" s="62"/>
      <c r="D2" s="61"/>
      <c r="E2" s="40" t="s">
        <v>5</v>
      </c>
      <c r="F2" s="40" t="s">
        <v>7</v>
      </c>
      <c r="G2" s="40" t="s">
        <v>6</v>
      </c>
      <c r="H2" s="40" t="s">
        <v>7</v>
      </c>
      <c r="I2" s="61"/>
      <c r="J2" s="62"/>
    </row>
    <row r="3" spans="1:10" ht="15.6" x14ac:dyDescent="0.3">
      <c r="A3" s="37"/>
      <c r="B3" s="37"/>
      <c r="C3" s="41"/>
      <c r="D3" s="40"/>
      <c r="E3" s="40"/>
      <c r="F3" s="40"/>
      <c r="G3" s="40"/>
      <c r="H3" s="40"/>
      <c r="I3" s="40"/>
      <c r="J3" s="41"/>
    </row>
    <row r="4" spans="1:10" ht="15.6" x14ac:dyDescent="0.3">
      <c r="A4" s="66" t="s">
        <v>23</v>
      </c>
      <c r="B4" s="66"/>
      <c r="C4" s="66"/>
      <c r="D4" s="66"/>
      <c r="E4" s="66"/>
      <c r="F4" s="66"/>
      <c r="G4" s="66"/>
      <c r="H4" s="66"/>
      <c r="I4" s="66"/>
      <c r="J4" s="5"/>
    </row>
    <row r="5" spans="1:10" ht="15.6" x14ac:dyDescent="0.3">
      <c r="A5" s="58" t="s">
        <v>132</v>
      </c>
      <c r="B5" s="58"/>
      <c r="C5" s="41"/>
      <c r="D5" s="40"/>
      <c r="E5" s="43"/>
      <c r="F5" s="43"/>
      <c r="G5" s="43"/>
      <c r="H5" s="43"/>
      <c r="I5" s="43">
        <f>SUM(I6:I10)</f>
        <v>6736985</v>
      </c>
      <c r="J5" s="29"/>
    </row>
    <row r="6" spans="1:10" ht="15.6" x14ac:dyDescent="0.3">
      <c r="A6" s="38"/>
      <c r="B6" s="27" t="s">
        <v>133</v>
      </c>
      <c r="C6" s="5" t="s">
        <v>99</v>
      </c>
      <c r="D6" s="6">
        <v>3</v>
      </c>
      <c r="E6" s="44">
        <v>6000</v>
      </c>
      <c r="F6" s="44">
        <f>D6*E6</f>
        <v>18000</v>
      </c>
      <c r="G6" s="80">
        <v>67410</v>
      </c>
      <c r="H6" s="44">
        <f>D6*G6</f>
        <v>202230</v>
      </c>
      <c r="I6" s="44">
        <f>F6+H6</f>
        <v>220230</v>
      </c>
      <c r="J6" s="5" t="s">
        <v>318</v>
      </c>
    </row>
    <row r="7" spans="1:10" ht="15.6" x14ac:dyDescent="0.3">
      <c r="A7" s="38"/>
      <c r="B7" s="27" t="s">
        <v>134</v>
      </c>
      <c r="C7" s="5" t="s">
        <v>99</v>
      </c>
      <c r="D7" s="6">
        <v>1</v>
      </c>
      <c r="E7" s="44">
        <v>6000</v>
      </c>
      <c r="F7" s="44">
        <f t="shared" ref="F7:F10" si="0">D7*E7</f>
        <v>6000</v>
      </c>
      <c r="G7" s="80">
        <v>53928</v>
      </c>
      <c r="H7" s="44">
        <f>D7*G7</f>
        <v>53928</v>
      </c>
      <c r="I7" s="44">
        <f t="shared" ref="I7:I10" si="1">F7+H7</f>
        <v>59928</v>
      </c>
      <c r="J7" s="5" t="s">
        <v>318</v>
      </c>
    </row>
    <row r="8" spans="1:10" ht="15.6" x14ac:dyDescent="0.3">
      <c r="A8" s="38"/>
      <c r="B8" s="27" t="s">
        <v>135</v>
      </c>
      <c r="C8" s="5" t="s">
        <v>99</v>
      </c>
      <c r="D8" s="6">
        <v>1</v>
      </c>
      <c r="E8" s="44">
        <v>120670</v>
      </c>
      <c r="F8" s="44">
        <f t="shared" si="0"/>
        <v>120670</v>
      </c>
      <c r="G8" s="80">
        <v>1484182</v>
      </c>
      <c r="H8" s="44">
        <f t="shared" ref="H8:H10" si="2">D8*G8</f>
        <v>1484182</v>
      </c>
      <c r="I8" s="44">
        <f t="shared" si="1"/>
        <v>1604852</v>
      </c>
      <c r="J8" s="5" t="s">
        <v>318</v>
      </c>
    </row>
    <row r="9" spans="1:10" ht="15.6" x14ac:dyDescent="0.3">
      <c r="A9" s="38"/>
      <c r="B9" s="27" t="s">
        <v>136</v>
      </c>
      <c r="C9" s="5" t="s">
        <v>99</v>
      </c>
      <c r="D9" s="6">
        <v>2</v>
      </c>
      <c r="E9" s="44">
        <v>45500</v>
      </c>
      <c r="F9" s="44">
        <f t="shared" si="0"/>
        <v>91000</v>
      </c>
      <c r="G9" s="80">
        <v>520000</v>
      </c>
      <c r="H9" s="44">
        <f t="shared" si="2"/>
        <v>1040000</v>
      </c>
      <c r="I9" s="44">
        <f t="shared" si="1"/>
        <v>1131000</v>
      </c>
      <c r="J9" s="5" t="s">
        <v>318</v>
      </c>
    </row>
    <row r="10" spans="1:10" ht="15.6" x14ac:dyDescent="0.3">
      <c r="A10" s="38"/>
      <c r="B10" s="27" t="s">
        <v>137</v>
      </c>
      <c r="C10" s="5" t="s">
        <v>99</v>
      </c>
      <c r="D10" s="6">
        <v>5</v>
      </c>
      <c r="E10" s="44">
        <v>48625</v>
      </c>
      <c r="F10" s="44">
        <f t="shared" si="0"/>
        <v>243125</v>
      </c>
      <c r="G10" s="80">
        <v>695570</v>
      </c>
      <c r="H10" s="44">
        <f t="shared" si="2"/>
        <v>3477850</v>
      </c>
      <c r="I10" s="44">
        <f t="shared" si="1"/>
        <v>3720975</v>
      </c>
      <c r="J10" s="5" t="s">
        <v>318</v>
      </c>
    </row>
    <row r="11" spans="1:10" ht="15.6" x14ac:dyDescent="0.3">
      <c r="A11" s="58" t="s">
        <v>138</v>
      </c>
      <c r="B11" s="58"/>
      <c r="C11" s="29"/>
      <c r="D11" s="31"/>
      <c r="E11" s="43"/>
      <c r="F11" s="43"/>
      <c r="G11" s="43"/>
      <c r="H11" s="43"/>
      <c r="I11" s="43">
        <f>SUM(I12:I16)</f>
        <v>153630</v>
      </c>
      <c r="J11" s="29"/>
    </row>
    <row r="12" spans="1:10" ht="15.6" x14ac:dyDescent="0.3">
      <c r="A12" s="38"/>
      <c r="B12" s="27" t="s">
        <v>139</v>
      </c>
      <c r="C12" s="5" t="s">
        <v>99</v>
      </c>
      <c r="D12" s="6">
        <v>7</v>
      </c>
      <c r="E12" s="44"/>
      <c r="F12" s="44">
        <f>D12*E12</f>
        <v>0</v>
      </c>
      <c r="G12" s="80">
        <v>14400</v>
      </c>
      <c r="H12" s="44">
        <f>D12*G12</f>
        <v>100800</v>
      </c>
      <c r="I12" s="44">
        <f>F12+H12</f>
        <v>100800</v>
      </c>
      <c r="J12" s="5"/>
    </row>
    <row r="13" spans="1:10" ht="15.6" x14ac:dyDescent="0.3">
      <c r="A13" s="38"/>
      <c r="B13" s="27" t="s">
        <v>28</v>
      </c>
      <c r="C13" s="5" t="s">
        <v>93</v>
      </c>
      <c r="D13" s="6">
        <v>0.33</v>
      </c>
      <c r="E13" s="44"/>
      <c r="F13" s="44">
        <f t="shared" ref="F13:F16" si="3">D13*E13</f>
        <v>0</v>
      </c>
      <c r="G13" s="80">
        <v>137000</v>
      </c>
      <c r="H13" s="44">
        <f t="shared" ref="H13:H16" si="4">D13*G13</f>
        <v>45210</v>
      </c>
      <c r="I13" s="44">
        <f t="shared" ref="I13:I16" si="5">F13+H13</f>
        <v>45210</v>
      </c>
      <c r="J13" s="5"/>
    </row>
    <row r="14" spans="1:10" ht="15.6" x14ac:dyDescent="0.3">
      <c r="A14" s="38"/>
      <c r="B14" s="27" t="s">
        <v>140</v>
      </c>
      <c r="C14" s="5" t="s">
        <v>93</v>
      </c>
      <c r="D14" s="6">
        <v>0.06</v>
      </c>
      <c r="E14" s="44"/>
      <c r="F14" s="44">
        <f t="shared" si="3"/>
        <v>0</v>
      </c>
      <c r="G14" s="80">
        <v>127000</v>
      </c>
      <c r="H14" s="44">
        <f t="shared" si="4"/>
        <v>7620</v>
      </c>
      <c r="I14" s="44">
        <f t="shared" si="5"/>
        <v>7620</v>
      </c>
      <c r="J14" s="5"/>
    </row>
    <row r="15" spans="1:10" ht="15.6" x14ac:dyDescent="0.3">
      <c r="A15" s="38"/>
      <c r="B15" s="27" t="s">
        <v>141</v>
      </c>
      <c r="C15" s="5" t="s">
        <v>17</v>
      </c>
      <c r="D15" s="6">
        <v>22</v>
      </c>
      <c r="E15" s="44"/>
      <c r="F15" s="44">
        <f t="shared" si="3"/>
        <v>0</v>
      </c>
      <c r="G15" s="44"/>
      <c r="H15" s="44">
        <f t="shared" si="4"/>
        <v>0</v>
      </c>
      <c r="I15" s="44">
        <f t="shared" si="5"/>
        <v>0</v>
      </c>
      <c r="J15" s="5"/>
    </row>
    <row r="16" spans="1:10" ht="15.6" x14ac:dyDescent="0.3">
      <c r="A16" s="38"/>
      <c r="B16" s="27" t="s">
        <v>142</v>
      </c>
      <c r="C16" s="5" t="s">
        <v>16</v>
      </c>
      <c r="D16" s="6">
        <v>91</v>
      </c>
      <c r="E16" s="44"/>
      <c r="F16" s="44">
        <f t="shared" si="3"/>
        <v>0</v>
      </c>
      <c r="G16" s="44"/>
      <c r="H16" s="44">
        <f t="shared" si="4"/>
        <v>0</v>
      </c>
      <c r="I16" s="44">
        <f t="shared" si="5"/>
        <v>0</v>
      </c>
      <c r="J16" s="5"/>
    </row>
    <row r="17" spans="1:12" ht="15.6" x14ac:dyDescent="0.3">
      <c r="A17" s="58" t="s">
        <v>143</v>
      </c>
      <c r="B17" s="58"/>
      <c r="C17" s="41"/>
      <c r="D17" s="40"/>
      <c r="E17" s="43"/>
      <c r="F17" s="43"/>
      <c r="G17" s="43"/>
      <c r="H17" s="43"/>
      <c r="I17" s="43">
        <f>SUM(I18:I19)</f>
        <v>742400</v>
      </c>
      <c r="J17" s="29"/>
    </row>
    <row r="18" spans="1:12" ht="15.6" x14ac:dyDescent="0.3">
      <c r="A18" s="38"/>
      <c r="B18" s="27" t="s">
        <v>144</v>
      </c>
      <c r="C18" s="5" t="s">
        <v>17</v>
      </c>
      <c r="D18" s="6">
        <v>320.3</v>
      </c>
      <c r="E18" s="44"/>
      <c r="F18" s="44">
        <f>D18*E18</f>
        <v>0</v>
      </c>
      <c r="G18" s="44"/>
      <c r="H18" s="44">
        <f>D18*G18</f>
        <v>0</v>
      </c>
      <c r="I18" s="44">
        <f>F18+H18</f>
        <v>0</v>
      </c>
      <c r="J18" s="5"/>
    </row>
    <row r="19" spans="1:12" ht="15.6" x14ac:dyDescent="0.3">
      <c r="A19" s="38"/>
      <c r="B19" s="27" t="s">
        <v>145</v>
      </c>
      <c r="C19" s="5" t="s">
        <v>93</v>
      </c>
      <c r="D19" s="6">
        <v>5.8</v>
      </c>
      <c r="E19" s="44"/>
      <c r="F19" s="44">
        <f>D19*E19</f>
        <v>0</v>
      </c>
      <c r="G19" s="80">
        <v>128000</v>
      </c>
      <c r="H19" s="44">
        <f>D19*G19</f>
        <v>742400</v>
      </c>
      <c r="I19" s="44">
        <f>F19+H19</f>
        <v>742400</v>
      </c>
      <c r="J19" s="5"/>
    </row>
    <row r="20" spans="1:12" ht="15.6" x14ac:dyDescent="0.3">
      <c r="A20" s="58" t="s">
        <v>146</v>
      </c>
      <c r="B20" s="58"/>
      <c r="C20" s="29"/>
      <c r="D20" s="31"/>
      <c r="E20" s="43"/>
      <c r="F20" s="43"/>
      <c r="G20" s="43"/>
      <c r="H20" s="43"/>
      <c r="I20" s="43">
        <f>SUM(I21:I27)</f>
        <v>2353477.5</v>
      </c>
      <c r="J20" s="29"/>
    </row>
    <row r="21" spans="1:12" ht="15.6" x14ac:dyDescent="0.3">
      <c r="A21" s="38"/>
      <c r="B21" s="27" t="s">
        <v>147</v>
      </c>
      <c r="C21" s="5" t="s">
        <v>16</v>
      </c>
      <c r="D21" s="6">
        <v>3545</v>
      </c>
      <c r="E21" s="44"/>
      <c r="F21" s="44">
        <f>D21*E21</f>
        <v>0</v>
      </c>
      <c r="G21" s="44"/>
      <c r="H21" s="44">
        <f>D21*G21</f>
        <v>0</v>
      </c>
      <c r="I21" s="44">
        <f>F21+H21</f>
        <v>0</v>
      </c>
      <c r="J21" s="5"/>
    </row>
    <row r="22" spans="1:12" ht="15.6" x14ac:dyDescent="0.3">
      <c r="A22" s="38"/>
      <c r="B22" s="27" t="s">
        <v>148</v>
      </c>
      <c r="C22" s="5" t="s">
        <v>16</v>
      </c>
      <c r="D22" s="6">
        <v>3545</v>
      </c>
      <c r="E22" s="44"/>
      <c r="F22" s="44">
        <f t="shared" ref="F22:F27" si="6">D22*E22</f>
        <v>0</v>
      </c>
      <c r="G22" s="80">
        <v>129.5</v>
      </c>
      <c r="H22" s="44">
        <f t="shared" ref="H22:H27" si="7">D22*G22</f>
        <v>459077.5</v>
      </c>
      <c r="I22" s="44">
        <f t="shared" ref="I22:I27" si="8">F22+H22</f>
        <v>459077.5</v>
      </c>
      <c r="J22" s="5"/>
    </row>
    <row r="23" spans="1:12" ht="15.6" x14ac:dyDescent="0.3">
      <c r="A23" s="38"/>
      <c r="B23" s="27" t="s">
        <v>149</v>
      </c>
      <c r="C23" s="5" t="s">
        <v>16</v>
      </c>
      <c r="D23" s="6">
        <v>3545</v>
      </c>
      <c r="E23" s="44"/>
      <c r="F23" s="44">
        <f t="shared" si="6"/>
        <v>0</v>
      </c>
      <c r="G23" s="44"/>
      <c r="H23" s="44">
        <f t="shared" si="7"/>
        <v>0</v>
      </c>
      <c r="I23" s="44">
        <f t="shared" si="8"/>
        <v>0</v>
      </c>
      <c r="J23" s="5"/>
    </row>
    <row r="24" spans="1:12" ht="15.6" x14ac:dyDescent="0.3">
      <c r="A24" s="38"/>
      <c r="B24" s="27" t="s">
        <v>150</v>
      </c>
      <c r="C24" s="5" t="s">
        <v>17</v>
      </c>
      <c r="D24" s="6">
        <v>284</v>
      </c>
      <c r="E24" s="44"/>
      <c r="F24" s="44">
        <f t="shared" si="6"/>
        <v>0</v>
      </c>
      <c r="G24" s="44"/>
      <c r="H24" s="44">
        <f t="shared" si="7"/>
        <v>0</v>
      </c>
      <c r="I24" s="44">
        <f t="shared" si="8"/>
        <v>0</v>
      </c>
      <c r="J24" s="5"/>
    </row>
    <row r="25" spans="1:12" ht="15.6" x14ac:dyDescent="0.3">
      <c r="A25" s="38"/>
      <c r="B25" s="27" t="s">
        <v>145</v>
      </c>
      <c r="C25" s="5" t="s">
        <v>93</v>
      </c>
      <c r="D25" s="6">
        <v>14.8</v>
      </c>
      <c r="E25" s="44"/>
      <c r="F25" s="44">
        <f t="shared" si="6"/>
        <v>0</v>
      </c>
      <c r="G25" s="80">
        <v>128000</v>
      </c>
      <c r="H25" s="44">
        <f t="shared" si="7"/>
        <v>1894400</v>
      </c>
      <c r="I25" s="44">
        <f t="shared" si="8"/>
        <v>1894400</v>
      </c>
      <c r="J25" s="5"/>
    </row>
    <row r="26" spans="1:12" ht="15.6" x14ac:dyDescent="0.3">
      <c r="A26" s="38"/>
      <c r="B26" s="27" t="s">
        <v>151</v>
      </c>
      <c r="C26" s="5" t="s">
        <v>16</v>
      </c>
      <c r="D26" s="6">
        <v>3545</v>
      </c>
      <c r="E26" s="44"/>
      <c r="F26" s="44">
        <f t="shared" si="6"/>
        <v>0</v>
      </c>
      <c r="G26" s="44"/>
      <c r="H26" s="44">
        <f t="shared" si="7"/>
        <v>0</v>
      </c>
      <c r="I26" s="44">
        <f t="shared" si="8"/>
        <v>0</v>
      </c>
      <c r="J26" s="5"/>
    </row>
    <row r="27" spans="1:12" ht="15.6" x14ac:dyDescent="0.3">
      <c r="A27" s="38"/>
      <c r="B27" s="27" t="s">
        <v>152</v>
      </c>
      <c r="C27" s="5" t="s">
        <v>126</v>
      </c>
      <c r="D27" s="6">
        <v>1350</v>
      </c>
      <c r="E27" s="44"/>
      <c r="F27" s="44">
        <f t="shared" si="6"/>
        <v>0</v>
      </c>
      <c r="G27" s="44"/>
      <c r="H27" s="44">
        <f t="shared" si="7"/>
        <v>0</v>
      </c>
      <c r="I27" s="44">
        <f t="shared" si="8"/>
        <v>0</v>
      </c>
      <c r="J27" s="5"/>
    </row>
    <row r="28" spans="1:12" ht="15.6" x14ac:dyDescent="0.3">
      <c r="A28" s="58" t="s">
        <v>153</v>
      </c>
      <c r="B28" s="58"/>
      <c r="C28" s="29"/>
      <c r="D28" s="31"/>
      <c r="E28" s="43"/>
      <c r="F28" s="43"/>
      <c r="G28" s="43"/>
      <c r="H28" s="43"/>
      <c r="I28" s="43">
        <f>SUM(I29:I35)</f>
        <v>3050710</v>
      </c>
      <c r="J28" s="29"/>
    </row>
    <row r="29" spans="1:12" ht="15.6" x14ac:dyDescent="0.3">
      <c r="A29" s="38"/>
      <c r="B29" s="27" t="s">
        <v>147</v>
      </c>
      <c r="C29" s="5" t="s">
        <v>16</v>
      </c>
      <c r="D29" s="6">
        <v>4580</v>
      </c>
      <c r="E29" s="44"/>
      <c r="F29" s="44">
        <f>D29*E29</f>
        <v>0</v>
      </c>
      <c r="G29" s="44"/>
      <c r="H29" s="44">
        <f>D29*G29</f>
        <v>0</v>
      </c>
      <c r="I29" s="44">
        <f>F29+H29</f>
        <v>0</v>
      </c>
      <c r="J29" s="5"/>
    </row>
    <row r="30" spans="1:12" ht="15.6" x14ac:dyDescent="0.3">
      <c r="A30" s="38"/>
      <c r="B30" s="27" t="s">
        <v>148</v>
      </c>
      <c r="C30" s="5" t="s">
        <v>16</v>
      </c>
      <c r="D30" s="6">
        <v>4580</v>
      </c>
      <c r="E30" s="44"/>
      <c r="F30" s="44">
        <f t="shared" ref="F30:F35" si="9">D30*E30</f>
        <v>0</v>
      </c>
      <c r="G30" s="80">
        <v>129.5</v>
      </c>
      <c r="H30" s="44">
        <f t="shared" ref="H30:H35" si="10">D30*G30</f>
        <v>593110</v>
      </c>
      <c r="I30" s="44">
        <f t="shared" ref="I30:I35" si="11">F30+H30</f>
        <v>593110</v>
      </c>
      <c r="J30" s="5"/>
      <c r="L30" s="48"/>
    </row>
    <row r="31" spans="1:12" ht="15.6" x14ac:dyDescent="0.3">
      <c r="A31" s="38"/>
      <c r="B31" s="27" t="s">
        <v>149</v>
      </c>
      <c r="C31" s="5" t="s">
        <v>17</v>
      </c>
      <c r="D31" s="6">
        <v>4580</v>
      </c>
      <c r="E31" s="44"/>
      <c r="F31" s="44">
        <f t="shared" si="9"/>
        <v>0</v>
      </c>
      <c r="G31" s="44"/>
      <c r="H31" s="44">
        <f t="shared" si="10"/>
        <v>0</v>
      </c>
      <c r="I31" s="44">
        <f t="shared" si="11"/>
        <v>0</v>
      </c>
      <c r="J31" s="5"/>
      <c r="L31" s="48"/>
    </row>
    <row r="32" spans="1:12" ht="31.2" x14ac:dyDescent="0.3">
      <c r="A32" s="38"/>
      <c r="B32" s="28" t="s">
        <v>154</v>
      </c>
      <c r="C32" s="5" t="s">
        <v>17</v>
      </c>
      <c r="D32" s="6">
        <v>367</v>
      </c>
      <c r="E32" s="44"/>
      <c r="F32" s="44">
        <f t="shared" si="9"/>
        <v>0</v>
      </c>
      <c r="G32" s="44"/>
      <c r="H32" s="44">
        <f t="shared" si="10"/>
        <v>0</v>
      </c>
      <c r="I32" s="44">
        <f t="shared" si="11"/>
        <v>0</v>
      </c>
      <c r="J32" s="5"/>
      <c r="L32" s="48"/>
    </row>
    <row r="33" spans="1:12" ht="15.6" x14ac:dyDescent="0.3">
      <c r="A33" s="38"/>
      <c r="B33" s="27" t="s">
        <v>145</v>
      </c>
      <c r="C33" s="5" t="s">
        <v>93</v>
      </c>
      <c r="D33" s="6">
        <v>19.2</v>
      </c>
      <c r="E33" s="44"/>
      <c r="F33" s="44">
        <f t="shared" si="9"/>
        <v>0</v>
      </c>
      <c r="G33" s="80">
        <v>128000</v>
      </c>
      <c r="H33" s="44">
        <f t="shared" si="10"/>
        <v>2457600</v>
      </c>
      <c r="I33" s="44">
        <f t="shared" si="11"/>
        <v>2457600</v>
      </c>
      <c r="J33" s="5"/>
      <c r="L33" s="48"/>
    </row>
    <row r="34" spans="1:12" ht="15.6" x14ac:dyDescent="0.3">
      <c r="A34" s="38"/>
      <c r="B34" s="27" t="s">
        <v>151</v>
      </c>
      <c r="C34" s="5" t="s">
        <v>16</v>
      </c>
      <c r="D34" s="6">
        <v>4580</v>
      </c>
      <c r="E34" s="44"/>
      <c r="F34" s="44">
        <f t="shared" si="9"/>
        <v>0</v>
      </c>
      <c r="G34" s="44"/>
      <c r="H34" s="44">
        <f t="shared" si="10"/>
        <v>0</v>
      </c>
      <c r="I34" s="44">
        <f t="shared" si="11"/>
        <v>0</v>
      </c>
      <c r="J34" s="5"/>
      <c r="L34" s="48"/>
    </row>
    <row r="35" spans="1:12" ht="15.6" x14ac:dyDescent="0.3">
      <c r="A35" s="38"/>
      <c r="B35" s="27" t="s">
        <v>152</v>
      </c>
      <c r="C35" s="5" t="s">
        <v>126</v>
      </c>
      <c r="D35" s="6">
        <v>1370</v>
      </c>
      <c r="E35" s="44"/>
      <c r="F35" s="44">
        <f t="shared" si="9"/>
        <v>0</v>
      </c>
      <c r="G35" s="44"/>
      <c r="H35" s="44">
        <f t="shared" si="10"/>
        <v>0</v>
      </c>
      <c r="I35" s="44">
        <f t="shared" si="11"/>
        <v>0</v>
      </c>
      <c r="J35" s="5"/>
      <c r="L35" s="48"/>
    </row>
    <row r="36" spans="1:12" ht="15.6" x14ac:dyDescent="0.3">
      <c r="A36" s="64" t="s">
        <v>37</v>
      </c>
      <c r="B36" s="64"/>
      <c r="C36" s="8"/>
      <c r="D36" s="40"/>
      <c r="E36" s="52"/>
      <c r="F36" s="40"/>
      <c r="G36" s="52"/>
      <c r="H36" s="40"/>
      <c r="I36" s="40">
        <f>SUM(I37:I42)</f>
        <v>2384600</v>
      </c>
      <c r="J36" s="29"/>
      <c r="L36" s="48"/>
    </row>
    <row r="37" spans="1:12" ht="15.6" x14ac:dyDescent="0.3">
      <c r="A37" s="7"/>
      <c r="B37" s="25" t="s">
        <v>24</v>
      </c>
      <c r="C37" s="2" t="s">
        <v>16</v>
      </c>
      <c r="D37" s="6">
        <v>100</v>
      </c>
      <c r="E37" s="6">
        <v>1700</v>
      </c>
      <c r="F37" s="6">
        <f t="shared" ref="F37:F42" si="12">D37*E37</f>
        <v>170000</v>
      </c>
      <c r="G37" s="6">
        <v>850</v>
      </c>
      <c r="H37" s="6">
        <f t="shared" ref="H37:H42" si="13">D37*G37</f>
        <v>85000</v>
      </c>
      <c r="I37" s="6">
        <f t="shared" ref="I37:I42" si="14">F37+H37</f>
        <v>255000</v>
      </c>
      <c r="J37" s="5" t="s">
        <v>82</v>
      </c>
      <c r="L37" s="48"/>
    </row>
    <row r="38" spans="1:12" ht="15.6" x14ac:dyDescent="0.3">
      <c r="A38" s="7"/>
      <c r="B38" s="25" t="s">
        <v>25</v>
      </c>
      <c r="C38" s="2" t="s">
        <v>21</v>
      </c>
      <c r="D38" s="6">
        <v>120</v>
      </c>
      <c r="E38" s="6">
        <v>2200</v>
      </c>
      <c r="F38" s="6">
        <f t="shared" si="12"/>
        <v>264000</v>
      </c>
      <c r="G38" s="6">
        <v>3000</v>
      </c>
      <c r="H38" s="6">
        <f t="shared" si="13"/>
        <v>360000</v>
      </c>
      <c r="I38" s="6">
        <f t="shared" si="14"/>
        <v>624000</v>
      </c>
      <c r="J38" s="5" t="s">
        <v>82</v>
      </c>
      <c r="L38" s="48"/>
    </row>
    <row r="39" spans="1:12" ht="15.6" x14ac:dyDescent="0.3">
      <c r="A39" s="7"/>
      <c r="B39" s="25" t="s">
        <v>26</v>
      </c>
      <c r="C39" s="2" t="s">
        <v>17</v>
      </c>
      <c r="D39" s="6">
        <v>4.4000000000000004</v>
      </c>
      <c r="E39" s="6">
        <v>2500</v>
      </c>
      <c r="F39" s="6">
        <f t="shared" si="12"/>
        <v>11000</v>
      </c>
      <c r="G39" s="6">
        <v>7500</v>
      </c>
      <c r="H39" s="6">
        <f t="shared" si="13"/>
        <v>33000</v>
      </c>
      <c r="I39" s="6">
        <f t="shared" si="14"/>
        <v>44000</v>
      </c>
      <c r="J39" s="5" t="s">
        <v>82</v>
      </c>
      <c r="L39" s="48"/>
    </row>
    <row r="40" spans="1:12" ht="15.6" x14ac:dyDescent="0.3">
      <c r="A40" s="7"/>
      <c r="B40" s="25" t="s">
        <v>27</v>
      </c>
      <c r="C40" s="2" t="s">
        <v>17</v>
      </c>
      <c r="D40" s="6">
        <v>26</v>
      </c>
      <c r="E40" s="6">
        <v>3200</v>
      </c>
      <c r="F40" s="6">
        <f t="shared" si="12"/>
        <v>83200</v>
      </c>
      <c r="G40" s="6">
        <v>7500</v>
      </c>
      <c r="H40" s="6">
        <f t="shared" si="13"/>
        <v>195000</v>
      </c>
      <c r="I40" s="6">
        <f t="shared" si="14"/>
        <v>278200</v>
      </c>
      <c r="J40" s="5" t="s">
        <v>82</v>
      </c>
      <c r="L40" s="48"/>
    </row>
    <row r="41" spans="1:12" ht="15.6" x14ac:dyDescent="0.3">
      <c r="A41" s="7"/>
      <c r="B41" s="25" t="s">
        <v>28</v>
      </c>
      <c r="C41" s="2" t="s">
        <v>18</v>
      </c>
      <c r="D41" s="6">
        <v>2460</v>
      </c>
      <c r="E41" s="6">
        <v>250</v>
      </c>
      <c r="F41" s="6">
        <f t="shared" si="12"/>
        <v>615000</v>
      </c>
      <c r="G41" s="6">
        <v>100</v>
      </c>
      <c r="H41" s="6">
        <f t="shared" si="13"/>
        <v>246000</v>
      </c>
      <c r="I41" s="6">
        <f t="shared" si="14"/>
        <v>861000</v>
      </c>
      <c r="J41" s="5" t="s">
        <v>82</v>
      </c>
      <c r="L41" s="48"/>
    </row>
    <row r="42" spans="1:12" ht="15.6" x14ac:dyDescent="0.3">
      <c r="A42" s="7"/>
      <c r="B42" s="25" t="s">
        <v>29</v>
      </c>
      <c r="C42" s="2" t="s">
        <v>18</v>
      </c>
      <c r="D42" s="6">
        <v>496</v>
      </c>
      <c r="E42" s="6">
        <v>550</v>
      </c>
      <c r="F42" s="6">
        <f t="shared" si="12"/>
        <v>272800</v>
      </c>
      <c r="G42" s="6">
        <v>100</v>
      </c>
      <c r="H42" s="6">
        <f t="shared" si="13"/>
        <v>49600</v>
      </c>
      <c r="I42" s="6">
        <f t="shared" si="14"/>
        <v>322400</v>
      </c>
      <c r="J42" s="5" t="s">
        <v>82</v>
      </c>
      <c r="L42" s="48"/>
    </row>
    <row r="43" spans="1:12" ht="15.6" x14ac:dyDescent="0.3">
      <c r="A43" s="65" t="s">
        <v>155</v>
      </c>
      <c r="B43" s="65"/>
      <c r="C43" s="30"/>
      <c r="D43" s="31"/>
      <c r="E43" s="31"/>
      <c r="F43" s="31"/>
      <c r="G43" s="31"/>
      <c r="H43" s="31"/>
      <c r="I43" s="31">
        <f>SUM(I44:I54)</f>
        <v>2043431</v>
      </c>
      <c r="J43" s="29"/>
      <c r="L43" s="48"/>
    </row>
    <row r="44" spans="1:12" ht="15.6" x14ac:dyDescent="0.3">
      <c r="A44" s="7"/>
      <c r="B44" s="25" t="s">
        <v>155</v>
      </c>
      <c r="C44" s="2" t="s">
        <v>131</v>
      </c>
      <c r="D44" s="6">
        <v>465</v>
      </c>
      <c r="E44" s="6"/>
      <c r="F44" s="6">
        <f>D44*E44</f>
        <v>0</v>
      </c>
      <c r="G44" s="6"/>
      <c r="H44" s="6">
        <f>D44*G44</f>
        <v>0</v>
      </c>
      <c r="I44" s="6">
        <f>F44+H44</f>
        <v>0</v>
      </c>
      <c r="J44" s="5"/>
      <c r="L44" s="48"/>
    </row>
    <row r="45" spans="1:12" ht="15.6" x14ac:dyDescent="0.3">
      <c r="A45" s="7"/>
      <c r="B45" s="27" t="s">
        <v>24</v>
      </c>
      <c r="C45" s="2" t="s">
        <v>16</v>
      </c>
      <c r="D45" s="6">
        <v>330</v>
      </c>
      <c r="E45" s="6"/>
      <c r="F45" s="6">
        <f t="shared" ref="F45:F54" si="15">D45*E45</f>
        <v>0</v>
      </c>
      <c r="G45" s="6"/>
      <c r="H45" s="6">
        <f t="shared" ref="H45:H54" si="16">D45*G45</f>
        <v>0</v>
      </c>
      <c r="I45" s="6">
        <f t="shared" ref="I45:I54" si="17">F45+H45</f>
        <v>0</v>
      </c>
      <c r="J45" s="5"/>
      <c r="L45" s="48"/>
    </row>
    <row r="46" spans="1:12" ht="15.6" x14ac:dyDescent="0.3">
      <c r="A46" s="7"/>
      <c r="B46" s="27" t="s">
        <v>26</v>
      </c>
      <c r="C46" s="2" t="s">
        <v>17</v>
      </c>
      <c r="D46" s="6">
        <v>32.6</v>
      </c>
      <c r="E46" s="6"/>
      <c r="F46" s="6">
        <f t="shared" si="15"/>
        <v>0</v>
      </c>
      <c r="G46" s="78">
        <v>15000</v>
      </c>
      <c r="H46" s="6">
        <f t="shared" si="16"/>
        <v>489000</v>
      </c>
      <c r="I46" s="6">
        <f t="shared" si="17"/>
        <v>489000</v>
      </c>
      <c r="J46" s="5"/>
      <c r="L46" s="48"/>
    </row>
    <row r="47" spans="1:12" ht="15.6" x14ac:dyDescent="0.3">
      <c r="A47" s="7"/>
      <c r="B47" s="27" t="s">
        <v>156</v>
      </c>
      <c r="C47" s="2" t="s">
        <v>17</v>
      </c>
      <c r="D47" s="6">
        <v>69.8</v>
      </c>
      <c r="E47" s="6"/>
      <c r="F47" s="6">
        <f t="shared" si="15"/>
        <v>0</v>
      </c>
      <c r="G47" s="6"/>
      <c r="H47" s="6">
        <f t="shared" si="16"/>
        <v>0</v>
      </c>
      <c r="I47" s="6">
        <f t="shared" si="17"/>
        <v>0</v>
      </c>
      <c r="J47" s="5"/>
      <c r="L47" s="48"/>
    </row>
    <row r="48" spans="1:12" ht="15.6" x14ac:dyDescent="0.3">
      <c r="A48" s="7"/>
      <c r="B48" s="27" t="s">
        <v>28</v>
      </c>
      <c r="C48" s="2" t="s">
        <v>93</v>
      </c>
      <c r="D48" s="6">
        <v>3.9</v>
      </c>
      <c r="E48" s="6"/>
      <c r="F48" s="6">
        <f t="shared" si="15"/>
        <v>0</v>
      </c>
      <c r="G48" s="80">
        <v>137000</v>
      </c>
      <c r="H48" s="6">
        <f t="shared" si="16"/>
        <v>534300</v>
      </c>
      <c r="I48" s="6">
        <f t="shared" si="17"/>
        <v>534300</v>
      </c>
      <c r="J48" s="5"/>
      <c r="L48" s="48"/>
    </row>
    <row r="49" spans="1:12" ht="15.6" x14ac:dyDescent="0.3">
      <c r="A49" s="7"/>
      <c r="B49" s="27" t="s">
        <v>148</v>
      </c>
      <c r="C49" s="2" t="s">
        <v>16</v>
      </c>
      <c r="D49" s="6">
        <v>418</v>
      </c>
      <c r="E49" s="6"/>
      <c r="F49" s="6">
        <f t="shared" si="15"/>
        <v>0</v>
      </c>
      <c r="G49" s="80">
        <v>129.5</v>
      </c>
      <c r="H49" s="6">
        <f t="shared" si="16"/>
        <v>54131</v>
      </c>
      <c r="I49" s="6">
        <f t="shared" si="17"/>
        <v>54131</v>
      </c>
      <c r="J49" s="5"/>
      <c r="L49" s="48"/>
    </row>
    <row r="50" spans="1:12" ht="15.6" x14ac:dyDescent="0.3">
      <c r="A50" s="7"/>
      <c r="B50" s="27" t="s">
        <v>149</v>
      </c>
      <c r="C50" s="2" t="s">
        <v>16</v>
      </c>
      <c r="D50" s="6">
        <v>418</v>
      </c>
      <c r="E50" s="6"/>
      <c r="F50" s="6">
        <f t="shared" si="15"/>
        <v>0</v>
      </c>
      <c r="G50" s="6"/>
      <c r="H50" s="6">
        <f t="shared" si="16"/>
        <v>0</v>
      </c>
      <c r="I50" s="6">
        <f t="shared" si="17"/>
        <v>0</v>
      </c>
      <c r="J50" s="5"/>
      <c r="L50" s="48"/>
    </row>
    <row r="51" spans="1:12" ht="15.6" x14ac:dyDescent="0.3">
      <c r="A51" s="7"/>
      <c r="B51" s="27" t="s">
        <v>157</v>
      </c>
      <c r="C51" s="2" t="s">
        <v>21</v>
      </c>
      <c r="D51" s="6">
        <v>464</v>
      </c>
      <c r="E51" s="6"/>
      <c r="F51" s="6">
        <f t="shared" si="15"/>
        <v>0</v>
      </c>
      <c r="G51" s="6"/>
      <c r="H51" s="6">
        <f t="shared" si="16"/>
        <v>0</v>
      </c>
      <c r="I51" s="6">
        <f t="shared" si="17"/>
        <v>0</v>
      </c>
      <c r="J51" s="5"/>
      <c r="L51" s="48"/>
    </row>
    <row r="52" spans="1:12" ht="15.6" x14ac:dyDescent="0.3">
      <c r="A52" s="7"/>
      <c r="B52" s="27" t="s">
        <v>158</v>
      </c>
      <c r="C52" s="2" t="s">
        <v>93</v>
      </c>
      <c r="D52" s="6">
        <v>11.07</v>
      </c>
      <c r="E52" s="6"/>
      <c r="F52" s="6">
        <f t="shared" si="15"/>
        <v>0</v>
      </c>
      <c r="G52" s="6"/>
      <c r="H52" s="6">
        <f t="shared" si="16"/>
        <v>0</v>
      </c>
      <c r="I52" s="6">
        <f t="shared" si="17"/>
        <v>0</v>
      </c>
      <c r="J52" s="5"/>
      <c r="L52" s="48"/>
    </row>
    <row r="53" spans="1:12" ht="15.6" x14ac:dyDescent="0.3">
      <c r="A53" s="7"/>
      <c r="B53" s="27" t="s">
        <v>159</v>
      </c>
      <c r="C53" s="2" t="s">
        <v>93</v>
      </c>
      <c r="D53" s="6">
        <v>4.2</v>
      </c>
      <c r="E53" s="6"/>
      <c r="F53" s="6">
        <f t="shared" si="15"/>
        <v>0</v>
      </c>
      <c r="G53" s="78">
        <v>230000</v>
      </c>
      <c r="H53" s="6">
        <f t="shared" si="16"/>
        <v>966000</v>
      </c>
      <c r="I53" s="6">
        <f t="shared" si="17"/>
        <v>966000</v>
      </c>
      <c r="J53" s="5"/>
      <c r="L53" s="48"/>
    </row>
    <row r="54" spans="1:12" ht="15.6" x14ac:dyDescent="0.3">
      <c r="A54" s="7"/>
      <c r="B54" s="27" t="s">
        <v>160</v>
      </c>
      <c r="C54" s="2" t="s">
        <v>93</v>
      </c>
      <c r="D54" s="6">
        <v>15.3</v>
      </c>
      <c r="E54" s="6"/>
      <c r="F54" s="6">
        <f t="shared" si="15"/>
        <v>0</v>
      </c>
      <c r="G54" s="6"/>
      <c r="H54" s="6">
        <f t="shared" si="16"/>
        <v>0</v>
      </c>
      <c r="I54" s="6">
        <f t="shared" si="17"/>
        <v>0</v>
      </c>
      <c r="J54" s="5"/>
      <c r="L54" s="48"/>
    </row>
    <row r="55" spans="1:12" ht="15.6" x14ac:dyDescent="0.3">
      <c r="A55" s="58" t="s">
        <v>161</v>
      </c>
      <c r="B55" s="58"/>
      <c r="C55" s="30"/>
      <c r="D55" s="31"/>
      <c r="E55" s="31"/>
      <c r="F55" s="31"/>
      <c r="G55" s="31"/>
      <c r="H55" s="31"/>
      <c r="I55" s="31">
        <f>SUM(I56:I61)</f>
        <v>32950</v>
      </c>
      <c r="J55" s="29"/>
      <c r="L55" s="48"/>
    </row>
    <row r="56" spans="1:12" ht="15.6" x14ac:dyDescent="0.3">
      <c r="A56" s="7"/>
      <c r="B56" s="25" t="s">
        <v>161</v>
      </c>
      <c r="C56" s="2" t="s">
        <v>21</v>
      </c>
      <c r="D56" s="6">
        <v>7</v>
      </c>
      <c r="E56" s="6"/>
      <c r="F56" s="6">
        <f>D56*E56</f>
        <v>0</v>
      </c>
      <c r="G56" s="6"/>
      <c r="H56" s="6">
        <f>D56*G56</f>
        <v>0</v>
      </c>
      <c r="I56" s="6">
        <f>F56+H56</f>
        <v>0</v>
      </c>
      <c r="J56" s="5"/>
      <c r="L56" s="48"/>
    </row>
    <row r="57" spans="1:12" ht="15.6" x14ac:dyDescent="0.3">
      <c r="A57" s="7"/>
      <c r="B57" s="27" t="s">
        <v>162</v>
      </c>
      <c r="C57" s="2" t="s">
        <v>16</v>
      </c>
      <c r="D57" s="6">
        <v>21</v>
      </c>
      <c r="E57" s="6"/>
      <c r="F57" s="6">
        <f t="shared" ref="F57:F61" si="18">D57*E57</f>
        <v>0</v>
      </c>
      <c r="G57" s="78">
        <v>800</v>
      </c>
      <c r="H57" s="6">
        <f t="shared" ref="H57:H61" si="19">D57*G57</f>
        <v>16800</v>
      </c>
      <c r="I57" s="6">
        <f t="shared" ref="I57:I61" si="20">F57+H57</f>
        <v>16800</v>
      </c>
      <c r="J57" s="5"/>
      <c r="L57" s="48"/>
    </row>
    <row r="58" spans="1:12" ht="15.6" x14ac:dyDescent="0.3">
      <c r="A58" s="7"/>
      <c r="B58" s="27" t="s">
        <v>163</v>
      </c>
      <c r="C58" s="2" t="s">
        <v>17</v>
      </c>
      <c r="D58" s="6">
        <v>0.05</v>
      </c>
      <c r="E58" s="6"/>
      <c r="F58" s="6">
        <f t="shared" si="18"/>
        <v>0</v>
      </c>
      <c r="G58" s="78">
        <v>15000</v>
      </c>
      <c r="H58" s="6">
        <f t="shared" si="19"/>
        <v>750</v>
      </c>
      <c r="I58" s="6">
        <f t="shared" si="20"/>
        <v>750</v>
      </c>
      <c r="J58" s="5"/>
      <c r="L58" s="48"/>
    </row>
    <row r="59" spans="1:12" ht="15.6" x14ac:dyDescent="0.3">
      <c r="A59" s="7"/>
      <c r="B59" s="27" t="s">
        <v>164</v>
      </c>
      <c r="C59" s="2" t="s">
        <v>21</v>
      </c>
      <c r="D59" s="6">
        <v>14</v>
      </c>
      <c r="E59" s="6"/>
      <c r="F59" s="6">
        <f t="shared" si="18"/>
        <v>0</v>
      </c>
      <c r="G59" s="78">
        <v>1000</v>
      </c>
      <c r="H59" s="6">
        <f t="shared" si="19"/>
        <v>14000</v>
      </c>
      <c r="I59" s="6">
        <f t="shared" si="20"/>
        <v>14000</v>
      </c>
      <c r="J59" s="5"/>
      <c r="L59" s="48"/>
    </row>
    <row r="60" spans="1:12" ht="15.6" x14ac:dyDescent="0.3">
      <c r="A60" s="7"/>
      <c r="B60" s="27" t="s">
        <v>165</v>
      </c>
      <c r="C60" s="2" t="s">
        <v>21</v>
      </c>
      <c r="D60" s="6">
        <v>7</v>
      </c>
      <c r="E60" s="6"/>
      <c r="F60" s="6">
        <f t="shared" si="18"/>
        <v>0</v>
      </c>
      <c r="G60" s="6"/>
      <c r="H60" s="6">
        <f t="shared" si="19"/>
        <v>0</v>
      </c>
      <c r="I60" s="6">
        <f t="shared" si="20"/>
        <v>0</v>
      </c>
      <c r="J60" s="5"/>
      <c r="L60" s="48"/>
    </row>
    <row r="61" spans="1:12" ht="15.6" x14ac:dyDescent="0.3">
      <c r="A61" s="7"/>
      <c r="B61" s="27" t="s">
        <v>166</v>
      </c>
      <c r="C61" s="2" t="s">
        <v>21</v>
      </c>
      <c r="D61" s="6">
        <v>2</v>
      </c>
      <c r="E61" s="6"/>
      <c r="F61" s="6">
        <f t="shared" si="18"/>
        <v>0</v>
      </c>
      <c r="G61" s="78">
        <v>700</v>
      </c>
      <c r="H61" s="6">
        <f t="shared" si="19"/>
        <v>1400</v>
      </c>
      <c r="I61" s="6">
        <f t="shared" si="20"/>
        <v>1400</v>
      </c>
      <c r="J61" s="5"/>
      <c r="L61" s="48"/>
    </row>
    <row r="62" spans="1:12" ht="15.6" x14ac:dyDescent="0.3">
      <c r="A62" s="58" t="s">
        <v>167</v>
      </c>
      <c r="B62" s="58"/>
      <c r="C62" s="30"/>
      <c r="D62" s="31"/>
      <c r="E62" s="31"/>
      <c r="F62" s="31"/>
      <c r="G62" s="31"/>
      <c r="H62" s="31"/>
      <c r="I62" s="31">
        <f>SUM(I63:I65)</f>
        <v>106000</v>
      </c>
      <c r="J62" s="29"/>
      <c r="L62" s="48"/>
    </row>
    <row r="63" spans="1:12" ht="15.6" x14ac:dyDescent="0.3">
      <c r="A63" s="7"/>
      <c r="B63" s="25" t="s">
        <v>167</v>
      </c>
      <c r="C63" s="2" t="s">
        <v>131</v>
      </c>
      <c r="D63" s="6">
        <v>20</v>
      </c>
      <c r="E63" s="6"/>
      <c r="F63" s="6">
        <f>D63*E63</f>
        <v>0</v>
      </c>
      <c r="G63" s="6"/>
      <c r="H63" s="6">
        <f>D63*G63</f>
        <v>0</v>
      </c>
      <c r="I63" s="6">
        <f>F63+H63</f>
        <v>0</v>
      </c>
      <c r="J63" s="5"/>
      <c r="L63" s="48"/>
    </row>
    <row r="64" spans="1:12" ht="15.6" x14ac:dyDescent="0.3">
      <c r="A64" s="7"/>
      <c r="B64" s="27" t="s">
        <v>162</v>
      </c>
      <c r="C64" s="2" t="s">
        <v>16</v>
      </c>
      <c r="D64" s="6">
        <v>40</v>
      </c>
      <c r="E64" s="6"/>
      <c r="F64" s="6">
        <f t="shared" ref="F64:F65" si="21">D64*E64</f>
        <v>0</v>
      </c>
      <c r="G64" s="78">
        <v>800</v>
      </c>
      <c r="H64" s="6">
        <f t="shared" ref="H64:H65" si="22">D64*G64</f>
        <v>32000</v>
      </c>
      <c r="I64" s="6">
        <f t="shared" ref="I64:I65" si="23">F64+H64</f>
        <v>32000</v>
      </c>
      <c r="J64" s="5"/>
      <c r="L64" s="48"/>
    </row>
    <row r="65" spans="1:12" ht="15.6" x14ac:dyDescent="0.3">
      <c r="A65" s="7"/>
      <c r="B65" s="27" t="s">
        <v>168</v>
      </c>
      <c r="C65" s="2" t="s">
        <v>131</v>
      </c>
      <c r="D65" s="6">
        <v>200</v>
      </c>
      <c r="E65" s="6"/>
      <c r="F65" s="6">
        <f t="shared" si="21"/>
        <v>0</v>
      </c>
      <c r="G65" s="78">
        <v>370</v>
      </c>
      <c r="H65" s="6">
        <f t="shared" si="22"/>
        <v>74000</v>
      </c>
      <c r="I65" s="6">
        <f t="shared" si="23"/>
        <v>74000</v>
      </c>
      <c r="J65" s="5"/>
      <c r="L65" s="48"/>
    </row>
    <row r="66" spans="1:12" ht="15.6" x14ac:dyDescent="0.3">
      <c r="A66" s="58" t="s">
        <v>169</v>
      </c>
      <c r="B66" s="58"/>
      <c r="C66" s="30"/>
      <c r="D66" s="31"/>
      <c r="E66" s="31"/>
      <c r="F66" s="31"/>
      <c r="G66" s="31"/>
      <c r="H66" s="31"/>
      <c r="I66" s="31">
        <f>SUM(I67:I68)</f>
        <v>6400</v>
      </c>
      <c r="J66" s="29"/>
      <c r="L66" s="48"/>
    </row>
    <row r="67" spans="1:12" ht="15.6" x14ac:dyDescent="0.3">
      <c r="A67" s="4"/>
      <c r="B67" s="4" t="s">
        <v>169</v>
      </c>
      <c r="C67" s="2" t="s">
        <v>16</v>
      </c>
      <c r="D67" s="6">
        <v>4</v>
      </c>
      <c r="E67" s="6"/>
      <c r="F67" s="6">
        <f>D67*E67</f>
        <v>0</v>
      </c>
      <c r="G67" s="6"/>
      <c r="H67" s="6">
        <f>D67*G67</f>
        <v>0</v>
      </c>
      <c r="I67" s="6">
        <f>F67+H67</f>
        <v>0</v>
      </c>
      <c r="J67" s="5"/>
      <c r="L67" s="48"/>
    </row>
    <row r="68" spans="1:12" ht="15.6" x14ac:dyDescent="0.3">
      <c r="A68" s="4"/>
      <c r="B68" s="27" t="s">
        <v>162</v>
      </c>
      <c r="C68" s="2" t="s">
        <v>16</v>
      </c>
      <c r="D68" s="6">
        <v>8</v>
      </c>
      <c r="E68" s="6"/>
      <c r="F68" s="6">
        <f>D68*E68</f>
        <v>0</v>
      </c>
      <c r="G68" s="78">
        <v>800</v>
      </c>
      <c r="H68" s="6">
        <f>D68*G68</f>
        <v>6400</v>
      </c>
      <c r="I68" s="6">
        <f>F68+H68</f>
        <v>6400</v>
      </c>
      <c r="J68" s="5"/>
      <c r="L68" s="48"/>
    </row>
    <row r="69" spans="1:12" ht="15.6" x14ac:dyDescent="0.3">
      <c r="A69" s="64" t="s">
        <v>30</v>
      </c>
      <c r="B69" s="64"/>
      <c r="C69" s="41"/>
      <c r="D69" s="40"/>
      <c r="E69" s="52"/>
      <c r="F69" s="52"/>
      <c r="G69" s="52"/>
      <c r="H69" s="52"/>
      <c r="I69" s="40">
        <f>SUM(I70:I74)</f>
        <v>6656400</v>
      </c>
      <c r="J69" s="29"/>
    </row>
    <row r="70" spans="1:12" ht="15.6" x14ac:dyDescent="0.3">
      <c r="A70" s="7"/>
      <c r="B70" s="25" t="s">
        <v>31</v>
      </c>
      <c r="C70" s="2" t="s">
        <v>16</v>
      </c>
      <c r="D70" s="6">
        <v>2580</v>
      </c>
      <c r="E70" s="6">
        <v>150</v>
      </c>
      <c r="F70" s="6">
        <f>D70*E70</f>
        <v>387000</v>
      </c>
      <c r="G70" s="6">
        <v>90</v>
      </c>
      <c r="H70" s="6">
        <f>D70*G70</f>
        <v>232200</v>
      </c>
      <c r="I70" s="6">
        <f>F70+H70</f>
        <v>619200</v>
      </c>
      <c r="J70" s="5" t="s">
        <v>82</v>
      </c>
    </row>
    <row r="71" spans="1:12" ht="15.6" x14ac:dyDescent="0.3">
      <c r="A71" s="7"/>
      <c r="B71" s="25" t="s">
        <v>32</v>
      </c>
      <c r="C71" s="2" t="s">
        <v>16</v>
      </c>
      <c r="D71" s="6">
        <v>2580</v>
      </c>
      <c r="E71" s="6">
        <v>110</v>
      </c>
      <c r="F71" s="6">
        <f t="shared" ref="F71:F74" si="24">D71*E71</f>
        <v>283800</v>
      </c>
      <c r="G71" s="6">
        <v>60</v>
      </c>
      <c r="H71" s="6">
        <f t="shared" ref="H71:H74" si="25">D71*G71</f>
        <v>154800</v>
      </c>
      <c r="I71" s="6">
        <f t="shared" ref="I71:I74" si="26">F71+H71</f>
        <v>438600</v>
      </c>
      <c r="J71" s="5" t="s">
        <v>82</v>
      </c>
    </row>
    <row r="72" spans="1:12" ht="15.6" x14ac:dyDescent="0.3">
      <c r="A72" s="7"/>
      <c r="B72" s="25" t="s">
        <v>33</v>
      </c>
      <c r="C72" s="2" t="s">
        <v>16</v>
      </c>
      <c r="D72" s="6">
        <v>2580</v>
      </c>
      <c r="E72" s="6">
        <v>380</v>
      </c>
      <c r="F72" s="6">
        <f t="shared" si="24"/>
        <v>980400</v>
      </c>
      <c r="G72" s="6">
        <v>550</v>
      </c>
      <c r="H72" s="6">
        <f t="shared" si="25"/>
        <v>1419000</v>
      </c>
      <c r="I72" s="6">
        <f t="shared" si="26"/>
        <v>2399400</v>
      </c>
      <c r="J72" s="5" t="s">
        <v>82</v>
      </c>
    </row>
    <row r="73" spans="1:12" ht="15.6" x14ac:dyDescent="0.3">
      <c r="A73" s="7"/>
      <c r="B73" s="25" t="s">
        <v>34</v>
      </c>
      <c r="C73" s="2" t="s">
        <v>16</v>
      </c>
      <c r="D73" s="6">
        <v>2580</v>
      </c>
      <c r="E73" s="6">
        <v>110</v>
      </c>
      <c r="F73" s="6">
        <f t="shared" si="24"/>
        <v>283800</v>
      </c>
      <c r="G73" s="6">
        <v>60</v>
      </c>
      <c r="H73" s="6">
        <f t="shared" si="25"/>
        <v>154800</v>
      </c>
      <c r="I73" s="6">
        <f t="shared" si="26"/>
        <v>438600</v>
      </c>
      <c r="J73" s="5" t="s">
        <v>82</v>
      </c>
    </row>
    <row r="74" spans="1:12" ht="15.6" x14ac:dyDescent="0.3">
      <c r="A74" s="7"/>
      <c r="B74" s="25" t="s">
        <v>35</v>
      </c>
      <c r="C74" s="2" t="s">
        <v>16</v>
      </c>
      <c r="D74" s="6">
        <v>2580</v>
      </c>
      <c r="E74" s="6">
        <v>420</v>
      </c>
      <c r="F74" s="6">
        <f t="shared" si="24"/>
        <v>1083600</v>
      </c>
      <c r="G74" s="6">
        <v>650</v>
      </c>
      <c r="H74" s="6">
        <f t="shared" si="25"/>
        <v>1677000</v>
      </c>
      <c r="I74" s="6">
        <f t="shared" si="26"/>
        <v>2760600</v>
      </c>
      <c r="J74" s="5" t="s">
        <v>82</v>
      </c>
    </row>
    <row r="75" spans="1:12" ht="15.6" x14ac:dyDescent="0.3">
      <c r="A75" s="7" t="s">
        <v>170</v>
      </c>
      <c r="B75" s="27" t="s">
        <v>171</v>
      </c>
      <c r="C75" s="2" t="s">
        <v>16</v>
      </c>
      <c r="D75" s="6">
        <v>580</v>
      </c>
      <c r="E75" s="6"/>
      <c r="F75" s="6"/>
      <c r="G75" s="6"/>
      <c r="H75" s="6"/>
      <c r="I75" s="6"/>
      <c r="J75" s="5"/>
    </row>
    <row r="76" spans="1:12" ht="15.6" x14ac:dyDescent="0.3">
      <c r="A76" s="7"/>
      <c r="B76" s="27" t="s">
        <v>172</v>
      </c>
      <c r="C76" s="2" t="s">
        <v>16</v>
      </c>
      <c r="D76" s="6">
        <v>2580</v>
      </c>
      <c r="E76" s="6"/>
      <c r="F76" s="6"/>
      <c r="G76" s="6"/>
      <c r="H76" s="6"/>
      <c r="I76" s="6"/>
      <c r="J76" s="5"/>
    </row>
    <row r="77" spans="1:12" ht="15.6" x14ac:dyDescent="0.3">
      <c r="A77" s="7"/>
      <c r="B77" s="27" t="s">
        <v>173</v>
      </c>
      <c r="C77" s="2" t="s">
        <v>16</v>
      </c>
      <c r="D77" s="6">
        <v>5380</v>
      </c>
      <c r="E77" s="6"/>
      <c r="F77" s="6"/>
      <c r="G77" s="6"/>
      <c r="H77" s="6"/>
      <c r="I77" s="6"/>
      <c r="J77" s="5"/>
    </row>
    <row r="78" spans="1:12" ht="15.6" x14ac:dyDescent="0.3">
      <c r="A78" s="27"/>
      <c r="B78" s="45" t="s">
        <v>78</v>
      </c>
      <c r="C78" s="59">
        <f>I5+I11+I17+I20+I28+I36+I43+I55+I62+I66+I69</f>
        <v>24266983.5</v>
      </c>
      <c r="D78" s="59"/>
      <c r="E78" s="59"/>
      <c r="F78" s="59"/>
      <c r="G78" s="59"/>
      <c r="H78" s="59"/>
      <c r="I78" s="59"/>
      <c r="J78" s="5"/>
    </row>
    <row r="79" spans="1:12" ht="15.6" x14ac:dyDescent="0.3">
      <c r="A79" s="27"/>
      <c r="B79" s="46" t="s">
        <v>79</v>
      </c>
      <c r="C79" s="57"/>
      <c r="D79" s="57"/>
      <c r="E79" s="57"/>
      <c r="F79" s="57"/>
      <c r="G79" s="57"/>
      <c r="H79" s="57"/>
      <c r="I79" s="57"/>
      <c r="J79" s="57"/>
    </row>
    <row r="80" spans="1:12" ht="15.6" x14ac:dyDescent="0.3">
      <c r="A80" s="27"/>
      <c r="B80" s="46" t="s">
        <v>80</v>
      </c>
      <c r="C80" s="57"/>
      <c r="D80" s="57"/>
      <c r="E80" s="57"/>
      <c r="F80" s="57"/>
      <c r="G80" s="57"/>
      <c r="H80" s="57"/>
      <c r="I80" s="57"/>
      <c r="J80" s="57"/>
    </row>
    <row r="81" spans="1:10" ht="15.6" x14ac:dyDescent="0.3">
      <c r="A81" s="27"/>
      <c r="B81" s="46" t="s">
        <v>81</v>
      </c>
      <c r="C81" s="57"/>
      <c r="D81" s="57"/>
      <c r="E81" s="57"/>
      <c r="F81" s="57"/>
      <c r="G81" s="57"/>
      <c r="H81" s="57"/>
      <c r="I81" s="57"/>
      <c r="J81" s="57"/>
    </row>
  </sheetData>
  <mergeCells count="24">
    <mergeCell ref="A17:B17"/>
    <mergeCell ref="A1:A2"/>
    <mergeCell ref="B1:B2"/>
    <mergeCell ref="C1:C2"/>
    <mergeCell ref="D1:D2"/>
    <mergeCell ref="I1:I2"/>
    <mergeCell ref="J1:J2"/>
    <mergeCell ref="A4:I4"/>
    <mergeCell ref="A5:B5"/>
    <mergeCell ref="A11:B11"/>
    <mergeCell ref="E1:F1"/>
    <mergeCell ref="G1:H1"/>
    <mergeCell ref="C81:J81"/>
    <mergeCell ref="A20:B20"/>
    <mergeCell ref="A28:B28"/>
    <mergeCell ref="A36:B36"/>
    <mergeCell ref="A43:B43"/>
    <mergeCell ref="A55:B55"/>
    <mergeCell ref="A62:B62"/>
    <mergeCell ref="A66:B66"/>
    <mergeCell ref="A69:B69"/>
    <mergeCell ref="C78:I78"/>
    <mergeCell ref="C79:J79"/>
    <mergeCell ref="C80:J80"/>
  </mergeCells>
  <conditionalFormatting sqref="B37:B42 A36 B70:B74 A69 B44 B56 B63">
    <cfRule type="duplicateValues" dxfId="34" priority="1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28"/>
  <sheetViews>
    <sheetView topLeftCell="A94" zoomScale="70" zoomScaleNormal="70" workbookViewId="0">
      <selection activeCell="B10" sqref="B10"/>
    </sheetView>
  </sheetViews>
  <sheetFormatPr defaultRowHeight="14.4" x14ac:dyDescent="0.3"/>
  <cols>
    <col min="1" max="1" width="7.88671875" customWidth="1"/>
    <col min="2" max="2" width="108.6640625" bestFit="1" customWidth="1"/>
    <col min="3" max="3" width="10.6640625" customWidth="1"/>
    <col min="4" max="4" width="10.6640625" style="56" customWidth="1"/>
    <col min="5" max="8" width="15.6640625" style="56" customWidth="1"/>
    <col min="9" max="9" width="15.6640625" style="34" customWidth="1"/>
    <col min="10" max="10" width="18.5546875" bestFit="1" customWidth="1"/>
  </cols>
  <sheetData>
    <row r="1" spans="1:10" ht="15.6" x14ac:dyDescent="0.3">
      <c r="A1" s="58" t="s">
        <v>0</v>
      </c>
      <c r="B1" s="58" t="s">
        <v>1</v>
      </c>
      <c r="C1" s="62" t="s">
        <v>2</v>
      </c>
      <c r="D1" s="61" t="s">
        <v>3</v>
      </c>
      <c r="E1" s="61" t="s">
        <v>83</v>
      </c>
      <c r="F1" s="61"/>
      <c r="G1" s="63" t="s">
        <v>84</v>
      </c>
      <c r="H1" s="63"/>
      <c r="I1" s="61" t="s">
        <v>85</v>
      </c>
      <c r="J1" s="62" t="s">
        <v>4</v>
      </c>
    </row>
    <row r="2" spans="1:10" ht="15.6" x14ac:dyDescent="0.3">
      <c r="A2" s="58"/>
      <c r="B2" s="58"/>
      <c r="C2" s="62"/>
      <c r="D2" s="61"/>
      <c r="E2" s="40" t="s">
        <v>5</v>
      </c>
      <c r="F2" s="40" t="s">
        <v>7</v>
      </c>
      <c r="G2" s="40" t="s">
        <v>6</v>
      </c>
      <c r="H2" s="40" t="s">
        <v>7</v>
      </c>
      <c r="I2" s="61"/>
      <c r="J2" s="62"/>
    </row>
    <row r="3" spans="1:10" ht="15.6" x14ac:dyDescent="0.3">
      <c r="A3" s="37"/>
      <c r="B3" s="37"/>
      <c r="C3" s="41"/>
      <c r="D3" s="40"/>
      <c r="E3" s="40"/>
      <c r="F3" s="40"/>
      <c r="G3" s="40"/>
      <c r="H3" s="40"/>
      <c r="I3" s="40"/>
      <c r="J3" s="41"/>
    </row>
    <row r="4" spans="1:10" ht="15.6" x14ac:dyDescent="0.3">
      <c r="A4" s="66" t="s">
        <v>36</v>
      </c>
      <c r="B4" s="66"/>
      <c r="C4" s="66"/>
      <c r="D4" s="66"/>
      <c r="E4" s="66"/>
      <c r="F4" s="66"/>
      <c r="G4" s="66"/>
      <c r="H4" s="66"/>
      <c r="I4" s="66"/>
      <c r="J4" s="5"/>
    </row>
    <row r="5" spans="1:10" ht="15.6" x14ac:dyDescent="0.3">
      <c r="A5" s="58" t="s">
        <v>174</v>
      </c>
      <c r="B5" s="58"/>
      <c r="C5" s="41"/>
      <c r="D5" s="40"/>
      <c r="E5" s="40"/>
      <c r="F5" s="40"/>
      <c r="G5" s="40"/>
      <c r="H5" s="40"/>
      <c r="I5" s="40">
        <f>SUM(I6:I8)</f>
        <v>54922</v>
      </c>
      <c r="J5" s="29"/>
    </row>
    <row r="6" spans="1:10" ht="15.6" x14ac:dyDescent="0.3">
      <c r="A6" s="38"/>
      <c r="B6" s="82" t="s">
        <v>175</v>
      </c>
      <c r="C6" s="39" t="s">
        <v>131</v>
      </c>
      <c r="D6" s="42">
        <v>30.2</v>
      </c>
      <c r="E6" s="42"/>
      <c r="F6" s="42">
        <f>D6*E6</f>
        <v>0</v>
      </c>
      <c r="G6" s="81">
        <v>1700</v>
      </c>
      <c r="H6" s="42">
        <f>D6*G6</f>
        <v>51340</v>
      </c>
      <c r="I6" s="42">
        <f>F6+H6</f>
        <v>51340</v>
      </c>
      <c r="J6" s="5"/>
    </row>
    <row r="7" spans="1:10" ht="15.6" x14ac:dyDescent="0.3">
      <c r="A7" s="38"/>
      <c r="B7" s="82" t="s">
        <v>176</v>
      </c>
      <c r="C7" s="39" t="s">
        <v>131</v>
      </c>
      <c r="D7" s="42">
        <v>3.6</v>
      </c>
      <c r="E7" s="42"/>
      <c r="F7" s="42">
        <f t="shared" ref="F7:F8" si="0">D7*E7</f>
        <v>0</v>
      </c>
      <c r="G7" s="81">
        <v>900</v>
      </c>
      <c r="H7" s="42">
        <f t="shared" ref="H7:H8" si="1">D7*G7</f>
        <v>3240</v>
      </c>
      <c r="I7" s="42">
        <f t="shared" ref="I7:I8" si="2">F7+H7</f>
        <v>3240</v>
      </c>
      <c r="J7" s="5"/>
    </row>
    <row r="8" spans="1:10" ht="15.6" x14ac:dyDescent="0.3">
      <c r="A8" s="38"/>
      <c r="B8" s="82" t="s">
        <v>177</v>
      </c>
      <c r="C8" s="39" t="s">
        <v>16</v>
      </c>
      <c r="D8" s="42">
        <v>0.38</v>
      </c>
      <c r="E8" s="42"/>
      <c r="F8" s="42">
        <f t="shared" si="0"/>
        <v>0</v>
      </c>
      <c r="G8" s="81">
        <v>900</v>
      </c>
      <c r="H8" s="42">
        <f t="shared" si="1"/>
        <v>342</v>
      </c>
      <c r="I8" s="42">
        <f t="shared" si="2"/>
        <v>342</v>
      </c>
      <c r="J8" s="5"/>
    </row>
    <row r="9" spans="1:10" ht="15.6" x14ac:dyDescent="0.3">
      <c r="A9" s="58" t="s">
        <v>178</v>
      </c>
      <c r="B9" s="58"/>
      <c r="C9" s="41"/>
      <c r="D9" s="40"/>
      <c r="E9" s="40"/>
      <c r="F9" s="40"/>
      <c r="G9" s="40"/>
      <c r="H9" s="40"/>
      <c r="I9" s="40">
        <f>I10</f>
        <v>2262000</v>
      </c>
      <c r="J9" s="29"/>
    </row>
    <row r="10" spans="1:10" ht="31.2" x14ac:dyDescent="0.3">
      <c r="A10" s="38"/>
      <c r="B10" s="83" t="s">
        <v>179</v>
      </c>
      <c r="C10" s="39" t="s">
        <v>16</v>
      </c>
      <c r="D10" s="42">
        <v>390</v>
      </c>
      <c r="E10" s="42"/>
      <c r="F10" s="42">
        <f>D10*E10</f>
        <v>0</v>
      </c>
      <c r="G10" s="81">
        <v>5800</v>
      </c>
      <c r="H10" s="42">
        <f>D10*G10</f>
        <v>2262000</v>
      </c>
      <c r="I10" s="42">
        <f>F10+H10</f>
        <v>2262000</v>
      </c>
      <c r="J10" s="5"/>
    </row>
    <row r="11" spans="1:10" ht="15.6" x14ac:dyDescent="0.3">
      <c r="A11" s="65" t="s">
        <v>45</v>
      </c>
      <c r="B11" s="65"/>
      <c r="C11" s="8"/>
      <c r="D11" s="40"/>
      <c r="E11" s="53"/>
      <c r="F11" s="53"/>
      <c r="G11" s="53"/>
      <c r="H11" s="53"/>
      <c r="I11" s="40">
        <f>SUM(I12)</f>
        <v>2412000</v>
      </c>
      <c r="J11" s="29"/>
    </row>
    <row r="12" spans="1:10" ht="46.8" x14ac:dyDescent="0.3">
      <c r="A12" s="7"/>
      <c r="B12" s="25" t="s">
        <v>38</v>
      </c>
      <c r="C12" s="2" t="s">
        <v>16</v>
      </c>
      <c r="D12" s="6">
        <v>536</v>
      </c>
      <c r="E12" s="6">
        <v>2000</v>
      </c>
      <c r="F12" s="6">
        <f>D12*E12</f>
        <v>1072000</v>
      </c>
      <c r="G12" s="6">
        <v>2500</v>
      </c>
      <c r="H12" s="6">
        <f>D12*G12</f>
        <v>1340000</v>
      </c>
      <c r="I12" s="6">
        <f>F12+H12</f>
        <v>2412000</v>
      </c>
      <c r="J12" s="5" t="s">
        <v>82</v>
      </c>
    </row>
    <row r="13" spans="1:10" ht="15.6" x14ac:dyDescent="0.3">
      <c r="A13" s="64" t="s">
        <v>180</v>
      </c>
      <c r="B13" s="64"/>
      <c r="C13" s="30"/>
      <c r="D13" s="31"/>
      <c r="E13" s="31"/>
      <c r="F13" s="31"/>
      <c r="G13" s="31"/>
      <c r="H13" s="31"/>
      <c r="I13" s="31">
        <f>SUM(I14:I22)</f>
        <v>158020</v>
      </c>
      <c r="J13" s="29"/>
    </row>
    <row r="14" spans="1:10" ht="15.6" x14ac:dyDescent="0.3">
      <c r="A14" s="7"/>
      <c r="B14" s="27" t="s">
        <v>181</v>
      </c>
      <c r="C14" s="2" t="s">
        <v>17</v>
      </c>
      <c r="D14" s="6">
        <v>7.9</v>
      </c>
      <c r="E14" s="6"/>
      <c r="F14" s="6">
        <f>D14*E14</f>
        <v>0</v>
      </c>
      <c r="G14" s="80">
        <v>14800</v>
      </c>
      <c r="H14" s="6">
        <f>D14*G14</f>
        <v>116920</v>
      </c>
      <c r="I14" s="6">
        <f>F14+H14</f>
        <v>116920</v>
      </c>
      <c r="J14" s="5"/>
    </row>
    <row r="15" spans="1:10" ht="15.6" x14ac:dyDescent="0.3">
      <c r="A15" s="7"/>
      <c r="B15" s="27" t="s">
        <v>182</v>
      </c>
      <c r="C15" s="2" t="s">
        <v>93</v>
      </c>
      <c r="D15" s="6">
        <v>0.3</v>
      </c>
      <c r="E15" s="6"/>
      <c r="F15" s="6">
        <f t="shared" ref="F15:F22" si="3">D15*E15</f>
        <v>0</v>
      </c>
      <c r="G15" s="80">
        <v>137000</v>
      </c>
      <c r="H15" s="6">
        <f t="shared" ref="H15:H22" si="4">D15*G15</f>
        <v>41100</v>
      </c>
      <c r="I15" s="6">
        <f t="shared" ref="I15:I22" si="5">F15+H15</f>
        <v>41100</v>
      </c>
      <c r="J15" s="5"/>
    </row>
    <row r="16" spans="1:10" ht="15.6" x14ac:dyDescent="0.3">
      <c r="A16" s="7"/>
      <c r="B16" s="27" t="s">
        <v>183</v>
      </c>
      <c r="C16" s="2" t="s">
        <v>16</v>
      </c>
      <c r="D16" s="6">
        <v>188</v>
      </c>
      <c r="E16" s="6"/>
      <c r="F16" s="6">
        <f t="shared" si="3"/>
        <v>0</v>
      </c>
      <c r="G16" s="6"/>
      <c r="H16" s="6">
        <f t="shared" si="4"/>
        <v>0</v>
      </c>
      <c r="I16" s="6">
        <f t="shared" si="5"/>
        <v>0</v>
      </c>
      <c r="J16" s="5"/>
    </row>
    <row r="17" spans="1:10" ht="15.6" x14ac:dyDescent="0.3">
      <c r="A17" s="7"/>
      <c r="B17" s="27" t="s">
        <v>184</v>
      </c>
      <c r="C17" s="2" t="s">
        <v>17</v>
      </c>
      <c r="D17" s="6">
        <v>333</v>
      </c>
      <c r="E17" s="6"/>
      <c r="F17" s="6">
        <f t="shared" si="3"/>
        <v>0</v>
      </c>
      <c r="G17" s="6"/>
      <c r="H17" s="6">
        <f t="shared" si="4"/>
        <v>0</v>
      </c>
      <c r="I17" s="6">
        <f t="shared" si="5"/>
        <v>0</v>
      </c>
      <c r="J17" s="27" t="s">
        <v>185</v>
      </c>
    </row>
    <row r="18" spans="1:10" ht="15.6" x14ac:dyDescent="0.3">
      <c r="A18" s="7"/>
      <c r="B18" s="27" t="s">
        <v>186</v>
      </c>
      <c r="C18" s="2" t="s">
        <v>16</v>
      </c>
      <c r="D18" s="6">
        <v>122</v>
      </c>
      <c r="E18" s="6"/>
      <c r="F18" s="6">
        <f t="shared" si="3"/>
        <v>0</v>
      </c>
      <c r="G18" s="6"/>
      <c r="H18" s="6">
        <f t="shared" si="4"/>
        <v>0</v>
      </c>
      <c r="I18" s="6">
        <f t="shared" si="5"/>
        <v>0</v>
      </c>
      <c r="J18" s="27"/>
    </row>
    <row r="19" spans="1:10" ht="15.6" x14ac:dyDescent="0.3">
      <c r="A19" s="7"/>
      <c r="B19" s="27" t="s">
        <v>187</v>
      </c>
      <c r="C19" s="2" t="s">
        <v>16</v>
      </c>
      <c r="D19" s="6">
        <v>142</v>
      </c>
      <c r="E19" s="6"/>
      <c r="F19" s="6">
        <f t="shared" si="3"/>
        <v>0</v>
      </c>
      <c r="G19" s="6"/>
      <c r="H19" s="6">
        <f t="shared" si="4"/>
        <v>0</v>
      </c>
      <c r="I19" s="6">
        <f t="shared" si="5"/>
        <v>0</v>
      </c>
      <c r="J19" s="27"/>
    </row>
    <row r="20" spans="1:10" ht="15.6" x14ac:dyDescent="0.3">
      <c r="A20" s="7"/>
      <c r="B20" s="27" t="s">
        <v>188</v>
      </c>
      <c r="C20" s="2" t="s">
        <v>16</v>
      </c>
      <c r="D20" s="6">
        <v>356</v>
      </c>
      <c r="E20" s="6"/>
      <c r="F20" s="6">
        <f t="shared" si="3"/>
        <v>0</v>
      </c>
      <c r="G20" s="6"/>
      <c r="H20" s="6">
        <f t="shared" si="4"/>
        <v>0</v>
      </c>
      <c r="I20" s="6">
        <f t="shared" si="5"/>
        <v>0</v>
      </c>
      <c r="J20" s="27"/>
    </row>
    <row r="21" spans="1:10" ht="15.6" x14ac:dyDescent="0.3">
      <c r="A21" s="7"/>
      <c r="B21" s="27" t="s">
        <v>189</v>
      </c>
      <c r="C21" s="2" t="s">
        <v>16</v>
      </c>
      <c r="D21" s="6">
        <v>2</v>
      </c>
      <c r="E21" s="6"/>
      <c r="F21" s="6">
        <f t="shared" si="3"/>
        <v>0</v>
      </c>
      <c r="G21" s="6"/>
      <c r="H21" s="6">
        <f t="shared" si="4"/>
        <v>0</v>
      </c>
      <c r="I21" s="6">
        <f t="shared" si="5"/>
        <v>0</v>
      </c>
      <c r="J21" s="27"/>
    </row>
    <row r="22" spans="1:10" ht="15.6" x14ac:dyDescent="0.3">
      <c r="A22" s="7"/>
      <c r="B22" s="27" t="s">
        <v>190</v>
      </c>
      <c r="C22" s="2" t="s">
        <v>16</v>
      </c>
      <c r="D22" s="6">
        <v>142</v>
      </c>
      <c r="E22" s="6"/>
      <c r="F22" s="6">
        <f t="shared" si="3"/>
        <v>0</v>
      </c>
      <c r="G22" s="6"/>
      <c r="H22" s="6">
        <f t="shared" si="4"/>
        <v>0</v>
      </c>
      <c r="I22" s="6">
        <f t="shared" si="5"/>
        <v>0</v>
      </c>
      <c r="J22" s="5"/>
    </row>
    <row r="23" spans="1:10" ht="15.6" x14ac:dyDescent="0.3">
      <c r="A23" s="65" t="s">
        <v>48</v>
      </c>
      <c r="B23" s="65"/>
      <c r="C23" s="41"/>
      <c r="D23" s="40"/>
      <c r="E23" s="53"/>
      <c r="F23" s="53"/>
      <c r="G23" s="53"/>
      <c r="H23" s="53"/>
      <c r="I23" s="40">
        <f>SUM(I24:I31)</f>
        <v>3186847.6</v>
      </c>
      <c r="J23" s="29"/>
    </row>
    <row r="24" spans="1:10" ht="15.6" x14ac:dyDescent="0.3">
      <c r="A24" s="7"/>
      <c r="B24" s="1" t="s">
        <v>47</v>
      </c>
      <c r="C24" s="2" t="s">
        <v>16</v>
      </c>
      <c r="D24" s="6">
        <v>154.97</v>
      </c>
      <c r="E24" s="6">
        <v>700</v>
      </c>
      <c r="F24" s="6">
        <f>D24*E24</f>
        <v>108479</v>
      </c>
      <c r="G24" s="6">
        <v>850</v>
      </c>
      <c r="H24" s="6">
        <f>D24*G24</f>
        <v>131724.5</v>
      </c>
      <c r="I24" s="6">
        <f>F24+H24</f>
        <v>240203.5</v>
      </c>
      <c r="J24" s="5" t="s">
        <v>82</v>
      </c>
    </row>
    <row r="25" spans="1:10" ht="15.6" x14ac:dyDescent="0.3">
      <c r="A25" s="7"/>
      <c r="B25" s="1" t="s">
        <v>49</v>
      </c>
      <c r="C25" s="2" t="s">
        <v>16</v>
      </c>
      <c r="D25" s="6">
        <v>115.26</v>
      </c>
      <c r="E25" s="6">
        <v>1000</v>
      </c>
      <c r="F25" s="6">
        <f t="shared" ref="F25:F31" si="6">D25*E25</f>
        <v>115260</v>
      </c>
      <c r="G25" s="6">
        <v>760</v>
      </c>
      <c r="H25" s="6">
        <f t="shared" ref="H25:H31" si="7">D25*G25</f>
        <v>87597.6</v>
      </c>
      <c r="I25" s="6">
        <f t="shared" ref="I25:I31" si="8">F25+H25</f>
        <v>202857.60000000001</v>
      </c>
      <c r="J25" s="5" t="s">
        <v>82</v>
      </c>
    </row>
    <row r="26" spans="1:10" ht="15.6" x14ac:dyDescent="0.3">
      <c r="A26" s="7"/>
      <c r="B26" s="1" t="s">
        <v>50</v>
      </c>
      <c r="C26" s="2" t="s">
        <v>16</v>
      </c>
      <c r="D26" s="6">
        <v>84.16</v>
      </c>
      <c r="E26" s="6">
        <v>1000</v>
      </c>
      <c r="F26" s="6">
        <f t="shared" si="6"/>
        <v>84160</v>
      </c>
      <c r="G26" s="6">
        <v>760</v>
      </c>
      <c r="H26" s="6">
        <f t="shared" si="7"/>
        <v>63961.599999999999</v>
      </c>
      <c r="I26" s="6">
        <f t="shared" si="8"/>
        <v>148121.60000000001</v>
      </c>
      <c r="J26" s="5" t="s">
        <v>82</v>
      </c>
    </row>
    <row r="27" spans="1:10" ht="15.6" x14ac:dyDescent="0.3">
      <c r="A27" s="7"/>
      <c r="B27" s="1" t="s">
        <v>51</v>
      </c>
      <c r="C27" s="2" t="s">
        <v>16</v>
      </c>
      <c r="D27" s="6">
        <v>717.03</v>
      </c>
      <c r="E27" s="6">
        <v>830</v>
      </c>
      <c r="F27" s="6">
        <f t="shared" si="6"/>
        <v>595134.9</v>
      </c>
      <c r="G27" s="6">
        <v>300</v>
      </c>
      <c r="H27" s="6">
        <f t="shared" si="7"/>
        <v>215109</v>
      </c>
      <c r="I27" s="6">
        <f t="shared" si="8"/>
        <v>810243.9</v>
      </c>
      <c r="J27" s="5" t="s">
        <v>82</v>
      </c>
    </row>
    <row r="28" spans="1:10" ht="15.6" x14ac:dyDescent="0.3">
      <c r="A28" s="7"/>
      <c r="B28" s="1" t="s">
        <v>52</v>
      </c>
      <c r="C28" s="2" t="s">
        <v>16</v>
      </c>
      <c r="D28" s="6">
        <v>420.55</v>
      </c>
      <c r="E28" s="6">
        <v>1500</v>
      </c>
      <c r="F28" s="6">
        <f t="shared" si="6"/>
        <v>630825</v>
      </c>
      <c r="G28" s="6">
        <v>700</v>
      </c>
      <c r="H28" s="6">
        <f t="shared" si="7"/>
        <v>294385</v>
      </c>
      <c r="I28" s="6">
        <f t="shared" si="8"/>
        <v>925210</v>
      </c>
      <c r="J28" s="5" t="s">
        <v>82</v>
      </c>
    </row>
    <row r="29" spans="1:10" ht="15.6" x14ac:dyDescent="0.3">
      <c r="A29" s="7"/>
      <c r="B29" s="1" t="s">
        <v>53</v>
      </c>
      <c r="C29" s="2" t="s">
        <v>16</v>
      </c>
      <c r="D29" s="6">
        <v>297.14</v>
      </c>
      <c r="E29" s="6">
        <v>550</v>
      </c>
      <c r="F29" s="6">
        <f t="shared" si="6"/>
        <v>163427</v>
      </c>
      <c r="G29" s="6">
        <v>600</v>
      </c>
      <c r="H29" s="6">
        <f t="shared" si="7"/>
        <v>178284</v>
      </c>
      <c r="I29" s="6">
        <f t="shared" si="8"/>
        <v>341711</v>
      </c>
      <c r="J29" s="5" t="s">
        <v>82</v>
      </c>
    </row>
    <row r="30" spans="1:10" ht="15.6" x14ac:dyDescent="0.3">
      <c r="A30" s="7"/>
      <c r="B30" s="1" t="s">
        <v>54</v>
      </c>
      <c r="C30" s="2" t="s">
        <v>16</v>
      </c>
      <c r="D30" s="6">
        <v>297.14</v>
      </c>
      <c r="E30" s="6">
        <v>460</v>
      </c>
      <c r="F30" s="6">
        <f t="shared" si="6"/>
        <v>136684.4</v>
      </c>
      <c r="G30" s="6">
        <v>460</v>
      </c>
      <c r="H30" s="6">
        <f t="shared" si="7"/>
        <v>136684.4</v>
      </c>
      <c r="I30" s="6">
        <f t="shared" si="8"/>
        <v>273368.8</v>
      </c>
      <c r="J30" s="5" t="s">
        <v>82</v>
      </c>
    </row>
    <row r="31" spans="1:10" ht="15.6" x14ac:dyDescent="0.3">
      <c r="A31" s="7"/>
      <c r="B31" s="1" t="s">
        <v>55</v>
      </c>
      <c r="C31" s="2" t="s">
        <v>16</v>
      </c>
      <c r="D31" s="6">
        <v>211.32</v>
      </c>
      <c r="E31" s="6">
        <v>460</v>
      </c>
      <c r="F31" s="6">
        <f t="shared" si="6"/>
        <v>97207.2</v>
      </c>
      <c r="G31" s="6">
        <v>700</v>
      </c>
      <c r="H31" s="6">
        <f t="shared" si="7"/>
        <v>147924</v>
      </c>
      <c r="I31" s="6">
        <f t="shared" si="8"/>
        <v>245131.2</v>
      </c>
      <c r="J31" s="5" t="s">
        <v>82</v>
      </c>
    </row>
    <row r="32" spans="1:10" ht="15.6" x14ac:dyDescent="0.3">
      <c r="A32" s="58" t="s">
        <v>191</v>
      </c>
      <c r="B32" s="58"/>
      <c r="C32" s="30"/>
      <c r="D32" s="31"/>
      <c r="E32" s="31"/>
      <c r="F32" s="31"/>
      <c r="G32" s="31"/>
      <c r="H32" s="31"/>
      <c r="I32" s="31">
        <f>I33</f>
        <v>2200000</v>
      </c>
      <c r="J32" s="29"/>
    </row>
    <row r="33" spans="1:10" ht="46.8" x14ac:dyDescent="0.3">
      <c r="A33" s="7"/>
      <c r="B33" s="35" t="s">
        <v>192</v>
      </c>
      <c r="C33" s="2" t="s">
        <v>21</v>
      </c>
      <c r="D33" s="6">
        <v>11</v>
      </c>
      <c r="E33" s="6"/>
      <c r="F33" s="6">
        <f>D33*E33</f>
        <v>0</v>
      </c>
      <c r="G33" s="78">
        <v>200000</v>
      </c>
      <c r="H33" s="6">
        <f>D33*G33</f>
        <v>2200000</v>
      </c>
      <c r="I33" s="6">
        <f>F33+H33</f>
        <v>2200000</v>
      </c>
      <c r="J33" s="5" t="s">
        <v>317</v>
      </c>
    </row>
    <row r="34" spans="1:10" ht="15.6" x14ac:dyDescent="0.3">
      <c r="A34" s="58" t="s">
        <v>194</v>
      </c>
      <c r="B34" s="58"/>
      <c r="C34" s="30"/>
      <c r="D34" s="31"/>
      <c r="E34" s="31"/>
      <c r="F34" s="31"/>
      <c r="G34" s="31"/>
      <c r="H34" s="31"/>
      <c r="I34" s="31">
        <f>I35</f>
        <v>5640000</v>
      </c>
      <c r="J34" s="29"/>
    </row>
    <row r="35" spans="1:10" ht="31.2" x14ac:dyDescent="0.3">
      <c r="A35" s="7"/>
      <c r="B35" s="28" t="s">
        <v>193</v>
      </c>
      <c r="C35" s="2" t="s">
        <v>21</v>
      </c>
      <c r="D35" s="6">
        <v>6</v>
      </c>
      <c r="E35" s="6"/>
      <c r="F35" s="6">
        <f>D35*E35</f>
        <v>0</v>
      </c>
      <c r="G35" s="78">
        <v>940000</v>
      </c>
      <c r="H35" s="6">
        <f>D35*G35</f>
        <v>5640000</v>
      </c>
      <c r="I35" s="6">
        <f>F35+H35</f>
        <v>5640000</v>
      </c>
      <c r="J35" s="5" t="s">
        <v>317</v>
      </c>
    </row>
    <row r="36" spans="1:10" ht="15.6" x14ac:dyDescent="0.3">
      <c r="A36" s="58" t="s">
        <v>195</v>
      </c>
      <c r="B36" s="58"/>
      <c r="C36" s="30"/>
      <c r="D36" s="31"/>
      <c r="E36" s="31"/>
      <c r="F36" s="31"/>
      <c r="G36" s="31"/>
      <c r="H36" s="31"/>
      <c r="I36" s="31">
        <f>SUM(I37:I45)</f>
        <v>1900200</v>
      </c>
      <c r="J36" s="29"/>
    </row>
    <row r="37" spans="1:10" ht="46.8" x14ac:dyDescent="0.3">
      <c r="A37" s="7"/>
      <c r="B37" s="36" t="s">
        <v>196</v>
      </c>
      <c r="C37" s="2" t="s">
        <v>21</v>
      </c>
      <c r="D37" s="6">
        <v>4</v>
      </c>
      <c r="E37" s="6"/>
      <c r="F37" s="6">
        <f>D37*E37</f>
        <v>0</v>
      </c>
      <c r="G37" s="78">
        <v>74000</v>
      </c>
      <c r="H37" s="6">
        <f>D37*G37</f>
        <v>296000</v>
      </c>
      <c r="I37" s="6">
        <f>F37+H37</f>
        <v>296000</v>
      </c>
      <c r="J37" s="5"/>
    </row>
    <row r="38" spans="1:10" ht="31.2" x14ac:dyDescent="0.3">
      <c r="A38" s="7"/>
      <c r="B38" s="28" t="s">
        <v>197</v>
      </c>
      <c r="C38" s="2" t="s">
        <v>21</v>
      </c>
      <c r="D38" s="6">
        <v>1</v>
      </c>
      <c r="E38" s="6"/>
      <c r="F38" s="6">
        <f t="shared" ref="F38:F45" si="9">D38*E38</f>
        <v>0</v>
      </c>
      <c r="G38" s="78">
        <v>95000</v>
      </c>
      <c r="H38" s="6">
        <f t="shared" ref="H38:H45" si="10">D38*G38</f>
        <v>95000</v>
      </c>
      <c r="I38" s="6">
        <f t="shared" ref="I38:I45" si="11">F38+H38</f>
        <v>95000</v>
      </c>
      <c r="J38" s="5"/>
    </row>
    <row r="39" spans="1:10" ht="15.6" x14ac:dyDescent="0.3">
      <c r="A39" s="7"/>
      <c r="B39" s="27" t="s">
        <v>198</v>
      </c>
      <c r="C39" s="2" t="s">
        <v>21</v>
      </c>
      <c r="D39" s="6">
        <v>7</v>
      </c>
      <c r="E39" s="6"/>
      <c r="F39" s="6">
        <f t="shared" si="9"/>
        <v>0</v>
      </c>
      <c r="G39" s="78">
        <v>44000</v>
      </c>
      <c r="H39" s="6">
        <f t="shared" si="10"/>
        <v>308000</v>
      </c>
      <c r="I39" s="6">
        <f t="shared" si="11"/>
        <v>308000</v>
      </c>
      <c r="J39" s="5"/>
    </row>
    <row r="40" spans="1:10" ht="15.6" x14ac:dyDescent="0.3">
      <c r="A40" s="7"/>
      <c r="B40" s="27" t="s">
        <v>199</v>
      </c>
      <c r="C40" s="2" t="s">
        <v>21</v>
      </c>
      <c r="D40" s="6">
        <v>9</v>
      </c>
      <c r="E40" s="6"/>
      <c r="F40" s="6">
        <f t="shared" si="9"/>
        <v>0</v>
      </c>
      <c r="G40" s="78">
        <v>45000</v>
      </c>
      <c r="H40" s="6">
        <f t="shared" si="10"/>
        <v>405000</v>
      </c>
      <c r="I40" s="6">
        <f t="shared" si="11"/>
        <v>405000</v>
      </c>
      <c r="J40" s="5"/>
    </row>
    <row r="41" spans="1:10" ht="15.6" x14ac:dyDescent="0.3">
      <c r="A41" s="7"/>
      <c r="B41" s="27" t="s">
        <v>200</v>
      </c>
      <c r="C41" s="2" t="s">
        <v>21</v>
      </c>
      <c r="D41" s="6">
        <v>2</v>
      </c>
      <c r="E41" s="6"/>
      <c r="F41" s="6">
        <f t="shared" si="9"/>
        <v>0</v>
      </c>
      <c r="G41" s="78">
        <v>56400</v>
      </c>
      <c r="H41" s="6">
        <f t="shared" si="10"/>
        <v>112800</v>
      </c>
      <c r="I41" s="6">
        <f t="shared" si="11"/>
        <v>112800</v>
      </c>
      <c r="J41" s="5"/>
    </row>
    <row r="42" spans="1:10" ht="15.6" x14ac:dyDescent="0.3">
      <c r="A42" s="7"/>
      <c r="B42" s="27" t="s">
        <v>201</v>
      </c>
      <c r="C42" s="2" t="s">
        <v>21</v>
      </c>
      <c r="D42" s="6">
        <v>1</v>
      </c>
      <c r="E42" s="6"/>
      <c r="F42" s="6">
        <f t="shared" si="9"/>
        <v>0</v>
      </c>
      <c r="G42" s="78">
        <v>56400</v>
      </c>
      <c r="H42" s="6">
        <f t="shared" si="10"/>
        <v>56400</v>
      </c>
      <c r="I42" s="6">
        <f t="shared" si="11"/>
        <v>56400</v>
      </c>
      <c r="J42" s="5"/>
    </row>
    <row r="43" spans="1:10" ht="15.6" x14ac:dyDescent="0.3">
      <c r="A43" s="7"/>
      <c r="B43" s="27" t="s">
        <v>202</v>
      </c>
      <c r="C43" s="2" t="s">
        <v>21</v>
      </c>
      <c r="D43" s="6">
        <v>4</v>
      </c>
      <c r="E43" s="6"/>
      <c r="F43" s="6">
        <f t="shared" si="9"/>
        <v>0</v>
      </c>
      <c r="G43" s="78">
        <v>34000</v>
      </c>
      <c r="H43" s="6">
        <f t="shared" si="10"/>
        <v>136000</v>
      </c>
      <c r="I43" s="6">
        <f t="shared" si="11"/>
        <v>136000</v>
      </c>
      <c r="J43" s="5"/>
    </row>
    <row r="44" spans="1:10" ht="15.6" x14ac:dyDescent="0.3">
      <c r="A44" s="7"/>
      <c r="B44" s="27" t="s">
        <v>203</v>
      </c>
      <c r="C44" s="2" t="s">
        <v>21</v>
      </c>
      <c r="D44" s="6">
        <v>9</v>
      </c>
      <c r="E44" s="6"/>
      <c r="F44" s="6">
        <f t="shared" si="9"/>
        <v>0</v>
      </c>
      <c r="G44" s="78">
        <v>34000</v>
      </c>
      <c r="H44" s="6">
        <f t="shared" si="10"/>
        <v>306000</v>
      </c>
      <c r="I44" s="6">
        <f t="shared" si="11"/>
        <v>306000</v>
      </c>
      <c r="J44" s="5"/>
    </row>
    <row r="45" spans="1:10" ht="15.6" x14ac:dyDescent="0.3">
      <c r="A45" s="7"/>
      <c r="B45" s="27" t="s">
        <v>204</v>
      </c>
      <c r="C45" s="2" t="s">
        <v>21</v>
      </c>
      <c r="D45" s="6">
        <v>5</v>
      </c>
      <c r="E45" s="6"/>
      <c r="F45" s="6">
        <f t="shared" si="9"/>
        <v>0</v>
      </c>
      <c r="G45" s="78">
        <v>37000</v>
      </c>
      <c r="H45" s="6">
        <f t="shared" si="10"/>
        <v>185000</v>
      </c>
      <c r="I45" s="6">
        <f t="shared" si="11"/>
        <v>185000</v>
      </c>
      <c r="J45" s="5"/>
    </row>
    <row r="46" spans="1:10" ht="15.6" x14ac:dyDescent="0.3">
      <c r="A46" s="58" t="s">
        <v>205</v>
      </c>
      <c r="B46" s="58"/>
      <c r="C46" s="30"/>
      <c r="D46" s="31"/>
      <c r="E46" s="31"/>
      <c r="F46" s="31"/>
      <c r="G46" s="31"/>
      <c r="H46" s="31"/>
      <c r="I46" s="31">
        <f>SUM(I47:I57)</f>
        <v>0</v>
      </c>
      <c r="J46" s="29"/>
    </row>
    <row r="47" spans="1:10" ht="15.6" x14ac:dyDescent="0.3">
      <c r="A47" s="7"/>
      <c r="B47" s="27" t="s">
        <v>206</v>
      </c>
      <c r="C47" s="2" t="s">
        <v>17</v>
      </c>
      <c r="D47" s="6">
        <v>16.5</v>
      </c>
      <c r="E47" s="6"/>
      <c r="F47" s="6">
        <f>D47*E47</f>
        <v>0</v>
      </c>
      <c r="G47" s="6"/>
      <c r="H47" s="6">
        <f>D47*G47</f>
        <v>0</v>
      </c>
      <c r="I47" s="6">
        <f>F47+H47</f>
        <v>0</v>
      </c>
      <c r="J47" s="5"/>
    </row>
    <row r="48" spans="1:10" ht="15.6" x14ac:dyDescent="0.3">
      <c r="A48" s="7"/>
      <c r="B48" s="27" t="s">
        <v>207</v>
      </c>
      <c r="C48" s="2" t="s">
        <v>93</v>
      </c>
      <c r="D48" s="6">
        <v>0.5</v>
      </c>
      <c r="E48" s="6"/>
      <c r="F48" s="6">
        <f t="shared" ref="F48:F57" si="12">D48*E48</f>
        <v>0</v>
      </c>
      <c r="G48" s="6"/>
      <c r="H48" s="6">
        <f t="shared" ref="H48:H57" si="13">D48*G48</f>
        <v>0</v>
      </c>
      <c r="I48" s="6">
        <f t="shared" ref="I48:I57" si="14">F48+H48</f>
        <v>0</v>
      </c>
      <c r="J48" s="5"/>
    </row>
    <row r="49" spans="1:10" ht="15.6" x14ac:dyDescent="0.3">
      <c r="A49" s="7"/>
      <c r="B49" s="27" t="s">
        <v>208</v>
      </c>
      <c r="C49" s="2" t="s">
        <v>93</v>
      </c>
      <c r="D49" s="6">
        <v>0.3</v>
      </c>
      <c r="E49" s="6"/>
      <c r="F49" s="6">
        <f t="shared" si="12"/>
        <v>0</v>
      </c>
      <c r="G49" s="6"/>
      <c r="H49" s="6">
        <f t="shared" si="13"/>
        <v>0</v>
      </c>
      <c r="I49" s="6">
        <f t="shared" si="14"/>
        <v>0</v>
      </c>
      <c r="J49" s="5"/>
    </row>
    <row r="50" spans="1:10" ht="15.6" x14ac:dyDescent="0.3">
      <c r="A50" s="7"/>
      <c r="B50" s="27" t="s">
        <v>209</v>
      </c>
      <c r="C50" s="2" t="s">
        <v>93</v>
      </c>
      <c r="D50" s="6">
        <v>0.3</v>
      </c>
      <c r="E50" s="6"/>
      <c r="F50" s="6">
        <f t="shared" si="12"/>
        <v>0</v>
      </c>
      <c r="G50" s="6"/>
      <c r="H50" s="6">
        <f t="shared" si="13"/>
        <v>0</v>
      </c>
      <c r="I50" s="6">
        <f t="shared" si="14"/>
        <v>0</v>
      </c>
      <c r="J50" s="5"/>
    </row>
    <row r="51" spans="1:10" ht="15.6" x14ac:dyDescent="0.3">
      <c r="A51" s="7"/>
      <c r="B51" s="27" t="s">
        <v>210</v>
      </c>
      <c r="C51" s="2" t="s">
        <v>17</v>
      </c>
      <c r="D51" s="6">
        <v>1</v>
      </c>
      <c r="E51" s="6"/>
      <c r="F51" s="6">
        <f t="shared" si="12"/>
        <v>0</v>
      </c>
      <c r="G51" s="6"/>
      <c r="H51" s="6">
        <f t="shared" si="13"/>
        <v>0</v>
      </c>
      <c r="I51" s="6">
        <f t="shared" si="14"/>
        <v>0</v>
      </c>
      <c r="J51" s="5"/>
    </row>
    <row r="52" spans="1:10" ht="15.6" x14ac:dyDescent="0.3">
      <c r="A52" s="7"/>
      <c r="B52" s="27" t="s">
        <v>211</v>
      </c>
      <c r="C52" s="2" t="s">
        <v>93</v>
      </c>
      <c r="D52" s="6">
        <v>0.6</v>
      </c>
      <c r="E52" s="6"/>
      <c r="F52" s="6">
        <f t="shared" si="12"/>
        <v>0</v>
      </c>
      <c r="G52" s="6"/>
      <c r="H52" s="6">
        <f t="shared" si="13"/>
        <v>0</v>
      </c>
      <c r="I52" s="6">
        <f t="shared" si="14"/>
        <v>0</v>
      </c>
      <c r="J52" s="5"/>
    </row>
    <row r="53" spans="1:10" ht="15.6" x14ac:dyDescent="0.3">
      <c r="A53" s="7"/>
      <c r="B53" s="27" t="s">
        <v>212</v>
      </c>
      <c r="C53" s="2" t="s">
        <v>93</v>
      </c>
      <c r="D53" s="6">
        <v>0.6</v>
      </c>
      <c r="E53" s="6"/>
      <c r="F53" s="6">
        <f t="shared" si="12"/>
        <v>0</v>
      </c>
      <c r="G53" s="6"/>
      <c r="H53" s="6">
        <f t="shared" si="13"/>
        <v>0</v>
      </c>
      <c r="I53" s="6">
        <f t="shared" si="14"/>
        <v>0</v>
      </c>
      <c r="J53" s="5"/>
    </row>
    <row r="54" spans="1:10" ht="15.6" x14ac:dyDescent="0.3">
      <c r="A54" s="7"/>
      <c r="B54" s="27" t="s">
        <v>213</v>
      </c>
      <c r="C54" s="2" t="s">
        <v>131</v>
      </c>
      <c r="D54" s="6">
        <v>10</v>
      </c>
      <c r="E54" s="6"/>
      <c r="F54" s="6">
        <f t="shared" si="12"/>
        <v>0</v>
      </c>
      <c r="G54" s="6"/>
      <c r="H54" s="6">
        <f t="shared" si="13"/>
        <v>0</v>
      </c>
      <c r="I54" s="6">
        <f t="shared" si="14"/>
        <v>0</v>
      </c>
      <c r="J54" s="5"/>
    </row>
    <row r="55" spans="1:10" ht="15.6" x14ac:dyDescent="0.3">
      <c r="A55" s="7"/>
      <c r="B55" s="27" t="s">
        <v>214</v>
      </c>
      <c r="C55" s="2" t="s">
        <v>131</v>
      </c>
      <c r="D55" s="6">
        <v>20</v>
      </c>
      <c r="E55" s="6"/>
      <c r="F55" s="6">
        <f t="shared" si="12"/>
        <v>0</v>
      </c>
      <c r="G55" s="6"/>
      <c r="H55" s="6">
        <f t="shared" si="13"/>
        <v>0</v>
      </c>
      <c r="I55" s="6">
        <f t="shared" si="14"/>
        <v>0</v>
      </c>
      <c r="J55" s="5"/>
    </row>
    <row r="56" spans="1:10" ht="15.6" x14ac:dyDescent="0.3">
      <c r="A56" s="7"/>
      <c r="B56" s="27" t="s">
        <v>215</v>
      </c>
      <c r="C56" s="2" t="s">
        <v>21</v>
      </c>
      <c r="D56" s="6">
        <v>42</v>
      </c>
      <c r="E56" s="6"/>
      <c r="F56" s="6">
        <f t="shared" si="12"/>
        <v>0</v>
      </c>
      <c r="G56" s="6"/>
      <c r="H56" s="6">
        <f t="shared" si="13"/>
        <v>0</v>
      </c>
      <c r="I56" s="6">
        <f t="shared" si="14"/>
        <v>0</v>
      </c>
      <c r="J56" s="5"/>
    </row>
    <row r="57" spans="1:10" ht="15.6" x14ac:dyDescent="0.3">
      <c r="A57" s="7"/>
      <c r="B57" s="27" t="s">
        <v>216</v>
      </c>
      <c r="C57" s="2" t="s">
        <v>21</v>
      </c>
      <c r="D57" s="6">
        <v>42</v>
      </c>
      <c r="E57" s="6"/>
      <c r="F57" s="6">
        <f t="shared" si="12"/>
        <v>0</v>
      </c>
      <c r="G57" s="6"/>
      <c r="H57" s="6">
        <f t="shared" si="13"/>
        <v>0</v>
      </c>
      <c r="I57" s="6">
        <f t="shared" si="14"/>
        <v>0</v>
      </c>
      <c r="J57" s="5"/>
    </row>
    <row r="58" spans="1:10" ht="15.6" x14ac:dyDescent="0.3">
      <c r="A58" s="58" t="s">
        <v>217</v>
      </c>
      <c r="B58" s="58"/>
      <c r="C58" s="8"/>
      <c r="D58" s="40"/>
      <c r="E58" s="40"/>
      <c r="F58" s="40"/>
      <c r="G58" s="40"/>
      <c r="H58" s="40"/>
      <c r="I58" s="40">
        <f>SUM(I59:I73)</f>
        <v>54890</v>
      </c>
      <c r="J58" s="41"/>
    </row>
    <row r="59" spans="1:10" ht="15.6" x14ac:dyDescent="0.3">
      <c r="A59" s="7"/>
      <c r="B59" s="27" t="s">
        <v>218</v>
      </c>
      <c r="C59" s="2" t="s">
        <v>93</v>
      </c>
      <c r="D59" s="6">
        <v>0.2</v>
      </c>
      <c r="E59" s="6"/>
      <c r="F59" s="6">
        <f>D59*E59</f>
        <v>0</v>
      </c>
      <c r="G59" s="78">
        <v>273600</v>
      </c>
      <c r="H59" s="6">
        <f>D59*G59</f>
        <v>54720</v>
      </c>
      <c r="I59" s="6">
        <f>F59+H59</f>
        <v>54720</v>
      </c>
      <c r="J59" s="5"/>
    </row>
    <row r="60" spans="1:10" ht="15.6" x14ac:dyDescent="0.3">
      <c r="A60" s="7"/>
      <c r="B60" s="27" t="s">
        <v>175</v>
      </c>
      <c r="C60" s="2" t="s">
        <v>93</v>
      </c>
      <c r="D60" s="6">
        <v>0.1</v>
      </c>
      <c r="E60" s="6"/>
      <c r="F60" s="6">
        <f t="shared" ref="F60:F73" si="15">D60*E60</f>
        <v>0</v>
      </c>
      <c r="G60" s="78">
        <v>1700</v>
      </c>
      <c r="H60" s="6">
        <f t="shared" ref="H60:H73" si="16">D60*G60</f>
        <v>170</v>
      </c>
      <c r="I60" s="6">
        <f t="shared" ref="I60:I73" si="17">F60+H60</f>
        <v>170</v>
      </c>
      <c r="J60" s="5"/>
    </row>
    <row r="61" spans="1:10" ht="15.6" x14ac:dyDescent="0.3">
      <c r="A61" s="7"/>
      <c r="B61" s="27" t="s">
        <v>219</v>
      </c>
      <c r="C61" s="2" t="s">
        <v>93</v>
      </c>
      <c r="D61" s="6">
        <v>0.1</v>
      </c>
      <c r="E61" s="6"/>
      <c r="F61" s="6">
        <f t="shared" si="15"/>
        <v>0</v>
      </c>
      <c r="G61" s="6"/>
      <c r="H61" s="6">
        <f t="shared" si="16"/>
        <v>0</v>
      </c>
      <c r="I61" s="6">
        <f t="shared" si="17"/>
        <v>0</v>
      </c>
      <c r="J61" s="5"/>
    </row>
    <row r="62" spans="1:10" ht="15.6" x14ac:dyDescent="0.3">
      <c r="A62" s="7"/>
      <c r="B62" s="27" t="s">
        <v>220</v>
      </c>
      <c r="C62" s="2" t="s">
        <v>99</v>
      </c>
      <c r="D62" s="6">
        <v>12</v>
      </c>
      <c r="E62" s="6"/>
      <c r="F62" s="6">
        <f t="shared" si="15"/>
        <v>0</v>
      </c>
      <c r="G62" s="6"/>
      <c r="H62" s="6">
        <f t="shared" si="16"/>
        <v>0</v>
      </c>
      <c r="I62" s="6">
        <f t="shared" si="17"/>
        <v>0</v>
      </c>
      <c r="J62" s="5"/>
    </row>
    <row r="63" spans="1:10" ht="15.6" x14ac:dyDescent="0.3">
      <c r="A63" s="7"/>
      <c r="B63" s="27" t="s">
        <v>221</v>
      </c>
      <c r="C63" s="2" t="s">
        <v>99</v>
      </c>
      <c r="D63" s="6">
        <v>8</v>
      </c>
      <c r="E63" s="6"/>
      <c r="F63" s="6">
        <f t="shared" si="15"/>
        <v>0</v>
      </c>
      <c r="G63" s="6"/>
      <c r="H63" s="6">
        <f t="shared" si="16"/>
        <v>0</v>
      </c>
      <c r="I63" s="6">
        <f t="shared" si="17"/>
        <v>0</v>
      </c>
      <c r="J63" s="5"/>
    </row>
    <row r="64" spans="1:10" ht="15.6" x14ac:dyDescent="0.3">
      <c r="A64" s="7"/>
      <c r="B64" s="27" t="s">
        <v>222</v>
      </c>
      <c r="C64" s="2" t="s">
        <v>99</v>
      </c>
      <c r="D64" s="6">
        <v>8</v>
      </c>
      <c r="E64" s="6"/>
      <c r="F64" s="6">
        <f t="shared" si="15"/>
        <v>0</v>
      </c>
      <c r="G64" s="6"/>
      <c r="H64" s="6">
        <f t="shared" si="16"/>
        <v>0</v>
      </c>
      <c r="I64" s="6">
        <f t="shared" si="17"/>
        <v>0</v>
      </c>
      <c r="J64" s="5"/>
    </row>
    <row r="65" spans="1:10" ht="15.6" x14ac:dyDescent="0.3">
      <c r="A65" s="7"/>
      <c r="B65" s="27" t="s">
        <v>223</v>
      </c>
      <c r="C65" s="2" t="s">
        <v>16</v>
      </c>
      <c r="D65" s="6">
        <v>21</v>
      </c>
      <c r="E65" s="6"/>
      <c r="F65" s="6">
        <f t="shared" si="15"/>
        <v>0</v>
      </c>
      <c r="G65" s="6"/>
      <c r="H65" s="6">
        <f t="shared" si="16"/>
        <v>0</v>
      </c>
      <c r="I65" s="6">
        <f t="shared" si="17"/>
        <v>0</v>
      </c>
      <c r="J65" s="5"/>
    </row>
    <row r="66" spans="1:10" ht="15.6" x14ac:dyDescent="0.3">
      <c r="A66" s="7"/>
      <c r="B66" s="27" t="s">
        <v>224</v>
      </c>
      <c r="C66" s="2" t="s">
        <v>16</v>
      </c>
      <c r="D66" s="6">
        <v>22</v>
      </c>
      <c r="E66" s="6"/>
      <c r="F66" s="6">
        <f t="shared" si="15"/>
        <v>0</v>
      </c>
      <c r="G66" s="6"/>
      <c r="H66" s="6">
        <f t="shared" si="16"/>
        <v>0</v>
      </c>
      <c r="I66" s="6">
        <f t="shared" si="17"/>
        <v>0</v>
      </c>
      <c r="J66" s="5"/>
    </row>
    <row r="67" spans="1:10" ht="15.6" x14ac:dyDescent="0.3">
      <c r="A67" s="7"/>
      <c r="B67" s="27" t="s">
        <v>109</v>
      </c>
      <c r="C67" s="2" t="s">
        <v>17</v>
      </c>
      <c r="D67" s="6">
        <v>0.52</v>
      </c>
      <c r="E67" s="6"/>
      <c r="F67" s="6">
        <f t="shared" si="15"/>
        <v>0</v>
      </c>
      <c r="G67" s="6"/>
      <c r="H67" s="6">
        <f t="shared" si="16"/>
        <v>0</v>
      </c>
      <c r="I67" s="6">
        <f t="shared" si="17"/>
        <v>0</v>
      </c>
      <c r="J67" s="5"/>
    </row>
    <row r="68" spans="1:10" ht="15.6" x14ac:dyDescent="0.3">
      <c r="A68" s="7"/>
      <c r="B68" s="27" t="s">
        <v>225</v>
      </c>
      <c r="C68" s="2" t="s">
        <v>131</v>
      </c>
      <c r="D68" s="6">
        <v>144</v>
      </c>
      <c r="E68" s="6"/>
      <c r="F68" s="6">
        <f t="shared" si="15"/>
        <v>0</v>
      </c>
      <c r="G68" s="6"/>
      <c r="H68" s="6">
        <f t="shared" si="16"/>
        <v>0</v>
      </c>
      <c r="I68" s="6">
        <f t="shared" si="17"/>
        <v>0</v>
      </c>
      <c r="J68" s="5"/>
    </row>
    <row r="69" spans="1:10" ht="15.6" x14ac:dyDescent="0.3">
      <c r="A69" s="7"/>
      <c r="B69" s="27" t="s">
        <v>226</v>
      </c>
      <c r="C69" s="2" t="s">
        <v>131</v>
      </c>
      <c r="D69" s="6">
        <v>13</v>
      </c>
      <c r="E69" s="6"/>
      <c r="F69" s="6">
        <f t="shared" si="15"/>
        <v>0</v>
      </c>
      <c r="G69" s="6"/>
      <c r="H69" s="6">
        <f t="shared" si="16"/>
        <v>0</v>
      </c>
      <c r="I69" s="6">
        <f t="shared" si="17"/>
        <v>0</v>
      </c>
      <c r="J69" s="5"/>
    </row>
    <row r="70" spans="1:10" ht="15.6" x14ac:dyDescent="0.3">
      <c r="A70" s="7"/>
      <c r="B70" s="27" t="s">
        <v>115</v>
      </c>
      <c r="C70" s="2" t="s">
        <v>99</v>
      </c>
      <c r="D70" s="6">
        <v>40</v>
      </c>
      <c r="E70" s="6"/>
      <c r="F70" s="6">
        <f t="shared" si="15"/>
        <v>0</v>
      </c>
      <c r="G70" s="6"/>
      <c r="H70" s="6">
        <f t="shared" si="16"/>
        <v>0</v>
      </c>
      <c r="I70" s="6">
        <f t="shared" si="17"/>
        <v>0</v>
      </c>
      <c r="J70" s="5"/>
    </row>
    <row r="71" spans="1:10" ht="15.6" x14ac:dyDescent="0.3">
      <c r="A71" s="7"/>
      <c r="B71" s="27" t="s">
        <v>227</v>
      </c>
      <c r="C71" s="2" t="s">
        <v>99</v>
      </c>
      <c r="D71" s="6">
        <v>315</v>
      </c>
      <c r="E71" s="6"/>
      <c r="F71" s="6">
        <f t="shared" si="15"/>
        <v>0</v>
      </c>
      <c r="G71" s="6"/>
      <c r="H71" s="6">
        <f t="shared" si="16"/>
        <v>0</v>
      </c>
      <c r="I71" s="6">
        <f t="shared" si="17"/>
        <v>0</v>
      </c>
      <c r="J71" s="5"/>
    </row>
    <row r="72" spans="1:10" ht="15.6" x14ac:dyDescent="0.3">
      <c r="A72" s="7"/>
      <c r="B72" s="27" t="s">
        <v>215</v>
      </c>
      <c r="C72" s="2" t="s">
        <v>99</v>
      </c>
      <c r="D72" s="6">
        <v>95</v>
      </c>
      <c r="E72" s="6"/>
      <c r="F72" s="6">
        <f t="shared" si="15"/>
        <v>0</v>
      </c>
      <c r="G72" s="6"/>
      <c r="H72" s="6">
        <f t="shared" si="16"/>
        <v>0</v>
      </c>
      <c r="I72" s="6">
        <f t="shared" si="17"/>
        <v>0</v>
      </c>
      <c r="J72" s="5"/>
    </row>
    <row r="73" spans="1:10" ht="15.6" x14ac:dyDescent="0.3">
      <c r="A73" s="7"/>
      <c r="B73" s="27" t="s">
        <v>216</v>
      </c>
      <c r="C73" s="2" t="s">
        <v>99</v>
      </c>
      <c r="D73" s="6">
        <v>140</v>
      </c>
      <c r="E73" s="6"/>
      <c r="F73" s="6">
        <f t="shared" si="15"/>
        <v>0</v>
      </c>
      <c r="G73" s="6"/>
      <c r="H73" s="6">
        <f t="shared" si="16"/>
        <v>0</v>
      </c>
      <c r="I73" s="6">
        <f t="shared" si="17"/>
        <v>0</v>
      </c>
      <c r="J73" s="5"/>
    </row>
    <row r="74" spans="1:10" ht="15.6" x14ac:dyDescent="0.3">
      <c r="A74" s="58" t="s">
        <v>228</v>
      </c>
      <c r="B74" s="58"/>
      <c r="C74" s="30"/>
      <c r="D74" s="31"/>
      <c r="E74" s="31"/>
      <c r="F74" s="31"/>
      <c r="G74" s="31"/>
      <c r="H74" s="31"/>
      <c r="I74" s="31">
        <f>SUM(I75:I82)</f>
        <v>54720</v>
      </c>
      <c r="J74" s="29"/>
    </row>
    <row r="75" spans="1:10" ht="15.6" x14ac:dyDescent="0.3">
      <c r="A75" s="22"/>
      <c r="B75" s="27" t="s">
        <v>218</v>
      </c>
      <c r="C75" s="2" t="s">
        <v>93</v>
      </c>
      <c r="D75" s="6">
        <v>0.2</v>
      </c>
      <c r="E75" s="6"/>
      <c r="F75" s="6">
        <f>D75*E75</f>
        <v>0</v>
      </c>
      <c r="G75" s="78">
        <v>273600</v>
      </c>
      <c r="H75" s="6">
        <f>D75*G75</f>
        <v>54720</v>
      </c>
      <c r="I75" s="6">
        <f>F75+H75</f>
        <v>54720</v>
      </c>
      <c r="J75" s="5"/>
    </row>
    <row r="76" spans="1:10" ht="15.6" x14ac:dyDescent="0.3">
      <c r="A76" s="22"/>
      <c r="B76" s="27" t="s">
        <v>229</v>
      </c>
      <c r="C76" s="2" t="s">
        <v>93</v>
      </c>
      <c r="D76" s="6">
        <v>0.35</v>
      </c>
      <c r="E76" s="6"/>
      <c r="F76" s="6">
        <f t="shared" ref="F76:F82" si="18">D76*E76</f>
        <v>0</v>
      </c>
      <c r="G76" s="6"/>
      <c r="H76" s="6">
        <f t="shared" ref="H76:H82" si="19">D76*G76</f>
        <v>0</v>
      </c>
      <c r="I76" s="6">
        <f t="shared" ref="I76:I82" si="20">F76+H76</f>
        <v>0</v>
      </c>
      <c r="J76" s="5"/>
    </row>
    <row r="77" spans="1:10" ht="15.6" x14ac:dyDescent="0.3">
      <c r="A77" s="22"/>
      <c r="B77" s="27" t="s">
        <v>230</v>
      </c>
      <c r="C77" s="2" t="s">
        <v>93</v>
      </c>
      <c r="D77" s="6">
        <v>0.15</v>
      </c>
      <c r="E77" s="6"/>
      <c r="F77" s="6">
        <f t="shared" si="18"/>
        <v>0</v>
      </c>
      <c r="G77" s="6"/>
      <c r="H77" s="6">
        <f t="shared" si="19"/>
        <v>0</v>
      </c>
      <c r="I77" s="6">
        <f t="shared" si="20"/>
        <v>0</v>
      </c>
      <c r="J77" s="5"/>
    </row>
    <row r="78" spans="1:10" ht="15.6" x14ac:dyDescent="0.3">
      <c r="A78" s="22"/>
      <c r="B78" s="27" t="s">
        <v>219</v>
      </c>
      <c r="C78" s="2" t="s">
        <v>93</v>
      </c>
      <c r="D78" s="6">
        <v>0.1</v>
      </c>
      <c r="E78" s="6"/>
      <c r="F78" s="6">
        <f t="shared" si="18"/>
        <v>0</v>
      </c>
      <c r="G78" s="6"/>
      <c r="H78" s="6">
        <f t="shared" si="19"/>
        <v>0</v>
      </c>
      <c r="I78" s="6">
        <f t="shared" si="20"/>
        <v>0</v>
      </c>
      <c r="J78" s="5"/>
    </row>
    <row r="79" spans="1:10" ht="15.6" x14ac:dyDescent="0.3">
      <c r="A79" s="22"/>
      <c r="B79" s="27" t="s">
        <v>222</v>
      </c>
      <c r="C79" s="2" t="s">
        <v>21</v>
      </c>
      <c r="D79" s="6">
        <v>8</v>
      </c>
      <c r="E79" s="6"/>
      <c r="F79" s="6">
        <f t="shared" si="18"/>
        <v>0</v>
      </c>
      <c r="G79" s="6"/>
      <c r="H79" s="6">
        <f t="shared" si="19"/>
        <v>0</v>
      </c>
      <c r="I79" s="6">
        <f t="shared" si="20"/>
        <v>0</v>
      </c>
      <c r="J79" s="5"/>
    </row>
    <row r="80" spans="1:10" ht="15.6" x14ac:dyDescent="0.3">
      <c r="A80" s="22"/>
      <c r="B80" s="27" t="s">
        <v>231</v>
      </c>
      <c r="C80" s="2" t="s">
        <v>21</v>
      </c>
      <c r="D80" s="6">
        <v>24</v>
      </c>
      <c r="E80" s="6"/>
      <c r="F80" s="6">
        <f t="shared" si="18"/>
        <v>0</v>
      </c>
      <c r="G80" s="6"/>
      <c r="H80" s="6">
        <f t="shared" si="19"/>
        <v>0</v>
      </c>
      <c r="I80" s="6">
        <f t="shared" si="20"/>
        <v>0</v>
      </c>
      <c r="J80" s="5"/>
    </row>
    <row r="81" spans="1:10" ht="15.6" x14ac:dyDescent="0.3">
      <c r="A81" s="22"/>
      <c r="B81" s="27" t="s">
        <v>232</v>
      </c>
      <c r="C81" s="2" t="s">
        <v>17</v>
      </c>
      <c r="D81" s="6">
        <v>0.7</v>
      </c>
      <c r="E81" s="6"/>
      <c r="F81" s="6">
        <f t="shared" si="18"/>
        <v>0</v>
      </c>
      <c r="G81" s="6"/>
      <c r="H81" s="6">
        <f t="shared" si="19"/>
        <v>0</v>
      </c>
      <c r="I81" s="6">
        <f t="shared" si="20"/>
        <v>0</v>
      </c>
      <c r="J81" s="5"/>
    </row>
    <row r="82" spans="1:10" ht="15.6" x14ac:dyDescent="0.3">
      <c r="A82" s="22"/>
      <c r="B82" s="27" t="s">
        <v>211</v>
      </c>
      <c r="C82" s="2" t="s">
        <v>93</v>
      </c>
      <c r="D82" s="6">
        <v>0.3</v>
      </c>
      <c r="E82" s="6"/>
      <c r="F82" s="6">
        <f t="shared" si="18"/>
        <v>0</v>
      </c>
      <c r="G82" s="6"/>
      <c r="H82" s="6">
        <f t="shared" si="19"/>
        <v>0</v>
      </c>
      <c r="I82" s="6">
        <f t="shared" si="20"/>
        <v>0</v>
      </c>
      <c r="J82" s="5"/>
    </row>
    <row r="83" spans="1:10" ht="15.6" x14ac:dyDescent="0.3">
      <c r="A83" s="58" t="s">
        <v>233</v>
      </c>
      <c r="B83" s="58"/>
      <c r="C83" s="30"/>
      <c r="D83" s="31"/>
      <c r="E83" s="31"/>
      <c r="F83" s="31"/>
      <c r="G83" s="31"/>
      <c r="H83" s="31"/>
      <c r="I83" s="31">
        <f>SUM(I84:I89)</f>
        <v>567600</v>
      </c>
      <c r="J83" s="29"/>
    </row>
    <row r="84" spans="1:10" ht="15.6" x14ac:dyDescent="0.3">
      <c r="A84" s="22"/>
      <c r="B84" s="27" t="s">
        <v>210</v>
      </c>
      <c r="C84" s="2" t="s">
        <v>17</v>
      </c>
      <c r="D84" s="6">
        <v>44</v>
      </c>
      <c r="E84" s="6"/>
      <c r="F84" s="6">
        <f>D84*E84</f>
        <v>0</v>
      </c>
      <c r="G84" s="78">
        <v>12900</v>
      </c>
      <c r="H84" s="6">
        <f>D84*G84</f>
        <v>567600</v>
      </c>
      <c r="I84" s="6">
        <f>F84+H84</f>
        <v>567600</v>
      </c>
      <c r="J84" s="5"/>
    </row>
    <row r="85" spans="1:10" ht="15.6" x14ac:dyDescent="0.3">
      <c r="A85" s="22"/>
      <c r="B85" s="27" t="s">
        <v>211</v>
      </c>
      <c r="C85" s="2" t="s">
        <v>93</v>
      </c>
      <c r="D85" s="6">
        <v>3.5</v>
      </c>
      <c r="E85" s="6"/>
      <c r="F85" s="6">
        <f t="shared" ref="F85:F89" si="21">D85*E85</f>
        <v>0</v>
      </c>
      <c r="G85" s="6"/>
      <c r="H85" s="6">
        <f t="shared" ref="H85:H89" si="22">D85*G85</f>
        <v>0</v>
      </c>
      <c r="I85" s="6">
        <f t="shared" ref="I85:I89" si="23">F85+H85</f>
        <v>0</v>
      </c>
      <c r="J85" s="5"/>
    </row>
    <row r="86" spans="1:10" ht="15.6" x14ac:dyDescent="0.3">
      <c r="A86" s="22"/>
      <c r="B86" s="27" t="s">
        <v>234</v>
      </c>
      <c r="C86" s="2" t="s">
        <v>16</v>
      </c>
      <c r="D86" s="6">
        <v>380</v>
      </c>
      <c r="E86" s="6"/>
      <c r="F86" s="6">
        <f t="shared" si="21"/>
        <v>0</v>
      </c>
      <c r="G86" s="6"/>
      <c r="H86" s="6">
        <f t="shared" si="22"/>
        <v>0</v>
      </c>
      <c r="I86" s="6">
        <f t="shared" si="23"/>
        <v>0</v>
      </c>
      <c r="J86" s="5"/>
    </row>
    <row r="87" spans="1:10" ht="15.6" x14ac:dyDescent="0.3">
      <c r="A87" s="22"/>
      <c r="B87" s="27" t="s">
        <v>235</v>
      </c>
      <c r="C87" s="2" t="s">
        <v>16</v>
      </c>
      <c r="D87" s="6">
        <v>520</v>
      </c>
      <c r="E87" s="6"/>
      <c r="F87" s="6">
        <f t="shared" si="21"/>
        <v>0</v>
      </c>
      <c r="G87" s="6"/>
      <c r="H87" s="6">
        <f t="shared" si="22"/>
        <v>0</v>
      </c>
      <c r="I87" s="6">
        <f t="shared" si="23"/>
        <v>0</v>
      </c>
      <c r="J87" s="5"/>
    </row>
    <row r="88" spans="1:10" ht="15.6" x14ac:dyDescent="0.3">
      <c r="A88" s="22"/>
      <c r="B88" s="27" t="s">
        <v>176</v>
      </c>
      <c r="C88" s="2" t="s">
        <v>131</v>
      </c>
      <c r="D88" s="6">
        <v>7.5</v>
      </c>
      <c r="E88" s="6"/>
      <c r="F88" s="6">
        <f t="shared" si="21"/>
        <v>0</v>
      </c>
      <c r="G88" s="6"/>
      <c r="H88" s="6">
        <f t="shared" si="22"/>
        <v>0</v>
      </c>
      <c r="I88" s="6">
        <f t="shared" si="23"/>
        <v>0</v>
      </c>
      <c r="J88" s="5"/>
    </row>
    <row r="89" spans="1:10" ht="15.6" x14ac:dyDescent="0.3">
      <c r="A89" s="22"/>
      <c r="B89" s="27" t="s">
        <v>222</v>
      </c>
      <c r="C89" s="2" t="s">
        <v>21</v>
      </c>
      <c r="D89" s="6">
        <v>48</v>
      </c>
      <c r="E89" s="6"/>
      <c r="F89" s="6">
        <f t="shared" si="21"/>
        <v>0</v>
      </c>
      <c r="G89" s="6"/>
      <c r="H89" s="6">
        <f t="shared" si="22"/>
        <v>0</v>
      </c>
      <c r="I89" s="6">
        <f t="shared" si="23"/>
        <v>0</v>
      </c>
      <c r="J89" s="5"/>
    </row>
    <row r="90" spans="1:10" ht="15.6" x14ac:dyDescent="0.3">
      <c r="A90" s="58" t="s">
        <v>236</v>
      </c>
      <c r="B90" s="58"/>
      <c r="C90" s="30"/>
      <c r="D90" s="31"/>
      <c r="E90" s="31"/>
      <c r="F90" s="31"/>
      <c r="G90" s="31"/>
      <c r="H90" s="31"/>
      <c r="I90" s="31">
        <f>SUM(I91:I92)</f>
        <v>0</v>
      </c>
      <c r="J90" s="29"/>
    </row>
    <row r="91" spans="1:10" ht="15.6" x14ac:dyDescent="0.3">
      <c r="A91" s="22"/>
      <c r="B91" s="27" t="s">
        <v>237</v>
      </c>
      <c r="C91" s="2" t="s">
        <v>93</v>
      </c>
      <c r="D91" s="6">
        <v>0.1</v>
      </c>
      <c r="E91" s="6"/>
      <c r="F91" s="6">
        <f>D91*E91</f>
        <v>0</v>
      </c>
      <c r="G91" s="6"/>
      <c r="H91" s="6">
        <f>D91*G91</f>
        <v>0</v>
      </c>
      <c r="I91" s="6">
        <f>F91+H91</f>
        <v>0</v>
      </c>
      <c r="J91" s="5"/>
    </row>
    <row r="92" spans="1:10" ht="15.6" x14ac:dyDescent="0.3">
      <c r="A92" s="22"/>
      <c r="B92" s="27" t="s">
        <v>222</v>
      </c>
      <c r="C92" s="2" t="s">
        <v>21</v>
      </c>
      <c r="D92" s="6">
        <v>36</v>
      </c>
      <c r="E92" s="6"/>
      <c r="F92" s="6">
        <f>D92*E92</f>
        <v>0</v>
      </c>
      <c r="G92" s="6"/>
      <c r="H92" s="6">
        <f>D92*G92</f>
        <v>0</v>
      </c>
      <c r="I92" s="6">
        <f>F92+H92</f>
        <v>0</v>
      </c>
      <c r="J92" s="5"/>
    </row>
    <row r="93" spans="1:10" ht="15.6" x14ac:dyDescent="0.3">
      <c r="A93" s="58" t="s">
        <v>238</v>
      </c>
      <c r="B93" s="58"/>
      <c r="C93" s="30"/>
      <c r="D93" s="31"/>
      <c r="E93" s="31"/>
      <c r="F93" s="31"/>
      <c r="G93" s="31"/>
      <c r="H93" s="31"/>
      <c r="I93" s="31">
        <f>SUM(I94:I99)</f>
        <v>27360</v>
      </c>
      <c r="J93" s="29"/>
    </row>
    <row r="94" spans="1:10" ht="15.6" x14ac:dyDescent="0.3">
      <c r="A94" s="22"/>
      <c r="B94" s="27" t="s">
        <v>218</v>
      </c>
      <c r="C94" s="2" t="s">
        <v>93</v>
      </c>
      <c r="D94" s="6">
        <v>0.1</v>
      </c>
      <c r="E94" s="6"/>
      <c r="F94" s="6">
        <f>D94*E94</f>
        <v>0</v>
      </c>
      <c r="G94" s="78">
        <v>273600</v>
      </c>
      <c r="H94" s="6">
        <f>D94*G94</f>
        <v>27360</v>
      </c>
      <c r="I94" s="6">
        <f>F94+H94</f>
        <v>27360</v>
      </c>
      <c r="J94" s="5"/>
    </row>
    <row r="95" spans="1:10" ht="15.6" x14ac:dyDescent="0.3">
      <c r="A95" s="22"/>
      <c r="B95" s="27" t="s">
        <v>177</v>
      </c>
      <c r="C95" s="2" t="s">
        <v>93</v>
      </c>
      <c r="D95" s="6">
        <v>0.1</v>
      </c>
      <c r="E95" s="6"/>
      <c r="F95" s="6">
        <f t="shared" ref="F95:F99" si="24">D95*E95</f>
        <v>0</v>
      </c>
      <c r="G95" s="6"/>
      <c r="H95" s="6">
        <f t="shared" ref="H95:H99" si="25">D95*G95</f>
        <v>0</v>
      </c>
      <c r="I95" s="6">
        <f t="shared" ref="I95:I99" si="26">F95+H95</f>
        <v>0</v>
      </c>
      <c r="J95" s="5"/>
    </row>
    <row r="96" spans="1:10" ht="15.6" x14ac:dyDescent="0.3">
      <c r="A96" s="22"/>
      <c r="B96" s="27" t="s">
        <v>239</v>
      </c>
      <c r="C96" s="2" t="s">
        <v>93</v>
      </c>
      <c r="D96" s="6">
        <v>0.1</v>
      </c>
      <c r="E96" s="6"/>
      <c r="F96" s="6">
        <f t="shared" si="24"/>
        <v>0</v>
      </c>
      <c r="G96" s="6"/>
      <c r="H96" s="6">
        <f t="shared" si="25"/>
        <v>0</v>
      </c>
      <c r="I96" s="6">
        <f t="shared" si="26"/>
        <v>0</v>
      </c>
      <c r="J96" s="5"/>
    </row>
    <row r="97" spans="1:10" ht="15.6" x14ac:dyDescent="0.3">
      <c r="A97" s="22"/>
      <c r="B97" s="27" t="s">
        <v>229</v>
      </c>
      <c r="C97" s="2" t="s">
        <v>93</v>
      </c>
      <c r="D97" s="6">
        <v>0.1</v>
      </c>
      <c r="E97" s="6"/>
      <c r="F97" s="6">
        <f t="shared" si="24"/>
        <v>0</v>
      </c>
      <c r="G97" s="6"/>
      <c r="H97" s="6">
        <f t="shared" si="25"/>
        <v>0</v>
      </c>
      <c r="I97" s="6">
        <f t="shared" si="26"/>
        <v>0</v>
      </c>
      <c r="J97" s="5"/>
    </row>
    <row r="98" spans="1:10" ht="15.6" x14ac:dyDescent="0.3">
      <c r="A98" s="22"/>
      <c r="B98" s="27" t="s">
        <v>230</v>
      </c>
      <c r="C98" s="2" t="s">
        <v>93</v>
      </c>
      <c r="D98" s="6">
        <v>0.1</v>
      </c>
      <c r="E98" s="6"/>
      <c r="F98" s="6">
        <f t="shared" si="24"/>
        <v>0</v>
      </c>
      <c r="G98" s="6"/>
      <c r="H98" s="6">
        <f t="shared" si="25"/>
        <v>0</v>
      </c>
      <c r="I98" s="6">
        <f t="shared" si="26"/>
        <v>0</v>
      </c>
      <c r="J98" s="5"/>
    </row>
    <row r="99" spans="1:10" ht="15.6" x14ac:dyDescent="0.3">
      <c r="A99" s="7"/>
      <c r="B99" s="27" t="s">
        <v>240</v>
      </c>
      <c r="C99" s="2" t="s">
        <v>93</v>
      </c>
      <c r="D99" s="6">
        <v>0.1</v>
      </c>
      <c r="E99" s="6"/>
      <c r="F99" s="6">
        <f t="shared" si="24"/>
        <v>0</v>
      </c>
      <c r="G99" s="6"/>
      <c r="H99" s="6">
        <f t="shared" si="25"/>
        <v>0</v>
      </c>
      <c r="I99" s="6">
        <f t="shared" si="26"/>
        <v>0</v>
      </c>
      <c r="J99" s="5"/>
    </row>
    <row r="100" spans="1:10" ht="15.6" x14ac:dyDescent="0.3">
      <c r="A100" s="58" t="s">
        <v>241</v>
      </c>
      <c r="B100" s="58"/>
      <c r="C100" s="30"/>
      <c r="D100" s="31"/>
      <c r="E100" s="31"/>
      <c r="F100" s="31"/>
      <c r="G100" s="31"/>
      <c r="H100" s="31"/>
      <c r="I100" s="31">
        <f>SUM(I101:I103)</f>
        <v>393700</v>
      </c>
      <c r="J100" s="29"/>
    </row>
    <row r="101" spans="1:10" ht="15.6" x14ac:dyDescent="0.3">
      <c r="A101" s="7"/>
      <c r="B101" s="27" t="s">
        <v>242</v>
      </c>
      <c r="C101" s="2" t="s">
        <v>17</v>
      </c>
      <c r="D101" s="6">
        <v>31</v>
      </c>
      <c r="E101" s="6"/>
      <c r="F101" s="6">
        <f>D101*E101</f>
        <v>0</v>
      </c>
      <c r="G101" s="78">
        <v>12700</v>
      </c>
      <c r="H101" s="6">
        <f>D101*G101</f>
        <v>393700</v>
      </c>
      <c r="I101" s="6">
        <f>F101+H101</f>
        <v>393700</v>
      </c>
      <c r="J101" s="5"/>
    </row>
    <row r="102" spans="1:10" ht="15.6" x14ac:dyDescent="0.3">
      <c r="A102" s="7"/>
      <c r="B102" s="27" t="s">
        <v>243</v>
      </c>
      <c r="C102" s="2" t="s">
        <v>93</v>
      </c>
      <c r="D102" s="6">
        <v>3.5</v>
      </c>
      <c r="E102" s="6"/>
      <c r="F102" s="6">
        <f t="shared" ref="F102:F103" si="27">D102*E102</f>
        <v>0</v>
      </c>
      <c r="G102" s="6"/>
      <c r="H102" s="6">
        <f t="shared" ref="H102:H103" si="28">D102*G102</f>
        <v>0</v>
      </c>
      <c r="I102" s="6">
        <f t="shared" ref="I102:I103" si="29">F102+H102</f>
        <v>0</v>
      </c>
      <c r="J102" s="5"/>
    </row>
    <row r="103" spans="1:10" ht="15.6" x14ac:dyDescent="0.3">
      <c r="A103" s="7"/>
      <c r="B103" s="27" t="s">
        <v>244</v>
      </c>
      <c r="C103" s="2" t="s">
        <v>93</v>
      </c>
      <c r="D103" s="6">
        <v>1</v>
      </c>
      <c r="E103" s="6"/>
      <c r="F103" s="6">
        <f t="shared" si="27"/>
        <v>0</v>
      </c>
      <c r="G103" s="6"/>
      <c r="H103" s="6">
        <f t="shared" si="28"/>
        <v>0</v>
      </c>
      <c r="I103" s="6">
        <f t="shared" si="29"/>
        <v>0</v>
      </c>
      <c r="J103" s="5"/>
    </row>
    <row r="104" spans="1:10" ht="15.6" x14ac:dyDescent="0.3">
      <c r="A104" s="58" t="s">
        <v>245</v>
      </c>
      <c r="B104" s="58"/>
      <c r="C104" s="30"/>
      <c r="D104" s="31"/>
      <c r="E104" s="31"/>
      <c r="F104" s="31"/>
      <c r="G104" s="31"/>
      <c r="H104" s="31"/>
      <c r="I104" s="31"/>
      <c r="J104" s="29"/>
    </row>
    <row r="105" spans="1:10" ht="15.6" x14ac:dyDescent="0.3">
      <c r="A105" s="58" t="s">
        <v>246</v>
      </c>
      <c r="B105" s="58"/>
      <c r="C105" s="30"/>
      <c r="D105" s="31"/>
      <c r="E105" s="31"/>
      <c r="F105" s="31"/>
      <c r="G105" s="31"/>
      <c r="H105" s="31"/>
      <c r="I105" s="31">
        <f>SUM(I106:I107)</f>
        <v>0</v>
      </c>
      <c r="J105" s="29"/>
    </row>
    <row r="106" spans="1:10" ht="46.8" x14ac:dyDescent="0.3">
      <c r="A106" s="7"/>
      <c r="B106" s="28" t="s">
        <v>247</v>
      </c>
      <c r="C106" s="2" t="s">
        <v>93</v>
      </c>
      <c r="D106" s="6">
        <v>0.44</v>
      </c>
      <c r="E106" s="6"/>
      <c r="F106" s="6">
        <f>D106*E106</f>
        <v>0</v>
      </c>
      <c r="G106" s="6"/>
      <c r="H106" s="6">
        <f>D106*G106</f>
        <v>0</v>
      </c>
      <c r="I106" s="6">
        <f>F106+H106</f>
        <v>0</v>
      </c>
      <c r="J106" s="5"/>
    </row>
    <row r="107" spans="1:10" ht="15.6" x14ac:dyDescent="0.3">
      <c r="A107" s="7"/>
      <c r="B107" s="27" t="s">
        <v>248</v>
      </c>
      <c r="C107" s="2" t="s">
        <v>16</v>
      </c>
      <c r="D107" s="6">
        <v>390</v>
      </c>
      <c r="E107" s="6"/>
      <c r="F107" s="6">
        <f>D107*E107</f>
        <v>0</v>
      </c>
      <c r="G107" s="6"/>
      <c r="H107" s="6">
        <f>D107*G107</f>
        <v>0</v>
      </c>
      <c r="I107" s="6">
        <f>F107+H107</f>
        <v>0</v>
      </c>
      <c r="J107" s="5"/>
    </row>
    <row r="108" spans="1:10" ht="15.6" x14ac:dyDescent="0.3">
      <c r="A108" s="58" t="s">
        <v>174</v>
      </c>
      <c r="B108" s="58"/>
      <c r="C108" s="30"/>
      <c r="D108" s="31"/>
      <c r="E108" s="31"/>
      <c r="F108" s="31"/>
      <c r="G108" s="31"/>
      <c r="H108" s="31"/>
      <c r="I108" s="31">
        <f>SUM(I109:I111)</f>
        <v>0</v>
      </c>
      <c r="J108" s="29"/>
    </row>
    <row r="109" spans="1:10" ht="15.6" x14ac:dyDescent="0.3">
      <c r="A109" s="22"/>
      <c r="B109" s="82" t="s">
        <v>175</v>
      </c>
      <c r="C109" s="2" t="s">
        <v>93</v>
      </c>
      <c r="D109" s="6">
        <v>0.3</v>
      </c>
      <c r="E109" s="6"/>
      <c r="F109" s="6">
        <f>D109*E109</f>
        <v>0</v>
      </c>
      <c r="G109" s="6"/>
      <c r="H109" s="6">
        <f>D109*G109</f>
        <v>0</v>
      </c>
      <c r="I109" s="6">
        <f>F109+H109</f>
        <v>0</v>
      </c>
      <c r="J109" s="5"/>
    </row>
    <row r="110" spans="1:10" ht="15.6" x14ac:dyDescent="0.3">
      <c r="A110" s="22"/>
      <c r="B110" s="82" t="s">
        <v>176</v>
      </c>
      <c r="C110" s="2" t="s">
        <v>93</v>
      </c>
      <c r="D110" s="6">
        <v>0.2</v>
      </c>
      <c r="E110" s="6"/>
      <c r="F110" s="6">
        <f t="shared" ref="F110:F111" si="30">D110*E110</f>
        <v>0</v>
      </c>
      <c r="G110" s="6"/>
      <c r="H110" s="6">
        <f t="shared" ref="H110:H111" si="31">D110*G110</f>
        <v>0</v>
      </c>
      <c r="I110" s="6">
        <f t="shared" ref="I110:I111" si="32">F110+H110</f>
        <v>0</v>
      </c>
      <c r="J110" s="5"/>
    </row>
    <row r="111" spans="1:10" ht="15.6" x14ac:dyDescent="0.3">
      <c r="A111" s="22"/>
      <c r="B111" s="82" t="s">
        <v>249</v>
      </c>
      <c r="C111" s="2" t="s">
        <v>93</v>
      </c>
      <c r="D111" s="6">
        <v>0.1</v>
      </c>
      <c r="E111" s="6"/>
      <c r="F111" s="6">
        <f t="shared" si="30"/>
        <v>0</v>
      </c>
      <c r="G111" s="6"/>
      <c r="H111" s="6">
        <f t="shared" si="31"/>
        <v>0</v>
      </c>
      <c r="I111" s="6">
        <f t="shared" si="32"/>
        <v>0</v>
      </c>
      <c r="J111" s="5"/>
    </row>
    <row r="112" spans="1:10" ht="15.6" x14ac:dyDescent="0.3">
      <c r="A112" s="58" t="s">
        <v>250</v>
      </c>
      <c r="B112" s="58"/>
      <c r="C112" s="30"/>
      <c r="D112" s="31"/>
      <c r="E112" s="31"/>
      <c r="F112" s="31"/>
      <c r="G112" s="31"/>
      <c r="H112" s="31"/>
      <c r="I112" s="31">
        <f>I113</f>
        <v>0</v>
      </c>
      <c r="J112" s="29"/>
    </row>
    <row r="113" spans="1:10" ht="31.2" x14ac:dyDescent="0.3">
      <c r="A113" s="22"/>
      <c r="B113" s="83" t="s">
        <v>251</v>
      </c>
      <c r="C113" s="2" t="s">
        <v>16</v>
      </c>
      <c r="D113" s="6">
        <v>390</v>
      </c>
      <c r="E113" s="6"/>
      <c r="F113" s="6">
        <f>D113*E113</f>
        <v>0</v>
      </c>
      <c r="G113" s="6"/>
      <c r="H113" s="6">
        <f>D113*G113</f>
        <v>0</v>
      </c>
      <c r="I113" s="6">
        <f>F113+H113</f>
        <v>0</v>
      </c>
      <c r="J113" s="5"/>
    </row>
    <row r="114" spans="1:10" ht="15.6" x14ac:dyDescent="0.3">
      <c r="A114" s="58" t="s">
        <v>252</v>
      </c>
      <c r="B114" s="58"/>
      <c r="C114" s="30"/>
      <c r="D114" s="31"/>
      <c r="E114" s="31"/>
      <c r="F114" s="31"/>
      <c r="G114" s="31"/>
      <c r="H114" s="31"/>
      <c r="I114" s="31">
        <f>SUM(I115:I117)</f>
        <v>0</v>
      </c>
      <c r="J114" s="29"/>
    </row>
    <row r="115" spans="1:10" ht="15.6" x14ac:dyDescent="0.3">
      <c r="A115" s="22"/>
      <c r="B115" s="27" t="s">
        <v>253</v>
      </c>
      <c r="C115" s="2" t="s">
        <v>21</v>
      </c>
      <c r="D115" s="6">
        <v>1</v>
      </c>
      <c r="E115" s="6"/>
      <c r="F115" s="6">
        <f>D115*E115</f>
        <v>0</v>
      </c>
      <c r="G115" s="6"/>
      <c r="H115" s="6">
        <f>D115*G115</f>
        <v>0</v>
      </c>
      <c r="I115" s="6">
        <f>F115+H115</f>
        <v>0</v>
      </c>
      <c r="J115" s="5"/>
    </row>
    <row r="116" spans="1:10" ht="15.6" x14ac:dyDescent="0.3">
      <c r="A116" s="22"/>
      <c r="B116" s="27" t="s">
        <v>254</v>
      </c>
      <c r="C116" s="2" t="s">
        <v>21</v>
      </c>
      <c r="D116" s="6">
        <v>1</v>
      </c>
      <c r="E116" s="6"/>
      <c r="F116" s="6">
        <f t="shared" ref="F116:F117" si="33">D116*E116</f>
        <v>0</v>
      </c>
      <c r="G116" s="6"/>
      <c r="H116" s="6">
        <f t="shared" ref="H116:H117" si="34">D116*G116</f>
        <v>0</v>
      </c>
      <c r="I116" s="6">
        <f t="shared" ref="I116:I117" si="35">F116+H116</f>
        <v>0</v>
      </c>
      <c r="J116" s="5"/>
    </row>
    <row r="117" spans="1:10" ht="15.6" x14ac:dyDescent="0.3">
      <c r="A117" s="22"/>
      <c r="B117" s="27" t="s">
        <v>255</v>
      </c>
      <c r="C117" s="2" t="s">
        <v>93</v>
      </c>
      <c r="D117" s="6">
        <v>0.1</v>
      </c>
      <c r="E117" s="6"/>
      <c r="F117" s="6">
        <f t="shared" si="33"/>
        <v>0</v>
      </c>
      <c r="G117" s="6"/>
      <c r="H117" s="6">
        <f t="shared" si="34"/>
        <v>0</v>
      </c>
      <c r="I117" s="6">
        <f t="shared" si="35"/>
        <v>0</v>
      </c>
      <c r="J117" s="5"/>
    </row>
    <row r="118" spans="1:10" ht="15.6" x14ac:dyDescent="0.3">
      <c r="A118" s="65" t="s">
        <v>46</v>
      </c>
      <c r="B118" s="65"/>
      <c r="C118" s="8"/>
      <c r="D118" s="40"/>
      <c r="E118" s="53"/>
      <c r="F118" s="53"/>
      <c r="G118" s="53"/>
      <c r="H118" s="53"/>
      <c r="I118" s="40">
        <f>SUM(I119:I124)</f>
        <v>2024740.5</v>
      </c>
      <c r="J118" s="29"/>
    </row>
    <row r="119" spans="1:10" ht="15.6" x14ac:dyDescent="0.3">
      <c r="A119" s="7"/>
      <c r="B119" s="1" t="s">
        <v>39</v>
      </c>
      <c r="C119" s="2" t="s">
        <v>16</v>
      </c>
      <c r="D119" s="6">
        <v>301.39999999999998</v>
      </c>
      <c r="E119" s="6">
        <v>1200</v>
      </c>
      <c r="F119" s="6">
        <f>D119*E119</f>
        <v>361680</v>
      </c>
      <c r="G119" s="6">
        <v>1400</v>
      </c>
      <c r="H119" s="6">
        <f>D119*G119</f>
        <v>421959.99999999994</v>
      </c>
      <c r="I119" s="6">
        <f>F119+H119</f>
        <v>783640</v>
      </c>
      <c r="J119" s="5" t="s">
        <v>82</v>
      </c>
    </row>
    <row r="120" spans="1:10" ht="15.6" x14ac:dyDescent="0.3">
      <c r="A120" s="7"/>
      <c r="B120" s="1" t="s">
        <v>40</v>
      </c>
      <c r="C120" s="2" t="s">
        <v>16</v>
      </c>
      <c r="D120" s="6">
        <v>168.8</v>
      </c>
      <c r="E120" s="6">
        <v>1200</v>
      </c>
      <c r="F120" s="6">
        <f t="shared" ref="F120:F124" si="36">D120*E120</f>
        <v>202560</v>
      </c>
      <c r="G120" s="6">
        <v>1400</v>
      </c>
      <c r="H120" s="6">
        <f t="shared" ref="H120:H124" si="37">D120*G120</f>
        <v>236320.00000000003</v>
      </c>
      <c r="I120" s="6">
        <f t="shared" ref="I120:I124" si="38">F120+H120</f>
        <v>438880</v>
      </c>
      <c r="J120" s="5" t="s">
        <v>82</v>
      </c>
    </row>
    <row r="121" spans="1:10" ht="15.6" x14ac:dyDescent="0.3">
      <c r="A121" s="7"/>
      <c r="B121" s="1" t="s">
        <v>41</v>
      </c>
      <c r="C121" s="2" t="s">
        <v>16</v>
      </c>
      <c r="D121" s="6">
        <v>111.9</v>
      </c>
      <c r="E121" s="6">
        <v>1200</v>
      </c>
      <c r="F121" s="6">
        <f t="shared" si="36"/>
        <v>134280</v>
      </c>
      <c r="G121" s="6">
        <v>3500</v>
      </c>
      <c r="H121" s="6">
        <f t="shared" si="37"/>
        <v>391650</v>
      </c>
      <c r="I121" s="6">
        <f t="shared" si="38"/>
        <v>525930</v>
      </c>
      <c r="J121" s="5" t="s">
        <v>82</v>
      </c>
    </row>
    <row r="122" spans="1:10" ht="15.6" x14ac:dyDescent="0.3">
      <c r="A122" s="7"/>
      <c r="B122" s="1" t="s">
        <v>42</v>
      </c>
      <c r="C122" s="2" t="s">
        <v>16</v>
      </c>
      <c r="D122" s="6">
        <v>206.75</v>
      </c>
      <c r="E122" s="6">
        <v>80</v>
      </c>
      <c r="F122" s="6">
        <f t="shared" si="36"/>
        <v>16540</v>
      </c>
      <c r="G122" s="6">
        <v>60</v>
      </c>
      <c r="H122" s="6">
        <f t="shared" si="37"/>
        <v>12405</v>
      </c>
      <c r="I122" s="6">
        <f t="shared" si="38"/>
        <v>28945</v>
      </c>
      <c r="J122" s="5" t="s">
        <v>82</v>
      </c>
    </row>
    <row r="123" spans="1:10" ht="15.6" x14ac:dyDescent="0.3">
      <c r="A123" s="7"/>
      <c r="B123" s="1" t="s">
        <v>43</v>
      </c>
      <c r="C123" s="2" t="s">
        <v>16</v>
      </c>
      <c r="D123" s="6">
        <v>69.400000000000006</v>
      </c>
      <c r="E123" s="6">
        <v>370</v>
      </c>
      <c r="F123" s="6">
        <f t="shared" si="36"/>
        <v>25678.000000000004</v>
      </c>
      <c r="G123" s="6">
        <v>750</v>
      </c>
      <c r="H123" s="6">
        <f t="shared" si="37"/>
        <v>52050.000000000007</v>
      </c>
      <c r="I123" s="6">
        <f t="shared" si="38"/>
        <v>77728.000000000015</v>
      </c>
      <c r="J123" s="5" t="s">
        <v>82</v>
      </c>
    </row>
    <row r="124" spans="1:10" ht="15.6" x14ac:dyDescent="0.3">
      <c r="A124" s="7"/>
      <c r="B124" s="1" t="s">
        <v>44</v>
      </c>
      <c r="C124" s="2" t="s">
        <v>16</v>
      </c>
      <c r="D124" s="6">
        <v>997.75</v>
      </c>
      <c r="E124" s="6">
        <v>110</v>
      </c>
      <c r="F124" s="6">
        <f t="shared" si="36"/>
        <v>109752.5</v>
      </c>
      <c r="G124" s="6">
        <v>60</v>
      </c>
      <c r="H124" s="6">
        <f t="shared" si="37"/>
        <v>59865</v>
      </c>
      <c r="I124" s="6">
        <f t="shared" si="38"/>
        <v>169617.5</v>
      </c>
      <c r="J124" s="5" t="s">
        <v>82</v>
      </c>
    </row>
    <row r="125" spans="1:10" ht="15.6" x14ac:dyDescent="0.3">
      <c r="A125" s="27"/>
      <c r="B125" s="45" t="s">
        <v>78</v>
      </c>
      <c r="C125" s="59">
        <f>I5+I9+I11+I13+I23+I32+I34+I36+I46+I58+I74+I83+I90+I93+I100+I105+I108+I112+I114+I118</f>
        <v>20937000.100000001</v>
      </c>
      <c r="D125" s="59"/>
      <c r="E125" s="59"/>
      <c r="F125" s="59"/>
      <c r="G125" s="59"/>
      <c r="H125" s="59"/>
      <c r="I125" s="59"/>
      <c r="J125" s="5"/>
    </row>
    <row r="126" spans="1:10" ht="15.6" x14ac:dyDescent="0.3">
      <c r="A126" s="27"/>
      <c r="B126" s="46" t="s">
        <v>79</v>
      </c>
      <c r="C126" s="57"/>
      <c r="D126" s="57"/>
      <c r="E126" s="57"/>
      <c r="F126" s="57"/>
      <c r="G126" s="57"/>
      <c r="H126" s="57"/>
      <c r="I126" s="57"/>
      <c r="J126" s="57"/>
    </row>
    <row r="127" spans="1:10" ht="15.6" x14ac:dyDescent="0.3">
      <c r="A127" s="27"/>
      <c r="B127" s="46" t="s">
        <v>80</v>
      </c>
      <c r="C127" s="57"/>
      <c r="D127" s="57"/>
      <c r="E127" s="57"/>
      <c r="F127" s="57"/>
      <c r="G127" s="57"/>
      <c r="H127" s="57"/>
      <c r="I127" s="57"/>
      <c r="J127" s="57"/>
    </row>
    <row r="128" spans="1:10" ht="15.6" x14ac:dyDescent="0.3">
      <c r="A128" s="27"/>
      <c r="B128" s="46" t="s">
        <v>81</v>
      </c>
      <c r="C128" s="57"/>
      <c r="D128" s="57"/>
      <c r="E128" s="57"/>
      <c r="F128" s="57"/>
      <c r="G128" s="57"/>
      <c r="H128" s="57"/>
      <c r="I128" s="57"/>
      <c r="J128" s="57"/>
    </row>
  </sheetData>
  <mergeCells count="34">
    <mergeCell ref="A11:B11"/>
    <mergeCell ref="A1:A2"/>
    <mergeCell ref="B1:B2"/>
    <mergeCell ref="C1:C2"/>
    <mergeCell ref="D1:D2"/>
    <mergeCell ref="I1:I2"/>
    <mergeCell ref="J1:J2"/>
    <mergeCell ref="A4:I4"/>
    <mergeCell ref="A5:B5"/>
    <mergeCell ref="A9:B9"/>
    <mergeCell ref="E1:F1"/>
    <mergeCell ref="G1:H1"/>
    <mergeCell ref="A100:B100"/>
    <mergeCell ref="A13:B13"/>
    <mergeCell ref="A23:B23"/>
    <mergeCell ref="A32:B32"/>
    <mergeCell ref="A34:B34"/>
    <mergeCell ref="A36:B36"/>
    <mergeCell ref="A46:B46"/>
    <mergeCell ref="A58:B58"/>
    <mergeCell ref="A74:B74"/>
    <mergeCell ref="A83:B83"/>
    <mergeCell ref="A90:B90"/>
    <mergeCell ref="A93:B93"/>
    <mergeCell ref="C125:I125"/>
    <mergeCell ref="C126:J126"/>
    <mergeCell ref="C127:J127"/>
    <mergeCell ref="C128:J128"/>
    <mergeCell ref="A104:B104"/>
    <mergeCell ref="A105:B105"/>
    <mergeCell ref="A108:B108"/>
    <mergeCell ref="A112:B112"/>
    <mergeCell ref="A114:B114"/>
    <mergeCell ref="A118:B118"/>
  </mergeCells>
  <conditionalFormatting sqref="B12">
    <cfRule type="duplicateValues" dxfId="33" priority="15" stopIfTrue="1"/>
  </conditionalFormatting>
  <conditionalFormatting sqref="B24">
    <cfRule type="duplicateValues" dxfId="32" priority="8" stopIfTrue="1"/>
  </conditionalFormatting>
  <conditionalFormatting sqref="B25">
    <cfRule type="duplicateValues" dxfId="31" priority="7" stopIfTrue="1"/>
  </conditionalFormatting>
  <conditionalFormatting sqref="B26">
    <cfRule type="duplicateValues" dxfId="30" priority="6" stopIfTrue="1"/>
  </conditionalFormatting>
  <conditionalFormatting sqref="B27">
    <cfRule type="duplicateValues" dxfId="29" priority="5" stopIfTrue="1"/>
  </conditionalFormatting>
  <conditionalFormatting sqref="B28">
    <cfRule type="duplicateValues" dxfId="28" priority="4" stopIfTrue="1"/>
  </conditionalFormatting>
  <conditionalFormatting sqref="B29">
    <cfRule type="duplicateValues" dxfId="27" priority="3" stopIfTrue="1"/>
  </conditionalFormatting>
  <conditionalFormatting sqref="B30">
    <cfRule type="duplicateValues" dxfId="26" priority="2" stopIfTrue="1"/>
  </conditionalFormatting>
  <conditionalFormatting sqref="B31">
    <cfRule type="duplicateValues" dxfId="25" priority="1" stopIfTrue="1"/>
  </conditionalFormatting>
  <conditionalFormatting sqref="B119">
    <cfRule type="duplicateValues" dxfId="24" priority="14" stopIfTrue="1"/>
  </conditionalFormatting>
  <conditionalFormatting sqref="B120">
    <cfRule type="duplicateValues" dxfId="23" priority="13" stopIfTrue="1"/>
  </conditionalFormatting>
  <conditionalFormatting sqref="B121">
    <cfRule type="duplicateValues" dxfId="22" priority="12" stopIfTrue="1"/>
  </conditionalFormatting>
  <conditionalFormatting sqref="B122">
    <cfRule type="duplicateValues" dxfId="21" priority="11" stopIfTrue="1"/>
  </conditionalFormatting>
  <conditionalFormatting sqref="B123">
    <cfRule type="duplicateValues" dxfId="20" priority="10" stopIfTrue="1"/>
  </conditionalFormatting>
  <conditionalFormatting sqref="B124 A13">
    <cfRule type="duplicateValues" dxfId="19" priority="9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8"/>
  <sheetViews>
    <sheetView topLeftCell="A13" zoomScale="55" zoomScaleNormal="55" workbookViewId="0">
      <selection activeCell="AA38" sqref="AA38"/>
    </sheetView>
  </sheetViews>
  <sheetFormatPr defaultRowHeight="14.4" x14ac:dyDescent="0.3"/>
  <cols>
    <col min="1" max="1" width="7.88671875" customWidth="1"/>
    <col min="2" max="2" width="108.6640625" bestFit="1" customWidth="1"/>
    <col min="3" max="4" width="10.6640625" customWidth="1"/>
    <col min="5" max="9" width="15.6640625" style="56" customWidth="1"/>
    <col min="10" max="10" width="18.5546875" bestFit="1" customWidth="1"/>
  </cols>
  <sheetData>
    <row r="1" spans="1:10" ht="15.6" x14ac:dyDescent="0.3">
      <c r="A1" s="58" t="s">
        <v>0</v>
      </c>
      <c r="B1" s="58" t="s">
        <v>1</v>
      </c>
      <c r="C1" s="62" t="s">
        <v>2</v>
      </c>
      <c r="D1" s="61" t="s">
        <v>3</v>
      </c>
      <c r="E1" s="61" t="s">
        <v>83</v>
      </c>
      <c r="F1" s="61"/>
      <c r="G1" s="63" t="s">
        <v>84</v>
      </c>
      <c r="H1" s="63"/>
      <c r="I1" s="61" t="s">
        <v>85</v>
      </c>
      <c r="J1" s="62" t="s">
        <v>4</v>
      </c>
    </row>
    <row r="2" spans="1:10" ht="15.6" x14ac:dyDescent="0.3">
      <c r="A2" s="58"/>
      <c r="B2" s="58"/>
      <c r="C2" s="62"/>
      <c r="D2" s="61"/>
      <c r="E2" s="40" t="s">
        <v>5</v>
      </c>
      <c r="F2" s="40" t="s">
        <v>7</v>
      </c>
      <c r="G2" s="40" t="s">
        <v>6</v>
      </c>
      <c r="H2" s="40" t="s">
        <v>7</v>
      </c>
      <c r="I2" s="61"/>
      <c r="J2" s="62"/>
    </row>
    <row r="3" spans="1:10" ht="15.6" x14ac:dyDescent="0.3">
      <c r="A3" s="37"/>
      <c r="B3" s="37"/>
      <c r="C3" s="41"/>
      <c r="D3" s="40"/>
      <c r="E3" s="40"/>
      <c r="F3" s="40"/>
      <c r="G3" s="40"/>
      <c r="H3" s="40"/>
      <c r="I3" s="40"/>
      <c r="J3" s="41"/>
    </row>
    <row r="4" spans="1:10" ht="15.6" x14ac:dyDescent="0.3">
      <c r="A4" s="66" t="s">
        <v>56</v>
      </c>
      <c r="B4" s="66"/>
      <c r="C4" s="66"/>
      <c r="D4" s="66"/>
      <c r="E4" s="66"/>
      <c r="F4" s="66"/>
      <c r="G4" s="66"/>
      <c r="H4" s="66"/>
      <c r="I4" s="66"/>
      <c r="J4" s="5"/>
    </row>
    <row r="5" spans="1:10" ht="15.6" x14ac:dyDescent="0.3">
      <c r="A5" s="58" t="s">
        <v>256</v>
      </c>
      <c r="B5" s="58"/>
      <c r="C5" s="15"/>
      <c r="D5" s="43"/>
      <c r="E5" s="40"/>
      <c r="F5" s="40"/>
      <c r="G5" s="40"/>
      <c r="H5" s="40"/>
      <c r="I5" s="40">
        <f>SUM(I6:I24)</f>
        <v>0</v>
      </c>
      <c r="J5" s="29"/>
    </row>
    <row r="6" spans="1:10" ht="15.6" x14ac:dyDescent="0.3">
      <c r="A6" s="38"/>
      <c r="B6" s="27" t="s">
        <v>257</v>
      </c>
      <c r="C6" s="38" t="s">
        <v>93</v>
      </c>
      <c r="D6" s="44">
        <v>3</v>
      </c>
      <c r="E6" s="42"/>
      <c r="F6" s="42">
        <f>D6*E6</f>
        <v>0</v>
      </c>
      <c r="G6" s="42"/>
      <c r="H6" s="42">
        <f>D6*G6</f>
        <v>0</v>
      </c>
      <c r="I6" s="42">
        <f>F6+H6</f>
        <v>0</v>
      </c>
      <c r="J6" s="5"/>
    </row>
    <row r="7" spans="1:10" ht="15.6" x14ac:dyDescent="0.3">
      <c r="A7" s="38"/>
      <c r="B7" s="27" t="s">
        <v>258</v>
      </c>
      <c r="C7" s="38" t="s">
        <v>93</v>
      </c>
      <c r="D7" s="44">
        <v>1</v>
      </c>
      <c r="E7" s="42"/>
      <c r="F7" s="42">
        <f t="shared" ref="F7:F24" si="0">D7*E7</f>
        <v>0</v>
      </c>
      <c r="G7" s="42"/>
      <c r="H7" s="42">
        <f t="shared" ref="H7:H24" si="1">D7*G7</f>
        <v>0</v>
      </c>
      <c r="I7" s="42">
        <f t="shared" ref="I7:I24" si="2">F7+H7</f>
        <v>0</v>
      </c>
      <c r="J7" s="5"/>
    </row>
    <row r="8" spans="1:10" ht="15.6" x14ac:dyDescent="0.3">
      <c r="A8" s="38"/>
      <c r="B8" s="27" t="s">
        <v>259</v>
      </c>
      <c r="C8" s="38" t="s">
        <v>93</v>
      </c>
      <c r="D8" s="44">
        <v>0.1</v>
      </c>
      <c r="E8" s="42"/>
      <c r="F8" s="42">
        <f t="shared" si="0"/>
        <v>0</v>
      </c>
      <c r="G8" s="42"/>
      <c r="H8" s="42">
        <f t="shared" si="1"/>
        <v>0</v>
      </c>
      <c r="I8" s="42">
        <f t="shared" si="2"/>
        <v>0</v>
      </c>
      <c r="J8" s="5"/>
    </row>
    <row r="9" spans="1:10" ht="15.6" x14ac:dyDescent="0.3">
      <c r="A9" s="38"/>
      <c r="B9" s="27" t="s">
        <v>260</v>
      </c>
      <c r="C9" s="38" t="s">
        <v>93</v>
      </c>
      <c r="D9" s="44">
        <v>0.1</v>
      </c>
      <c r="E9" s="42"/>
      <c r="F9" s="42">
        <f t="shared" si="0"/>
        <v>0</v>
      </c>
      <c r="G9" s="42"/>
      <c r="H9" s="42">
        <f t="shared" si="1"/>
        <v>0</v>
      </c>
      <c r="I9" s="42">
        <f t="shared" si="2"/>
        <v>0</v>
      </c>
      <c r="J9" s="5"/>
    </row>
    <row r="10" spans="1:10" ht="15.6" x14ac:dyDescent="0.3">
      <c r="A10" s="38"/>
      <c r="B10" s="27" t="s">
        <v>261</v>
      </c>
      <c r="C10" s="38" t="s">
        <v>93</v>
      </c>
      <c r="D10" s="44">
        <v>0.5</v>
      </c>
      <c r="E10" s="42"/>
      <c r="F10" s="42">
        <f t="shared" si="0"/>
        <v>0</v>
      </c>
      <c r="G10" s="42"/>
      <c r="H10" s="42">
        <f t="shared" si="1"/>
        <v>0</v>
      </c>
      <c r="I10" s="42">
        <f t="shared" si="2"/>
        <v>0</v>
      </c>
      <c r="J10" s="5"/>
    </row>
    <row r="11" spans="1:10" ht="15.6" x14ac:dyDescent="0.3">
      <c r="A11" s="38"/>
      <c r="B11" s="27" t="s">
        <v>262</v>
      </c>
      <c r="C11" s="38" t="s">
        <v>93</v>
      </c>
      <c r="D11" s="44">
        <v>0.5</v>
      </c>
      <c r="E11" s="42"/>
      <c r="F11" s="42">
        <f t="shared" si="0"/>
        <v>0</v>
      </c>
      <c r="G11" s="42"/>
      <c r="H11" s="42">
        <f t="shared" si="1"/>
        <v>0</v>
      </c>
      <c r="I11" s="42">
        <f t="shared" si="2"/>
        <v>0</v>
      </c>
      <c r="J11" s="5"/>
    </row>
    <row r="12" spans="1:10" ht="15.6" x14ac:dyDescent="0.3">
      <c r="A12" s="38"/>
      <c r="B12" s="27" t="s">
        <v>259</v>
      </c>
      <c r="C12" s="38" t="s">
        <v>93</v>
      </c>
      <c r="D12" s="44">
        <v>0.1</v>
      </c>
      <c r="E12" s="42"/>
      <c r="F12" s="42">
        <f t="shared" si="0"/>
        <v>0</v>
      </c>
      <c r="G12" s="42"/>
      <c r="H12" s="42">
        <f t="shared" si="1"/>
        <v>0</v>
      </c>
      <c r="I12" s="42">
        <f t="shared" si="2"/>
        <v>0</v>
      </c>
      <c r="J12" s="5"/>
    </row>
    <row r="13" spans="1:10" ht="15.6" x14ac:dyDescent="0.3">
      <c r="A13" s="38"/>
      <c r="B13" s="27" t="s">
        <v>263</v>
      </c>
      <c r="C13" s="38" t="s">
        <v>93</v>
      </c>
      <c r="D13" s="44">
        <v>0.2</v>
      </c>
      <c r="E13" s="42"/>
      <c r="F13" s="42">
        <f t="shared" si="0"/>
        <v>0</v>
      </c>
      <c r="G13" s="42"/>
      <c r="H13" s="42">
        <f t="shared" si="1"/>
        <v>0</v>
      </c>
      <c r="I13" s="42">
        <f t="shared" si="2"/>
        <v>0</v>
      </c>
      <c r="J13" s="5"/>
    </row>
    <row r="14" spans="1:10" ht="15.6" x14ac:dyDescent="0.3">
      <c r="A14" s="38"/>
      <c r="B14" s="27" t="s">
        <v>264</v>
      </c>
      <c r="C14" s="38" t="s">
        <v>93</v>
      </c>
      <c r="D14" s="44">
        <v>0.9</v>
      </c>
      <c r="E14" s="42"/>
      <c r="F14" s="42">
        <f t="shared" si="0"/>
        <v>0</v>
      </c>
      <c r="G14" s="42"/>
      <c r="H14" s="42">
        <f t="shared" si="1"/>
        <v>0</v>
      </c>
      <c r="I14" s="42">
        <f t="shared" si="2"/>
        <v>0</v>
      </c>
      <c r="J14" s="5"/>
    </row>
    <row r="15" spans="1:10" ht="15.6" x14ac:dyDescent="0.3">
      <c r="A15" s="38"/>
      <c r="B15" s="27" t="s">
        <v>265</v>
      </c>
      <c r="C15" s="38" t="s">
        <v>93</v>
      </c>
      <c r="D15" s="44">
        <v>0.9</v>
      </c>
      <c r="E15" s="42"/>
      <c r="F15" s="42">
        <f t="shared" si="0"/>
        <v>0</v>
      </c>
      <c r="G15" s="42"/>
      <c r="H15" s="42">
        <f t="shared" si="1"/>
        <v>0</v>
      </c>
      <c r="I15" s="42">
        <f t="shared" si="2"/>
        <v>0</v>
      </c>
      <c r="J15" s="5"/>
    </row>
    <row r="16" spans="1:10" ht="15.6" x14ac:dyDescent="0.3">
      <c r="A16" s="38"/>
      <c r="B16" s="27" t="s">
        <v>266</v>
      </c>
      <c r="C16" s="38" t="s">
        <v>93</v>
      </c>
      <c r="D16" s="44">
        <v>0.1</v>
      </c>
      <c r="E16" s="42"/>
      <c r="F16" s="42">
        <f t="shared" si="0"/>
        <v>0</v>
      </c>
      <c r="G16" s="42"/>
      <c r="H16" s="42">
        <f t="shared" si="1"/>
        <v>0</v>
      </c>
      <c r="I16" s="42">
        <f t="shared" si="2"/>
        <v>0</v>
      </c>
      <c r="J16" s="5"/>
    </row>
    <row r="17" spans="1:10" ht="15.6" x14ac:dyDescent="0.3">
      <c r="A17" s="38"/>
      <c r="B17" s="27" t="s">
        <v>267</v>
      </c>
      <c r="C17" s="38" t="s">
        <v>93</v>
      </c>
      <c r="D17" s="44">
        <v>0.1</v>
      </c>
      <c r="E17" s="42"/>
      <c r="F17" s="42">
        <f t="shared" si="0"/>
        <v>0</v>
      </c>
      <c r="G17" s="42"/>
      <c r="H17" s="42">
        <f t="shared" si="1"/>
        <v>0</v>
      </c>
      <c r="I17" s="42">
        <f t="shared" si="2"/>
        <v>0</v>
      </c>
      <c r="J17" s="5"/>
    </row>
    <row r="18" spans="1:10" ht="15.6" x14ac:dyDescent="0.3">
      <c r="A18" s="38"/>
      <c r="B18" s="27" t="s">
        <v>268</v>
      </c>
      <c r="C18" s="38" t="s">
        <v>93</v>
      </c>
      <c r="D18" s="44">
        <v>0.1</v>
      </c>
      <c r="E18" s="42"/>
      <c r="F18" s="42">
        <f t="shared" si="0"/>
        <v>0</v>
      </c>
      <c r="G18" s="42"/>
      <c r="H18" s="42">
        <f t="shared" si="1"/>
        <v>0</v>
      </c>
      <c r="I18" s="42">
        <f t="shared" si="2"/>
        <v>0</v>
      </c>
      <c r="J18" s="5"/>
    </row>
    <row r="19" spans="1:10" ht="15.6" x14ac:dyDescent="0.3">
      <c r="A19" s="38"/>
      <c r="B19" s="27" t="s">
        <v>264</v>
      </c>
      <c r="C19" s="38" t="s">
        <v>93</v>
      </c>
      <c r="D19" s="44">
        <v>0.1</v>
      </c>
      <c r="E19" s="42"/>
      <c r="F19" s="42">
        <f t="shared" si="0"/>
        <v>0</v>
      </c>
      <c r="G19" s="42"/>
      <c r="H19" s="42">
        <f t="shared" si="1"/>
        <v>0</v>
      </c>
      <c r="I19" s="42">
        <f t="shared" si="2"/>
        <v>0</v>
      </c>
      <c r="J19" s="5"/>
    </row>
    <row r="20" spans="1:10" ht="15.6" x14ac:dyDescent="0.3">
      <c r="A20" s="38"/>
      <c r="B20" s="27" t="s">
        <v>269</v>
      </c>
      <c r="C20" s="38" t="s">
        <v>93</v>
      </c>
      <c r="D20" s="44">
        <v>0.1</v>
      </c>
      <c r="E20" s="42"/>
      <c r="F20" s="42">
        <f t="shared" si="0"/>
        <v>0</v>
      </c>
      <c r="G20" s="42"/>
      <c r="H20" s="42">
        <f t="shared" si="1"/>
        <v>0</v>
      </c>
      <c r="I20" s="42">
        <f t="shared" si="2"/>
        <v>0</v>
      </c>
      <c r="J20" s="5"/>
    </row>
    <row r="21" spans="1:10" ht="15.6" x14ac:dyDescent="0.3">
      <c r="A21" s="38"/>
      <c r="B21" s="27" t="s">
        <v>270</v>
      </c>
      <c r="C21" s="38" t="s">
        <v>93</v>
      </c>
      <c r="D21" s="44">
        <v>0.1</v>
      </c>
      <c r="E21" s="42"/>
      <c r="F21" s="42">
        <f t="shared" si="0"/>
        <v>0</v>
      </c>
      <c r="G21" s="42"/>
      <c r="H21" s="42">
        <f t="shared" si="1"/>
        <v>0</v>
      </c>
      <c r="I21" s="42">
        <f t="shared" si="2"/>
        <v>0</v>
      </c>
      <c r="J21" s="5"/>
    </row>
    <row r="22" spans="1:10" ht="15.6" x14ac:dyDescent="0.3">
      <c r="A22" s="38"/>
      <c r="B22" s="27" t="s">
        <v>271</v>
      </c>
      <c r="C22" s="38" t="s">
        <v>93</v>
      </c>
      <c r="D22" s="44">
        <v>0.1</v>
      </c>
      <c r="E22" s="42"/>
      <c r="F22" s="42">
        <f t="shared" si="0"/>
        <v>0</v>
      </c>
      <c r="G22" s="42"/>
      <c r="H22" s="42">
        <f t="shared" si="1"/>
        <v>0</v>
      </c>
      <c r="I22" s="42">
        <f t="shared" si="2"/>
        <v>0</v>
      </c>
      <c r="J22" s="5"/>
    </row>
    <row r="23" spans="1:10" ht="15.6" x14ac:dyDescent="0.3">
      <c r="A23" s="38"/>
      <c r="B23" s="27" t="s">
        <v>272</v>
      </c>
      <c r="C23" s="38" t="s">
        <v>93</v>
      </c>
      <c r="D23" s="44">
        <v>0.1</v>
      </c>
      <c r="E23" s="42"/>
      <c r="F23" s="42">
        <f t="shared" si="0"/>
        <v>0</v>
      </c>
      <c r="G23" s="42"/>
      <c r="H23" s="42">
        <f t="shared" si="1"/>
        <v>0</v>
      </c>
      <c r="I23" s="42">
        <f t="shared" si="2"/>
        <v>0</v>
      </c>
      <c r="J23" s="5"/>
    </row>
    <row r="24" spans="1:10" ht="15.6" x14ac:dyDescent="0.3">
      <c r="A24" s="38"/>
      <c r="B24" s="27" t="s">
        <v>273</v>
      </c>
      <c r="C24" s="38" t="s">
        <v>93</v>
      </c>
      <c r="D24" s="44">
        <v>0.1</v>
      </c>
      <c r="E24" s="42"/>
      <c r="F24" s="42">
        <f t="shared" si="0"/>
        <v>0</v>
      </c>
      <c r="G24" s="42"/>
      <c r="H24" s="42">
        <f t="shared" si="1"/>
        <v>0</v>
      </c>
      <c r="I24" s="42">
        <f t="shared" si="2"/>
        <v>0</v>
      </c>
      <c r="J24" s="5"/>
    </row>
    <row r="25" spans="1:10" ht="15.6" x14ac:dyDescent="0.3">
      <c r="A25" s="58" t="s">
        <v>10</v>
      </c>
      <c r="B25" s="58"/>
      <c r="C25" s="41"/>
      <c r="D25" s="40"/>
      <c r="E25" s="40"/>
      <c r="F25" s="40"/>
      <c r="G25" s="40"/>
      <c r="H25" s="40"/>
      <c r="I25" s="40">
        <f>SUM(I26:I29)</f>
        <v>149500</v>
      </c>
      <c r="J25" s="29"/>
    </row>
    <row r="26" spans="1:10" ht="31.2" x14ac:dyDescent="0.3">
      <c r="A26" s="4"/>
      <c r="B26" s="25" t="s">
        <v>14</v>
      </c>
      <c r="C26" s="2" t="s">
        <v>16</v>
      </c>
      <c r="D26" s="6">
        <v>59.8</v>
      </c>
      <c r="E26" s="6">
        <v>250</v>
      </c>
      <c r="F26" s="6">
        <f>D26*E26</f>
        <v>14950</v>
      </c>
      <c r="G26" s="3">
        <v>200</v>
      </c>
      <c r="H26" s="6">
        <f t="shared" ref="H26:H62" si="3">D26*G26</f>
        <v>11960</v>
      </c>
      <c r="I26" s="6">
        <f t="shared" ref="I26:I62" si="4">F26+H26</f>
        <v>26910</v>
      </c>
      <c r="J26" s="5" t="s">
        <v>82</v>
      </c>
    </row>
    <row r="27" spans="1:10" ht="15.6" x14ac:dyDescent="0.3">
      <c r="A27" s="4"/>
      <c r="B27" s="25" t="s">
        <v>57</v>
      </c>
      <c r="C27" s="2" t="s">
        <v>16</v>
      </c>
      <c r="D27" s="6">
        <v>59.8</v>
      </c>
      <c r="E27" s="6">
        <v>250</v>
      </c>
      <c r="F27" s="6">
        <f t="shared" ref="F27:F62" si="5">D27*E27</f>
        <v>14950</v>
      </c>
      <c r="G27" s="3">
        <v>1800</v>
      </c>
      <c r="H27" s="6">
        <f t="shared" si="3"/>
        <v>107640</v>
      </c>
      <c r="I27" s="6">
        <f t="shared" si="4"/>
        <v>122590</v>
      </c>
      <c r="J27" s="5" t="s">
        <v>82</v>
      </c>
    </row>
    <row r="28" spans="1:10" ht="15.6" x14ac:dyDescent="0.3">
      <c r="A28" s="4"/>
      <c r="B28" s="27" t="s">
        <v>274</v>
      </c>
      <c r="C28" s="2" t="s">
        <v>21</v>
      </c>
      <c r="D28" s="6">
        <v>44</v>
      </c>
      <c r="E28" s="6"/>
      <c r="F28" s="6">
        <f t="shared" si="5"/>
        <v>0</v>
      </c>
      <c r="G28" s="3"/>
      <c r="H28" s="6">
        <f t="shared" si="3"/>
        <v>0</v>
      </c>
      <c r="I28" s="6">
        <f t="shared" si="4"/>
        <v>0</v>
      </c>
      <c r="J28" s="5"/>
    </row>
    <row r="29" spans="1:10" ht="15.6" x14ac:dyDescent="0.3">
      <c r="A29" s="4"/>
      <c r="B29" s="27" t="s">
        <v>275</v>
      </c>
      <c r="C29" s="2" t="s">
        <v>21</v>
      </c>
      <c r="D29" s="6">
        <v>65</v>
      </c>
      <c r="E29" s="6"/>
      <c r="F29" s="6">
        <f t="shared" si="5"/>
        <v>0</v>
      </c>
      <c r="G29" s="3"/>
      <c r="H29" s="6">
        <f t="shared" si="3"/>
        <v>0</v>
      </c>
      <c r="I29" s="6">
        <f t="shared" si="4"/>
        <v>0</v>
      </c>
      <c r="J29" s="5"/>
    </row>
    <row r="30" spans="1:10" ht="15.6" x14ac:dyDescent="0.3">
      <c r="A30" s="58" t="s">
        <v>276</v>
      </c>
      <c r="B30" s="58"/>
      <c r="C30" s="30"/>
      <c r="D30" s="31"/>
      <c r="E30" s="31"/>
      <c r="F30" s="31"/>
      <c r="G30" s="32"/>
      <c r="H30" s="31"/>
      <c r="I30" s="31">
        <f>I31</f>
        <v>0</v>
      </c>
      <c r="J30" s="29"/>
    </row>
    <row r="31" spans="1:10" ht="15.6" x14ac:dyDescent="0.3">
      <c r="A31" s="4"/>
      <c r="B31" s="27" t="s">
        <v>277</v>
      </c>
      <c r="C31" s="2" t="s">
        <v>16</v>
      </c>
      <c r="D31" s="6">
        <v>100</v>
      </c>
      <c r="E31" s="6"/>
      <c r="F31" s="6">
        <f>D31*E31</f>
        <v>0</v>
      </c>
      <c r="G31" s="3"/>
      <c r="H31" s="6">
        <f>D31*G31</f>
        <v>0</v>
      </c>
      <c r="I31" s="6">
        <f>F31+H31</f>
        <v>0</v>
      </c>
      <c r="J31" s="5"/>
    </row>
    <row r="32" spans="1:10" ht="15.6" x14ac:dyDescent="0.3">
      <c r="A32" s="58" t="s">
        <v>132</v>
      </c>
      <c r="B32" s="58"/>
      <c r="C32" s="30"/>
      <c r="D32" s="31"/>
      <c r="E32" s="31"/>
      <c r="F32" s="31"/>
      <c r="G32" s="32"/>
      <c r="H32" s="31"/>
      <c r="I32" s="31">
        <f>SUM(I33:I34)</f>
        <v>0</v>
      </c>
      <c r="J32" s="29"/>
    </row>
    <row r="33" spans="1:10" ht="15.6" x14ac:dyDescent="0.3">
      <c r="A33" s="4"/>
      <c r="B33" s="27" t="s">
        <v>278</v>
      </c>
      <c r="C33" s="2" t="s">
        <v>21</v>
      </c>
      <c r="D33" s="6">
        <v>1</v>
      </c>
      <c r="E33" s="6"/>
      <c r="F33" s="6">
        <f>D33*E33</f>
        <v>0</v>
      </c>
      <c r="G33" s="3"/>
      <c r="H33" s="6">
        <f>D33*G33</f>
        <v>0</v>
      </c>
      <c r="I33" s="6">
        <f>F33+H33</f>
        <v>0</v>
      </c>
      <c r="J33" s="5"/>
    </row>
    <row r="34" spans="1:10" ht="15.6" x14ac:dyDescent="0.3">
      <c r="A34" s="4"/>
      <c r="B34" s="27" t="s">
        <v>279</v>
      </c>
      <c r="C34" s="2" t="s">
        <v>21</v>
      </c>
      <c r="D34" s="6">
        <v>2</v>
      </c>
      <c r="E34" s="6"/>
      <c r="F34" s="6">
        <f>D34*E34</f>
        <v>0</v>
      </c>
      <c r="G34" s="3"/>
      <c r="H34" s="6">
        <f>D34*G34</f>
        <v>0</v>
      </c>
      <c r="I34" s="6">
        <f>F34+H34</f>
        <v>0</v>
      </c>
      <c r="J34" s="5"/>
    </row>
    <row r="35" spans="1:10" ht="15.6" x14ac:dyDescent="0.3">
      <c r="A35" s="58" t="s">
        <v>280</v>
      </c>
      <c r="B35" s="58"/>
      <c r="C35" s="30"/>
      <c r="D35" s="31"/>
      <c r="E35" s="31"/>
      <c r="F35" s="31"/>
      <c r="G35" s="32"/>
      <c r="H35" s="31"/>
      <c r="I35" s="31">
        <f>SUM(I36:I45)</f>
        <v>551022.80000000005</v>
      </c>
      <c r="J35" s="29"/>
    </row>
    <row r="36" spans="1:10" ht="31.2" x14ac:dyDescent="0.3">
      <c r="A36" s="4"/>
      <c r="B36" s="28" t="s">
        <v>281</v>
      </c>
      <c r="C36" s="2" t="s">
        <v>16</v>
      </c>
      <c r="D36" s="90">
        <v>76</v>
      </c>
      <c r="E36" s="6"/>
      <c r="F36" s="6">
        <f>D36*E36</f>
        <v>0</v>
      </c>
      <c r="G36" s="87">
        <v>7250.3</v>
      </c>
      <c r="H36" s="84">
        <f>D36*G36</f>
        <v>551022.80000000005</v>
      </c>
      <c r="I36" s="84">
        <f>F36+H36</f>
        <v>551022.80000000005</v>
      </c>
      <c r="J36" s="5"/>
    </row>
    <row r="37" spans="1:10" ht="15.6" x14ac:dyDescent="0.3">
      <c r="A37" s="4"/>
      <c r="B37" s="27" t="s">
        <v>282</v>
      </c>
      <c r="C37" s="2" t="s">
        <v>16</v>
      </c>
      <c r="D37" s="91"/>
      <c r="E37" s="6"/>
      <c r="F37" s="6">
        <f t="shared" ref="F37:F45" si="6">D37*E37</f>
        <v>0</v>
      </c>
      <c r="G37" s="88"/>
      <c r="H37" s="85"/>
      <c r="I37" s="85"/>
      <c r="J37" s="5"/>
    </row>
    <row r="38" spans="1:10" ht="15.6" x14ac:dyDescent="0.3">
      <c r="A38" s="4"/>
      <c r="B38" s="27" t="s">
        <v>283</v>
      </c>
      <c r="C38" s="2" t="s">
        <v>21</v>
      </c>
      <c r="D38" s="91"/>
      <c r="E38" s="6"/>
      <c r="F38" s="6">
        <f t="shared" si="6"/>
        <v>0</v>
      </c>
      <c r="G38" s="88"/>
      <c r="H38" s="85"/>
      <c r="I38" s="85"/>
      <c r="J38" s="5"/>
    </row>
    <row r="39" spans="1:10" ht="15.6" x14ac:dyDescent="0.3">
      <c r="A39" s="4"/>
      <c r="B39" s="27" t="s">
        <v>284</v>
      </c>
      <c r="C39" s="2" t="s">
        <v>17</v>
      </c>
      <c r="D39" s="91"/>
      <c r="E39" s="6"/>
      <c r="F39" s="6">
        <f t="shared" si="6"/>
        <v>0</v>
      </c>
      <c r="G39" s="88"/>
      <c r="H39" s="85"/>
      <c r="I39" s="85"/>
      <c r="J39" s="5"/>
    </row>
    <row r="40" spans="1:10" ht="15.6" x14ac:dyDescent="0.3">
      <c r="A40" s="4"/>
      <c r="B40" s="27" t="s">
        <v>285</v>
      </c>
      <c r="C40" s="2" t="s">
        <v>16</v>
      </c>
      <c r="D40" s="91"/>
      <c r="E40" s="6"/>
      <c r="F40" s="6">
        <f t="shared" si="6"/>
        <v>0</v>
      </c>
      <c r="G40" s="88"/>
      <c r="H40" s="85"/>
      <c r="I40" s="85"/>
      <c r="J40" s="5"/>
    </row>
    <row r="41" spans="1:10" ht="15.6" x14ac:dyDescent="0.3">
      <c r="A41" s="4"/>
      <c r="B41" s="27" t="s">
        <v>283</v>
      </c>
      <c r="C41" s="2" t="s">
        <v>21</v>
      </c>
      <c r="D41" s="91"/>
      <c r="E41" s="6"/>
      <c r="F41" s="6">
        <f t="shared" si="6"/>
        <v>0</v>
      </c>
      <c r="G41" s="88"/>
      <c r="H41" s="85"/>
      <c r="I41" s="85"/>
      <c r="J41" s="5"/>
    </row>
    <row r="42" spans="1:10" ht="15.6" x14ac:dyDescent="0.3">
      <c r="A42" s="4"/>
      <c r="B42" s="27" t="s">
        <v>286</v>
      </c>
      <c r="C42" s="2" t="s">
        <v>21</v>
      </c>
      <c r="D42" s="91"/>
      <c r="E42" s="6"/>
      <c r="F42" s="6">
        <f t="shared" si="6"/>
        <v>0</v>
      </c>
      <c r="G42" s="88"/>
      <c r="H42" s="85"/>
      <c r="I42" s="85"/>
      <c r="J42" s="5"/>
    </row>
    <row r="43" spans="1:10" ht="15.6" x14ac:dyDescent="0.3">
      <c r="A43" s="4"/>
      <c r="B43" s="27" t="s">
        <v>284</v>
      </c>
      <c r="C43" s="2" t="s">
        <v>17</v>
      </c>
      <c r="D43" s="91"/>
      <c r="E43" s="6"/>
      <c r="F43" s="6">
        <f t="shared" si="6"/>
        <v>0</v>
      </c>
      <c r="G43" s="88"/>
      <c r="H43" s="85"/>
      <c r="I43" s="85"/>
      <c r="J43" s="5"/>
    </row>
    <row r="44" spans="1:10" ht="15.6" x14ac:dyDescent="0.3">
      <c r="A44" s="4"/>
      <c r="B44" s="27" t="s">
        <v>287</v>
      </c>
      <c r="C44" s="2" t="s">
        <v>16</v>
      </c>
      <c r="D44" s="91"/>
      <c r="E44" s="6"/>
      <c r="F44" s="6">
        <f t="shared" si="6"/>
        <v>0</v>
      </c>
      <c r="G44" s="88"/>
      <c r="H44" s="85"/>
      <c r="I44" s="85"/>
      <c r="J44" s="5"/>
    </row>
    <row r="45" spans="1:10" ht="15.6" x14ac:dyDescent="0.3">
      <c r="A45" s="4"/>
      <c r="B45" s="27" t="s">
        <v>283</v>
      </c>
      <c r="C45" s="2" t="s">
        <v>21</v>
      </c>
      <c r="D45" s="92"/>
      <c r="E45" s="6"/>
      <c r="F45" s="6">
        <f t="shared" si="6"/>
        <v>0</v>
      </c>
      <c r="G45" s="89"/>
      <c r="H45" s="86"/>
      <c r="I45" s="86"/>
      <c r="J45" s="5"/>
    </row>
    <row r="46" spans="1:10" ht="15.6" x14ac:dyDescent="0.3">
      <c r="A46" s="58" t="s">
        <v>288</v>
      </c>
      <c r="B46" s="58"/>
      <c r="C46" s="30"/>
      <c r="D46" s="31"/>
      <c r="E46" s="31"/>
      <c r="F46" s="31"/>
      <c r="G46" s="32"/>
      <c r="H46" s="31"/>
      <c r="I46" s="31">
        <f>SUM(I47:I54)</f>
        <v>0</v>
      </c>
      <c r="J46" s="29"/>
    </row>
    <row r="47" spans="1:10" ht="15.6" x14ac:dyDescent="0.3">
      <c r="A47" s="4"/>
      <c r="B47" s="27" t="s">
        <v>289</v>
      </c>
      <c r="C47" s="2" t="s">
        <v>16</v>
      </c>
      <c r="D47" s="6">
        <v>15</v>
      </c>
      <c r="E47" s="6"/>
      <c r="F47" s="6">
        <f>D47*E47</f>
        <v>0</v>
      </c>
      <c r="G47" s="3"/>
      <c r="H47" s="6">
        <f>D47*G47</f>
        <v>0</v>
      </c>
      <c r="I47" s="6">
        <f>F47+H47</f>
        <v>0</v>
      </c>
      <c r="J47" s="5"/>
    </row>
    <row r="48" spans="1:10" ht="15.6" x14ac:dyDescent="0.3">
      <c r="A48" s="4"/>
      <c r="B48" s="27" t="s">
        <v>290</v>
      </c>
      <c r="C48" s="2" t="s">
        <v>17</v>
      </c>
      <c r="D48" s="6">
        <v>3.6</v>
      </c>
      <c r="E48" s="6"/>
      <c r="F48" s="6">
        <f t="shared" ref="F48:F54" si="7">D48*E48</f>
        <v>0</v>
      </c>
      <c r="G48" s="3"/>
      <c r="H48" s="6">
        <f t="shared" ref="H48:H54" si="8">D48*G48</f>
        <v>0</v>
      </c>
      <c r="I48" s="6">
        <f t="shared" ref="I48:I54" si="9">F48+H48</f>
        <v>0</v>
      </c>
      <c r="J48" s="5"/>
    </row>
    <row r="49" spans="1:10" ht="15.6" x14ac:dyDescent="0.3">
      <c r="A49" s="4"/>
      <c r="B49" s="27" t="s">
        <v>291</v>
      </c>
      <c r="C49" s="2" t="s">
        <v>93</v>
      </c>
      <c r="D49" s="6">
        <v>0.01</v>
      </c>
      <c r="E49" s="6"/>
      <c r="F49" s="6">
        <f t="shared" si="7"/>
        <v>0</v>
      </c>
      <c r="G49" s="3"/>
      <c r="H49" s="6">
        <f t="shared" si="8"/>
        <v>0</v>
      </c>
      <c r="I49" s="6">
        <f t="shared" si="9"/>
        <v>0</v>
      </c>
      <c r="J49" s="5"/>
    </row>
    <row r="50" spans="1:10" ht="15.6" x14ac:dyDescent="0.3">
      <c r="A50" s="4"/>
      <c r="B50" s="27" t="s">
        <v>292</v>
      </c>
      <c r="C50" s="2" t="s">
        <v>93</v>
      </c>
      <c r="D50" s="6">
        <v>0.3</v>
      </c>
      <c r="E50" s="6"/>
      <c r="F50" s="6">
        <f t="shared" si="7"/>
        <v>0</v>
      </c>
      <c r="G50" s="3"/>
      <c r="H50" s="6">
        <f t="shared" si="8"/>
        <v>0</v>
      </c>
      <c r="I50" s="6">
        <f t="shared" si="9"/>
        <v>0</v>
      </c>
      <c r="J50" s="5"/>
    </row>
    <row r="51" spans="1:10" ht="15.6" x14ac:dyDescent="0.3">
      <c r="A51" s="4"/>
      <c r="B51" s="27" t="s">
        <v>293</v>
      </c>
      <c r="C51" s="2" t="s">
        <v>93</v>
      </c>
      <c r="D51" s="6">
        <v>0.01</v>
      </c>
      <c r="E51" s="6"/>
      <c r="F51" s="6">
        <f t="shared" si="7"/>
        <v>0</v>
      </c>
      <c r="G51" s="3"/>
      <c r="H51" s="6">
        <f t="shared" si="8"/>
        <v>0</v>
      </c>
      <c r="I51" s="6">
        <f t="shared" si="9"/>
        <v>0</v>
      </c>
      <c r="J51" s="5"/>
    </row>
    <row r="52" spans="1:10" ht="15.6" x14ac:dyDescent="0.3">
      <c r="A52" s="4"/>
      <c r="B52" s="27" t="s">
        <v>294</v>
      </c>
      <c r="C52" s="2" t="s">
        <v>93</v>
      </c>
      <c r="D52" s="6">
        <v>0.01</v>
      </c>
      <c r="E52" s="6"/>
      <c r="F52" s="6">
        <f t="shared" si="7"/>
        <v>0</v>
      </c>
      <c r="G52" s="3"/>
      <c r="H52" s="6">
        <f t="shared" si="8"/>
        <v>0</v>
      </c>
      <c r="I52" s="6">
        <f t="shared" si="9"/>
        <v>0</v>
      </c>
      <c r="J52" s="5"/>
    </row>
    <row r="53" spans="1:10" ht="15.6" x14ac:dyDescent="0.3">
      <c r="A53" s="4"/>
      <c r="B53" s="27" t="s">
        <v>295</v>
      </c>
      <c r="C53" s="2" t="s">
        <v>93</v>
      </c>
      <c r="D53" s="6">
        <v>0.01</v>
      </c>
      <c r="E53" s="6"/>
      <c r="F53" s="6">
        <f t="shared" si="7"/>
        <v>0</v>
      </c>
      <c r="G53" s="3"/>
      <c r="H53" s="6">
        <f t="shared" si="8"/>
        <v>0</v>
      </c>
      <c r="I53" s="6">
        <f t="shared" si="9"/>
        <v>0</v>
      </c>
      <c r="J53" s="5"/>
    </row>
    <row r="54" spans="1:10" ht="15.6" x14ac:dyDescent="0.3">
      <c r="A54" s="4"/>
      <c r="B54" s="27" t="s">
        <v>296</v>
      </c>
      <c r="C54" s="2" t="s">
        <v>21</v>
      </c>
      <c r="D54" s="6">
        <v>6</v>
      </c>
      <c r="E54" s="6"/>
      <c r="F54" s="6">
        <f t="shared" si="7"/>
        <v>0</v>
      </c>
      <c r="G54" s="3"/>
      <c r="H54" s="6">
        <f t="shared" si="8"/>
        <v>0</v>
      </c>
      <c r="I54" s="6">
        <f t="shared" si="9"/>
        <v>0</v>
      </c>
      <c r="J54" s="5"/>
    </row>
    <row r="55" spans="1:10" ht="15.6" x14ac:dyDescent="0.3">
      <c r="A55" s="58" t="s">
        <v>58</v>
      </c>
      <c r="B55" s="58"/>
      <c r="C55" s="41"/>
      <c r="D55" s="40"/>
      <c r="E55" s="40"/>
      <c r="F55" s="40"/>
      <c r="G55" s="40"/>
      <c r="H55" s="40"/>
      <c r="I55" s="40">
        <f>SUM(I56:I62)</f>
        <v>62328</v>
      </c>
      <c r="J55" s="41"/>
    </row>
    <row r="56" spans="1:10" ht="15.6" x14ac:dyDescent="0.3">
      <c r="A56" s="4"/>
      <c r="B56" s="1" t="s">
        <v>59</v>
      </c>
      <c r="C56" s="2" t="s">
        <v>16</v>
      </c>
      <c r="D56" s="6">
        <v>28.8</v>
      </c>
      <c r="E56" s="3">
        <v>110</v>
      </c>
      <c r="F56" s="6">
        <f t="shared" si="5"/>
        <v>3168</v>
      </c>
      <c r="G56" s="3">
        <v>60</v>
      </c>
      <c r="H56" s="6">
        <f t="shared" si="3"/>
        <v>1728</v>
      </c>
      <c r="I56" s="6">
        <f t="shared" si="4"/>
        <v>4896</v>
      </c>
      <c r="J56" s="5" t="s">
        <v>82</v>
      </c>
    </row>
    <row r="57" spans="1:10" ht="15.6" x14ac:dyDescent="0.3">
      <c r="A57" s="7"/>
      <c r="B57" s="1" t="s">
        <v>60</v>
      </c>
      <c r="C57" s="2" t="s">
        <v>16</v>
      </c>
      <c r="D57" s="6">
        <v>28.8</v>
      </c>
      <c r="E57" s="3">
        <v>550</v>
      </c>
      <c r="F57" s="6">
        <f t="shared" si="5"/>
        <v>15840</v>
      </c>
      <c r="G57" s="6">
        <v>200</v>
      </c>
      <c r="H57" s="6">
        <f t="shared" si="3"/>
        <v>5760</v>
      </c>
      <c r="I57" s="6">
        <f t="shared" si="4"/>
        <v>21600</v>
      </c>
      <c r="J57" s="5" t="s">
        <v>82</v>
      </c>
    </row>
    <row r="58" spans="1:10" ht="15.6" x14ac:dyDescent="0.3">
      <c r="A58" s="7"/>
      <c r="B58" s="1" t="s">
        <v>59</v>
      </c>
      <c r="C58" s="2" t="s">
        <v>16</v>
      </c>
      <c r="D58" s="6">
        <v>28.8</v>
      </c>
      <c r="E58" s="3">
        <v>110</v>
      </c>
      <c r="F58" s="6">
        <f t="shared" si="5"/>
        <v>3168</v>
      </c>
      <c r="G58" s="6">
        <v>60</v>
      </c>
      <c r="H58" s="6">
        <f t="shared" si="3"/>
        <v>1728</v>
      </c>
      <c r="I58" s="6">
        <f t="shared" si="4"/>
        <v>4896</v>
      </c>
      <c r="J58" s="5" t="s">
        <v>82</v>
      </c>
    </row>
    <row r="59" spans="1:10" ht="15.6" x14ac:dyDescent="0.3">
      <c r="A59" s="7"/>
      <c r="B59" s="1" t="s">
        <v>61</v>
      </c>
      <c r="C59" s="2" t="s">
        <v>16</v>
      </c>
      <c r="D59" s="6">
        <v>28.8</v>
      </c>
      <c r="E59" s="3">
        <v>380</v>
      </c>
      <c r="F59" s="6">
        <f t="shared" si="5"/>
        <v>10944</v>
      </c>
      <c r="G59" s="6">
        <v>45</v>
      </c>
      <c r="H59" s="6">
        <f t="shared" si="3"/>
        <v>1296</v>
      </c>
      <c r="I59" s="6">
        <f t="shared" si="4"/>
        <v>12240</v>
      </c>
      <c r="J59" s="5" t="s">
        <v>82</v>
      </c>
    </row>
    <row r="60" spans="1:10" ht="15.6" x14ac:dyDescent="0.3">
      <c r="A60" s="7"/>
      <c r="B60" s="1" t="s">
        <v>59</v>
      </c>
      <c r="C60" s="2" t="s">
        <v>16</v>
      </c>
      <c r="D60" s="6">
        <v>28.8</v>
      </c>
      <c r="E60" s="3">
        <v>110</v>
      </c>
      <c r="F60" s="6">
        <f t="shared" si="5"/>
        <v>3168</v>
      </c>
      <c r="G60" s="6">
        <v>60</v>
      </c>
      <c r="H60" s="6">
        <f t="shared" si="3"/>
        <v>1728</v>
      </c>
      <c r="I60" s="6">
        <f t="shared" si="4"/>
        <v>4896</v>
      </c>
      <c r="J60" s="5" t="s">
        <v>82</v>
      </c>
    </row>
    <row r="61" spans="1:10" ht="15.6" x14ac:dyDescent="0.3">
      <c r="A61" s="7"/>
      <c r="B61" s="1" t="s">
        <v>62</v>
      </c>
      <c r="C61" s="2" t="s">
        <v>16</v>
      </c>
      <c r="D61" s="6">
        <v>15</v>
      </c>
      <c r="E61" s="3">
        <v>370</v>
      </c>
      <c r="F61" s="6">
        <f t="shared" si="5"/>
        <v>5550</v>
      </c>
      <c r="G61" s="6">
        <v>80</v>
      </c>
      <c r="H61" s="6">
        <f t="shared" si="3"/>
        <v>1200</v>
      </c>
      <c r="I61" s="6">
        <f t="shared" si="4"/>
        <v>6750</v>
      </c>
      <c r="J61" s="5" t="s">
        <v>82</v>
      </c>
    </row>
    <row r="62" spans="1:10" ht="15.6" x14ac:dyDescent="0.3">
      <c r="A62" s="7"/>
      <c r="B62" s="1" t="s">
        <v>63</v>
      </c>
      <c r="C62" s="2" t="s">
        <v>16</v>
      </c>
      <c r="D62" s="6">
        <v>15</v>
      </c>
      <c r="E62" s="3">
        <v>370</v>
      </c>
      <c r="F62" s="6">
        <f t="shared" si="5"/>
        <v>5550</v>
      </c>
      <c r="G62" s="6">
        <v>100</v>
      </c>
      <c r="H62" s="6">
        <f t="shared" si="3"/>
        <v>1500</v>
      </c>
      <c r="I62" s="6">
        <f t="shared" si="4"/>
        <v>7050</v>
      </c>
      <c r="J62" s="5" t="s">
        <v>82</v>
      </c>
    </row>
    <row r="63" spans="1:10" ht="15.6" x14ac:dyDescent="0.3">
      <c r="A63" s="58" t="s">
        <v>297</v>
      </c>
      <c r="B63" s="58"/>
      <c r="C63" s="30"/>
      <c r="D63" s="31"/>
      <c r="E63" s="32"/>
      <c r="F63" s="31"/>
      <c r="G63" s="31"/>
      <c r="H63" s="31"/>
      <c r="I63" s="31">
        <f>SUM(I64:I70)</f>
        <v>0</v>
      </c>
      <c r="J63" s="29"/>
    </row>
    <row r="64" spans="1:10" ht="15.6" x14ac:dyDescent="0.3">
      <c r="A64" s="7"/>
      <c r="B64" s="27" t="s">
        <v>298</v>
      </c>
      <c r="C64" s="2" t="s">
        <v>21</v>
      </c>
      <c r="D64" s="6">
        <v>1</v>
      </c>
      <c r="E64" s="3"/>
      <c r="F64" s="6">
        <f>-D64*E64</f>
        <v>0</v>
      </c>
      <c r="G64" s="6"/>
      <c r="H64" s="6">
        <f>D64*G64</f>
        <v>0</v>
      </c>
      <c r="I64" s="6">
        <f>F64+H64</f>
        <v>0</v>
      </c>
      <c r="J64" s="5"/>
    </row>
    <row r="65" spans="1:10" ht="15.6" x14ac:dyDescent="0.3">
      <c r="A65" s="7"/>
      <c r="B65" s="27" t="s">
        <v>299</v>
      </c>
      <c r="C65" s="2" t="s">
        <v>16</v>
      </c>
      <c r="D65" s="6">
        <v>6</v>
      </c>
      <c r="E65" s="3"/>
      <c r="F65" s="6">
        <f t="shared" ref="F65:F70" si="10">-D65*E65</f>
        <v>0</v>
      </c>
      <c r="G65" s="6"/>
      <c r="H65" s="6">
        <f t="shared" ref="H65:H70" si="11">D65*G65</f>
        <v>0</v>
      </c>
      <c r="I65" s="6">
        <f t="shared" ref="I65:I70" si="12">F65+H65</f>
        <v>0</v>
      </c>
      <c r="J65" s="5"/>
    </row>
    <row r="66" spans="1:10" ht="15.6" x14ac:dyDescent="0.3">
      <c r="A66" s="7"/>
      <c r="B66" s="27" t="s">
        <v>300</v>
      </c>
      <c r="C66" s="2" t="s">
        <v>93</v>
      </c>
      <c r="D66" s="6">
        <v>0.3</v>
      </c>
      <c r="E66" s="3"/>
      <c r="F66" s="6">
        <f t="shared" si="10"/>
        <v>0</v>
      </c>
      <c r="G66" s="6"/>
      <c r="H66" s="6">
        <f t="shared" si="11"/>
        <v>0</v>
      </c>
      <c r="I66" s="6">
        <f t="shared" si="12"/>
        <v>0</v>
      </c>
      <c r="J66" s="5"/>
    </row>
    <row r="67" spans="1:10" ht="15.6" x14ac:dyDescent="0.3">
      <c r="A67" s="7"/>
      <c r="B67" s="27" t="s">
        <v>301</v>
      </c>
      <c r="C67" s="2" t="s">
        <v>16</v>
      </c>
      <c r="D67" s="6">
        <v>6</v>
      </c>
      <c r="E67" s="3"/>
      <c r="F67" s="6">
        <f t="shared" si="10"/>
        <v>0</v>
      </c>
      <c r="G67" s="6"/>
      <c r="H67" s="6">
        <f t="shared" si="11"/>
        <v>0</v>
      </c>
      <c r="I67" s="6">
        <f t="shared" si="12"/>
        <v>0</v>
      </c>
      <c r="J67" s="5"/>
    </row>
    <row r="68" spans="1:10" ht="15.6" x14ac:dyDescent="0.3">
      <c r="A68" s="7"/>
      <c r="B68" s="27" t="s">
        <v>302</v>
      </c>
      <c r="C68" s="2" t="s">
        <v>17</v>
      </c>
      <c r="D68" s="6">
        <v>0.4</v>
      </c>
      <c r="E68" s="3"/>
      <c r="F68" s="6">
        <f t="shared" si="10"/>
        <v>0</v>
      </c>
      <c r="G68" s="6"/>
      <c r="H68" s="6">
        <f t="shared" si="11"/>
        <v>0</v>
      </c>
      <c r="I68" s="6">
        <f t="shared" si="12"/>
        <v>0</v>
      </c>
      <c r="J68" s="5"/>
    </row>
    <row r="69" spans="1:10" ht="15.6" x14ac:dyDescent="0.3">
      <c r="A69" s="7"/>
      <c r="B69" s="27" t="s">
        <v>303</v>
      </c>
      <c r="C69" s="2" t="s">
        <v>16</v>
      </c>
      <c r="D69" s="6">
        <v>8.1</v>
      </c>
      <c r="E69" s="3"/>
      <c r="F69" s="6">
        <f t="shared" si="10"/>
        <v>0</v>
      </c>
      <c r="G69" s="6"/>
      <c r="H69" s="6">
        <f t="shared" si="11"/>
        <v>0</v>
      </c>
      <c r="I69" s="6">
        <f t="shared" si="12"/>
        <v>0</v>
      </c>
      <c r="J69" s="5"/>
    </row>
    <row r="70" spans="1:10" ht="31.2" x14ac:dyDescent="0.3">
      <c r="A70" s="7"/>
      <c r="B70" s="47" t="s">
        <v>304</v>
      </c>
      <c r="C70" s="2" t="s">
        <v>16</v>
      </c>
      <c r="D70" s="6">
        <v>8.1</v>
      </c>
      <c r="E70" s="3"/>
      <c r="F70" s="6">
        <f t="shared" si="10"/>
        <v>0</v>
      </c>
      <c r="G70" s="6"/>
      <c r="H70" s="6">
        <f t="shared" si="11"/>
        <v>0</v>
      </c>
      <c r="I70" s="6">
        <f t="shared" si="12"/>
        <v>0</v>
      </c>
      <c r="J70" s="5"/>
    </row>
    <row r="71" spans="1:10" ht="15.6" x14ac:dyDescent="0.3">
      <c r="A71" s="67" t="s">
        <v>64</v>
      </c>
      <c r="B71" s="67"/>
      <c r="C71" s="8"/>
      <c r="D71" s="33"/>
      <c r="E71" s="55"/>
      <c r="F71" s="55"/>
      <c r="G71" s="55"/>
      <c r="H71" s="55"/>
      <c r="I71" s="40">
        <f>SUM(I72:I77)</f>
        <v>135481.5</v>
      </c>
      <c r="J71" s="29"/>
    </row>
    <row r="72" spans="1:10" ht="15.6" x14ac:dyDescent="0.3">
      <c r="A72" s="7"/>
      <c r="B72" s="1" t="s">
        <v>65</v>
      </c>
      <c r="C72" s="2" t="s">
        <v>17</v>
      </c>
      <c r="D72" s="6">
        <v>31.5</v>
      </c>
      <c r="E72" s="3">
        <v>0</v>
      </c>
      <c r="F72" s="6">
        <f>D72*E72</f>
        <v>0</v>
      </c>
      <c r="G72" s="6">
        <v>1500</v>
      </c>
      <c r="H72" s="6">
        <f>D72*G72</f>
        <v>47250</v>
      </c>
      <c r="I72" s="6">
        <f>F72+H72</f>
        <v>47250</v>
      </c>
      <c r="J72" s="5" t="s">
        <v>82</v>
      </c>
    </row>
    <row r="73" spans="1:10" ht="15.6" x14ac:dyDescent="0.3">
      <c r="A73" s="7"/>
      <c r="B73" s="1" t="s">
        <v>66</v>
      </c>
      <c r="C73" s="2" t="s">
        <v>17</v>
      </c>
      <c r="D73" s="6">
        <v>0.55000000000000004</v>
      </c>
      <c r="E73" s="3">
        <v>1785</v>
      </c>
      <c r="F73" s="6">
        <f t="shared" ref="F73:F77" si="13">D73*E73</f>
        <v>981.75000000000011</v>
      </c>
      <c r="G73" s="6">
        <v>0</v>
      </c>
      <c r="H73" s="6">
        <f t="shared" ref="H73:H77" si="14">D73*G73</f>
        <v>0</v>
      </c>
      <c r="I73" s="6">
        <f t="shared" ref="I73:I76" si="15">F73+H73</f>
        <v>981.75000000000011</v>
      </c>
      <c r="J73" s="5" t="s">
        <v>82</v>
      </c>
    </row>
    <row r="74" spans="1:10" ht="15.6" x14ac:dyDescent="0.3">
      <c r="A74" s="7"/>
      <c r="B74" s="1" t="s">
        <v>67</v>
      </c>
      <c r="C74" s="2" t="s">
        <v>16</v>
      </c>
      <c r="D74" s="6">
        <v>83.2</v>
      </c>
      <c r="E74" s="3">
        <v>700</v>
      </c>
      <c r="F74" s="6">
        <f t="shared" si="13"/>
        <v>58240</v>
      </c>
      <c r="G74" s="6">
        <v>0</v>
      </c>
      <c r="H74" s="6">
        <f t="shared" si="14"/>
        <v>0</v>
      </c>
      <c r="I74" s="6">
        <f t="shared" si="15"/>
        <v>58240</v>
      </c>
      <c r="J74" s="5" t="s">
        <v>82</v>
      </c>
    </row>
    <row r="75" spans="1:10" ht="31.2" x14ac:dyDescent="0.3">
      <c r="A75" s="7"/>
      <c r="B75" s="1" t="s">
        <v>68</v>
      </c>
      <c r="C75" s="2" t="s">
        <v>17</v>
      </c>
      <c r="D75" s="6">
        <v>5.6</v>
      </c>
      <c r="E75" s="3">
        <v>3250</v>
      </c>
      <c r="F75" s="6">
        <f t="shared" si="13"/>
        <v>18200</v>
      </c>
      <c r="G75" s="6">
        <v>1500</v>
      </c>
      <c r="H75" s="6">
        <f t="shared" si="14"/>
        <v>8400</v>
      </c>
      <c r="I75" s="6">
        <f t="shared" si="15"/>
        <v>26600</v>
      </c>
      <c r="J75" s="5" t="s">
        <v>82</v>
      </c>
    </row>
    <row r="76" spans="1:10" ht="15.6" x14ac:dyDescent="0.3">
      <c r="A76" s="7"/>
      <c r="B76" s="1" t="s">
        <v>69</v>
      </c>
      <c r="C76" s="2" t="s">
        <v>17</v>
      </c>
      <c r="D76" s="6">
        <v>1.35</v>
      </c>
      <c r="E76" s="3">
        <v>1785</v>
      </c>
      <c r="F76" s="6">
        <f t="shared" si="13"/>
        <v>2409.75</v>
      </c>
      <c r="G76" s="6">
        <v>0</v>
      </c>
      <c r="H76" s="6">
        <f t="shared" si="14"/>
        <v>0</v>
      </c>
      <c r="I76" s="6">
        <f t="shared" si="15"/>
        <v>2409.75</v>
      </c>
      <c r="J76" s="5" t="s">
        <v>82</v>
      </c>
    </row>
    <row r="77" spans="1:10" ht="15.6" x14ac:dyDescent="0.3">
      <c r="A77" s="7"/>
      <c r="B77" s="1" t="s">
        <v>305</v>
      </c>
      <c r="C77" s="2" t="s">
        <v>17</v>
      </c>
      <c r="D77" s="6">
        <v>24</v>
      </c>
      <c r="E77" s="3"/>
      <c r="F77" s="6">
        <f t="shared" si="13"/>
        <v>0</v>
      </c>
      <c r="G77" s="6"/>
      <c r="H77" s="6">
        <f t="shared" si="14"/>
        <v>0</v>
      </c>
      <c r="I77" s="6"/>
      <c r="J77" s="5"/>
    </row>
    <row r="78" spans="1:10" ht="15.6" x14ac:dyDescent="0.3">
      <c r="A78" s="65" t="s">
        <v>70</v>
      </c>
      <c r="B78" s="65"/>
      <c r="C78" s="29"/>
      <c r="D78" s="31"/>
      <c r="E78" s="54"/>
      <c r="F78" s="54"/>
      <c r="G78" s="54"/>
      <c r="H78" s="54"/>
      <c r="I78" s="40">
        <f>SUM(I79:I84)</f>
        <v>851109</v>
      </c>
      <c r="J78" s="29"/>
    </row>
    <row r="79" spans="1:10" ht="15.6" x14ac:dyDescent="0.3">
      <c r="A79" s="7"/>
      <c r="B79" s="1" t="s">
        <v>71</v>
      </c>
      <c r="C79" s="2" t="s">
        <v>17</v>
      </c>
      <c r="D79" s="6">
        <v>59.5</v>
      </c>
      <c r="E79" s="3">
        <v>3200</v>
      </c>
      <c r="F79" s="6">
        <f>D79*E79</f>
        <v>190400</v>
      </c>
      <c r="G79" s="6">
        <v>0</v>
      </c>
      <c r="H79" s="6">
        <f>D79*G79</f>
        <v>0</v>
      </c>
      <c r="I79" s="6">
        <f>F79+H79</f>
        <v>190400</v>
      </c>
      <c r="J79" s="5" t="s">
        <v>82</v>
      </c>
    </row>
    <row r="80" spans="1:10" ht="15.6" x14ac:dyDescent="0.3">
      <c r="A80" s="7"/>
      <c r="B80" s="1" t="s">
        <v>72</v>
      </c>
      <c r="C80" s="2" t="s">
        <v>17</v>
      </c>
      <c r="D80" s="6">
        <f>59.5*1.05</f>
        <v>62.475000000000001</v>
      </c>
      <c r="E80" s="3">
        <v>0</v>
      </c>
      <c r="F80" s="6">
        <f t="shared" ref="F80:F84" si="16">D80*E80</f>
        <v>0</v>
      </c>
      <c r="G80" s="6">
        <v>7500</v>
      </c>
      <c r="H80" s="6">
        <f t="shared" ref="H80:H84" si="17">D80*G80</f>
        <v>468562.5</v>
      </c>
      <c r="I80" s="6">
        <f t="shared" ref="I80:I84" si="18">F80+H80</f>
        <v>468562.5</v>
      </c>
      <c r="J80" s="5" t="s">
        <v>82</v>
      </c>
    </row>
    <row r="81" spans="1:10" ht="15.6" x14ac:dyDescent="0.3">
      <c r="A81" s="7"/>
      <c r="B81" s="1" t="s">
        <v>73</v>
      </c>
      <c r="C81" s="2" t="s">
        <v>77</v>
      </c>
      <c r="D81" s="6">
        <v>1.0673999999999999</v>
      </c>
      <c r="E81" s="3">
        <v>35000</v>
      </c>
      <c r="F81" s="6">
        <f t="shared" si="16"/>
        <v>37359</v>
      </c>
      <c r="G81" s="6">
        <v>0</v>
      </c>
      <c r="H81" s="6">
        <f t="shared" si="17"/>
        <v>0</v>
      </c>
      <c r="I81" s="6">
        <f t="shared" si="18"/>
        <v>37359</v>
      </c>
      <c r="J81" s="5" t="s">
        <v>82</v>
      </c>
    </row>
    <row r="82" spans="1:10" ht="15.6" x14ac:dyDescent="0.3">
      <c r="A82" s="7"/>
      <c r="B82" s="1" t="s">
        <v>74</v>
      </c>
      <c r="C82" s="2" t="s">
        <v>22</v>
      </c>
      <c r="D82" s="6">
        <v>600</v>
      </c>
      <c r="E82" s="3">
        <v>0</v>
      </c>
      <c r="F82" s="6">
        <f t="shared" si="16"/>
        <v>0</v>
      </c>
      <c r="G82" s="6">
        <v>60</v>
      </c>
      <c r="H82" s="6">
        <f t="shared" si="17"/>
        <v>36000</v>
      </c>
      <c r="I82" s="6">
        <f t="shared" si="18"/>
        <v>36000</v>
      </c>
      <c r="J82" s="5" t="s">
        <v>82</v>
      </c>
    </row>
    <row r="83" spans="1:10" ht="15.6" x14ac:dyDescent="0.3">
      <c r="A83" s="7"/>
      <c r="B83" s="1" t="s">
        <v>75</v>
      </c>
      <c r="C83" s="2" t="s">
        <v>17</v>
      </c>
      <c r="D83" s="6">
        <v>6.5</v>
      </c>
      <c r="E83" s="3">
        <v>2900</v>
      </c>
      <c r="F83" s="6">
        <f t="shared" si="16"/>
        <v>18850</v>
      </c>
      <c r="G83" s="6">
        <v>7500</v>
      </c>
      <c r="H83" s="6">
        <f t="shared" si="17"/>
        <v>48750</v>
      </c>
      <c r="I83" s="6">
        <f t="shared" si="18"/>
        <v>67600</v>
      </c>
      <c r="J83" s="5" t="s">
        <v>82</v>
      </c>
    </row>
    <row r="84" spans="1:10" ht="15.6" x14ac:dyDescent="0.3">
      <c r="A84" s="7"/>
      <c r="B84" s="1" t="s">
        <v>76</v>
      </c>
      <c r="C84" s="2" t="s">
        <v>17</v>
      </c>
      <c r="D84" s="6">
        <f>D83*1.05</f>
        <v>6.8250000000000002</v>
      </c>
      <c r="E84" s="3">
        <v>0</v>
      </c>
      <c r="F84" s="6">
        <f t="shared" si="16"/>
        <v>0</v>
      </c>
      <c r="G84" s="6">
        <v>7500</v>
      </c>
      <c r="H84" s="6">
        <f t="shared" si="17"/>
        <v>51187.5</v>
      </c>
      <c r="I84" s="6">
        <f t="shared" si="18"/>
        <v>51187.5</v>
      </c>
      <c r="J84" s="5" t="s">
        <v>82</v>
      </c>
    </row>
    <row r="85" spans="1:10" ht="15.6" x14ac:dyDescent="0.3">
      <c r="A85" s="58" t="s">
        <v>306</v>
      </c>
      <c r="B85" s="58"/>
      <c r="C85" s="30"/>
      <c r="D85" s="31"/>
      <c r="E85" s="32"/>
      <c r="F85" s="31"/>
      <c r="G85" s="31"/>
      <c r="H85" s="31"/>
      <c r="I85" s="31"/>
      <c r="J85" s="29"/>
    </row>
    <row r="86" spans="1:10" ht="15.6" x14ac:dyDescent="0.3">
      <c r="A86" s="58" t="s">
        <v>9</v>
      </c>
      <c r="B86" s="58"/>
      <c r="C86" s="30"/>
      <c r="D86" s="31"/>
      <c r="E86" s="32"/>
      <c r="F86" s="31"/>
      <c r="G86" s="31"/>
      <c r="H86" s="31"/>
      <c r="I86" s="31">
        <f>SUM(I87:I94)</f>
        <v>0</v>
      </c>
      <c r="J86" s="29"/>
    </row>
    <row r="87" spans="1:10" ht="46.8" x14ac:dyDescent="0.3">
      <c r="A87" s="7"/>
      <c r="B87" s="28" t="s">
        <v>307</v>
      </c>
      <c r="C87" s="2" t="s">
        <v>21</v>
      </c>
      <c r="D87" s="6">
        <v>4</v>
      </c>
      <c r="E87" s="3"/>
      <c r="F87" s="6">
        <f>D87*E87</f>
        <v>0</v>
      </c>
      <c r="G87" s="6"/>
      <c r="H87" s="6">
        <f>D87*G87</f>
        <v>0</v>
      </c>
      <c r="I87" s="6">
        <f>F87+H87</f>
        <v>0</v>
      </c>
      <c r="J87" s="5"/>
    </row>
    <row r="88" spans="1:10" ht="31.2" x14ac:dyDescent="0.3">
      <c r="A88" s="7"/>
      <c r="B88" s="28" t="s">
        <v>308</v>
      </c>
      <c r="C88" s="2" t="s">
        <v>21</v>
      </c>
      <c r="D88" s="6">
        <v>3</v>
      </c>
      <c r="E88" s="3"/>
      <c r="F88" s="6">
        <f t="shared" ref="F88:F94" si="19">D88*E88</f>
        <v>0</v>
      </c>
      <c r="G88" s="6"/>
      <c r="H88" s="6">
        <f t="shared" ref="H88:H94" si="20">D88*G88</f>
        <v>0</v>
      </c>
      <c r="I88" s="6">
        <f t="shared" ref="I88:I94" si="21">F88+H88</f>
        <v>0</v>
      </c>
      <c r="J88" s="5"/>
    </row>
    <row r="89" spans="1:10" ht="31.2" x14ac:dyDescent="0.3">
      <c r="A89" s="7"/>
      <c r="B89" s="28" t="s">
        <v>309</v>
      </c>
      <c r="C89" s="2" t="s">
        <v>21</v>
      </c>
      <c r="D89" s="6">
        <v>9</v>
      </c>
      <c r="E89" s="3"/>
      <c r="F89" s="6">
        <f t="shared" si="19"/>
        <v>0</v>
      </c>
      <c r="G89" s="6"/>
      <c r="H89" s="6">
        <f t="shared" si="20"/>
        <v>0</v>
      </c>
      <c r="I89" s="6">
        <f t="shared" si="21"/>
        <v>0</v>
      </c>
      <c r="J89" s="5"/>
    </row>
    <row r="90" spans="1:10" ht="31.2" x14ac:dyDescent="0.3">
      <c r="A90" s="7"/>
      <c r="B90" s="28" t="s">
        <v>310</v>
      </c>
      <c r="C90" s="2" t="s">
        <v>21</v>
      </c>
      <c r="D90" s="6">
        <v>1</v>
      </c>
      <c r="E90" s="3"/>
      <c r="F90" s="6">
        <f t="shared" si="19"/>
        <v>0</v>
      </c>
      <c r="G90" s="6"/>
      <c r="H90" s="6">
        <f t="shared" si="20"/>
        <v>0</v>
      </c>
      <c r="I90" s="6">
        <f t="shared" si="21"/>
        <v>0</v>
      </c>
      <c r="J90" s="5"/>
    </row>
    <row r="91" spans="1:10" ht="15.6" x14ac:dyDescent="0.3">
      <c r="A91" s="7"/>
      <c r="B91" s="27" t="s">
        <v>311</v>
      </c>
      <c r="C91" s="2" t="s">
        <v>312</v>
      </c>
      <c r="D91" s="6">
        <v>32</v>
      </c>
      <c r="E91" s="3"/>
      <c r="F91" s="6">
        <f t="shared" si="19"/>
        <v>0</v>
      </c>
      <c r="G91" s="6"/>
      <c r="H91" s="6">
        <f t="shared" si="20"/>
        <v>0</v>
      </c>
      <c r="I91" s="6">
        <f t="shared" si="21"/>
        <v>0</v>
      </c>
      <c r="J91" s="5"/>
    </row>
    <row r="92" spans="1:10" ht="15.6" x14ac:dyDescent="0.3">
      <c r="A92" s="7"/>
      <c r="B92" s="27" t="s">
        <v>313</v>
      </c>
      <c r="C92" s="2" t="s">
        <v>21</v>
      </c>
      <c r="D92" s="6">
        <v>7</v>
      </c>
      <c r="E92" s="3"/>
      <c r="F92" s="6">
        <f t="shared" si="19"/>
        <v>0</v>
      </c>
      <c r="G92" s="6"/>
      <c r="H92" s="6">
        <f t="shared" si="20"/>
        <v>0</v>
      </c>
      <c r="I92" s="6">
        <f t="shared" si="21"/>
        <v>0</v>
      </c>
      <c r="J92" s="5"/>
    </row>
    <row r="93" spans="1:10" ht="15.6" x14ac:dyDescent="0.3">
      <c r="A93" s="7"/>
      <c r="B93" s="27" t="s">
        <v>314</v>
      </c>
      <c r="C93" s="2" t="s">
        <v>21</v>
      </c>
      <c r="D93" s="6">
        <v>2</v>
      </c>
      <c r="E93" s="3"/>
      <c r="F93" s="6">
        <f t="shared" si="19"/>
        <v>0</v>
      </c>
      <c r="G93" s="6"/>
      <c r="H93" s="6">
        <f t="shared" si="20"/>
        <v>0</v>
      </c>
      <c r="I93" s="6">
        <f t="shared" si="21"/>
        <v>0</v>
      </c>
      <c r="J93" s="5"/>
    </row>
    <row r="94" spans="1:10" ht="15.6" x14ac:dyDescent="0.3">
      <c r="A94" s="7"/>
      <c r="B94" s="27" t="s">
        <v>315</v>
      </c>
      <c r="C94" s="2" t="s">
        <v>21</v>
      </c>
      <c r="D94" s="6">
        <v>36</v>
      </c>
      <c r="E94" s="3"/>
      <c r="F94" s="6">
        <f t="shared" si="19"/>
        <v>0</v>
      </c>
      <c r="G94" s="6"/>
      <c r="H94" s="6">
        <f t="shared" si="20"/>
        <v>0</v>
      </c>
      <c r="I94" s="6">
        <f t="shared" si="21"/>
        <v>0</v>
      </c>
      <c r="J94" s="5"/>
    </row>
    <row r="95" spans="1:10" ht="15.6" x14ac:dyDescent="0.3">
      <c r="A95" s="27"/>
      <c r="B95" s="45" t="s">
        <v>78</v>
      </c>
      <c r="C95" s="59">
        <f>I5+I25+I30+I32+I35+I46+I55+I63+I71+I78+I86</f>
        <v>1749441.3</v>
      </c>
      <c r="D95" s="59"/>
      <c r="E95" s="59"/>
      <c r="F95" s="59"/>
      <c r="G95" s="59"/>
      <c r="H95" s="59"/>
      <c r="I95" s="59"/>
      <c r="J95" s="5"/>
    </row>
    <row r="96" spans="1:10" ht="15.6" x14ac:dyDescent="0.3">
      <c r="A96" s="27"/>
      <c r="B96" s="46" t="s">
        <v>79</v>
      </c>
      <c r="C96" s="57"/>
      <c r="D96" s="57"/>
      <c r="E96" s="57"/>
      <c r="F96" s="57"/>
      <c r="G96" s="57"/>
      <c r="H96" s="57"/>
      <c r="I96" s="57"/>
      <c r="J96" s="57"/>
    </row>
    <row r="97" spans="1:10" ht="15.6" x14ac:dyDescent="0.3">
      <c r="A97" s="27"/>
      <c r="B97" s="46" t="s">
        <v>80</v>
      </c>
      <c r="C97" s="57"/>
      <c r="D97" s="57"/>
      <c r="E97" s="57"/>
      <c r="F97" s="57"/>
      <c r="G97" s="57"/>
      <c r="H97" s="57"/>
      <c r="I97" s="57"/>
      <c r="J97" s="57"/>
    </row>
    <row r="98" spans="1:10" ht="15.6" x14ac:dyDescent="0.3">
      <c r="A98" s="27"/>
      <c r="B98" s="46" t="s">
        <v>81</v>
      </c>
      <c r="C98" s="57"/>
      <c r="D98" s="57"/>
      <c r="E98" s="57"/>
      <c r="F98" s="57"/>
      <c r="G98" s="57"/>
      <c r="H98" s="57"/>
      <c r="I98" s="57"/>
      <c r="J98" s="57"/>
    </row>
  </sheetData>
  <mergeCells count="28">
    <mergeCell ref="A35:B35"/>
    <mergeCell ref="G36:G45"/>
    <mergeCell ref="H36:H45"/>
    <mergeCell ref="I36:I45"/>
    <mergeCell ref="A86:B86"/>
    <mergeCell ref="A1:A2"/>
    <mergeCell ref="B1:B2"/>
    <mergeCell ref="C1:C2"/>
    <mergeCell ref="D1:D2"/>
    <mergeCell ref="A46:B46"/>
    <mergeCell ref="A55:B55"/>
    <mergeCell ref="A63:B63"/>
    <mergeCell ref="A71:B71"/>
    <mergeCell ref="A78:B78"/>
    <mergeCell ref="A85:B85"/>
    <mergeCell ref="A4:I4"/>
    <mergeCell ref="A5:B5"/>
    <mergeCell ref="A25:B25"/>
    <mergeCell ref="A30:B30"/>
    <mergeCell ref="A32:B32"/>
    <mergeCell ref="C98:J98"/>
    <mergeCell ref="G1:H1"/>
    <mergeCell ref="I1:I2"/>
    <mergeCell ref="J1:J2"/>
    <mergeCell ref="C95:I95"/>
    <mergeCell ref="C96:J96"/>
    <mergeCell ref="C97:J97"/>
    <mergeCell ref="E1:F1"/>
  </mergeCells>
  <conditionalFormatting sqref="B26">
    <cfRule type="duplicateValues" dxfId="18" priority="12" stopIfTrue="1"/>
  </conditionalFormatting>
  <conditionalFormatting sqref="B27">
    <cfRule type="duplicateValues" dxfId="17" priority="18" stopIfTrue="1"/>
  </conditionalFormatting>
  <conditionalFormatting sqref="B56">
    <cfRule type="duplicateValues" dxfId="16" priority="11" stopIfTrue="1"/>
  </conditionalFormatting>
  <conditionalFormatting sqref="B57">
    <cfRule type="duplicateValues" dxfId="15" priority="13" stopIfTrue="1"/>
  </conditionalFormatting>
  <conditionalFormatting sqref="B58">
    <cfRule type="duplicateValues" dxfId="14" priority="14" stopIfTrue="1"/>
  </conditionalFormatting>
  <conditionalFormatting sqref="B59">
    <cfRule type="duplicateValues" dxfId="13" priority="15" stopIfTrue="1"/>
  </conditionalFormatting>
  <conditionalFormatting sqref="B60">
    <cfRule type="duplicateValues" dxfId="12" priority="16" stopIfTrue="1"/>
  </conditionalFormatting>
  <conditionalFormatting sqref="B61">
    <cfRule type="duplicateValues" dxfId="11" priority="17" stopIfTrue="1"/>
  </conditionalFormatting>
  <conditionalFormatting sqref="B62">
    <cfRule type="duplicateValues" dxfId="10" priority="19" stopIfTrue="1"/>
  </conditionalFormatting>
  <conditionalFormatting sqref="B72">
    <cfRule type="duplicateValues" dxfId="9" priority="10" stopIfTrue="1"/>
  </conditionalFormatting>
  <conditionalFormatting sqref="B73">
    <cfRule type="duplicateValues" dxfId="8" priority="9" stopIfTrue="1"/>
  </conditionalFormatting>
  <conditionalFormatting sqref="B74">
    <cfRule type="duplicateValues" dxfId="7" priority="8" stopIfTrue="1"/>
  </conditionalFormatting>
  <conditionalFormatting sqref="B75">
    <cfRule type="duplicateValues" dxfId="6" priority="7" stopIfTrue="1"/>
  </conditionalFormatting>
  <conditionalFormatting sqref="B76:B77">
    <cfRule type="duplicateValues" dxfId="5" priority="6" stopIfTrue="1"/>
  </conditionalFormatting>
  <conditionalFormatting sqref="B79:B80">
    <cfRule type="duplicateValues" dxfId="4" priority="5" stopIfTrue="1"/>
  </conditionalFormatting>
  <conditionalFormatting sqref="B81">
    <cfRule type="duplicateValues" dxfId="3" priority="4" stopIfTrue="1"/>
  </conditionalFormatting>
  <conditionalFormatting sqref="B82">
    <cfRule type="duplicateValues" dxfId="2" priority="3" stopIfTrue="1"/>
  </conditionalFormatting>
  <conditionalFormatting sqref="B83">
    <cfRule type="duplicateValues" dxfId="1" priority="2" stopIfTrue="1"/>
  </conditionalFormatting>
  <conditionalFormatting sqref="B84">
    <cfRule type="duplicateValues" dxfId="0" priority="78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АС1</vt:lpstr>
      <vt:lpstr>АС2</vt:lpstr>
      <vt:lpstr>АС3</vt:lpstr>
      <vt:lpstr>АС4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2023-07-06T09:43:28Z</dcterms:modified>
</cp:coreProperties>
</file>