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340A010D-B5D9-433C-A96E-C9E372695B9F}" xr6:coauthVersionLast="47" xr6:coauthVersionMax="47" xr10:uidLastSave="{00000000-0000-0000-0000-000000000000}"/>
  <bookViews>
    <workbookView xWindow="28680" yWindow="1755" windowWidth="29040" windowHeight="15840" firstSheet="2" activeTab="2" xr2:uid="{00000000-000D-0000-FFFF-FFFF00000000}"/>
  </bookViews>
  <sheets>
    <sheet name="Свод" sheetId="3" state="hidden" r:id="rId1"/>
    <sheet name="СМР+мат пред " sheetId="1" state="hidden" r:id="rId2"/>
    <sheet name="СМР+мат 11.04" sheetId="4" r:id="rId3"/>
    <sheet name="Лист1" sheetId="5" state="hidden" r:id="rId4"/>
  </sheets>
  <definedNames>
    <definedName name="_xlnm.Print_Area" localSheetId="0">Свод!$A$1:$H$5</definedName>
    <definedName name="_xlnm.Print_Area" localSheetId="2">'СМР+мат 11.04'!$A$1:$L$344</definedName>
    <definedName name="_xlnm.Print_Area" localSheetId="1">'СМР+мат пред '!$A$1:$L$123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0" i="4" l="1"/>
  <c r="K21" i="4"/>
  <c r="K22" i="4"/>
  <c r="K23" i="4"/>
  <c r="K24" i="4"/>
  <c r="J20" i="4"/>
  <c r="J21" i="4"/>
  <c r="J22" i="4"/>
  <c r="L22" i="4" s="1"/>
  <c r="J23" i="4"/>
  <c r="L23" i="4" s="1"/>
  <c r="J24" i="4"/>
  <c r="L24" i="4" s="1"/>
  <c r="J19" i="4"/>
  <c r="I20" i="4"/>
  <c r="I21" i="4"/>
  <c r="I22" i="4"/>
  <c r="I23" i="4"/>
  <c r="I24" i="4"/>
  <c r="I26" i="4"/>
  <c r="K26" i="4" s="1"/>
  <c r="K19" i="4"/>
  <c r="K25" i="4"/>
  <c r="L20" i="4"/>
  <c r="L21" i="4"/>
  <c r="F324" i="4" l="1"/>
  <c r="K324" i="4" s="1"/>
  <c r="F291" i="4"/>
  <c r="K291" i="4" s="1"/>
  <c r="F258" i="4"/>
  <c r="K258" i="4" s="1"/>
  <c r="F225" i="4"/>
  <c r="K225" i="4" s="1"/>
  <c r="F192" i="4"/>
  <c r="K192" i="4" s="1"/>
  <c r="F159" i="4"/>
  <c r="K159" i="4" s="1"/>
  <c r="F126" i="4"/>
  <c r="K126" i="4" s="1"/>
  <c r="F93" i="4"/>
  <c r="K93" i="4" s="1"/>
  <c r="F60" i="4"/>
  <c r="K60" i="4" s="1"/>
  <c r="I162" i="4"/>
  <c r="K162" i="4" s="1"/>
  <c r="I327" i="4"/>
  <c r="K327" i="4" s="1"/>
  <c r="I294" i="4"/>
  <c r="K294" i="4" s="1"/>
  <c r="I261" i="4"/>
  <c r="J261" i="4" s="1"/>
  <c r="L261" i="4" s="1"/>
  <c r="I228" i="4"/>
  <c r="K228" i="4" s="1"/>
  <c r="I195" i="4"/>
  <c r="K195" i="4" s="1"/>
  <c r="I129" i="4"/>
  <c r="K129" i="4" s="1"/>
  <c r="I96" i="4"/>
  <c r="J96" i="4" s="1"/>
  <c r="L96" i="4" s="1"/>
  <c r="I63" i="4"/>
  <c r="K63" i="4" s="1"/>
  <c r="G324" i="4" l="1"/>
  <c r="L324" i="4" s="1"/>
  <c r="G291" i="4"/>
  <c r="L291" i="4" s="1"/>
  <c r="G258" i="4"/>
  <c r="L258" i="4" s="1"/>
  <c r="G225" i="4"/>
  <c r="L225" i="4" s="1"/>
  <c r="G192" i="4"/>
  <c r="L192" i="4" s="1"/>
  <c r="G159" i="4"/>
  <c r="L159" i="4" s="1"/>
  <c r="G126" i="4"/>
  <c r="L126" i="4" s="1"/>
  <c r="G93" i="4"/>
  <c r="L93" i="4" s="1"/>
  <c r="G60" i="4"/>
  <c r="L60" i="4" s="1"/>
  <c r="J162" i="4"/>
  <c r="L162" i="4" s="1"/>
  <c r="J327" i="4"/>
  <c r="L327" i="4" s="1"/>
  <c r="J294" i="4"/>
  <c r="L294" i="4" s="1"/>
  <c r="K261" i="4"/>
  <c r="J228" i="4"/>
  <c r="L228" i="4" s="1"/>
  <c r="J195" i="4"/>
  <c r="L195" i="4" s="1"/>
  <c r="J129" i="4"/>
  <c r="L129" i="4" s="1"/>
  <c r="K96" i="4"/>
  <c r="J63" i="4"/>
  <c r="L63" i="4" s="1"/>
  <c r="F27" i="4" l="1"/>
  <c r="K27" i="4" s="1"/>
  <c r="I30" i="4"/>
  <c r="J30" i="4" s="1"/>
  <c r="L30" i="4" s="1"/>
  <c r="G27" i="4" l="1"/>
  <c r="L27" i="4" s="1"/>
  <c r="K30" i="4"/>
  <c r="I314" i="4" l="1"/>
  <c r="K314" i="4" s="1"/>
  <c r="I281" i="4"/>
  <c r="K281" i="4" s="1"/>
  <c r="I248" i="4"/>
  <c r="J248" i="4" s="1"/>
  <c r="L248" i="4" s="1"/>
  <c r="I215" i="4"/>
  <c r="J215" i="4" s="1"/>
  <c r="L215" i="4" s="1"/>
  <c r="I182" i="4"/>
  <c r="K182" i="4" s="1"/>
  <c r="I149" i="4"/>
  <c r="J149" i="4" s="1"/>
  <c r="L149" i="4" s="1"/>
  <c r="I116" i="4"/>
  <c r="J116" i="4" s="1"/>
  <c r="L116" i="4" s="1"/>
  <c r="I83" i="4"/>
  <c r="K83" i="4" s="1"/>
  <c r="I50" i="4"/>
  <c r="K50" i="4" s="1"/>
  <c r="F265" i="4"/>
  <c r="G265" i="4" s="1"/>
  <c r="L265" i="4" s="1"/>
  <c r="I328" i="4"/>
  <c r="J328" i="4" s="1"/>
  <c r="L328" i="4" s="1"/>
  <c r="I295" i="4"/>
  <c r="K295" i="4" s="1"/>
  <c r="I262" i="4"/>
  <c r="K262" i="4" s="1"/>
  <c r="I229" i="4"/>
  <c r="J229" i="4" s="1"/>
  <c r="L229" i="4" s="1"/>
  <c r="I196" i="4"/>
  <c r="J196" i="4" s="1"/>
  <c r="L196" i="4" s="1"/>
  <c r="I163" i="4"/>
  <c r="K163" i="4" s="1"/>
  <c r="I130" i="4"/>
  <c r="J130" i="4" s="1"/>
  <c r="L130" i="4" s="1"/>
  <c r="I97" i="4"/>
  <c r="K97" i="4" s="1"/>
  <c r="K248" i="4" l="1"/>
  <c r="K116" i="4"/>
  <c r="K215" i="4"/>
  <c r="K149" i="4"/>
  <c r="J314" i="4"/>
  <c r="L314" i="4" s="1"/>
  <c r="J281" i="4"/>
  <c r="L281" i="4" s="1"/>
  <c r="J182" i="4"/>
  <c r="L182" i="4" s="1"/>
  <c r="J83" i="4"/>
  <c r="L83" i="4" s="1"/>
  <c r="J50" i="4"/>
  <c r="L50" i="4" s="1"/>
  <c r="K265" i="4"/>
  <c r="K328" i="4"/>
  <c r="K229" i="4"/>
  <c r="K196" i="4"/>
  <c r="K130" i="4"/>
  <c r="J295" i="4"/>
  <c r="L295" i="4" s="1"/>
  <c r="J262" i="4"/>
  <c r="L262" i="4" s="1"/>
  <c r="J163" i="4"/>
  <c r="L163" i="4" s="1"/>
  <c r="J97" i="4"/>
  <c r="L97" i="4" s="1"/>
  <c r="I64" i="4" l="1"/>
  <c r="K64" i="4" s="1"/>
  <c r="F67" i="4"/>
  <c r="K67" i="4" s="1"/>
  <c r="F343" i="4"/>
  <c r="G343" i="4" s="1"/>
  <c r="L343" i="4" s="1"/>
  <c r="F342" i="4"/>
  <c r="G342" i="4" s="1"/>
  <c r="L342" i="4" s="1"/>
  <c r="F341" i="4"/>
  <c r="G341" i="4" s="1"/>
  <c r="L341" i="4" s="1"/>
  <c r="F340" i="4"/>
  <c r="G340" i="4" s="1"/>
  <c r="L340" i="4" s="1"/>
  <c r="F339" i="4"/>
  <c r="G339" i="4" s="1"/>
  <c r="L339" i="4" s="1"/>
  <c r="F338" i="4"/>
  <c r="G338" i="4" s="1"/>
  <c r="L338" i="4" s="1"/>
  <c r="F335" i="4"/>
  <c r="G335" i="4" s="1"/>
  <c r="L335" i="4" s="1"/>
  <c r="F334" i="4"/>
  <c r="G334" i="4" s="1"/>
  <c r="L334" i="4" s="1"/>
  <c r="F333" i="4"/>
  <c r="G333" i="4" s="1"/>
  <c r="L333" i="4" s="1"/>
  <c r="F331" i="4"/>
  <c r="G331" i="4" s="1"/>
  <c r="L331" i="4" s="1"/>
  <c r="F329" i="4"/>
  <c r="G329" i="4" s="1"/>
  <c r="L329" i="4" s="1"/>
  <c r="F325" i="4"/>
  <c r="G325" i="4" s="1"/>
  <c r="L325" i="4" s="1"/>
  <c r="F317" i="4"/>
  <c r="K317" i="4" s="1"/>
  <c r="F315" i="4"/>
  <c r="G315" i="4" s="1"/>
  <c r="L315" i="4" s="1"/>
  <c r="F311" i="4"/>
  <c r="K311" i="4" s="1"/>
  <c r="F309" i="4"/>
  <c r="G309" i="4" s="1"/>
  <c r="L309" i="4" s="1"/>
  <c r="F308" i="4"/>
  <c r="G308" i="4" s="1"/>
  <c r="L308" i="4" s="1"/>
  <c r="F307" i="4"/>
  <c r="G307" i="4" s="1"/>
  <c r="L307" i="4" s="1"/>
  <c r="F306" i="4"/>
  <c r="G306" i="4" s="1"/>
  <c r="L306" i="4" s="1"/>
  <c r="F305" i="4"/>
  <c r="G305" i="4" s="1"/>
  <c r="L305" i="4" s="1"/>
  <c r="F302" i="4"/>
  <c r="G302" i="4" s="1"/>
  <c r="L302" i="4" s="1"/>
  <c r="F301" i="4"/>
  <c r="G301" i="4" s="1"/>
  <c r="L301" i="4" s="1"/>
  <c r="F300" i="4"/>
  <c r="G300" i="4" s="1"/>
  <c r="L300" i="4" s="1"/>
  <c r="F298" i="4"/>
  <c r="G298" i="4" s="1"/>
  <c r="L298" i="4" s="1"/>
  <c r="F296" i="4"/>
  <c r="K296" i="4" s="1"/>
  <c r="F292" i="4"/>
  <c r="G292" i="4" s="1"/>
  <c r="L292" i="4" s="1"/>
  <c r="F284" i="4"/>
  <c r="K284" i="4" s="1"/>
  <c r="F282" i="4"/>
  <c r="K282" i="4" s="1"/>
  <c r="F278" i="4"/>
  <c r="K278" i="4" s="1"/>
  <c r="F276" i="4"/>
  <c r="G276" i="4" s="1"/>
  <c r="L276" i="4" s="1"/>
  <c r="F275" i="4"/>
  <c r="G275" i="4" s="1"/>
  <c r="L275" i="4" s="1"/>
  <c r="F274" i="4"/>
  <c r="G274" i="4" s="1"/>
  <c r="L274" i="4" s="1"/>
  <c r="F273" i="4"/>
  <c r="G273" i="4" s="1"/>
  <c r="L273" i="4" s="1"/>
  <c r="F272" i="4"/>
  <c r="G272" i="4" s="1"/>
  <c r="L272" i="4" s="1"/>
  <c r="F269" i="4"/>
  <c r="K269" i="4" s="1"/>
  <c r="F268" i="4"/>
  <c r="K268" i="4" s="1"/>
  <c r="F267" i="4"/>
  <c r="K267" i="4" s="1"/>
  <c r="F263" i="4"/>
  <c r="G263" i="4" s="1"/>
  <c r="L263" i="4" s="1"/>
  <c r="F259" i="4"/>
  <c r="G259" i="4" s="1"/>
  <c r="L259" i="4" s="1"/>
  <c r="F251" i="4"/>
  <c r="G251" i="4" s="1"/>
  <c r="L251" i="4" s="1"/>
  <c r="F249" i="4"/>
  <c r="G249" i="4" s="1"/>
  <c r="L249" i="4" s="1"/>
  <c r="F245" i="4"/>
  <c r="G245" i="4" s="1"/>
  <c r="L245" i="4" s="1"/>
  <c r="F243" i="4"/>
  <c r="G243" i="4" s="1"/>
  <c r="L243" i="4" s="1"/>
  <c r="F242" i="4"/>
  <c r="G242" i="4" s="1"/>
  <c r="L242" i="4" s="1"/>
  <c r="F241" i="4"/>
  <c r="G241" i="4" s="1"/>
  <c r="L241" i="4" s="1"/>
  <c r="K240" i="4"/>
  <c r="F240" i="4"/>
  <c r="G240" i="4" s="1"/>
  <c r="L240" i="4" s="1"/>
  <c r="F239" i="4"/>
  <c r="G239" i="4" s="1"/>
  <c r="L239" i="4" s="1"/>
  <c r="F237" i="4"/>
  <c r="G237" i="4" s="1"/>
  <c r="L237" i="4" s="1"/>
  <c r="F236" i="4"/>
  <c r="G236" i="4" s="1"/>
  <c r="L236" i="4" s="1"/>
  <c r="F235" i="4"/>
  <c r="G235" i="4" s="1"/>
  <c r="L235" i="4" s="1"/>
  <c r="F234" i="4"/>
  <c r="G234" i="4" s="1"/>
  <c r="L234" i="4" s="1"/>
  <c r="F232" i="4"/>
  <c r="G232" i="4" s="1"/>
  <c r="L232" i="4" s="1"/>
  <c r="F226" i="4"/>
  <c r="K226" i="4" s="1"/>
  <c r="F218" i="4"/>
  <c r="G218" i="4" s="1"/>
  <c r="L218" i="4" s="1"/>
  <c r="F216" i="4"/>
  <c r="G216" i="4" s="1"/>
  <c r="L216" i="4" s="1"/>
  <c r="F212" i="4"/>
  <c r="K212" i="4" s="1"/>
  <c r="F210" i="4"/>
  <c r="G210" i="4" s="1"/>
  <c r="L210" i="4" s="1"/>
  <c r="F209" i="4"/>
  <c r="G209" i="4" s="1"/>
  <c r="L209" i="4" s="1"/>
  <c r="F208" i="4"/>
  <c r="G208" i="4" s="1"/>
  <c r="L208" i="4" s="1"/>
  <c r="F207" i="4"/>
  <c r="G207" i="4" s="1"/>
  <c r="L207" i="4" s="1"/>
  <c r="F206" i="4"/>
  <c r="G206" i="4" s="1"/>
  <c r="L206" i="4" s="1"/>
  <c r="F204" i="4"/>
  <c r="G204" i="4" s="1"/>
  <c r="L204" i="4" s="1"/>
  <c r="F203" i="4"/>
  <c r="G203" i="4" s="1"/>
  <c r="L203" i="4" s="1"/>
  <c r="F202" i="4"/>
  <c r="G202" i="4" s="1"/>
  <c r="L202" i="4" s="1"/>
  <c r="F201" i="4"/>
  <c r="G201" i="4" s="1"/>
  <c r="L201" i="4" s="1"/>
  <c r="F199" i="4"/>
  <c r="K199" i="4" s="1"/>
  <c r="F193" i="4"/>
  <c r="K193" i="4" s="1"/>
  <c r="F185" i="4"/>
  <c r="K185" i="4" s="1"/>
  <c r="F183" i="4"/>
  <c r="G183" i="4" s="1"/>
  <c r="L183" i="4" s="1"/>
  <c r="F179" i="4"/>
  <c r="K179" i="4" s="1"/>
  <c r="F177" i="4"/>
  <c r="K177" i="4" s="1"/>
  <c r="F176" i="4"/>
  <c r="K176" i="4" s="1"/>
  <c r="F175" i="4"/>
  <c r="K175" i="4" s="1"/>
  <c r="F174" i="4"/>
  <c r="K174" i="4" s="1"/>
  <c r="F173" i="4"/>
  <c r="K173" i="4" s="1"/>
  <c r="F171" i="4"/>
  <c r="G171" i="4" s="1"/>
  <c r="L171" i="4" s="1"/>
  <c r="F170" i="4"/>
  <c r="G170" i="4" s="1"/>
  <c r="L170" i="4" s="1"/>
  <c r="F169" i="4"/>
  <c r="G169" i="4" s="1"/>
  <c r="L169" i="4" s="1"/>
  <c r="F168" i="4"/>
  <c r="G168" i="4" s="1"/>
  <c r="L168" i="4" s="1"/>
  <c r="F166" i="4"/>
  <c r="K166" i="4" s="1"/>
  <c r="F160" i="4"/>
  <c r="G160" i="4" s="1"/>
  <c r="L160" i="4" s="1"/>
  <c r="F152" i="4"/>
  <c r="K152" i="4" s="1"/>
  <c r="F150" i="4"/>
  <c r="G150" i="4" s="1"/>
  <c r="L150" i="4" s="1"/>
  <c r="F146" i="4"/>
  <c r="G146" i="4" s="1"/>
  <c r="L146" i="4" s="1"/>
  <c r="F144" i="4"/>
  <c r="G144" i="4" s="1"/>
  <c r="L144" i="4" s="1"/>
  <c r="F143" i="4"/>
  <c r="G143" i="4" s="1"/>
  <c r="L143" i="4" s="1"/>
  <c r="F142" i="4"/>
  <c r="G142" i="4" s="1"/>
  <c r="L142" i="4" s="1"/>
  <c r="F141" i="4"/>
  <c r="G141" i="4" s="1"/>
  <c r="L141" i="4" s="1"/>
  <c r="F140" i="4"/>
  <c r="G140" i="4" s="1"/>
  <c r="L140" i="4" s="1"/>
  <c r="F138" i="4"/>
  <c r="K138" i="4" s="1"/>
  <c r="F137" i="4"/>
  <c r="K137" i="4" s="1"/>
  <c r="F136" i="4"/>
  <c r="K136" i="4" s="1"/>
  <c r="F135" i="4"/>
  <c r="K135" i="4" s="1"/>
  <c r="F133" i="4"/>
  <c r="K133" i="4" s="1"/>
  <c r="F127" i="4"/>
  <c r="K127" i="4" s="1"/>
  <c r="F119" i="4"/>
  <c r="K119" i="4" s="1"/>
  <c r="F117" i="4"/>
  <c r="G117" i="4" s="1"/>
  <c r="L117" i="4" s="1"/>
  <c r="F113" i="4"/>
  <c r="G113" i="4" s="1"/>
  <c r="L113" i="4" s="1"/>
  <c r="F111" i="4"/>
  <c r="G111" i="4" s="1"/>
  <c r="L111" i="4" s="1"/>
  <c r="F110" i="4"/>
  <c r="G110" i="4" s="1"/>
  <c r="L110" i="4" s="1"/>
  <c r="F109" i="4"/>
  <c r="G109" i="4" s="1"/>
  <c r="L109" i="4" s="1"/>
  <c r="F108" i="4"/>
  <c r="G108" i="4" s="1"/>
  <c r="L108" i="4" s="1"/>
  <c r="F107" i="4"/>
  <c r="G107" i="4" s="1"/>
  <c r="L107" i="4" s="1"/>
  <c r="F105" i="4"/>
  <c r="K105" i="4" s="1"/>
  <c r="F104" i="4"/>
  <c r="K104" i="4" s="1"/>
  <c r="F103" i="4"/>
  <c r="K103" i="4" s="1"/>
  <c r="F102" i="4"/>
  <c r="K102" i="4" s="1"/>
  <c r="F100" i="4"/>
  <c r="G100" i="4" s="1"/>
  <c r="L100" i="4" s="1"/>
  <c r="F94" i="4"/>
  <c r="G94" i="4" s="1"/>
  <c r="L94" i="4" s="1"/>
  <c r="F86" i="4"/>
  <c r="K86" i="4" s="1"/>
  <c r="F84" i="4"/>
  <c r="G84" i="4" s="1"/>
  <c r="L84" i="4" s="1"/>
  <c r="F80" i="4"/>
  <c r="K80" i="4" s="1"/>
  <c r="F78" i="4"/>
  <c r="K78" i="4" s="1"/>
  <c r="F77" i="4"/>
  <c r="K77" i="4" s="1"/>
  <c r="F76" i="4"/>
  <c r="K76" i="4" s="1"/>
  <c r="F75" i="4"/>
  <c r="K75" i="4" s="1"/>
  <c r="F74" i="4"/>
  <c r="K74" i="4" s="1"/>
  <c r="F72" i="4"/>
  <c r="G72" i="4" s="1"/>
  <c r="L72" i="4" s="1"/>
  <c r="F71" i="4"/>
  <c r="G71" i="4" s="1"/>
  <c r="L71" i="4" s="1"/>
  <c r="F70" i="4"/>
  <c r="G70" i="4" s="1"/>
  <c r="L70" i="4" s="1"/>
  <c r="F69" i="4"/>
  <c r="G69" i="4" s="1"/>
  <c r="L69" i="4" s="1"/>
  <c r="F61" i="4"/>
  <c r="G61" i="4" s="1"/>
  <c r="L61" i="4" s="1"/>
  <c r="F53" i="4"/>
  <c r="G53" i="4" s="1"/>
  <c r="L53" i="4" s="1"/>
  <c r="F51" i="4"/>
  <c r="G51" i="4" s="1"/>
  <c r="L51" i="4" s="1"/>
  <c r="F47" i="4"/>
  <c r="K47" i="4" s="1"/>
  <c r="F45" i="4"/>
  <c r="K45" i="4" s="1"/>
  <c r="F44" i="4"/>
  <c r="K44" i="4" s="1"/>
  <c r="F43" i="4"/>
  <c r="K43" i="4" s="1"/>
  <c r="F42" i="4"/>
  <c r="K42" i="4" s="1"/>
  <c r="F41" i="4"/>
  <c r="K41" i="4" s="1"/>
  <c r="F39" i="4"/>
  <c r="G39" i="4" s="1"/>
  <c r="L39" i="4" s="1"/>
  <c r="F38" i="4"/>
  <c r="G38" i="4" s="1"/>
  <c r="L38" i="4" s="1"/>
  <c r="F37" i="4"/>
  <c r="G37" i="4" s="1"/>
  <c r="L37" i="4" s="1"/>
  <c r="F36" i="4"/>
  <c r="G36" i="4" s="1"/>
  <c r="L36" i="4" s="1"/>
  <c r="F34" i="4"/>
  <c r="G34" i="4" s="1"/>
  <c r="L34" i="4" s="1"/>
  <c r="F32" i="4"/>
  <c r="G32" i="4" s="1"/>
  <c r="L32" i="4" s="1"/>
  <c r="F28" i="4"/>
  <c r="G28" i="4" s="1"/>
  <c r="L28" i="4" s="1"/>
  <c r="F25" i="4"/>
  <c r="F18" i="4"/>
  <c r="K18" i="4" s="1"/>
  <c r="F16" i="4"/>
  <c r="G16" i="4" s="1"/>
  <c r="L16" i="4" s="1"/>
  <c r="F15" i="4"/>
  <c r="G15" i="4" s="1"/>
  <c r="L15" i="4" s="1"/>
  <c r="F14" i="4"/>
  <c r="G14" i="4" s="1"/>
  <c r="L14" i="4" s="1"/>
  <c r="F13" i="4"/>
  <c r="G13" i="4" s="1"/>
  <c r="L13" i="4" s="1"/>
  <c r="I316" i="4"/>
  <c r="J316" i="4" s="1"/>
  <c r="L316" i="4" s="1"/>
  <c r="I283" i="4"/>
  <c r="K283" i="4" s="1"/>
  <c r="I250" i="4"/>
  <c r="J250" i="4" s="1"/>
  <c r="L250" i="4" s="1"/>
  <c r="I217" i="4"/>
  <c r="J217" i="4" s="1"/>
  <c r="L217" i="4" s="1"/>
  <c r="I184" i="4"/>
  <c r="J184" i="4" s="1"/>
  <c r="L184" i="4" s="1"/>
  <c r="I151" i="4"/>
  <c r="J151" i="4" s="1"/>
  <c r="L151" i="4" s="1"/>
  <c r="I118" i="4"/>
  <c r="J118" i="4" s="1"/>
  <c r="L118" i="4" s="1"/>
  <c r="I85" i="4"/>
  <c r="K85" i="4" s="1"/>
  <c r="I52" i="4"/>
  <c r="K52" i="4" s="1"/>
  <c r="K141" i="4" l="1"/>
  <c r="K146" i="4"/>
  <c r="K216" i="4"/>
  <c r="K245" i="4"/>
  <c r="K210" i="4"/>
  <c r="K61" i="4"/>
  <c r="K206" i="4"/>
  <c r="K235" i="4"/>
  <c r="K273" i="4"/>
  <c r="K315" i="4"/>
  <c r="K329" i="4"/>
  <c r="K51" i="4"/>
  <c r="K143" i="4"/>
  <c r="K208" i="4"/>
  <c r="K237" i="4"/>
  <c r="K275" i="4"/>
  <c r="K94" i="4"/>
  <c r="K242" i="4"/>
  <c r="K343" i="4"/>
  <c r="K339" i="4"/>
  <c r="K341" i="4"/>
  <c r="K338" i="4"/>
  <c r="K340" i="4"/>
  <c r="K342" i="4"/>
  <c r="K306" i="4"/>
  <c r="K308" i="4"/>
  <c r="K334" i="4"/>
  <c r="K305" i="4"/>
  <c r="K307" i="4"/>
  <c r="K309" i="4"/>
  <c r="K333" i="4"/>
  <c r="K335" i="4"/>
  <c r="K272" i="4"/>
  <c r="K274" i="4"/>
  <c r="K276" i="4"/>
  <c r="K298" i="4"/>
  <c r="K301" i="4"/>
  <c r="K302" i="4"/>
  <c r="K251" i="4"/>
  <c r="K239" i="4"/>
  <c r="K241" i="4"/>
  <c r="K243" i="4"/>
  <c r="K249" i="4"/>
  <c r="K259" i="4"/>
  <c r="K207" i="4"/>
  <c r="K218" i="4"/>
  <c r="K234" i="4"/>
  <c r="K236" i="4"/>
  <c r="K209" i="4"/>
  <c r="K202" i="4"/>
  <c r="K204" i="4"/>
  <c r="K183" i="4"/>
  <c r="K203" i="4"/>
  <c r="K169" i="4"/>
  <c r="K140" i="4"/>
  <c r="K142" i="4"/>
  <c r="K144" i="4"/>
  <c r="K160" i="4"/>
  <c r="K171" i="4"/>
  <c r="K170" i="4"/>
  <c r="K110" i="4"/>
  <c r="K117" i="4"/>
  <c r="K108" i="4"/>
  <c r="K113" i="4"/>
  <c r="K107" i="4"/>
  <c r="K109" i="4"/>
  <c r="K111" i="4"/>
  <c r="K84" i="4"/>
  <c r="K71" i="4"/>
  <c r="K53" i="4"/>
  <c r="K70" i="4"/>
  <c r="K72" i="4"/>
  <c r="K13" i="4"/>
  <c r="K15" i="4"/>
  <c r="K32" i="4"/>
  <c r="K36" i="4"/>
  <c r="K38" i="4"/>
  <c r="K14" i="4"/>
  <c r="K16" i="4"/>
  <c r="K28" i="4"/>
  <c r="K34" i="4"/>
  <c r="K37" i="4"/>
  <c r="K39" i="4"/>
  <c r="K316" i="4"/>
  <c r="K250" i="4"/>
  <c r="K184" i="4"/>
  <c r="K151" i="4"/>
  <c r="K118" i="4"/>
  <c r="K300" i="4"/>
  <c r="K201" i="4"/>
  <c r="K168" i="4"/>
  <c r="K325" i="4"/>
  <c r="K331" i="4"/>
  <c r="K232" i="4"/>
  <c r="K100" i="4"/>
  <c r="K263" i="4"/>
  <c r="J64" i="4"/>
  <c r="L64" i="4" s="1"/>
  <c r="K69" i="4"/>
  <c r="G317" i="4"/>
  <c r="L317" i="4" s="1"/>
  <c r="G311" i="4"/>
  <c r="L311" i="4" s="1"/>
  <c r="G296" i="4"/>
  <c r="L296" i="4" s="1"/>
  <c r="K292" i="4"/>
  <c r="G284" i="4"/>
  <c r="L284" i="4" s="1"/>
  <c r="G282" i="4"/>
  <c r="L282" i="4" s="1"/>
  <c r="G278" i="4"/>
  <c r="L278" i="4" s="1"/>
  <c r="G267" i="4"/>
  <c r="L267" i="4" s="1"/>
  <c r="G268" i="4"/>
  <c r="L268" i="4" s="1"/>
  <c r="G269" i="4"/>
  <c r="L269" i="4" s="1"/>
  <c r="G226" i="4"/>
  <c r="L226" i="4" s="1"/>
  <c r="G212" i="4"/>
  <c r="L212" i="4" s="1"/>
  <c r="G199" i="4"/>
  <c r="L199" i="4" s="1"/>
  <c r="G193" i="4"/>
  <c r="L193" i="4" s="1"/>
  <c r="G185" i="4"/>
  <c r="L185" i="4" s="1"/>
  <c r="G179" i="4"/>
  <c r="L179" i="4" s="1"/>
  <c r="G173" i="4"/>
  <c r="L173" i="4" s="1"/>
  <c r="G174" i="4"/>
  <c r="L174" i="4" s="1"/>
  <c r="G175" i="4"/>
  <c r="L175" i="4" s="1"/>
  <c r="G176" i="4"/>
  <c r="L176" i="4" s="1"/>
  <c r="G177" i="4"/>
  <c r="L177" i="4" s="1"/>
  <c r="G166" i="4"/>
  <c r="L166" i="4" s="1"/>
  <c r="G152" i="4"/>
  <c r="L152" i="4" s="1"/>
  <c r="K150" i="4"/>
  <c r="G135" i="4"/>
  <c r="L135" i="4" s="1"/>
  <c r="G136" i="4"/>
  <c r="L136" i="4" s="1"/>
  <c r="G137" i="4"/>
  <c r="L137" i="4" s="1"/>
  <c r="G138" i="4"/>
  <c r="L138" i="4" s="1"/>
  <c r="G133" i="4"/>
  <c r="L133" i="4" s="1"/>
  <c r="G127" i="4"/>
  <c r="L127" i="4" s="1"/>
  <c r="G119" i="4"/>
  <c r="L119" i="4" s="1"/>
  <c r="G102" i="4"/>
  <c r="L102" i="4" s="1"/>
  <c r="G103" i="4"/>
  <c r="L103" i="4" s="1"/>
  <c r="G104" i="4"/>
  <c r="L104" i="4" s="1"/>
  <c r="G105" i="4"/>
  <c r="L105" i="4" s="1"/>
  <c r="G86" i="4"/>
  <c r="L86" i="4" s="1"/>
  <c r="G80" i="4"/>
  <c r="L80" i="4" s="1"/>
  <c r="G74" i="4"/>
  <c r="L74" i="4" s="1"/>
  <c r="G75" i="4"/>
  <c r="L75" i="4" s="1"/>
  <c r="G76" i="4"/>
  <c r="L76" i="4" s="1"/>
  <c r="G77" i="4"/>
  <c r="L77" i="4" s="1"/>
  <c r="G78" i="4"/>
  <c r="L78" i="4" s="1"/>
  <c r="G67" i="4"/>
  <c r="L67" i="4" s="1"/>
  <c r="G47" i="4"/>
  <c r="L47" i="4" s="1"/>
  <c r="G41" i="4"/>
  <c r="L41" i="4" s="1"/>
  <c r="G42" i="4"/>
  <c r="L42" i="4" s="1"/>
  <c r="G43" i="4"/>
  <c r="L43" i="4" s="1"/>
  <c r="G44" i="4"/>
  <c r="L44" i="4" s="1"/>
  <c r="G45" i="4"/>
  <c r="L45" i="4" s="1"/>
  <c r="G25" i="4"/>
  <c r="L25" i="4" s="1"/>
  <c r="G18" i="4"/>
  <c r="L18" i="4" s="1"/>
  <c r="J283" i="4"/>
  <c r="L283" i="4" s="1"/>
  <c r="K217" i="4"/>
  <c r="J85" i="4"/>
  <c r="L85" i="4" s="1"/>
  <c r="J52" i="4"/>
  <c r="L52" i="4" s="1"/>
  <c r="F336" i="4" l="1"/>
  <c r="F303" i="4"/>
  <c r="F270" i="4"/>
  <c r="I332" i="4"/>
  <c r="I310" i="4"/>
  <c r="I299" i="4"/>
  <c r="J299" i="4" s="1"/>
  <c r="L299" i="4" s="1"/>
  <c r="I277" i="4"/>
  <c r="K277" i="4" s="1"/>
  <c r="I266" i="4"/>
  <c r="K266" i="4" s="1"/>
  <c r="I244" i="4"/>
  <c r="K244" i="4" s="1"/>
  <c r="D233" i="4"/>
  <c r="I233" i="4" s="1"/>
  <c r="D231" i="4"/>
  <c r="I231" i="4" s="1"/>
  <c r="D211" i="4"/>
  <c r="I211" i="4" s="1"/>
  <c r="K211" i="4" s="1"/>
  <c r="I200" i="4"/>
  <c r="K200" i="4" s="1"/>
  <c r="I178" i="4"/>
  <c r="K178" i="4" s="1"/>
  <c r="I167" i="4"/>
  <c r="K167" i="4" s="1"/>
  <c r="I165" i="4"/>
  <c r="I145" i="4"/>
  <c r="K145" i="4" s="1"/>
  <c r="I134" i="4"/>
  <c r="K134" i="4" s="1"/>
  <c r="I132" i="4"/>
  <c r="I112" i="4"/>
  <c r="K112" i="4" s="1"/>
  <c r="I101" i="4"/>
  <c r="K101" i="4" s="1"/>
  <c r="I99" i="4"/>
  <c r="K99" i="4" s="1"/>
  <c r="I79" i="4"/>
  <c r="K79" i="4" s="1"/>
  <c r="I326" i="4"/>
  <c r="K326" i="4" s="1"/>
  <c r="I323" i="4"/>
  <c r="J323" i="4" s="1"/>
  <c r="L323" i="4" s="1"/>
  <c r="I322" i="4"/>
  <c r="K322" i="4" s="1"/>
  <c r="I321" i="4"/>
  <c r="J321" i="4" s="1"/>
  <c r="L321" i="4" s="1"/>
  <c r="I320" i="4"/>
  <c r="K320" i="4" s="1"/>
  <c r="I319" i="4"/>
  <c r="J319" i="4" s="1"/>
  <c r="L319" i="4" s="1"/>
  <c r="I318" i="4"/>
  <c r="K318" i="4" s="1"/>
  <c r="F313" i="4"/>
  <c r="I312" i="4"/>
  <c r="K312" i="4" s="1"/>
  <c r="I293" i="4"/>
  <c r="K293" i="4" s="1"/>
  <c r="I290" i="4"/>
  <c r="K290" i="4" s="1"/>
  <c r="I289" i="4"/>
  <c r="K289" i="4" s="1"/>
  <c r="I288" i="4"/>
  <c r="K288" i="4" s="1"/>
  <c r="I287" i="4"/>
  <c r="K287" i="4" s="1"/>
  <c r="I286" i="4"/>
  <c r="K286" i="4" s="1"/>
  <c r="I285" i="4"/>
  <c r="K285" i="4" s="1"/>
  <c r="F280" i="4"/>
  <c r="I279" i="4"/>
  <c r="K279" i="4" s="1"/>
  <c r="F247" i="4"/>
  <c r="F230" i="4"/>
  <c r="G230" i="4" s="1"/>
  <c r="L230" i="4" s="1"/>
  <c r="I227" i="4"/>
  <c r="K227" i="4" s="1"/>
  <c r="I224" i="4"/>
  <c r="K224" i="4" s="1"/>
  <c r="I223" i="4"/>
  <c r="K223" i="4" s="1"/>
  <c r="I222" i="4"/>
  <c r="K222" i="4" s="1"/>
  <c r="I221" i="4"/>
  <c r="K221" i="4" s="1"/>
  <c r="I220" i="4"/>
  <c r="K220" i="4" s="1"/>
  <c r="I219" i="4"/>
  <c r="K219" i="4" s="1"/>
  <c r="D214" i="4"/>
  <c r="F214" i="4" s="1"/>
  <c r="I213" i="4"/>
  <c r="K213" i="4" s="1"/>
  <c r="F197" i="4"/>
  <c r="G197" i="4" s="1"/>
  <c r="L197" i="4" s="1"/>
  <c r="I194" i="4"/>
  <c r="K194" i="4" s="1"/>
  <c r="I191" i="4"/>
  <c r="K191" i="4" s="1"/>
  <c r="I190" i="4"/>
  <c r="K190" i="4" s="1"/>
  <c r="I189" i="4"/>
  <c r="K189" i="4" s="1"/>
  <c r="I188" i="4"/>
  <c r="K188" i="4" s="1"/>
  <c r="I187" i="4"/>
  <c r="K187" i="4" s="1"/>
  <c r="I186" i="4"/>
  <c r="K186" i="4" s="1"/>
  <c r="F181" i="4"/>
  <c r="I180" i="4"/>
  <c r="K180" i="4" s="1"/>
  <c r="F164" i="4"/>
  <c r="G164" i="4" s="1"/>
  <c r="L164" i="4" s="1"/>
  <c r="I161" i="4"/>
  <c r="K161" i="4" s="1"/>
  <c r="I158" i="4"/>
  <c r="K158" i="4" s="1"/>
  <c r="I157" i="4"/>
  <c r="K157" i="4" s="1"/>
  <c r="I156" i="4"/>
  <c r="K156" i="4" s="1"/>
  <c r="I155" i="4"/>
  <c r="K155" i="4" s="1"/>
  <c r="I154" i="4"/>
  <c r="K154" i="4" s="1"/>
  <c r="I153" i="4"/>
  <c r="K153" i="4" s="1"/>
  <c r="F148" i="4"/>
  <c r="I147" i="4"/>
  <c r="K147" i="4" s="1"/>
  <c r="F131" i="4"/>
  <c r="G131" i="4" s="1"/>
  <c r="L131" i="4" s="1"/>
  <c r="I128" i="4"/>
  <c r="K128" i="4" s="1"/>
  <c r="I125" i="4"/>
  <c r="K125" i="4" s="1"/>
  <c r="I124" i="4"/>
  <c r="K124" i="4" s="1"/>
  <c r="I123" i="4"/>
  <c r="K123" i="4" s="1"/>
  <c r="I122" i="4"/>
  <c r="K122" i="4" s="1"/>
  <c r="I121" i="4"/>
  <c r="K121" i="4" s="1"/>
  <c r="I120" i="4"/>
  <c r="K120" i="4" s="1"/>
  <c r="F115" i="4"/>
  <c r="I114" i="4"/>
  <c r="K114" i="4" s="1"/>
  <c r="F98" i="4"/>
  <c r="I95" i="4"/>
  <c r="I92" i="4"/>
  <c r="I91" i="4"/>
  <c r="I90" i="4"/>
  <c r="I89" i="4"/>
  <c r="I88" i="4"/>
  <c r="I87" i="4"/>
  <c r="F82" i="4"/>
  <c r="I81" i="4"/>
  <c r="K81" i="4" s="1"/>
  <c r="F49" i="4"/>
  <c r="I260" i="4"/>
  <c r="K260" i="4" s="1"/>
  <c r="I257" i="4"/>
  <c r="K257" i="4" s="1"/>
  <c r="I256" i="4"/>
  <c r="K256" i="4" s="1"/>
  <c r="I255" i="4"/>
  <c r="K255" i="4" s="1"/>
  <c r="I254" i="4"/>
  <c r="K254" i="4" s="1"/>
  <c r="I253" i="4"/>
  <c r="K253" i="4" s="1"/>
  <c r="I252" i="4"/>
  <c r="K252" i="4" s="1"/>
  <c r="I246" i="4"/>
  <c r="K246" i="4" s="1"/>
  <c r="G214" i="4" l="1"/>
  <c r="L214" i="4" s="1"/>
  <c r="K214" i="4"/>
  <c r="G82" i="4"/>
  <c r="L82" i="4" s="1"/>
  <c r="K82" i="4"/>
  <c r="J123" i="4"/>
  <c r="L123" i="4" s="1"/>
  <c r="G148" i="4"/>
  <c r="L148" i="4" s="1"/>
  <c r="K148" i="4"/>
  <c r="G181" i="4"/>
  <c r="L181" i="4" s="1"/>
  <c r="K181" i="4"/>
  <c r="K247" i="4"/>
  <c r="G247" i="4"/>
  <c r="L247" i="4" s="1"/>
  <c r="G313" i="4"/>
  <c r="L313" i="4" s="1"/>
  <c r="K313" i="4"/>
  <c r="G49" i="4"/>
  <c r="L49" i="4" s="1"/>
  <c r="K49" i="4"/>
  <c r="K270" i="4"/>
  <c r="G270" i="4"/>
  <c r="L270" i="4" s="1"/>
  <c r="G303" i="4"/>
  <c r="L303" i="4" s="1"/>
  <c r="K303" i="4"/>
  <c r="K280" i="4"/>
  <c r="G280" i="4"/>
  <c r="L280" i="4" s="1"/>
  <c r="G115" i="4"/>
  <c r="L115" i="4" s="1"/>
  <c r="K115" i="4"/>
  <c r="G336" i="4"/>
  <c r="L336" i="4" s="1"/>
  <c r="K336" i="4"/>
  <c r="K197" i="4"/>
  <c r="I264" i="4"/>
  <c r="K264" i="4" s="1"/>
  <c r="K164" i="4"/>
  <c r="J128" i="4"/>
  <c r="L128" i="4" s="1"/>
  <c r="K87" i="4"/>
  <c r="J87" i="4"/>
  <c r="L87" i="4" s="1"/>
  <c r="K233" i="4"/>
  <c r="J233" i="4"/>
  <c r="L233" i="4" s="1"/>
  <c r="J88" i="4"/>
  <c r="L88" i="4" s="1"/>
  <c r="K88" i="4"/>
  <c r="K92" i="4"/>
  <c r="J92" i="4"/>
  <c r="L92" i="4" s="1"/>
  <c r="G98" i="4"/>
  <c r="L98" i="4" s="1"/>
  <c r="K98" i="4"/>
  <c r="K91" i="4"/>
  <c r="J91" i="4"/>
  <c r="L91" i="4" s="1"/>
  <c r="J165" i="4"/>
  <c r="L165" i="4" s="1"/>
  <c r="K165" i="4"/>
  <c r="K89" i="4"/>
  <c r="J89" i="4"/>
  <c r="L89" i="4" s="1"/>
  <c r="K90" i="4"/>
  <c r="J90" i="4"/>
  <c r="L90" i="4" s="1"/>
  <c r="K95" i="4"/>
  <c r="J95" i="4"/>
  <c r="L95" i="4" s="1"/>
  <c r="J279" i="4"/>
  <c r="L279" i="4" s="1"/>
  <c r="J312" i="4"/>
  <c r="L312" i="4" s="1"/>
  <c r="J122" i="4"/>
  <c r="L122" i="4" s="1"/>
  <c r="I198" i="4"/>
  <c r="J198" i="4" s="1"/>
  <c r="L198" i="4" s="1"/>
  <c r="I330" i="4"/>
  <c r="J330" i="4" s="1"/>
  <c r="L330" i="4" s="1"/>
  <c r="J121" i="4"/>
  <c r="L121" i="4" s="1"/>
  <c r="J125" i="4"/>
  <c r="L125" i="4" s="1"/>
  <c r="K131" i="4"/>
  <c r="J120" i="4"/>
  <c r="L120" i="4" s="1"/>
  <c r="J124" i="4"/>
  <c r="L124" i="4" s="1"/>
  <c r="K230" i="4"/>
  <c r="J332" i="4"/>
  <c r="L332" i="4" s="1"/>
  <c r="K332" i="4"/>
  <c r="K310" i="4"/>
  <c r="J310" i="4"/>
  <c r="L310" i="4" s="1"/>
  <c r="K299" i="4"/>
  <c r="I297" i="4"/>
  <c r="J297" i="4" s="1"/>
  <c r="L297" i="4" s="1"/>
  <c r="J277" i="4"/>
  <c r="L277" i="4" s="1"/>
  <c r="J200" i="4"/>
  <c r="L200" i="4" s="1"/>
  <c r="J167" i="4"/>
  <c r="L167" i="4" s="1"/>
  <c r="J134" i="4"/>
  <c r="L134" i="4" s="1"/>
  <c r="J101" i="4"/>
  <c r="L101" i="4" s="1"/>
  <c r="J99" i="4"/>
  <c r="L99" i="4" s="1"/>
  <c r="J318" i="4"/>
  <c r="L318" i="4" s="1"/>
  <c r="J320" i="4"/>
  <c r="L320" i="4" s="1"/>
  <c r="J322" i="4"/>
  <c r="L322" i="4" s="1"/>
  <c r="J326" i="4"/>
  <c r="L326" i="4" s="1"/>
  <c r="K319" i="4"/>
  <c r="K321" i="4"/>
  <c r="K323" i="4"/>
  <c r="J285" i="4"/>
  <c r="L285" i="4" s="1"/>
  <c r="J286" i="4"/>
  <c r="L286" i="4" s="1"/>
  <c r="J287" i="4"/>
  <c r="L287" i="4" s="1"/>
  <c r="J288" i="4"/>
  <c r="L288" i="4" s="1"/>
  <c r="J289" i="4"/>
  <c r="L289" i="4" s="1"/>
  <c r="J290" i="4"/>
  <c r="L290" i="4" s="1"/>
  <c r="J293" i="4"/>
  <c r="L293" i="4" s="1"/>
  <c r="J231" i="4"/>
  <c r="L231" i="4" s="1"/>
  <c r="K231" i="4"/>
  <c r="J211" i="4"/>
  <c r="L211" i="4" s="1"/>
  <c r="J213" i="4"/>
  <c r="L213" i="4" s="1"/>
  <c r="J219" i="4"/>
  <c r="L219" i="4" s="1"/>
  <c r="J220" i="4"/>
  <c r="L220" i="4" s="1"/>
  <c r="J221" i="4"/>
  <c r="L221" i="4" s="1"/>
  <c r="J222" i="4"/>
  <c r="L222" i="4" s="1"/>
  <c r="J223" i="4"/>
  <c r="L223" i="4" s="1"/>
  <c r="J224" i="4"/>
  <c r="L224" i="4" s="1"/>
  <c r="J227" i="4"/>
  <c r="L227" i="4" s="1"/>
  <c r="J178" i="4"/>
  <c r="L178" i="4" s="1"/>
  <c r="J180" i="4"/>
  <c r="L180" i="4" s="1"/>
  <c r="J186" i="4"/>
  <c r="L186" i="4" s="1"/>
  <c r="J187" i="4"/>
  <c r="L187" i="4" s="1"/>
  <c r="J188" i="4"/>
  <c r="L188" i="4" s="1"/>
  <c r="J189" i="4"/>
  <c r="L189" i="4" s="1"/>
  <c r="J190" i="4"/>
  <c r="L190" i="4" s="1"/>
  <c r="J191" i="4"/>
  <c r="L191" i="4" s="1"/>
  <c r="J194" i="4"/>
  <c r="L194" i="4" s="1"/>
  <c r="J145" i="4"/>
  <c r="L145" i="4" s="1"/>
  <c r="J147" i="4"/>
  <c r="L147" i="4" s="1"/>
  <c r="J153" i="4"/>
  <c r="L153" i="4" s="1"/>
  <c r="J154" i="4"/>
  <c r="L154" i="4" s="1"/>
  <c r="J155" i="4"/>
  <c r="L155" i="4" s="1"/>
  <c r="J156" i="4"/>
  <c r="L156" i="4" s="1"/>
  <c r="J157" i="4"/>
  <c r="L157" i="4" s="1"/>
  <c r="J158" i="4"/>
  <c r="L158" i="4" s="1"/>
  <c r="J161" i="4"/>
  <c r="L161" i="4" s="1"/>
  <c r="J132" i="4"/>
  <c r="L132" i="4" s="1"/>
  <c r="K132" i="4"/>
  <c r="J112" i="4"/>
  <c r="L112" i="4" s="1"/>
  <c r="J114" i="4"/>
  <c r="L114" i="4" s="1"/>
  <c r="J79" i="4"/>
  <c r="L79" i="4" s="1"/>
  <c r="J81" i="4"/>
  <c r="L81" i="4" s="1"/>
  <c r="J260" i="4"/>
  <c r="L260" i="4" s="1"/>
  <c r="J257" i="4"/>
  <c r="L257" i="4" s="1"/>
  <c r="J246" i="4"/>
  <c r="L246" i="4" s="1"/>
  <c r="J244" i="4"/>
  <c r="L244" i="4" s="1"/>
  <c r="J255" i="4"/>
  <c r="L255" i="4" s="1"/>
  <c r="J253" i="4"/>
  <c r="L253" i="4" s="1"/>
  <c r="J266" i="4"/>
  <c r="L266" i="4" s="1"/>
  <c r="J252" i="4"/>
  <c r="L252" i="4" s="1"/>
  <c r="J254" i="4"/>
  <c r="L254" i="4" s="1"/>
  <c r="J256" i="4"/>
  <c r="L256" i="4" s="1"/>
  <c r="I68" i="4"/>
  <c r="K68" i="4" s="1"/>
  <c r="I62" i="4"/>
  <c r="J62" i="4" s="1"/>
  <c r="L62" i="4" s="1"/>
  <c r="I58" i="4"/>
  <c r="J58" i="4" s="1"/>
  <c r="L58" i="4" s="1"/>
  <c r="I57" i="4"/>
  <c r="K57" i="4" s="1"/>
  <c r="I56" i="4"/>
  <c r="K56" i="4" s="1"/>
  <c r="I55" i="4"/>
  <c r="K55" i="4" s="1"/>
  <c r="I54" i="4"/>
  <c r="K54" i="4" s="1"/>
  <c r="I48" i="4"/>
  <c r="J48" i="4" s="1"/>
  <c r="L48" i="4" s="1"/>
  <c r="I46" i="4"/>
  <c r="J46" i="4" s="1"/>
  <c r="L46" i="4" s="1"/>
  <c r="I29" i="4"/>
  <c r="J29" i="4" s="1"/>
  <c r="L29" i="4" s="1"/>
  <c r="J264" i="4" l="1"/>
  <c r="L264" i="4" s="1"/>
  <c r="K330" i="4"/>
  <c r="K297" i="4"/>
  <c r="K198" i="4"/>
  <c r="K48" i="4"/>
  <c r="K29" i="4"/>
  <c r="K46" i="4"/>
  <c r="K62" i="4"/>
  <c r="J68" i="4"/>
  <c r="L68" i="4" s="1"/>
  <c r="K58" i="4"/>
  <c r="J54" i="4"/>
  <c r="L54" i="4" s="1"/>
  <c r="J55" i="4"/>
  <c r="L55" i="4" s="1"/>
  <c r="J56" i="4"/>
  <c r="L56" i="4" s="1"/>
  <c r="J57" i="4"/>
  <c r="L57" i="4" s="1"/>
  <c r="I59" i="4" l="1"/>
  <c r="K59" i="4" s="1"/>
  <c r="J59" i="4" l="1"/>
  <c r="L59" i="4" s="1"/>
  <c r="I66" i="4" l="1"/>
  <c r="K66" i="4" s="1"/>
  <c r="F65" i="4"/>
  <c r="I35" i="4"/>
  <c r="I33" i="4"/>
  <c r="I31" i="4"/>
  <c r="K31" i="4" s="1"/>
  <c r="I19" i="4"/>
  <c r="I17" i="4"/>
  <c r="F12" i="4"/>
  <c r="I344" i="4" l="1"/>
  <c r="F344" i="4"/>
  <c r="G344" i="4" s="1"/>
  <c r="K12" i="4"/>
  <c r="J26" i="4"/>
  <c r="L26" i="4" s="1"/>
  <c r="K65" i="4"/>
  <c r="G65" i="4"/>
  <c r="L65" i="4" s="1"/>
  <c r="K17" i="4"/>
  <c r="J17" i="4"/>
  <c r="L19" i="4"/>
  <c r="J31" i="4"/>
  <c r="L31" i="4" s="1"/>
  <c r="K33" i="4"/>
  <c r="J33" i="4"/>
  <c r="L33" i="4" s="1"/>
  <c r="K35" i="4"/>
  <c r="J35" i="4"/>
  <c r="L35" i="4" s="1"/>
  <c r="G12" i="4"/>
  <c r="L12" i="4" s="1"/>
  <c r="J66" i="4"/>
  <c r="L66" i="4" s="1"/>
  <c r="K344" i="4" l="1"/>
  <c r="L344" i="4" s="1"/>
  <c r="J344" i="4"/>
  <c r="L17" i="4"/>
  <c r="F8" i="1"/>
  <c r="K8" i="1" s="1"/>
  <c r="G8" i="1" l="1"/>
  <c r="L8" i="1" s="1"/>
  <c r="H80" i="1"/>
  <c r="H69" i="1"/>
  <c r="I69" i="1" s="1"/>
  <c r="K69" i="1" s="1"/>
  <c r="H68" i="1"/>
  <c r="I68" i="1" s="1"/>
  <c r="J68" i="1" s="1"/>
  <c r="I117" i="1"/>
  <c r="K117" i="1" s="1"/>
  <c r="I74" i="1"/>
  <c r="J74" i="1" s="1"/>
  <c r="L74" i="1" s="1"/>
  <c r="H67" i="1"/>
  <c r="I67" i="1" s="1"/>
  <c r="K67" i="1" s="1"/>
  <c r="H66" i="1"/>
  <c r="K68" i="1" l="1"/>
  <c r="J117" i="1"/>
  <c r="L117" i="1" s="1"/>
  <c r="K74" i="1"/>
  <c r="J67" i="1"/>
  <c r="L67" i="1" s="1"/>
  <c r="J69" i="1"/>
  <c r="L69" i="1" s="1"/>
  <c r="L68" i="1"/>
  <c r="F116" i="1"/>
  <c r="G116" i="1" s="1"/>
  <c r="L116" i="1" s="1"/>
  <c r="F115" i="1"/>
  <c r="K115" i="1" s="1"/>
  <c r="F111" i="1"/>
  <c r="K111" i="1" s="1"/>
  <c r="F105" i="1"/>
  <c r="K105" i="1" s="1"/>
  <c r="F98" i="1"/>
  <c r="K98" i="1" s="1"/>
  <c r="F88" i="1"/>
  <c r="K88" i="1" s="1"/>
  <c r="F78" i="1"/>
  <c r="G78" i="1" s="1"/>
  <c r="L78" i="1" s="1"/>
  <c r="F72" i="1"/>
  <c r="K72" i="1" s="1"/>
  <c r="F63" i="1"/>
  <c r="G63" i="1" s="1"/>
  <c r="L63" i="1" s="1"/>
  <c r="F62" i="1"/>
  <c r="K62" i="1" s="1"/>
  <c r="F48" i="1"/>
  <c r="G48" i="1" s="1"/>
  <c r="L48" i="1" s="1"/>
  <c r="F44" i="1"/>
  <c r="K44" i="1" s="1"/>
  <c r="F39" i="1"/>
  <c r="K39" i="1" s="1"/>
  <c r="F37" i="1"/>
  <c r="K37" i="1" s="1"/>
  <c r="F32" i="1"/>
  <c r="K32" i="1" s="1"/>
  <c r="F25" i="1"/>
  <c r="K25" i="1" s="1"/>
  <c r="F20" i="1"/>
  <c r="G20" i="1" s="1"/>
  <c r="L20" i="1" s="1"/>
  <c r="F15" i="1"/>
  <c r="G15" i="1" s="1"/>
  <c r="L15" i="1" s="1"/>
  <c r="F9" i="1"/>
  <c r="K9" i="1" s="1"/>
  <c r="H107" i="1"/>
  <c r="K116" i="1" l="1"/>
  <c r="G115" i="1"/>
  <c r="L115" i="1" s="1"/>
  <c r="G111" i="1"/>
  <c r="L111" i="1" s="1"/>
  <c r="G105" i="1"/>
  <c r="L105" i="1" s="1"/>
  <c r="G98" i="1"/>
  <c r="L98" i="1" s="1"/>
  <c r="G88" i="1"/>
  <c r="L88" i="1" s="1"/>
  <c r="K78" i="1"/>
  <c r="G72" i="1"/>
  <c r="L72" i="1" s="1"/>
  <c r="K63" i="1"/>
  <c r="G62" i="1"/>
  <c r="L62" i="1" s="1"/>
  <c r="K48" i="1"/>
  <c r="G44" i="1"/>
  <c r="L44" i="1" s="1"/>
  <c r="G39" i="1"/>
  <c r="L39" i="1" s="1"/>
  <c r="G37" i="1"/>
  <c r="L37" i="1" s="1"/>
  <c r="G32" i="1"/>
  <c r="L32" i="1" s="1"/>
  <c r="G25" i="1"/>
  <c r="L25" i="1" s="1"/>
  <c r="K20" i="1"/>
  <c r="K15" i="1"/>
  <c r="G9" i="1"/>
  <c r="L9" i="1" s="1"/>
  <c r="H65" i="1"/>
  <c r="H113" i="1"/>
  <c r="I95" i="1" l="1"/>
  <c r="J95" i="1" s="1"/>
  <c r="L95" i="1" s="1"/>
  <c r="I85" i="1"/>
  <c r="K85" i="1" s="1"/>
  <c r="I54" i="1"/>
  <c r="K54" i="1" s="1"/>
  <c r="K95" i="1" l="1"/>
  <c r="J85" i="1"/>
  <c r="L85" i="1" s="1"/>
  <c r="J54" i="1"/>
  <c r="L54" i="1" s="1"/>
  <c r="F51" i="1"/>
  <c r="K51" i="1" s="1"/>
  <c r="F92" i="1"/>
  <c r="K92" i="1" s="1"/>
  <c r="G51" i="1" l="1"/>
  <c r="L51" i="1" s="1"/>
  <c r="G92" i="1"/>
  <c r="L92" i="1" s="1"/>
  <c r="I93" i="1" l="1"/>
  <c r="K93" i="1" s="1"/>
  <c r="I83" i="1"/>
  <c r="K83" i="1" s="1"/>
  <c r="I49" i="1"/>
  <c r="K49" i="1" s="1"/>
  <c r="F64" i="1"/>
  <c r="G64" i="1" s="1"/>
  <c r="L64" i="1" s="1"/>
  <c r="F61" i="1"/>
  <c r="K61" i="1" s="1"/>
  <c r="F53" i="1"/>
  <c r="K53" i="1" s="1"/>
  <c r="J93" i="1" l="1"/>
  <c r="L93" i="1" s="1"/>
  <c r="J83" i="1"/>
  <c r="L83" i="1" s="1"/>
  <c r="J49" i="1"/>
  <c r="L49" i="1" s="1"/>
  <c r="G61" i="1"/>
  <c r="L61" i="1" s="1"/>
  <c r="K64" i="1"/>
  <c r="G53" i="1"/>
  <c r="L53" i="1" s="1"/>
  <c r="F82" i="1" l="1"/>
  <c r="G82" i="1" s="1"/>
  <c r="L82" i="1" s="1"/>
  <c r="K82" i="1" l="1"/>
  <c r="F50" i="1" l="1"/>
  <c r="G50" i="1" s="1"/>
  <c r="L50" i="1" s="1"/>
  <c r="F46" i="1"/>
  <c r="G46" i="1" s="1"/>
  <c r="L46" i="1" s="1"/>
  <c r="F43" i="1"/>
  <c r="K43" i="1" s="1"/>
  <c r="F41" i="1"/>
  <c r="G41" i="1" s="1"/>
  <c r="L41" i="1" s="1"/>
  <c r="F40" i="1"/>
  <c r="K40" i="1" s="1"/>
  <c r="F38" i="1"/>
  <c r="F36" i="1"/>
  <c r="K36" i="1" s="1"/>
  <c r="G38" i="1" l="1"/>
  <c r="L38" i="1" s="1"/>
  <c r="K46" i="1"/>
  <c r="K41" i="1"/>
  <c r="K50" i="1"/>
  <c r="K38" i="1"/>
  <c r="G36" i="1"/>
  <c r="L36" i="1" s="1"/>
  <c r="G40" i="1"/>
  <c r="L40" i="1" s="1"/>
  <c r="G43" i="1"/>
  <c r="L43" i="1" s="1"/>
  <c r="I121" i="1" l="1"/>
  <c r="K121" i="1" s="1"/>
  <c r="F120" i="1"/>
  <c r="G120" i="1" s="1"/>
  <c r="L120" i="1" s="1"/>
  <c r="F119" i="1"/>
  <c r="K119" i="1" s="1"/>
  <c r="I113" i="1"/>
  <c r="K113" i="1" s="1"/>
  <c r="F112" i="1"/>
  <c r="K112" i="1" s="1"/>
  <c r="F110" i="1"/>
  <c r="K110" i="1" s="1"/>
  <c r="A103" i="1"/>
  <c r="A109" i="1" s="1"/>
  <c r="I107" i="1"/>
  <c r="J107" i="1" s="1"/>
  <c r="L107" i="1" s="1"/>
  <c r="F106" i="1"/>
  <c r="K106" i="1" s="1"/>
  <c r="F104" i="1"/>
  <c r="G104" i="1" s="1"/>
  <c r="L104" i="1" s="1"/>
  <c r="I102" i="1"/>
  <c r="K102" i="1" s="1"/>
  <c r="I100" i="1"/>
  <c r="J100" i="1" s="1"/>
  <c r="L100" i="1" s="1"/>
  <c r="A96" i="1"/>
  <c r="F99" i="1"/>
  <c r="K99" i="1" s="1"/>
  <c r="F97" i="1"/>
  <c r="K97" i="1" s="1"/>
  <c r="F94" i="1"/>
  <c r="K94" i="1" s="1"/>
  <c r="I91" i="1"/>
  <c r="J91" i="1" s="1"/>
  <c r="L91" i="1" s="1"/>
  <c r="I90" i="1"/>
  <c r="K90" i="1" s="1"/>
  <c r="F89" i="1"/>
  <c r="G89" i="1" s="1"/>
  <c r="L89" i="1" s="1"/>
  <c r="F87" i="1"/>
  <c r="K87" i="1" s="1"/>
  <c r="A86" i="1"/>
  <c r="I81" i="1"/>
  <c r="K81" i="1" s="1"/>
  <c r="I80" i="1"/>
  <c r="J80" i="1" s="1"/>
  <c r="L80" i="1" s="1"/>
  <c r="F84" i="1"/>
  <c r="K84" i="1" s="1"/>
  <c r="F79" i="1"/>
  <c r="K79" i="1" s="1"/>
  <c r="A76" i="1"/>
  <c r="F73" i="1"/>
  <c r="K73" i="1" s="1"/>
  <c r="F56" i="1"/>
  <c r="K56" i="1" s="1"/>
  <c r="F30" i="1"/>
  <c r="K30" i="1" s="1"/>
  <c r="F29" i="1"/>
  <c r="G29" i="1" s="1"/>
  <c r="L29" i="1" s="1"/>
  <c r="F31" i="1"/>
  <c r="K31" i="1" s="1"/>
  <c r="F24" i="1"/>
  <c r="K24" i="1" s="1"/>
  <c r="F19" i="1"/>
  <c r="K19" i="1" s="1"/>
  <c r="F14" i="1"/>
  <c r="K14" i="1" s="1"/>
  <c r="A18" i="1"/>
  <c r="A23" i="1" s="1"/>
  <c r="A28" i="1" s="1"/>
  <c r="A35" i="1" s="1"/>
  <c r="A55" i="1" s="1"/>
  <c r="A60" i="1" s="1"/>
  <c r="A70" i="1" s="1"/>
  <c r="F10" i="1"/>
  <c r="K10" i="1" s="1"/>
  <c r="I66" i="1"/>
  <c r="K66" i="1" s="1"/>
  <c r="I65" i="1"/>
  <c r="J65" i="1" s="1"/>
  <c r="L65" i="1" s="1"/>
  <c r="I58" i="1"/>
  <c r="K58" i="1" s="1"/>
  <c r="I59" i="1"/>
  <c r="K59" i="1" s="1"/>
  <c r="I52" i="1"/>
  <c r="J52" i="1" s="1"/>
  <c r="L52" i="1" s="1"/>
  <c r="I47" i="1"/>
  <c r="K47" i="1" s="1"/>
  <c r="I34" i="1"/>
  <c r="K34" i="1" s="1"/>
  <c r="I27" i="1"/>
  <c r="K27" i="1" s="1"/>
  <c r="I22" i="1"/>
  <c r="K22" i="1" s="1"/>
  <c r="I17" i="1"/>
  <c r="J17" i="1" s="1"/>
  <c r="L17" i="1" s="1"/>
  <c r="I12" i="1"/>
  <c r="K12" i="1" s="1"/>
  <c r="I11" i="1"/>
  <c r="F77" i="1"/>
  <c r="K77" i="1" s="1"/>
  <c r="I123" i="1" l="1"/>
  <c r="J123" i="1" s="1"/>
  <c r="K120" i="1"/>
  <c r="G119" i="1"/>
  <c r="L119" i="1" s="1"/>
  <c r="J121" i="1"/>
  <c r="L121" i="1" s="1"/>
  <c r="G112" i="1"/>
  <c r="L112" i="1" s="1"/>
  <c r="G110" i="1"/>
  <c r="L110" i="1" s="1"/>
  <c r="J113" i="1"/>
  <c r="L113" i="1" s="1"/>
  <c r="K65" i="1"/>
  <c r="G106" i="1"/>
  <c r="L106" i="1" s="1"/>
  <c r="K104" i="1"/>
  <c r="K107" i="1"/>
  <c r="K100" i="1"/>
  <c r="J102" i="1"/>
  <c r="L102" i="1" s="1"/>
  <c r="G97" i="1"/>
  <c r="L97" i="1" s="1"/>
  <c r="K91" i="1"/>
  <c r="G99" i="1"/>
  <c r="L99" i="1" s="1"/>
  <c r="K89" i="1"/>
  <c r="G87" i="1"/>
  <c r="L87" i="1" s="1"/>
  <c r="J90" i="1"/>
  <c r="L90" i="1" s="1"/>
  <c r="G94" i="1"/>
  <c r="L94" i="1" s="1"/>
  <c r="K80" i="1"/>
  <c r="J81" i="1"/>
  <c r="L81" i="1" s="1"/>
  <c r="G84" i="1"/>
  <c r="L84" i="1" s="1"/>
  <c r="G79" i="1"/>
  <c r="L79" i="1" s="1"/>
  <c r="G73" i="1"/>
  <c r="L73" i="1" s="1"/>
  <c r="G56" i="1"/>
  <c r="L56" i="1" s="1"/>
  <c r="K29" i="1"/>
  <c r="G30" i="1"/>
  <c r="L30" i="1" s="1"/>
  <c r="G31" i="1"/>
  <c r="L31" i="1" s="1"/>
  <c r="G24" i="1"/>
  <c r="L24" i="1" s="1"/>
  <c r="G19" i="1"/>
  <c r="L19" i="1" s="1"/>
  <c r="G14" i="1"/>
  <c r="L14" i="1" s="1"/>
  <c r="G10" i="1"/>
  <c r="L10" i="1" s="1"/>
  <c r="J66" i="1"/>
  <c r="L66" i="1" s="1"/>
  <c r="J58" i="1"/>
  <c r="L58" i="1" s="1"/>
  <c r="J59" i="1"/>
  <c r="L59" i="1" s="1"/>
  <c r="K52" i="1"/>
  <c r="J47" i="1"/>
  <c r="L47" i="1" s="1"/>
  <c r="J34" i="1"/>
  <c r="L34" i="1" s="1"/>
  <c r="J27" i="1"/>
  <c r="L27" i="1" s="1"/>
  <c r="J22" i="1"/>
  <c r="L22" i="1" s="1"/>
  <c r="K17" i="1"/>
  <c r="J12" i="1"/>
  <c r="L12" i="1" s="1"/>
  <c r="K11" i="1"/>
  <c r="J11" i="1"/>
  <c r="L11" i="1" s="1"/>
  <c r="G77" i="1"/>
  <c r="L77" i="1" s="1"/>
  <c r="F26" i="1" l="1"/>
  <c r="F71" i="1"/>
  <c r="F33" i="1"/>
  <c r="F21" i="1"/>
  <c r="F57" i="1"/>
  <c r="F16" i="1"/>
  <c r="F123" i="1" l="1"/>
  <c r="G123" i="1" s="1"/>
  <c r="G57" i="1"/>
  <c r="L57" i="1" s="1"/>
  <c r="K57" i="1"/>
  <c r="G71" i="1"/>
  <c r="L71" i="1" s="1"/>
  <c r="K71" i="1"/>
  <c r="G21" i="1"/>
  <c r="L21" i="1" s="1"/>
  <c r="K21" i="1"/>
  <c r="G33" i="1"/>
  <c r="L33" i="1" s="1"/>
  <c r="K33" i="1"/>
  <c r="G16" i="1"/>
  <c r="L16" i="1" s="1"/>
  <c r="K16" i="1"/>
  <c r="G26" i="1"/>
  <c r="L26" i="1" s="1"/>
  <c r="K26" i="1"/>
  <c r="K123" i="1" l="1"/>
  <c r="L123" i="1" s="1"/>
  <c r="D3" i="3"/>
  <c r="D5" i="3" s="1"/>
  <c r="F3" i="3" l="1"/>
  <c r="F5" i="3" s="1"/>
  <c r="G3" i="3"/>
  <c r="G5" i="3" s="1"/>
  <c r="C3" i="3"/>
  <c r="C5" i="3" s="1"/>
  <c r="H4" i="3" l="1"/>
  <c r="H3" i="3"/>
  <c r="E3" i="3"/>
  <c r="E5" i="3" s="1"/>
  <c r="E4" i="3"/>
  <c r="H5" i="3" l="1"/>
</calcChain>
</file>

<file path=xl/sharedStrings.xml><?xml version="1.0" encoding="utf-8"?>
<sst xmlns="http://schemas.openxmlformats.org/spreadsheetml/2006/main" count="1039" uniqueCount="304">
  <si>
    <t>№ п/п</t>
  </si>
  <si>
    <t>Наименование материалов</t>
  </si>
  <si>
    <t>Ед.изм</t>
  </si>
  <si>
    <t>Кол-во</t>
  </si>
  <si>
    <t>Цена за единицу без НДС</t>
  </si>
  <si>
    <t>ИТОГО без НДС</t>
  </si>
  <si>
    <t>ИТОГО с НДС</t>
  </si>
  <si>
    <t>м3</t>
  </si>
  <si>
    <t>м2</t>
  </si>
  <si>
    <t>м</t>
  </si>
  <si>
    <t>шт.</t>
  </si>
  <si>
    <t>Итого</t>
  </si>
  <si>
    <t>Щебень балластный кат.2</t>
  </si>
  <si>
    <t>Разработка РД</t>
  </si>
  <si>
    <t>ООО "ЭлектроЭнергетика"</t>
  </si>
  <si>
    <t>т</t>
  </si>
  <si>
    <t>Наименование работ (затрат)</t>
  </si>
  <si>
    <t>Без НДС</t>
  </si>
  <si>
    <t>с НДС</t>
  </si>
  <si>
    <t>Стоимость 
СМР</t>
  </si>
  <si>
    <t>Стоимость 
МТР</t>
  </si>
  <si>
    <t>Стоимость 
ИТОГО</t>
  </si>
  <si>
    <t>ВСЕГО</t>
  </si>
  <si>
    <t>Строительно-монтажные работы</t>
  </si>
  <si>
    <t>к-т</t>
  </si>
  <si>
    <t>Стоимость работ</t>
  </si>
  <si>
    <t>Стоимость материалов</t>
  </si>
  <si>
    <t>без НДС</t>
  </si>
  <si>
    <t>6.1</t>
  </si>
  <si>
    <t>7.1</t>
  </si>
  <si>
    <t>7.2</t>
  </si>
  <si>
    <t>8.1</t>
  </si>
  <si>
    <t>9.1</t>
  </si>
  <si>
    <t>10.1</t>
  </si>
  <si>
    <t>11.1</t>
  </si>
  <si>
    <t>12.1</t>
  </si>
  <si>
    <t>Всего</t>
  </si>
  <si>
    <t>5.1</t>
  </si>
  <si>
    <t>8.2</t>
  </si>
  <si>
    <t>14.1</t>
  </si>
  <si>
    <t>13.1</t>
  </si>
  <si>
    <t>1.1</t>
  </si>
  <si>
    <t>4.1</t>
  </si>
  <si>
    <t>3.1</t>
  </si>
  <si>
    <t>2.1</t>
  </si>
  <si>
    <t>2.2</t>
  </si>
  <si>
    <t>10.2</t>
  </si>
  <si>
    <t>10.3</t>
  </si>
  <si>
    <t>10.4</t>
  </si>
  <si>
    <t>14.2</t>
  </si>
  <si>
    <t>15.1</t>
  </si>
  <si>
    <t>Замена стыковых болтов</t>
  </si>
  <si>
    <t xml:space="preserve">Замена рельс 12,5м </t>
  </si>
  <si>
    <t>Восстановления проектного значения эпюры (1600 на 1 км пути)</t>
  </si>
  <si>
    <t>Замена бруса на стрелочном переводе СП 2</t>
  </si>
  <si>
    <t xml:space="preserve"> Замена путевого костыля на путевой шуруп СП 2</t>
  </si>
  <si>
    <t>Стрелочные переводы (СП 1;2;4;5;9)</t>
  </si>
  <si>
    <t>Замена бруса под переводные механизмы на СП 1;2;4;5;9</t>
  </si>
  <si>
    <t>Шпала старогодняя</t>
  </si>
  <si>
    <t>1.2</t>
  </si>
  <si>
    <t>Болт стыковой</t>
  </si>
  <si>
    <t>Рельс старогодний 12,5 м</t>
  </si>
  <si>
    <t>6.2</t>
  </si>
  <si>
    <t>Геотекстиль</t>
  </si>
  <si>
    <t xml:space="preserve">Восстановление балластной призмы </t>
  </si>
  <si>
    <t>Демонтаж РШР элементами по 12,5 м</t>
  </si>
  <si>
    <t>Устройство выемки</t>
  </si>
  <si>
    <t xml:space="preserve">Уплотнение грунта катками </t>
  </si>
  <si>
    <t xml:space="preserve">Устройство разделяющей прослойки из геотекстиля </t>
  </si>
  <si>
    <t>Устройство щебёночного основания</t>
  </si>
  <si>
    <t>Монтаж РШР элементами по 12,5 м</t>
  </si>
  <si>
    <t xml:space="preserve">Баластировка </t>
  </si>
  <si>
    <t xml:space="preserve">Рихтовка и выправка РШР и СП </t>
  </si>
  <si>
    <t>6.3</t>
  </si>
  <si>
    <t>6.4</t>
  </si>
  <si>
    <t>6.5</t>
  </si>
  <si>
    <t>6.6</t>
  </si>
  <si>
    <t>6.7</t>
  </si>
  <si>
    <t>6.8</t>
  </si>
  <si>
    <t>6.9</t>
  </si>
  <si>
    <t>6.10</t>
  </si>
  <si>
    <t>6.9.1</t>
  </si>
  <si>
    <t>Брус деревянный для стрелочных переводов</t>
  </si>
  <si>
    <t xml:space="preserve">Демонтаж железобетонных шпал Ш1 в сборе со скреплением КБ-65 </t>
  </si>
  <si>
    <t xml:space="preserve">Монтаж железобетонных шпал Ш1 в сборе со скреплением КБ-65 </t>
  </si>
  <si>
    <t>Замена железобетонных шпал Ш1 в сборе со скреплением КБ-65</t>
  </si>
  <si>
    <t>Демонтаж скреплений КБ-65 в сборе (клеммные болты, закладные болты, резиновые подкладки ЦП.143 и ЦП.328)</t>
  </si>
  <si>
    <t>Монтаж скреплений КБ-65 в сборе (клеммные болты, закладные болты, резиновые подкладки ЦП.143 и ЦП.328)</t>
  </si>
  <si>
    <t xml:space="preserve">Замена скреплений КБ-65 в сборе </t>
  </si>
  <si>
    <t>3.2</t>
  </si>
  <si>
    <t>Демонтаж стыковых болтов</t>
  </si>
  <si>
    <t>Монтаж стыковых болтов</t>
  </si>
  <si>
    <t>4.2</t>
  </si>
  <si>
    <t xml:space="preserve">Замена рельс 6м </t>
  </si>
  <si>
    <t xml:space="preserve">Демонтаж рельс 6м </t>
  </si>
  <si>
    <t>5.2</t>
  </si>
  <si>
    <t>Монтаж рельс 12,5м на сущ.шпалу</t>
  </si>
  <si>
    <t>Демонтаж рельс 12,5м от сущ.шпалы</t>
  </si>
  <si>
    <t>5.3</t>
  </si>
  <si>
    <t>5.4</t>
  </si>
  <si>
    <t>Резка рельса</t>
  </si>
  <si>
    <t>рез</t>
  </si>
  <si>
    <t>Сверление отверстий</t>
  </si>
  <si>
    <t>Монтаж рельс 6м</t>
  </si>
  <si>
    <t>Раскрепление существующих шпал, их сдвижка и скрепление</t>
  </si>
  <si>
    <t>7.2.1</t>
  </si>
  <si>
    <t>7.2.2</t>
  </si>
  <si>
    <t>Демонтаж бруса на стрелочном переводе СП 2</t>
  </si>
  <si>
    <t>Монтаж бруса на стрелочном переводе СП 2</t>
  </si>
  <si>
    <t>9.2</t>
  </si>
  <si>
    <t xml:space="preserve">Монтаж крестовины стр.перевода </t>
  </si>
  <si>
    <t>Балластировка стр.перевода</t>
  </si>
  <si>
    <t xml:space="preserve">Комплект скрепления </t>
  </si>
  <si>
    <t>11.2</t>
  </si>
  <si>
    <t>Монтаж рамного рельса и остряков</t>
  </si>
  <si>
    <t xml:space="preserve">Балластировка </t>
  </si>
  <si>
    <t xml:space="preserve">Выправка </t>
  </si>
  <si>
    <t>11.3</t>
  </si>
  <si>
    <t>11.4</t>
  </si>
  <si>
    <t>Демонтаж тяг</t>
  </si>
  <si>
    <t>Монтаж тяг</t>
  </si>
  <si>
    <t>Замена тяг  СП №9, № 1, № 2, № 4, № 5</t>
  </si>
  <si>
    <t>12.2</t>
  </si>
  <si>
    <t>Замена переводного механизма (флюгарки) на  СП №9, № 1, № 2, № 4, № 5</t>
  </si>
  <si>
    <t>Демонтаж переводного механизма (флюгарки)</t>
  </si>
  <si>
    <t>Монтаж переводного механизма (флюгарки)</t>
  </si>
  <si>
    <t>Переводной механизм ручной (флюгарка)</t>
  </si>
  <si>
    <t>13.2</t>
  </si>
  <si>
    <t>Контрельс</t>
  </si>
  <si>
    <t>15.2</t>
  </si>
  <si>
    <t>10.3.1</t>
  </si>
  <si>
    <t>11.3.1</t>
  </si>
  <si>
    <t>15.2.1</t>
  </si>
  <si>
    <t>8-й цех</t>
  </si>
  <si>
    <t>8-й цех Контррельсовый уголок в комплекте с башмаками и креплением</t>
  </si>
  <si>
    <t>СДКП. В 417 пути 82507,5руб</t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</si>
  <si>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СДКП-3792,4 с материалом</t>
    </r>
  </si>
  <si>
    <r>
      <t xml:space="preserve">417 путь. </t>
    </r>
    <r>
      <rPr>
        <sz val="11"/>
        <color rgb="FFFF0000"/>
        <rFont val="Calibri"/>
        <family val="2"/>
        <charset val="204"/>
        <scheme val="minor"/>
      </rPr>
      <t>В СДКП- Демонтаж ж.д. пути -1440руб</t>
    </r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</si>
  <si>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 -35 060руб с материалом</t>
    </r>
  </si>
  <si>
    <t>тупики</t>
  </si>
  <si>
    <t>Вывоз и утилизация</t>
  </si>
  <si>
    <t xml:space="preserve">Погрузка грунта в самосвалы </t>
  </si>
  <si>
    <t>Погрузка и перевозка балансодержателю демонтированных элементов</t>
  </si>
  <si>
    <t>Разборка стрелочных переводов (СП 1, 2, 5)</t>
  </si>
  <si>
    <t>Демонтаж элементов стрелочных переводов (СП 1, 2, 5)</t>
  </si>
  <si>
    <t>Устройство выравнивающего слоя из ПГС с уплотнения катками</t>
  </si>
  <si>
    <t>Песчано-гравийная смесь</t>
  </si>
  <si>
    <t>Погрузка бруса в автомобили</t>
  </si>
  <si>
    <t>Шуруп путевой М24*170</t>
  </si>
  <si>
    <t>шт</t>
  </si>
  <si>
    <t>Прокладка ЦП-363</t>
  </si>
  <si>
    <t>Прокладка ЦП-361</t>
  </si>
  <si>
    <t xml:space="preserve">Прокладка КД-65   </t>
  </si>
  <si>
    <t xml:space="preserve">Демонтаж путевого костыля </t>
  </si>
  <si>
    <t xml:space="preserve">Монтаж путевого шурупа </t>
  </si>
  <si>
    <t>шт./т</t>
  </si>
  <si>
    <t xml:space="preserve">Выправка и рихтовка стр.перевода </t>
  </si>
  <si>
    <r>
      <t xml:space="preserve">Демонтаж крестовины стр.перевода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</si>
  <si>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r>
      <t xml:space="preserve">Демонтаж рамного рельса с остряком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</si>
  <si>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t>Замена рамного рельса с остряком  СП  № 5</t>
  </si>
  <si>
    <t>Замена крестовины СП  № 1</t>
  </si>
  <si>
    <t xml:space="preserve">Комплект крепления </t>
  </si>
  <si>
    <t xml:space="preserve">Демонтаж бруса железобетонного </t>
  </si>
  <si>
    <t>Монтаж бруса деревянного под переводные механизмы</t>
  </si>
  <si>
    <t xml:space="preserve">Брус деревянный L-5.25м. </t>
  </si>
  <si>
    <t>Замена контррельса СП-1;9</t>
  </si>
  <si>
    <t>Демонтаж контрельса (8 шт по 12,5 м)</t>
  </si>
  <si>
    <t>Монтаж контрельса (8 шт по 12,5 м)</t>
  </si>
  <si>
    <t>Запорная закладка с проушинами (СП 1, 4, 9)</t>
  </si>
  <si>
    <t>Монтаж недостающих шпал (2 шпалы на звено, путь 1б, 1 в)</t>
  </si>
  <si>
    <t>15</t>
  </si>
  <si>
    <t>Замена бруса переводного на СП 1 ,4, 5</t>
  </si>
  <si>
    <t>Монтаж буруса железобетонного</t>
  </si>
  <si>
    <t>Брус железобетонный стрелочного перевода 1/9 (проект 2769) №8;9;10;22;58;59; - для СП №5, №6;16;30;31;32;49;55;56;69 для СП№4, № 40;65 для СП№1</t>
  </si>
  <si>
    <t>Комплект скрепления на шпалу (старогодние)</t>
  </si>
  <si>
    <t>Крестовина СП (старогодняя)</t>
  </si>
  <si>
    <t>Рамный рельс с остряком (старогодняя)</t>
  </si>
  <si>
    <t>Tягa пepвaя CП54-05 (старогодняя)</t>
  </si>
  <si>
    <t>Tягa втopaя CП131 peгулиpуeмaя (старогодняя)</t>
  </si>
  <si>
    <t>цена по счету</t>
  </si>
  <si>
    <t>цена по счету "Брус деревянный переводной А-4 типа Р-65 марки 1/9" -комплект</t>
  </si>
  <si>
    <t>1.3</t>
  </si>
  <si>
    <t>1.3.1</t>
  </si>
  <si>
    <t>1.3.2</t>
  </si>
  <si>
    <t>2.3</t>
  </si>
  <si>
    <t>2.3.1</t>
  </si>
  <si>
    <t>3.3</t>
  </si>
  <si>
    <t>3.3.1</t>
  </si>
  <si>
    <t>4.3</t>
  </si>
  <si>
    <t>4.3.1</t>
  </si>
  <si>
    <t>5.5</t>
  </si>
  <si>
    <t>5.5.1</t>
  </si>
  <si>
    <t>6.10.1</t>
  </si>
  <si>
    <t>6.11</t>
  </si>
  <si>
    <t>6.11.1</t>
  </si>
  <si>
    <t>6.12</t>
  </si>
  <si>
    <t>6.13</t>
  </si>
  <si>
    <t>6.13.1</t>
  </si>
  <si>
    <t>6.14</t>
  </si>
  <si>
    <t>6.14.1</t>
  </si>
  <si>
    <t>8.3</t>
  </si>
  <si>
    <t>8.4</t>
  </si>
  <si>
    <t>8.4.1</t>
  </si>
  <si>
    <t>8.4.2</t>
  </si>
  <si>
    <t>8.4.3</t>
  </si>
  <si>
    <t>8.4.4</t>
  </si>
  <si>
    <t>8.4.5</t>
  </si>
  <si>
    <t>9.3</t>
  </si>
  <si>
    <t>9.3.1</t>
  </si>
  <si>
    <t>10.3.2</t>
  </si>
  <si>
    <t>10.4.1</t>
  </si>
  <si>
    <t>10.5</t>
  </si>
  <si>
    <t>10.5.1</t>
  </si>
  <si>
    <t>11.3.2</t>
  </si>
  <si>
    <t>11.4.1</t>
  </si>
  <si>
    <t>11.5</t>
  </si>
  <si>
    <t>11.5.1</t>
  </si>
  <si>
    <t>12.3</t>
  </si>
  <si>
    <t>12.3.1</t>
  </si>
  <si>
    <t>12.3.2</t>
  </si>
  <si>
    <t>12.3.3</t>
  </si>
  <si>
    <t>13.3</t>
  </si>
  <si>
    <t>13.3.1</t>
  </si>
  <si>
    <t>13.3.2</t>
  </si>
  <si>
    <t>14.3</t>
  </si>
  <si>
    <t>14.3.1</t>
  </si>
  <si>
    <t>16.1</t>
  </si>
  <si>
    <t>16.2</t>
  </si>
  <si>
    <t>16.2.1</t>
  </si>
  <si>
    <t>16.2.2</t>
  </si>
  <si>
    <t>Путевое развитие, переустройство водоотвода. Участок ВИЛС</t>
  </si>
  <si>
    <t>Выправка пути</t>
  </si>
  <si>
    <t>Рихтовка пути</t>
  </si>
  <si>
    <t xml:space="preserve">Запорная закладка с проушинами </t>
  </si>
  <si>
    <t>кг</t>
  </si>
  <si>
    <t>Закладка стрелочная</t>
  </si>
  <si>
    <t>Болт стыковой в сборе</t>
  </si>
  <si>
    <t>Монтаж стыковочных накладок Р-65 (6-ти отверстных)</t>
  </si>
  <si>
    <t>л</t>
  </si>
  <si>
    <t>Эмаль ПФ-115 белая</t>
  </si>
  <si>
    <t>Эмаль ПФ-115 черная</t>
  </si>
  <si>
    <t>Лак битумный БТ-577 (Кузбасслак)</t>
  </si>
  <si>
    <t>Балластировка путей</t>
  </si>
  <si>
    <t>Приложение к письму от _____ №____</t>
  </si>
  <si>
    <t>Очистка поверхностей шпалы путей и межпутья от мусора, грунта и пр. до подошвы шпалы</t>
  </si>
  <si>
    <t>Уплотнение основания выемки вибротрамбовками</t>
  </si>
  <si>
    <t>Выемка грунта (загрезнённого балласта) под основание пути (hслоя=0.1м)</t>
  </si>
  <si>
    <t>Щебень гранитный фр. 20/40</t>
  </si>
  <si>
    <t>Рельс Р65</t>
  </si>
  <si>
    <t xml:space="preserve">Устройство балластного основания из щебня h=0,1 м </t>
  </si>
  <si>
    <t>Замена СП120 1/9,  правая</t>
  </si>
  <si>
    <t>Разборка и демонтаж стр.перевода</t>
  </si>
  <si>
    <t>Погрузка  и перевозка до 2 х км. загрезнённого щебня,  грунта и мусора в самосвалы механизированным способом</t>
  </si>
  <si>
    <t>Погрузка и перевозка до 2 х км.  демонтированного рельса и элементов скрепления, включая накладки в грузовые автомобили механизированным способом</t>
  </si>
  <si>
    <t>Погрузка и перевозка до 2 х км. демонтированной шпалы в грузовые автомобили механизированным способом</t>
  </si>
  <si>
    <t>Погрузка и перевозка до 2 х км. загрезнённого щебня,  грунта и мусора в самосвалы механизированным способом</t>
  </si>
  <si>
    <t>Погрузка и перевозка до 2 х км. демонтированных  элементов стрелочного перевода, скрепления, включая накладки в грузовые автомобили механизированным способом</t>
  </si>
  <si>
    <t>Погрузка и перевозка до 2 х км. Демонтированных брусьев и шпалы в грузовые автомобили механизированным способом</t>
  </si>
  <si>
    <t>Устройство путей (примыкание к стр. переводам и взамен демонтируемого СП114)</t>
  </si>
  <si>
    <t>Накладка Р-65</t>
  </si>
  <si>
    <t>Очистка поверхностей шпалы и бруса стр.перевода  и межпутья от мусора, грунта и пр. до подошвы шпалы</t>
  </si>
  <si>
    <t>Выемка грунта (загрезнённого балласта) под основание стр.перевода (hслоя=0.1м)</t>
  </si>
  <si>
    <t>Демонтаж рельсошпальной решётки с эпюрой шпал 1600 шт/км</t>
  </si>
  <si>
    <t>Замена СП79 1/9,  правая</t>
  </si>
  <si>
    <t>Замена СП80 1/9,  левая</t>
  </si>
  <si>
    <t>Замена СП92 1/9,  левая</t>
  </si>
  <si>
    <t>Замена СП78 1/7,  левая</t>
  </si>
  <si>
    <t>Замена СП81 1/7,  правая</t>
  </si>
  <si>
    <t>Замена СП91 1/7,  правая</t>
  </si>
  <si>
    <t>Замена СП93 1/9,  левая</t>
  </si>
  <si>
    <t>Демонтаж СП114 1/9</t>
  </si>
  <si>
    <t>Замена СП96 1/9,  правая</t>
  </si>
  <si>
    <t xml:space="preserve">Укладка и скрепление рельс по 12,5м </t>
  </si>
  <si>
    <t xml:space="preserve">Укладка шпал железобетонных </t>
  </si>
  <si>
    <t>Щебень гранитный фр. 20-40</t>
  </si>
  <si>
    <t>Монтаж брусьев железобетонных</t>
  </si>
  <si>
    <t xml:space="preserve">Брусья деревянные L-5.25м. </t>
  </si>
  <si>
    <t>Монтаж брусьев деревянных под переводные механизмы</t>
  </si>
  <si>
    <t>Сборка и монтаж стрелочного перевода</t>
  </si>
  <si>
    <t>Балластировка стрелочного перевода</t>
  </si>
  <si>
    <t>Выправка стрелочного перевода</t>
  </si>
  <si>
    <t>Рихтовка стрелочного перевода</t>
  </si>
  <si>
    <t>Брусья бетонные</t>
  </si>
  <si>
    <t>компл.</t>
  </si>
  <si>
    <t>Стрелочный перевод тип Р65 марка 1/9 проект 2769.00.000, правый</t>
  </si>
  <si>
    <t>Стрелочный перевод тип Р65 марка 1/9 проект 2769.00.000, левый</t>
  </si>
  <si>
    <t>Стрелочный перевод тип Р65 марка 1/9 проект 2766.00.001, левый</t>
  </si>
  <si>
    <t>Стрелочный перевод тип Р65 марка 1/9 проект 2766.00.000, правый</t>
  </si>
  <si>
    <t>Стрелочный перевод тип Р65 марка 1/7 проект ЛПТП.665121.103М, правый</t>
  </si>
  <si>
    <t>Накладка Р-65/50 (переходная)</t>
  </si>
  <si>
    <t>Резка рельс при стыковке с сущ. путями</t>
  </si>
  <si>
    <t>Монтаж брусьев деревянных</t>
  </si>
  <si>
    <t>Брусья деревянные</t>
  </si>
  <si>
    <t>Брусья деревянная</t>
  </si>
  <si>
    <t>Брусья деверянные</t>
  </si>
  <si>
    <t>Сборка и монтаж стрелочного перевода крепление СД-65</t>
  </si>
  <si>
    <t>Сборка и монтаж стрелочного перевода  крепление СД-65</t>
  </si>
  <si>
    <t xml:space="preserve">Сборка и монтаж стрелочного перевода </t>
  </si>
  <si>
    <t>Подкладка КБ-65</t>
  </si>
  <si>
    <t>Болт закладной в сборе</t>
  </si>
  <si>
    <t>Болт клемный в сборе</t>
  </si>
  <si>
    <t>Прокладка нашпальная Р65 ЦП-328</t>
  </si>
  <si>
    <t>Прокладка подрельсовая Р65 ЦП</t>
  </si>
  <si>
    <t>Шпала ж.б Ш-1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</si>
</sst>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_-* #,##0.0_-;\-* #,##0.0_-;_-* &quot;-&quot;??_-;_-@_-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4" fillId="0" borderId="0">
      <alignment vertical="top"/>
    </xf>
    <xf numFmtId="0" fontId="4" fillId="0" borderId="0"/>
    <xf numFmtId="0" fontId="4" fillId="0" borderId="0"/>
    <xf numFmtId="43" fontId="1" fillId="0" borderId="0" applyFont="0" applyFill="0" applyBorder="0" applyAlignment="0" applyProtection="0"/>
  </cellStyleXfs>
  <cellXfs count="184">
    <xf numFmtId="0" fontId="0" fillId="0" borderId="0" xfId="0"/>
    <xf numFmtId="165" fontId="0" fillId="0" borderId="0" xfId="1" applyNumberFormat="1" applyFont="1"/>
    <xf numFmtId="4" fontId="2" fillId="0" borderId="3" xfId="0" applyNumberFormat="1" applyFont="1" applyBorder="1" applyAlignment="1">
      <alignment horizontal="center" vertical="center" wrapText="1"/>
    </xf>
    <xf numFmtId="165" fontId="3" fillId="0" borderId="3" xfId="1" applyNumberFormat="1" applyFont="1" applyBorder="1" applyAlignment="1">
      <alignment vertical="center"/>
    </xf>
    <xf numFmtId="1" fontId="2" fillId="0" borderId="3" xfId="2" applyNumberFormat="1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left" vertical="center" wrapText="1"/>
    </xf>
    <xf numFmtId="166" fontId="2" fillId="2" borderId="3" xfId="0" applyNumberFormat="1" applyFont="1" applyFill="1" applyBorder="1" applyAlignment="1">
      <alignment horizontal="left" vertical="center" wrapText="1"/>
    </xf>
    <xf numFmtId="165" fontId="2" fillId="2" borderId="3" xfId="1" applyNumberFormat="1" applyFont="1" applyFill="1" applyBorder="1" applyAlignment="1">
      <alignment horizontal="left" vertical="center" wrapText="1"/>
    </xf>
    <xf numFmtId="0" fontId="6" fillId="0" borderId="3" xfId="3" applyFont="1" applyBorder="1" applyAlignment="1">
      <alignment horizontal="left" vertical="center" wrapText="1"/>
    </xf>
    <xf numFmtId="43" fontId="7" fillId="0" borderId="3" xfId="1" applyFont="1" applyFill="1" applyBorder="1" applyAlignment="1">
      <alignment horizontal="center" vertical="center" wrapText="1"/>
    </xf>
    <xf numFmtId="43" fontId="5" fillId="0" borderId="3" xfId="1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43" fontId="8" fillId="0" borderId="3" xfId="1" applyFont="1" applyBorder="1" applyAlignment="1">
      <alignment horizontal="center" vertical="center"/>
    </xf>
    <xf numFmtId="43" fontId="7" fillId="3" borderId="3" xfId="1" applyFont="1" applyFill="1" applyBorder="1" applyAlignment="1">
      <alignment horizontal="center" vertical="center" wrapText="1"/>
    </xf>
    <xf numFmtId="43" fontId="5" fillId="3" borderId="3" xfId="1" applyFont="1" applyFill="1" applyBorder="1" applyAlignment="1">
      <alignment vertical="center"/>
    </xf>
    <xf numFmtId="43" fontId="3" fillId="0" borderId="3" xfId="1" applyFont="1" applyBorder="1"/>
    <xf numFmtId="0" fontId="5" fillId="0" borderId="3" xfId="0" applyFont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43" fontId="5" fillId="4" borderId="3" xfId="1" applyFont="1" applyFill="1" applyBorder="1" applyAlignment="1">
      <alignment vertical="center"/>
    </xf>
    <xf numFmtId="43" fontId="5" fillId="4" borderId="3" xfId="1" applyFont="1" applyFill="1" applyBorder="1" applyAlignment="1">
      <alignment horizontal="right" vertical="center"/>
    </xf>
    <xf numFmtId="43" fontId="3" fillId="4" borderId="3" xfId="1" applyFont="1" applyFill="1" applyBorder="1" applyAlignment="1">
      <alignment horizontal="center" vertical="center"/>
    </xf>
    <xf numFmtId="43" fontId="5" fillId="5" borderId="3" xfId="1" applyFont="1" applyFill="1" applyBorder="1" applyAlignment="1">
      <alignment vertical="center"/>
    </xf>
    <xf numFmtId="43" fontId="5" fillId="5" borderId="3" xfId="1" applyFont="1" applyFill="1" applyBorder="1" applyAlignment="1">
      <alignment horizontal="right" vertical="center"/>
    </xf>
    <xf numFmtId="43" fontId="3" fillId="5" borderId="3" xfId="1" applyFont="1" applyFill="1" applyBorder="1" applyAlignment="1">
      <alignment horizontal="center" vertical="center"/>
    </xf>
    <xf numFmtId="164" fontId="0" fillId="0" borderId="0" xfId="0" applyNumberFormat="1"/>
    <xf numFmtId="0" fontId="5" fillId="0" borderId="3" xfId="0" applyFont="1" applyBorder="1"/>
    <xf numFmtId="0" fontId="3" fillId="0" borderId="3" xfId="0" applyFont="1" applyBorder="1"/>
    <xf numFmtId="43" fontId="3" fillId="4" borderId="3" xfId="1" applyFont="1" applyFill="1" applyBorder="1"/>
    <xf numFmtId="43" fontId="3" fillId="5" borderId="3" xfId="1" applyFont="1" applyFill="1" applyBorder="1"/>
    <xf numFmtId="0" fontId="5" fillId="0" borderId="0" xfId="0" applyFont="1"/>
    <xf numFmtId="0" fontId="2" fillId="0" borderId="3" xfId="3" applyFont="1" applyBorder="1" applyAlignment="1">
      <alignment horizontal="left" vertical="center" wrapText="1"/>
    </xf>
    <xf numFmtId="43" fontId="10" fillId="0" borderId="3" xfId="1" applyFont="1" applyBorder="1" applyAlignment="1">
      <alignment vertical="center"/>
    </xf>
    <xf numFmtId="43" fontId="9" fillId="3" borderId="3" xfId="1" applyFont="1" applyFill="1" applyBorder="1" applyAlignment="1">
      <alignment horizontal="center" vertical="center" wrapText="1"/>
    </xf>
    <xf numFmtId="49" fontId="9" fillId="5" borderId="3" xfId="0" applyNumberFormat="1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vertical="center" wrapText="1"/>
    </xf>
    <xf numFmtId="0" fontId="10" fillId="5" borderId="3" xfId="0" applyFont="1" applyFill="1" applyBorder="1" applyAlignment="1">
      <alignment horizontal="center" vertical="center"/>
    </xf>
    <xf numFmtId="43" fontId="7" fillId="5" borderId="3" xfId="1" applyFont="1" applyFill="1" applyBorder="1" applyAlignment="1">
      <alignment horizontal="center" vertical="center" wrapText="1"/>
    </xf>
    <xf numFmtId="43" fontId="10" fillId="5" borderId="3" xfId="1" applyFont="1" applyFill="1" applyBorder="1" applyAlignment="1">
      <alignment vertical="center"/>
    </xf>
    <xf numFmtId="43" fontId="5" fillId="5" borderId="3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12" fillId="0" borderId="3" xfId="1" applyFont="1" applyBorder="1" applyAlignment="1">
      <alignment horizontal="center" vertical="center"/>
    </xf>
    <xf numFmtId="43" fontId="3" fillId="0" borderId="3" xfId="1" applyFont="1" applyBorder="1" applyAlignment="1">
      <alignment vertical="center"/>
    </xf>
    <xf numFmtId="43" fontId="12" fillId="3" borderId="3" xfId="1" applyFont="1" applyFill="1" applyBorder="1" applyAlignment="1">
      <alignment horizontal="center" vertical="center" wrapText="1"/>
    </xf>
    <xf numFmtId="43" fontId="3" fillId="3" borderId="3" xfId="1" applyFont="1" applyFill="1" applyBorder="1" applyAlignment="1">
      <alignment vertical="center"/>
    </xf>
    <xf numFmtId="43" fontId="3" fillId="3" borderId="3" xfId="1" applyFont="1" applyFill="1" applyBorder="1" applyAlignment="1">
      <alignment horizontal="center" vertical="center" wrapText="1"/>
    </xf>
    <xf numFmtId="0" fontId="11" fillId="0" borderId="0" xfId="0" applyFont="1"/>
    <xf numFmtId="49" fontId="6" fillId="3" borderId="3" xfId="0" applyNumberFormat="1" applyFont="1" applyFill="1" applyBorder="1" applyAlignment="1">
      <alignment horizontal="center" vertical="center" wrapText="1"/>
    </xf>
    <xf numFmtId="0" fontId="13" fillId="0" borderId="3" xfId="3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2" fillId="0" borderId="3" xfId="2" applyFont="1" applyBorder="1" applyAlignment="1">
      <alignment horizontal="right" vertical="center"/>
    </xf>
    <xf numFmtId="1" fontId="13" fillId="0" borderId="3" xfId="0" applyNumberFormat="1" applyFont="1" applyBorder="1" applyAlignment="1">
      <alignment horizontal="right" vertical="center" wrapText="1"/>
    </xf>
    <xf numFmtId="1" fontId="6" fillId="0" borderId="3" xfId="0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1" fontId="2" fillId="0" borderId="3" xfId="0" applyNumberFormat="1" applyFont="1" applyBorder="1" applyAlignment="1">
      <alignment horizontal="right" vertical="center" wrapText="1"/>
    </xf>
    <xf numFmtId="43" fontId="15" fillId="0" borderId="3" xfId="1" applyFont="1" applyBorder="1" applyAlignment="1">
      <alignment horizontal="center" vertical="center"/>
    </xf>
    <xf numFmtId="0" fontId="14" fillId="0" borderId="0" xfId="0" applyFont="1"/>
    <xf numFmtId="1" fontId="16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9" fillId="5" borderId="3" xfId="3" applyFont="1" applyFill="1" applyBorder="1" applyAlignment="1">
      <alignment horizontal="left" vertical="center" wrapText="1"/>
    </xf>
    <xf numFmtId="0" fontId="9" fillId="5" borderId="3" xfId="0" applyFont="1" applyFill="1" applyBorder="1" applyAlignment="1">
      <alignment horizontal="center" vertical="center" wrapText="1"/>
    </xf>
    <xf numFmtId="1" fontId="9" fillId="5" borderId="3" xfId="0" applyNumberFormat="1" applyFont="1" applyFill="1" applyBorder="1" applyAlignment="1">
      <alignment horizontal="right" vertical="center" wrapText="1"/>
    </xf>
    <xf numFmtId="43" fontId="18" fillId="5" borderId="3" xfId="1" applyFont="1" applyFill="1" applyBorder="1" applyAlignment="1">
      <alignment horizontal="center" vertical="center"/>
    </xf>
    <xf numFmtId="43" fontId="18" fillId="5" borderId="3" xfId="1" applyFont="1" applyFill="1" applyBorder="1" applyAlignment="1">
      <alignment horizontal="center" vertical="center" wrapText="1"/>
    </xf>
    <xf numFmtId="43" fontId="10" fillId="5" borderId="3" xfId="1" applyFont="1" applyFill="1" applyBorder="1" applyAlignment="1">
      <alignment horizontal="center" vertical="center" wrapText="1"/>
    </xf>
    <xf numFmtId="0" fontId="19" fillId="0" borderId="0" xfId="0" applyFont="1"/>
    <xf numFmtId="43" fontId="10" fillId="0" borderId="0" xfId="1" applyFont="1" applyBorder="1" applyAlignment="1">
      <alignment vertical="center"/>
    </xf>
    <xf numFmtId="49" fontId="6" fillId="5" borderId="7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Fill="1" applyBorder="1" applyAlignment="1">
      <alignment horizontal="right" vertical="center"/>
    </xf>
    <xf numFmtId="43" fontId="5" fillId="0" borderId="3" xfId="1" applyFont="1" applyFill="1" applyBorder="1" applyAlignment="1">
      <alignment vertical="center"/>
    </xf>
    <xf numFmtId="43" fontId="5" fillId="0" borderId="3" xfId="1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 wrapText="1"/>
    </xf>
    <xf numFmtId="0" fontId="10" fillId="5" borderId="0" xfId="0" applyFont="1" applyFill="1"/>
    <xf numFmtId="0" fontId="6" fillId="6" borderId="3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vertical="center" wrapText="1"/>
    </xf>
    <xf numFmtId="0" fontId="5" fillId="6" borderId="3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67" fontId="0" fillId="0" borderId="0" xfId="0" applyNumberFormat="1" applyAlignment="1">
      <alignment horizontal="right" vertical="center" wrapText="1"/>
    </xf>
    <xf numFmtId="165" fontId="0" fillId="0" borderId="0" xfId="1" applyNumberFormat="1" applyFont="1" applyAlignment="1">
      <alignment wrapText="1"/>
    </xf>
    <xf numFmtId="165" fontId="3" fillId="0" borderId="3" xfId="1" applyNumberFormat="1" applyFont="1" applyBorder="1" applyAlignment="1">
      <alignment vertical="center" wrapText="1"/>
    </xf>
    <xf numFmtId="1" fontId="2" fillId="0" borderId="3" xfId="2" applyNumberFormat="1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wrapText="1"/>
    </xf>
    <xf numFmtId="43" fontId="5" fillId="0" borderId="3" xfId="1" applyFont="1" applyBorder="1" applyAlignment="1">
      <alignment vertical="center" wrapText="1"/>
    </xf>
    <xf numFmtId="43" fontId="5" fillId="3" borderId="3" xfId="1" applyFont="1" applyFill="1" applyBorder="1" applyAlignment="1">
      <alignment vertical="center" wrapText="1"/>
    </xf>
    <xf numFmtId="0" fontId="5" fillId="6" borderId="3" xfId="0" applyFont="1" applyFill="1" applyBorder="1" applyAlignment="1">
      <alignment horizontal="center" vertical="center" wrapText="1"/>
    </xf>
    <xf numFmtId="43" fontId="5" fillId="6" borderId="3" xfId="1" applyFont="1" applyFill="1" applyBorder="1" applyAlignment="1">
      <alignment vertical="center" wrapText="1"/>
    </xf>
    <xf numFmtId="43" fontId="6" fillId="6" borderId="3" xfId="1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3" fontId="5" fillId="0" borderId="1" xfId="1" applyFont="1" applyBorder="1" applyAlignment="1">
      <alignment vertical="center" wrapText="1"/>
    </xf>
    <xf numFmtId="43" fontId="6" fillId="6" borderId="3" xfId="5" applyFont="1" applyFill="1" applyBorder="1" applyAlignment="1">
      <alignment vertical="center" wrapText="1"/>
    </xf>
    <xf numFmtId="43" fontId="6" fillId="6" borderId="9" xfId="5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43" fontId="3" fillId="0" borderId="3" xfId="1" applyFont="1" applyBorder="1" applyAlignment="1">
      <alignment vertical="center" wrapText="1"/>
    </xf>
    <xf numFmtId="165" fontId="0" fillId="0" borderId="0" xfId="1" applyNumberFormat="1" applyFont="1" applyAlignment="1">
      <alignment vertical="center" wrapText="1"/>
    </xf>
    <xf numFmtId="49" fontId="6" fillId="3" borderId="3" xfId="0" applyNumberFormat="1" applyFont="1" applyFill="1" applyBorder="1" applyAlignment="1">
      <alignment vertical="center" wrapText="1"/>
    </xf>
    <xf numFmtId="0" fontId="6" fillId="0" borderId="3" xfId="3" applyFont="1" applyBorder="1" applyAlignment="1">
      <alignment vertical="center" wrapText="1"/>
    </xf>
    <xf numFmtId="167" fontId="6" fillId="0" borderId="3" xfId="0" applyNumberFormat="1" applyFont="1" applyBorder="1" applyAlignment="1">
      <alignment vertical="center" wrapText="1"/>
    </xf>
    <xf numFmtId="43" fontId="6" fillId="0" borderId="3" xfId="1" applyFont="1" applyFill="1" applyBorder="1" applyAlignment="1">
      <alignment vertical="center" wrapText="1"/>
    </xf>
    <xf numFmtId="43" fontId="7" fillId="0" borderId="3" xfId="1" applyFont="1" applyFill="1" applyBorder="1" applyAlignment="1">
      <alignment vertical="center" wrapText="1"/>
    </xf>
    <xf numFmtId="49" fontId="6" fillId="6" borderId="3" xfId="0" applyNumberFormat="1" applyFont="1" applyFill="1" applyBorder="1" applyAlignment="1">
      <alignment vertical="center" wrapText="1"/>
    </xf>
    <xf numFmtId="167" fontId="6" fillId="6" borderId="3" xfId="1" applyNumberFormat="1" applyFont="1" applyFill="1" applyBorder="1" applyAlignment="1">
      <alignment vertical="center" wrapText="1"/>
    </xf>
    <xf numFmtId="0" fontId="6" fillId="6" borderId="3" xfId="3" applyFont="1" applyFill="1" applyBorder="1" applyAlignment="1">
      <alignment vertical="center" wrapText="1"/>
    </xf>
    <xf numFmtId="167" fontId="6" fillId="6" borderId="3" xfId="0" applyNumberFormat="1" applyFont="1" applyFill="1" applyBorder="1" applyAlignment="1">
      <alignment vertical="center" wrapText="1"/>
    </xf>
    <xf numFmtId="4" fontId="6" fillId="0" borderId="3" xfId="0" applyNumberFormat="1" applyFont="1" applyBorder="1" applyAlignment="1">
      <alignment vertical="center" wrapText="1"/>
    </xf>
    <xf numFmtId="49" fontId="6" fillId="0" borderId="3" xfId="0" applyNumberFormat="1" applyFont="1" applyBorder="1" applyAlignment="1">
      <alignment vertical="center" wrapText="1"/>
    </xf>
    <xf numFmtId="167" fontId="6" fillId="0" borderId="3" xfId="1" applyNumberFormat="1" applyFont="1" applyFill="1" applyBorder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167" fontId="6" fillId="0" borderId="1" xfId="1" applyNumberFormat="1" applyFont="1" applyFill="1" applyBorder="1" applyAlignment="1">
      <alignment vertical="center" wrapText="1"/>
    </xf>
    <xf numFmtId="43" fontId="6" fillId="0" borderId="1" xfId="1" applyFont="1" applyFill="1" applyBorder="1" applyAlignment="1">
      <alignment vertical="center" wrapText="1"/>
    </xf>
    <xf numFmtId="0" fontId="6" fillId="0" borderId="3" xfId="4" applyFont="1" applyBorder="1" applyAlignment="1">
      <alignment vertical="center" wrapText="1"/>
    </xf>
    <xf numFmtId="2" fontId="6" fillId="0" borderId="3" xfId="0" applyNumberFormat="1" applyFont="1" applyBorder="1" applyAlignment="1">
      <alignment vertical="center" wrapText="1"/>
    </xf>
    <xf numFmtId="43" fontId="6" fillId="0" borderId="3" xfId="5" applyFont="1" applyFill="1" applyBorder="1" applyAlignment="1">
      <alignment vertical="center" wrapText="1"/>
    </xf>
    <xf numFmtId="0" fontId="6" fillId="6" borderId="3" xfId="4" applyFont="1" applyFill="1" applyBorder="1" applyAlignment="1">
      <alignment vertical="center" wrapText="1"/>
    </xf>
    <xf numFmtId="2" fontId="6" fillId="6" borderId="3" xfId="5" applyNumberFormat="1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167" fontId="6" fillId="3" borderId="3" xfId="0" applyNumberFormat="1" applyFont="1" applyFill="1" applyBorder="1" applyAlignment="1">
      <alignment vertical="center" wrapText="1"/>
    </xf>
    <xf numFmtId="167" fontId="6" fillId="3" borderId="3" xfId="1" applyNumberFormat="1" applyFont="1" applyFill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43" fontId="6" fillId="0" borderId="3" xfId="0" applyNumberFormat="1" applyFont="1" applyBorder="1" applyAlignment="1">
      <alignment vertical="center" wrapText="1"/>
    </xf>
    <xf numFmtId="43" fontId="6" fillId="6" borderId="3" xfId="1" applyNumberFormat="1" applyFont="1" applyFill="1" applyBorder="1" applyAlignment="1">
      <alignment vertical="center" wrapText="1"/>
    </xf>
    <xf numFmtId="165" fontId="6" fillId="0" borderId="3" xfId="0" applyNumberFormat="1" applyFont="1" applyBorder="1" applyAlignment="1">
      <alignment vertical="center" wrapText="1"/>
    </xf>
    <xf numFmtId="165" fontId="6" fillId="6" borderId="3" xfId="1" applyNumberFormat="1" applyFont="1" applyFill="1" applyBorder="1" applyAlignment="1">
      <alignment vertical="center" wrapText="1"/>
    </xf>
    <xf numFmtId="165" fontId="6" fillId="0" borderId="3" xfId="1" applyNumberFormat="1" applyFont="1" applyFill="1" applyBorder="1" applyAlignment="1">
      <alignment vertical="center" wrapText="1"/>
    </xf>
    <xf numFmtId="165" fontId="6" fillId="6" borderId="3" xfId="0" applyNumberFormat="1" applyFont="1" applyFill="1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43" fontId="6" fillId="3" borderId="3" xfId="1" applyFont="1" applyFill="1" applyBorder="1" applyAlignment="1">
      <alignment vertical="center" wrapText="1"/>
    </xf>
    <xf numFmtId="0" fontId="0" fillId="3" borderId="0" xfId="0" applyFill="1" applyAlignment="1">
      <alignment wrapText="1"/>
    </xf>
    <xf numFmtId="165" fontId="2" fillId="0" borderId="3" xfId="2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0" fontId="2" fillId="0" borderId="9" xfId="3" applyFont="1" applyBorder="1" applyAlignment="1">
      <alignment horizontal="right" vertical="center" wrapText="1"/>
    </xf>
    <xf numFmtId="0" fontId="2" fillId="0" borderId="10" xfId="3" applyFont="1" applyBorder="1" applyAlignment="1">
      <alignment horizontal="right" vertical="center" wrapText="1"/>
    </xf>
    <xf numFmtId="0" fontId="2" fillId="0" borderId="11" xfId="3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0" borderId="9" xfId="3" applyFont="1" applyBorder="1" applyAlignment="1">
      <alignment vertical="center" wrapText="1"/>
    </xf>
    <xf numFmtId="0" fontId="2" fillId="0" borderId="10" xfId="3" applyFont="1" applyBorder="1" applyAlignment="1">
      <alignment vertical="center" wrapText="1"/>
    </xf>
    <xf numFmtId="0" fontId="2" fillId="0" borderId="11" xfId="3" applyFont="1" applyBorder="1" applyAlignment="1">
      <alignment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167" fontId="2" fillId="0" borderId="3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16" fillId="6" borderId="3" xfId="0" applyFont="1" applyFill="1" applyBorder="1" applyAlignment="1">
      <alignment horizontal="center" vertical="center" wrapText="1"/>
    </xf>
    <xf numFmtId="167" fontId="16" fillId="6" borderId="3" xfId="0" applyNumberFormat="1" applyFont="1" applyFill="1" applyBorder="1" applyAlignment="1">
      <alignment vertical="center" wrapText="1"/>
    </xf>
    <xf numFmtId="43" fontId="16" fillId="6" borderId="3" xfId="1" applyFont="1" applyFill="1" applyBorder="1" applyAlignment="1">
      <alignment vertical="center" wrapText="1"/>
    </xf>
    <xf numFmtId="43" fontId="16" fillId="3" borderId="3" xfId="1" applyFont="1" applyFill="1" applyBorder="1" applyAlignment="1">
      <alignment vertical="center" wrapText="1"/>
    </xf>
    <xf numFmtId="0" fontId="16" fillId="6" borderId="3" xfId="3" applyFont="1" applyFill="1" applyBorder="1" applyAlignment="1">
      <alignment vertical="center" wrapText="1"/>
    </xf>
    <xf numFmtId="165" fontId="16" fillId="6" borderId="3" xfId="1" applyNumberFormat="1" applyFont="1" applyFill="1" applyBorder="1" applyAlignment="1">
      <alignment vertical="center" wrapText="1"/>
    </xf>
    <xf numFmtId="0" fontId="16" fillId="3" borderId="3" xfId="0" applyFont="1" applyFill="1" applyBorder="1" applyAlignment="1">
      <alignment horizontal="center" vertical="center" wrapText="1"/>
    </xf>
    <xf numFmtId="165" fontId="16" fillId="3" borderId="3" xfId="1" applyNumberFormat="1" applyFont="1" applyFill="1" applyBorder="1" applyAlignment="1">
      <alignment vertical="center" wrapText="1"/>
    </xf>
  </cellXfs>
  <cellStyles count="6">
    <cellStyle name="ЛокСмМТСН" xfId="2" xr:uid="{00000000-0005-0000-0000-000000000000}"/>
    <cellStyle name="Обычный" xfId="0" builtinId="0"/>
    <cellStyle name="Обычный 2" xfId="3" xr:uid="{00000000-0005-0000-0000-000002000000}"/>
    <cellStyle name="Обычный 2 2" xfId="4" xr:uid="{63B22A4B-6FC3-4E4C-BE74-95AB3F2F4EBE}"/>
    <cellStyle name="Финансовый" xfId="1" builtinId="3"/>
    <cellStyle name="Финансовый 5" xfId="5" xr:uid="{88E2AEB9-6685-4CE9-9549-6EE563CC30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view="pageBreakPreview" zoomScaleNormal="100" zoomScaleSheetLayoutView="100" workbookViewId="0">
      <selection activeCell="E5" sqref="E5"/>
    </sheetView>
  </sheetViews>
  <sheetFormatPr defaultRowHeight="14.4" x14ac:dyDescent="0.3"/>
  <cols>
    <col min="1" max="1" width="6.5546875" customWidth="1"/>
    <col min="2" max="2" width="30.6640625" customWidth="1"/>
    <col min="3" max="3" width="17.5546875" customWidth="1"/>
    <col min="4" max="4" width="18.6640625" customWidth="1"/>
    <col min="5" max="5" width="20.109375" customWidth="1"/>
    <col min="6" max="7" width="16.5546875" customWidth="1"/>
    <col min="8" max="8" width="17.109375" customWidth="1"/>
    <col min="9" max="9" width="16.5546875" bestFit="1" customWidth="1"/>
    <col min="10" max="11" width="14.5546875" bestFit="1" customWidth="1"/>
  </cols>
  <sheetData>
    <row r="1" spans="1:9" x14ac:dyDescent="0.3">
      <c r="A1" s="144" t="s">
        <v>0</v>
      </c>
      <c r="B1" s="144" t="s">
        <v>16</v>
      </c>
      <c r="C1" s="145" t="s">
        <v>17</v>
      </c>
      <c r="D1" s="145"/>
      <c r="E1" s="145"/>
      <c r="F1" s="146" t="s">
        <v>18</v>
      </c>
      <c r="G1" s="146"/>
      <c r="H1" s="146"/>
    </row>
    <row r="2" spans="1:9" ht="27.6" x14ac:dyDescent="0.3">
      <c r="A2" s="144"/>
      <c r="B2" s="144"/>
      <c r="C2" s="21" t="s">
        <v>19</v>
      </c>
      <c r="D2" s="22" t="s">
        <v>20</v>
      </c>
      <c r="E2" s="22" t="s">
        <v>21</v>
      </c>
      <c r="F2" s="23" t="s">
        <v>19</v>
      </c>
      <c r="G2" s="24" t="s">
        <v>20</v>
      </c>
      <c r="H2" s="24" t="s">
        <v>21</v>
      </c>
    </row>
    <row r="3" spans="1:9" x14ac:dyDescent="0.3">
      <c r="A3" s="18">
        <v>1</v>
      </c>
      <c r="B3" s="25" t="s">
        <v>23</v>
      </c>
      <c r="C3" s="26" t="e">
        <f>'СМР+мат пред '!#REF!</f>
        <v>#REF!</v>
      </c>
      <c r="D3" s="27" t="e">
        <f>'СМР+мат пред '!#REF!</f>
        <v>#REF!</v>
      </c>
      <c r="E3" s="28" t="e">
        <f t="shared" ref="E3" si="0">C3+D3</f>
        <v>#REF!</v>
      </c>
      <c r="F3" s="29" t="e">
        <f>'СМР+мат пред '!#REF!</f>
        <v>#REF!</v>
      </c>
      <c r="G3" s="30" t="e">
        <f>'СМР+мат пред '!#REF!</f>
        <v>#REF!</v>
      </c>
      <c r="H3" s="31" t="e">
        <f t="shared" ref="H3" si="1">F3+G3</f>
        <v>#REF!</v>
      </c>
      <c r="I3" s="32"/>
    </row>
    <row r="4" spans="1:9" x14ac:dyDescent="0.3">
      <c r="A4" s="18">
        <v>2</v>
      </c>
      <c r="B4" s="25" t="s">
        <v>13</v>
      </c>
      <c r="C4" s="26"/>
      <c r="D4" s="27"/>
      <c r="E4" s="28" t="e">
        <f>(C3+D3)*0.06</f>
        <v>#REF!</v>
      </c>
      <c r="F4" s="29"/>
      <c r="G4" s="30"/>
      <c r="H4" s="31" t="e">
        <f>(F3+G3)*0.06</f>
        <v>#REF!</v>
      </c>
      <c r="I4" s="32"/>
    </row>
    <row r="5" spans="1:9" x14ac:dyDescent="0.3">
      <c r="A5" s="33"/>
      <c r="B5" s="34" t="s">
        <v>22</v>
      </c>
      <c r="C5" s="35" t="e">
        <f>SUM(C3:C3)</f>
        <v>#REF!</v>
      </c>
      <c r="D5" s="35" t="e">
        <f>SUM(D3:D3)</f>
        <v>#REF!</v>
      </c>
      <c r="E5" s="35" t="e">
        <f>SUM(E3:E4)</f>
        <v>#REF!</v>
      </c>
      <c r="F5" s="36" t="e">
        <f>SUM(F3:F3)</f>
        <v>#REF!</v>
      </c>
      <c r="G5" s="36" t="e">
        <f>SUM(G3:G3)</f>
        <v>#REF!</v>
      </c>
      <c r="H5" s="36" t="e">
        <f>SUM(H3:H4)</f>
        <v>#REF!</v>
      </c>
      <c r="I5" s="32"/>
    </row>
    <row r="6" spans="1:9" x14ac:dyDescent="0.3">
      <c r="A6" s="37"/>
      <c r="B6" s="37"/>
      <c r="C6" s="37"/>
      <c r="D6" s="37"/>
      <c r="E6" s="37"/>
      <c r="H6">
        <v>0</v>
      </c>
      <c r="I6" s="32"/>
    </row>
    <row r="7" spans="1:9" x14ac:dyDescent="0.3">
      <c r="A7" s="37"/>
      <c r="B7" s="37"/>
      <c r="C7" s="37"/>
      <c r="D7" s="37"/>
      <c r="E7" s="37"/>
    </row>
    <row r="8" spans="1:9" x14ac:dyDescent="0.3">
      <c r="A8" s="37"/>
      <c r="B8" s="37"/>
      <c r="C8" s="37"/>
      <c r="D8" s="37"/>
      <c r="E8" s="37"/>
    </row>
    <row r="9" spans="1:9" x14ac:dyDescent="0.3">
      <c r="A9" s="37"/>
      <c r="B9" s="37"/>
      <c r="C9" s="37"/>
      <c r="D9" s="37"/>
      <c r="E9" s="37"/>
    </row>
    <row r="10" spans="1:9" x14ac:dyDescent="0.3">
      <c r="A10" s="37"/>
      <c r="B10" s="37"/>
      <c r="C10" s="37"/>
      <c r="D10" s="37"/>
      <c r="E10" s="37"/>
    </row>
    <row r="11" spans="1:9" x14ac:dyDescent="0.3">
      <c r="A11" s="37"/>
      <c r="B11" s="37"/>
      <c r="C11" s="37"/>
      <c r="D11" s="37"/>
      <c r="E11" s="37"/>
    </row>
    <row r="12" spans="1:9" x14ac:dyDescent="0.3">
      <c r="A12" s="37"/>
      <c r="B12" s="37"/>
      <c r="C12" s="37"/>
      <c r="D12" s="37"/>
      <c r="E12" s="37"/>
    </row>
    <row r="13" spans="1:9" x14ac:dyDescent="0.3">
      <c r="A13" s="37"/>
      <c r="B13" s="37"/>
      <c r="C13" s="37"/>
      <c r="D13" s="37"/>
      <c r="E13" s="37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23"/>
  <sheetViews>
    <sheetView view="pageBreakPreview" topLeftCell="A10" zoomScale="80" zoomScaleNormal="100" zoomScaleSheetLayoutView="80" workbookViewId="0">
      <selection activeCell="B30" sqref="B30"/>
    </sheetView>
  </sheetViews>
  <sheetFormatPr defaultColWidth="8.88671875" defaultRowHeight="14.4" x14ac:dyDescent="0.3"/>
  <cols>
    <col min="2" max="2" width="65.109375" customWidth="1"/>
    <col min="3" max="3" width="9.33203125" style="63" customWidth="1"/>
    <col min="4" max="4" width="10.109375" style="62" bestFit="1" customWidth="1"/>
    <col min="5" max="5" width="15.109375" customWidth="1"/>
    <col min="6" max="6" width="16" customWidth="1"/>
    <col min="7" max="7" width="17.109375" style="1" customWidth="1"/>
    <col min="8" max="8" width="16.109375" style="1" customWidth="1"/>
    <col min="9" max="12" width="16.109375" customWidth="1"/>
    <col min="13" max="13" width="12.33203125" customWidth="1"/>
  </cols>
  <sheetData>
    <row r="1" spans="1:12" ht="14.4" customHeight="1" x14ac:dyDescent="0.3">
      <c r="A1" s="155" t="s">
        <v>0</v>
      </c>
      <c r="B1" s="158" t="s">
        <v>1</v>
      </c>
      <c r="C1" s="147" t="s">
        <v>2</v>
      </c>
      <c r="D1" s="161" t="s">
        <v>3</v>
      </c>
      <c r="E1" s="148" t="s">
        <v>14</v>
      </c>
      <c r="F1" s="149"/>
      <c r="G1" s="149"/>
      <c r="H1" s="149"/>
      <c r="I1" s="149"/>
      <c r="J1" s="149"/>
      <c r="K1" s="149"/>
      <c r="L1" s="149"/>
    </row>
    <row r="2" spans="1:12" ht="14.4" customHeight="1" x14ac:dyDescent="0.3">
      <c r="A2" s="156"/>
      <c r="B2" s="159"/>
      <c r="C2" s="147"/>
      <c r="D2" s="161"/>
      <c r="E2" s="150"/>
      <c r="F2" s="151"/>
      <c r="G2" s="151"/>
      <c r="H2" s="151"/>
      <c r="I2" s="151"/>
      <c r="J2" s="151"/>
      <c r="K2" s="151"/>
      <c r="L2" s="151"/>
    </row>
    <row r="3" spans="1:12" ht="27.75" customHeight="1" x14ac:dyDescent="0.3">
      <c r="A3" s="156"/>
      <c r="B3" s="159"/>
      <c r="C3" s="147"/>
      <c r="D3" s="161"/>
      <c r="E3" s="147" t="s">
        <v>25</v>
      </c>
      <c r="F3" s="147"/>
      <c r="G3" s="147"/>
      <c r="H3" s="147" t="s">
        <v>26</v>
      </c>
      <c r="I3" s="147"/>
      <c r="J3" s="147"/>
      <c r="K3" s="144" t="s">
        <v>36</v>
      </c>
      <c r="L3" s="144"/>
    </row>
    <row r="4" spans="1:12" ht="56.1" customHeight="1" x14ac:dyDescent="0.3">
      <c r="A4" s="157"/>
      <c r="B4" s="160"/>
      <c r="C4" s="147"/>
      <c r="D4" s="161"/>
      <c r="E4" s="2" t="s">
        <v>4</v>
      </c>
      <c r="F4" s="2" t="s">
        <v>5</v>
      </c>
      <c r="G4" s="3" t="s">
        <v>6</v>
      </c>
      <c r="H4" s="2" t="s">
        <v>4</v>
      </c>
      <c r="I4" s="2" t="s">
        <v>5</v>
      </c>
      <c r="J4" s="3" t="s">
        <v>6</v>
      </c>
      <c r="K4" s="2" t="s">
        <v>27</v>
      </c>
      <c r="L4" s="2" t="s">
        <v>18</v>
      </c>
    </row>
    <row r="5" spans="1:12" x14ac:dyDescent="0.3">
      <c r="A5" s="4">
        <v>1</v>
      </c>
      <c r="B5" s="5">
        <v>2</v>
      </c>
      <c r="C5" s="5">
        <v>3</v>
      </c>
      <c r="D5" s="58">
        <v>4</v>
      </c>
      <c r="E5" s="5">
        <v>5</v>
      </c>
      <c r="F5" s="5">
        <v>6</v>
      </c>
      <c r="G5" s="5">
        <v>7</v>
      </c>
      <c r="H5"/>
    </row>
    <row r="6" spans="1:12" x14ac:dyDescent="0.3">
      <c r="A6" s="6"/>
      <c r="B6" s="162" t="s">
        <v>230</v>
      </c>
      <c r="C6" s="163"/>
      <c r="D6" s="163"/>
      <c r="E6" s="7"/>
      <c r="F6" s="8"/>
      <c r="G6" s="9"/>
      <c r="H6" s="9"/>
      <c r="I6" s="9"/>
      <c r="J6" s="9"/>
      <c r="K6" s="9"/>
      <c r="L6" s="9"/>
    </row>
    <row r="7" spans="1:12" ht="18" customHeight="1" x14ac:dyDescent="0.3">
      <c r="A7" s="47">
        <v>1</v>
      </c>
      <c r="B7" s="56" t="s">
        <v>85</v>
      </c>
      <c r="C7" s="57"/>
      <c r="D7" s="59"/>
      <c r="E7" s="49"/>
      <c r="F7" s="50"/>
      <c r="G7" s="50"/>
      <c r="H7" s="51"/>
      <c r="I7" s="52"/>
      <c r="J7" s="52"/>
      <c r="K7" s="53"/>
      <c r="L7" s="50"/>
    </row>
    <row r="8" spans="1:12" ht="18" customHeight="1" x14ac:dyDescent="0.3">
      <c r="A8" s="55" t="s">
        <v>41</v>
      </c>
      <c r="B8" s="10" t="s">
        <v>83</v>
      </c>
      <c r="C8" s="13" t="s">
        <v>10</v>
      </c>
      <c r="D8" s="60">
        <v>13</v>
      </c>
      <c r="E8" s="14"/>
      <c r="F8" s="12">
        <f t="shared" ref="F8" si="0">ROUND(E8*D8,2)</f>
        <v>0</v>
      </c>
      <c r="G8" s="12">
        <f t="shared" ref="G8" si="1">ROUND(F8*1.2,2)</f>
        <v>0</v>
      </c>
      <c r="H8" s="15"/>
      <c r="I8" s="16"/>
      <c r="J8" s="16"/>
      <c r="K8" s="19">
        <f t="shared" ref="K8" si="2">F8+I8</f>
        <v>0</v>
      </c>
      <c r="L8" s="12">
        <f t="shared" ref="L8" si="3">G8+J8</f>
        <v>0</v>
      </c>
    </row>
    <row r="9" spans="1:12" ht="18" customHeight="1" x14ac:dyDescent="0.3">
      <c r="A9" s="55" t="s">
        <v>59</v>
      </c>
      <c r="B9" s="10" t="s">
        <v>142</v>
      </c>
      <c r="C9" s="13"/>
      <c r="D9" s="60"/>
      <c r="E9" s="14"/>
      <c r="F9" s="12">
        <f t="shared" ref="F9" si="4">ROUND(E9*D9,2)</f>
        <v>0</v>
      </c>
      <c r="G9" s="12">
        <f t="shared" ref="G9" si="5">ROUND(F9*1.2,2)</f>
        <v>0</v>
      </c>
      <c r="H9" s="15"/>
      <c r="I9" s="16"/>
      <c r="J9" s="16"/>
      <c r="K9" s="19">
        <f t="shared" ref="K9" si="6">F9+I9</f>
        <v>0</v>
      </c>
      <c r="L9" s="12">
        <f t="shared" ref="L9" si="7">G9+J9</f>
        <v>0</v>
      </c>
    </row>
    <row r="10" spans="1:12" ht="18" customHeight="1" x14ac:dyDescent="0.3">
      <c r="A10" s="55" t="s">
        <v>181</v>
      </c>
      <c r="B10" s="10" t="s">
        <v>84</v>
      </c>
      <c r="C10" s="13" t="s">
        <v>10</v>
      </c>
      <c r="D10" s="83">
        <v>13</v>
      </c>
      <c r="E10" s="14"/>
      <c r="F10" s="12">
        <f t="shared" ref="F10" si="8">ROUND(E10*D10,2)</f>
        <v>0</v>
      </c>
      <c r="G10" s="12">
        <f t="shared" ref="G10" si="9">ROUND(F10*1.2,2)</f>
        <v>0</v>
      </c>
      <c r="H10" s="15"/>
      <c r="I10" s="16"/>
      <c r="J10" s="16"/>
      <c r="K10" s="19">
        <f t="shared" ref="K10" si="10">F10+I10</f>
        <v>0</v>
      </c>
      <c r="L10" s="12">
        <f t="shared" ref="L10" si="11">G10+J10</f>
        <v>0</v>
      </c>
    </row>
    <row r="11" spans="1:12" ht="18" customHeight="1" x14ac:dyDescent="0.3">
      <c r="A11" s="41" t="s">
        <v>182</v>
      </c>
      <c r="B11" s="42" t="s">
        <v>58</v>
      </c>
      <c r="C11" s="43" t="s">
        <v>10</v>
      </c>
      <c r="D11" s="84">
        <v>13</v>
      </c>
      <c r="E11" s="44"/>
      <c r="F11" s="29"/>
      <c r="G11" s="29"/>
      <c r="H11" s="45"/>
      <c r="I11" s="45">
        <f t="shared" ref="I11" si="12">ROUND(H11*D11,2)</f>
        <v>0</v>
      </c>
      <c r="J11" s="45">
        <f t="shared" ref="J11" si="13">ROUND(I11*1.2,2)</f>
        <v>0</v>
      </c>
      <c r="K11" s="46">
        <f t="shared" ref="K11" si="14">F11+I11</f>
        <v>0</v>
      </c>
      <c r="L11" s="29">
        <f t="shared" ref="L11" si="15">G11+J11</f>
        <v>0</v>
      </c>
    </row>
    <row r="12" spans="1:12" ht="18" customHeight="1" x14ac:dyDescent="0.3">
      <c r="A12" s="41" t="s">
        <v>183</v>
      </c>
      <c r="B12" s="42" t="s">
        <v>174</v>
      </c>
      <c r="C12" s="43" t="s">
        <v>10</v>
      </c>
      <c r="D12" s="84">
        <v>13</v>
      </c>
      <c r="E12" s="44"/>
      <c r="F12" s="29"/>
      <c r="G12" s="29"/>
      <c r="H12" s="45"/>
      <c r="I12" s="45">
        <f t="shared" ref="I12" si="16">ROUND(H12*D12,2)</f>
        <v>0</v>
      </c>
      <c r="J12" s="45">
        <f t="shared" ref="J12" si="17">ROUND(I12*1.2,2)</f>
        <v>0</v>
      </c>
      <c r="K12" s="46">
        <f t="shared" ref="K12:K15" si="18">F12+I12</f>
        <v>0</v>
      </c>
      <c r="L12" s="29">
        <f t="shared" ref="L12:L15" si="19">G12+J12</f>
        <v>0</v>
      </c>
    </row>
    <row r="13" spans="1:12" s="54" customFormat="1" ht="18" customHeight="1" x14ac:dyDescent="0.3">
      <c r="A13" s="47">
        <v>2</v>
      </c>
      <c r="B13" s="56" t="s">
        <v>88</v>
      </c>
      <c r="C13" s="57"/>
      <c r="D13" s="59"/>
      <c r="E13" s="49"/>
      <c r="F13" s="50"/>
      <c r="G13" s="50"/>
      <c r="H13" s="51"/>
      <c r="I13" s="52"/>
      <c r="J13" s="52"/>
      <c r="K13" s="53"/>
      <c r="L13" s="50"/>
    </row>
    <row r="14" spans="1:12" ht="31.5" customHeight="1" x14ac:dyDescent="0.3">
      <c r="A14" s="55" t="s">
        <v>44</v>
      </c>
      <c r="B14" s="10" t="s">
        <v>86</v>
      </c>
      <c r="C14" s="13" t="s">
        <v>24</v>
      </c>
      <c r="D14" s="60">
        <v>692</v>
      </c>
      <c r="E14" s="11"/>
      <c r="F14" s="12">
        <f t="shared" ref="F14:F15" si="20">ROUND(E14*D14,2)</f>
        <v>0</v>
      </c>
      <c r="G14" s="12">
        <f t="shared" ref="G14:G15" si="21">ROUND(F14*1.2,2)</f>
        <v>0</v>
      </c>
      <c r="H14" s="15"/>
      <c r="I14" s="16"/>
      <c r="J14" s="16"/>
      <c r="K14" s="19">
        <f t="shared" si="18"/>
        <v>0</v>
      </c>
      <c r="L14" s="12">
        <f t="shared" si="19"/>
        <v>0</v>
      </c>
    </row>
    <row r="15" spans="1:12" ht="16.5" customHeight="1" x14ac:dyDescent="0.3">
      <c r="A15" s="55" t="s">
        <v>45</v>
      </c>
      <c r="B15" s="10" t="s">
        <v>142</v>
      </c>
      <c r="C15" s="13"/>
      <c r="D15" s="60"/>
      <c r="E15" s="11"/>
      <c r="F15" s="12">
        <f t="shared" si="20"/>
        <v>0</v>
      </c>
      <c r="G15" s="12">
        <f t="shared" si="21"/>
        <v>0</v>
      </c>
      <c r="H15" s="15"/>
      <c r="I15" s="16"/>
      <c r="J15" s="16"/>
      <c r="K15" s="19">
        <f t="shared" si="18"/>
        <v>0</v>
      </c>
      <c r="L15" s="12">
        <f t="shared" si="19"/>
        <v>0</v>
      </c>
    </row>
    <row r="16" spans="1:12" ht="31.5" customHeight="1" x14ac:dyDescent="0.3">
      <c r="A16" s="55" t="s">
        <v>184</v>
      </c>
      <c r="B16" s="10" t="s">
        <v>87</v>
      </c>
      <c r="C16" s="13" t="s">
        <v>24</v>
      </c>
      <c r="D16" s="60">
        <v>692</v>
      </c>
      <c r="E16" s="11"/>
      <c r="F16" s="12">
        <f t="shared" ref="F16:F57" si="22">ROUND(E16*D16,2)</f>
        <v>0</v>
      </c>
      <c r="G16" s="12">
        <f t="shared" ref="G16:G57" si="23">ROUND(F16*1.2,2)</f>
        <v>0</v>
      </c>
      <c r="H16" s="15"/>
      <c r="I16" s="16"/>
      <c r="J16" s="16"/>
      <c r="K16" s="19">
        <f t="shared" ref="K16:K71" si="24">F16+I16</f>
        <v>0</v>
      </c>
      <c r="L16" s="12">
        <f t="shared" ref="L16:L71" si="25">G16+J16</f>
        <v>0</v>
      </c>
    </row>
    <row r="17" spans="1:13" ht="18" customHeight="1" x14ac:dyDescent="0.3">
      <c r="A17" s="41" t="s">
        <v>185</v>
      </c>
      <c r="B17" s="42" t="s">
        <v>174</v>
      </c>
      <c r="C17" s="43" t="s">
        <v>10</v>
      </c>
      <c r="D17" s="84">
        <v>692</v>
      </c>
      <c r="E17" s="44"/>
      <c r="F17" s="29"/>
      <c r="G17" s="29"/>
      <c r="H17" s="45"/>
      <c r="I17" s="45">
        <f t="shared" ref="I17" si="26">ROUND(H17*D17,2)</f>
        <v>0</v>
      </c>
      <c r="J17" s="45">
        <f t="shared" ref="J17" si="27">ROUND(I17*1.2,2)</f>
        <v>0</v>
      </c>
      <c r="K17" s="46">
        <f t="shared" si="24"/>
        <v>0</v>
      </c>
      <c r="L17" s="29">
        <f t="shared" si="25"/>
        <v>0</v>
      </c>
    </row>
    <row r="18" spans="1:13" s="54" customFormat="1" ht="18" customHeight="1" x14ac:dyDescent="0.3">
      <c r="A18" s="47">
        <f>A13+1</f>
        <v>3</v>
      </c>
      <c r="B18" s="56" t="s">
        <v>51</v>
      </c>
      <c r="C18" s="57"/>
      <c r="D18" s="59"/>
      <c r="E18" s="49"/>
      <c r="F18" s="50"/>
      <c r="G18" s="50"/>
      <c r="H18" s="51"/>
      <c r="I18" s="52"/>
      <c r="J18" s="52"/>
      <c r="K18" s="53"/>
      <c r="L18" s="50"/>
    </row>
    <row r="19" spans="1:13" ht="15.6" x14ac:dyDescent="0.3">
      <c r="A19" s="55" t="s">
        <v>43</v>
      </c>
      <c r="B19" s="10" t="s">
        <v>90</v>
      </c>
      <c r="C19" s="13" t="s">
        <v>10</v>
      </c>
      <c r="D19" s="60">
        <v>157</v>
      </c>
      <c r="E19" s="11"/>
      <c r="F19" s="12">
        <f t="shared" ref="F19:F20" si="28">ROUND(E19*D19,2)</f>
        <v>0</v>
      </c>
      <c r="G19" s="12">
        <f t="shared" ref="G19:G20" si="29">ROUND(F19*1.2,2)</f>
        <v>0</v>
      </c>
      <c r="H19" s="15"/>
      <c r="I19" s="16"/>
      <c r="J19" s="16"/>
      <c r="K19" s="19">
        <f t="shared" ref="K19:K20" si="30">F19+I19</f>
        <v>0</v>
      </c>
      <c r="L19" s="12">
        <f t="shared" ref="L19:L20" si="31">G19+J19</f>
        <v>0</v>
      </c>
    </row>
    <row r="20" spans="1:13" ht="16.5" customHeight="1" x14ac:dyDescent="0.3">
      <c r="A20" s="55" t="s">
        <v>89</v>
      </c>
      <c r="B20" s="10" t="s">
        <v>142</v>
      </c>
      <c r="C20" s="13"/>
      <c r="D20" s="60"/>
      <c r="E20" s="11"/>
      <c r="F20" s="12">
        <f t="shared" si="28"/>
        <v>0</v>
      </c>
      <c r="G20" s="12">
        <f t="shared" si="29"/>
        <v>0</v>
      </c>
      <c r="H20" s="15"/>
      <c r="I20" s="16"/>
      <c r="J20" s="16"/>
      <c r="K20" s="19">
        <f t="shared" si="30"/>
        <v>0</v>
      </c>
      <c r="L20" s="12">
        <f t="shared" si="31"/>
        <v>0</v>
      </c>
    </row>
    <row r="21" spans="1:13" ht="15.6" x14ac:dyDescent="0.3">
      <c r="A21" s="55" t="s">
        <v>186</v>
      </c>
      <c r="B21" s="10" t="s">
        <v>91</v>
      </c>
      <c r="C21" s="13" t="s">
        <v>10</v>
      </c>
      <c r="D21" s="60">
        <v>157</v>
      </c>
      <c r="E21" s="11"/>
      <c r="F21" s="12">
        <f t="shared" si="22"/>
        <v>0</v>
      </c>
      <c r="G21" s="12">
        <f t="shared" si="23"/>
        <v>0</v>
      </c>
      <c r="H21" s="15"/>
      <c r="I21" s="16"/>
      <c r="J21" s="16"/>
      <c r="K21" s="19">
        <f t="shared" si="24"/>
        <v>0</v>
      </c>
      <c r="L21" s="12">
        <f t="shared" si="25"/>
        <v>0</v>
      </c>
    </row>
    <row r="22" spans="1:13" ht="20.25" customHeight="1" x14ac:dyDescent="0.3">
      <c r="A22" s="41" t="s">
        <v>187</v>
      </c>
      <c r="B22" s="42" t="s">
        <v>60</v>
      </c>
      <c r="C22" s="43" t="s">
        <v>10</v>
      </c>
      <c r="D22" s="84">
        <v>157</v>
      </c>
      <c r="E22" s="44"/>
      <c r="F22" s="29"/>
      <c r="G22" s="29"/>
      <c r="H22" s="45">
        <v>194.33</v>
      </c>
      <c r="I22" s="45">
        <f t="shared" ref="I22" si="32">ROUND(H22*D22,2)</f>
        <v>30509.81</v>
      </c>
      <c r="J22" s="45">
        <f t="shared" ref="J22" si="33">ROUND(I22*1.2,2)</f>
        <v>36611.769999999997</v>
      </c>
      <c r="K22" s="46">
        <f t="shared" ref="K22:K25" si="34">F22+I22</f>
        <v>30509.81</v>
      </c>
      <c r="L22" s="29">
        <f t="shared" ref="L22:L25" si="35">G22+J22</f>
        <v>36611.769999999997</v>
      </c>
      <c r="M22" t="s">
        <v>139</v>
      </c>
    </row>
    <row r="23" spans="1:13" s="54" customFormat="1" ht="18" customHeight="1" x14ac:dyDescent="0.3">
      <c r="A23" s="47">
        <f>A18+1</f>
        <v>4</v>
      </c>
      <c r="B23" s="56" t="s">
        <v>52</v>
      </c>
      <c r="C23" s="57"/>
      <c r="D23" s="59"/>
      <c r="E23" s="49"/>
      <c r="F23" s="50"/>
      <c r="G23" s="50"/>
      <c r="H23" s="51"/>
      <c r="I23" s="52"/>
      <c r="J23" s="52"/>
      <c r="K23" s="53"/>
      <c r="L23" s="50"/>
    </row>
    <row r="24" spans="1:13" ht="15.6" x14ac:dyDescent="0.3">
      <c r="A24" s="55" t="s">
        <v>42</v>
      </c>
      <c r="B24" s="10" t="s">
        <v>97</v>
      </c>
      <c r="C24" s="13" t="s">
        <v>10</v>
      </c>
      <c r="D24" s="60">
        <v>13</v>
      </c>
      <c r="E24" s="11"/>
      <c r="F24" s="12">
        <f t="shared" ref="F24:F25" si="36">ROUND(E24*D24,2)</f>
        <v>0</v>
      </c>
      <c r="G24" s="12">
        <f t="shared" ref="G24:G25" si="37">ROUND(F24*1.2,2)</f>
        <v>0</v>
      </c>
      <c r="H24" s="15"/>
      <c r="I24" s="16"/>
      <c r="J24" s="16"/>
      <c r="K24" s="19">
        <f t="shared" si="34"/>
        <v>0</v>
      </c>
      <c r="L24" s="12">
        <f t="shared" si="35"/>
        <v>0</v>
      </c>
    </row>
    <row r="25" spans="1:13" ht="19.5" customHeight="1" x14ac:dyDescent="0.3">
      <c r="A25" s="55" t="s">
        <v>92</v>
      </c>
      <c r="B25" s="10" t="s">
        <v>142</v>
      </c>
      <c r="C25" s="13"/>
      <c r="D25" s="60"/>
      <c r="E25" s="11"/>
      <c r="F25" s="12">
        <f t="shared" si="36"/>
        <v>0</v>
      </c>
      <c r="G25" s="12">
        <f t="shared" si="37"/>
        <v>0</v>
      </c>
      <c r="H25" s="15"/>
      <c r="I25" s="16"/>
      <c r="J25" s="16"/>
      <c r="K25" s="19">
        <f t="shared" si="34"/>
        <v>0</v>
      </c>
      <c r="L25" s="12">
        <f t="shared" si="35"/>
        <v>0</v>
      </c>
    </row>
    <row r="26" spans="1:13" ht="15.6" x14ac:dyDescent="0.3">
      <c r="A26" s="55" t="s">
        <v>188</v>
      </c>
      <c r="B26" s="10" t="s">
        <v>96</v>
      </c>
      <c r="C26" s="13" t="s">
        <v>10</v>
      </c>
      <c r="D26" s="60">
        <v>13</v>
      </c>
      <c r="E26" s="11"/>
      <c r="F26" s="12">
        <f t="shared" si="22"/>
        <v>0</v>
      </c>
      <c r="G26" s="12">
        <f t="shared" si="23"/>
        <v>0</v>
      </c>
      <c r="H26" s="15"/>
      <c r="I26" s="16"/>
      <c r="J26" s="16"/>
      <c r="K26" s="19">
        <f t="shared" si="24"/>
        <v>0</v>
      </c>
      <c r="L26" s="12">
        <f t="shared" si="25"/>
        <v>0</v>
      </c>
    </row>
    <row r="27" spans="1:13" ht="18" customHeight="1" x14ac:dyDescent="0.3">
      <c r="A27" s="41" t="s">
        <v>189</v>
      </c>
      <c r="B27" s="42" t="s">
        <v>61</v>
      </c>
      <c r="C27" s="43" t="s">
        <v>10</v>
      </c>
      <c r="D27" s="84">
        <v>13</v>
      </c>
      <c r="E27" s="44"/>
      <c r="F27" s="29"/>
      <c r="G27" s="29"/>
      <c r="H27" s="45"/>
      <c r="I27" s="45">
        <f t="shared" ref="I27" si="38">ROUND(H27*D27,2)</f>
        <v>0</v>
      </c>
      <c r="J27" s="45">
        <f t="shared" ref="J27" si="39">ROUND(I27*1.2,2)</f>
        <v>0</v>
      </c>
      <c r="K27" s="46">
        <f t="shared" si="24"/>
        <v>0</v>
      </c>
      <c r="L27" s="29">
        <f t="shared" si="25"/>
        <v>0</v>
      </c>
    </row>
    <row r="28" spans="1:13" s="54" customFormat="1" ht="18" customHeight="1" x14ac:dyDescent="0.3">
      <c r="A28" s="47">
        <f>A23+1</f>
        <v>5</v>
      </c>
      <c r="B28" s="56" t="s">
        <v>93</v>
      </c>
      <c r="C28" s="57"/>
      <c r="D28" s="59"/>
      <c r="E28" s="49"/>
      <c r="F28" s="50"/>
      <c r="G28" s="50"/>
      <c r="H28" s="51"/>
      <c r="I28" s="52"/>
      <c r="J28" s="52"/>
      <c r="K28" s="53"/>
      <c r="L28" s="50"/>
    </row>
    <row r="29" spans="1:13" ht="15.6" x14ac:dyDescent="0.3">
      <c r="A29" s="55" t="s">
        <v>37</v>
      </c>
      <c r="B29" s="10" t="s">
        <v>100</v>
      </c>
      <c r="C29" s="13" t="s">
        <v>101</v>
      </c>
      <c r="D29" s="60">
        <v>1</v>
      </c>
      <c r="E29" s="11"/>
      <c r="F29" s="12">
        <f t="shared" ref="F29" si="40">ROUND(E29*D29,2)</f>
        <v>0</v>
      </c>
      <c r="G29" s="12">
        <f t="shared" ref="G29" si="41">ROUND(F29*1.2,2)</f>
        <v>0</v>
      </c>
      <c r="H29" s="15"/>
      <c r="I29" s="16"/>
      <c r="J29" s="16"/>
      <c r="K29" s="19">
        <f t="shared" ref="K29:K30" si="42">F29+I29</f>
        <v>0</v>
      </c>
      <c r="L29" s="12">
        <f t="shared" ref="L29:L30" si="43">G29+J29</f>
        <v>0</v>
      </c>
    </row>
    <row r="30" spans="1:13" ht="18" customHeight="1" x14ac:dyDescent="0.3">
      <c r="A30" s="55" t="s">
        <v>95</v>
      </c>
      <c r="B30" s="10" t="s">
        <v>102</v>
      </c>
      <c r="C30" s="13" t="s">
        <v>10</v>
      </c>
      <c r="D30" s="60">
        <v>8</v>
      </c>
      <c r="E30" s="20"/>
      <c r="F30" s="12">
        <f>ROUND(E30*D30,2)</f>
        <v>0</v>
      </c>
      <c r="G30" s="12">
        <f>ROUND(F30*1.2,2)</f>
        <v>0</v>
      </c>
      <c r="H30" s="15"/>
      <c r="I30" s="16"/>
      <c r="J30" s="16"/>
      <c r="K30" s="19">
        <f t="shared" si="42"/>
        <v>0</v>
      </c>
      <c r="L30" s="12">
        <f t="shared" si="43"/>
        <v>0</v>
      </c>
    </row>
    <row r="31" spans="1:13" ht="15.6" x14ac:dyDescent="0.3">
      <c r="A31" s="55" t="s">
        <v>98</v>
      </c>
      <c r="B31" s="10" t="s">
        <v>94</v>
      </c>
      <c r="C31" s="13" t="s">
        <v>10</v>
      </c>
      <c r="D31" s="60">
        <v>2</v>
      </c>
      <c r="E31" s="11"/>
      <c r="F31" s="12">
        <f t="shared" ref="F31:F32" si="44">ROUND(E31*D31,2)</f>
        <v>0</v>
      </c>
      <c r="G31" s="12">
        <f t="shared" ref="G31:G32" si="45">ROUND(F31*1.2,2)</f>
        <v>0</v>
      </c>
      <c r="H31" s="15"/>
      <c r="I31" s="16"/>
      <c r="J31" s="16"/>
      <c r="K31" s="19">
        <f t="shared" si="24"/>
        <v>0</v>
      </c>
      <c r="L31" s="12">
        <f t="shared" si="25"/>
        <v>0</v>
      </c>
    </row>
    <row r="32" spans="1:13" ht="17.25" customHeight="1" x14ac:dyDescent="0.3">
      <c r="A32" s="55" t="s">
        <v>99</v>
      </c>
      <c r="B32" s="10" t="s">
        <v>142</v>
      </c>
      <c r="C32" s="13"/>
      <c r="D32" s="60"/>
      <c r="E32" s="11"/>
      <c r="F32" s="12">
        <f t="shared" si="44"/>
        <v>0</v>
      </c>
      <c r="G32" s="12">
        <f t="shared" si="45"/>
        <v>0</v>
      </c>
      <c r="H32" s="15"/>
      <c r="I32" s="16"/>
      <c r="J32" s="16"/>
      <c r="K32" s="19">
        <f t="shared" ref="K32" si="46">F32+I32</f>
        <v>0</v>
      </c>
      <c r="L32" s="12">
        <f t="shared" ref="L32" si="47">G32+J32</f>
        <v>0</v>
      </c>
    </row>
    <row r="33" spans="1:13" ht="18" customHeight="1" x14ac:dyDescent="0.3">
      <c r="A33" s="55" t="s">
        <v>190</v>
      </c>
      <c r="B33" s="10" t="s">
        <v>103</v>
      </c>
      <c r="C33" s="13" t="s">
        <v>10</v>
      </c>
      <c r="D33" s="60">
        <v>2</v>
      </c>
      <c r="E33" s="20"/>
      <c r="F33" s="12">
        <f>ROUND(E33*D33,2)</f>
        <v>0</v>
      </c>
      <c r="G33" s="12">
        <f>ROUND(F33*1.2,2)</f>
        <v>0</v>
      </c>
      <c r="H33" s="15"/>
      <c r="I33" s="16"/>
      <c r="J33" s="16"/>
      <c r="K33" s="19">
        <f t="shared" si="24"/>
        <v>0</v>
      </c>
      <c r="L33" s="12">
        <f t="shared" si="25"/>
        <v>0</v>
      </c>
    </row>
    <row r="34" spans="1:13" ht="18" customHeight="1" x14ac:dyDescent="0.3">
      <c r="A34" s="41" t="s">
        <v>191</v>
      </c>
      <c r="B34" s="42" t="s">
        <v>61</v>
      </c>
      <c r="C34" s="43" t="s">
        <v>10</v>
      </c>
      <c r="D34" s="84">
        <v>1</v>
      </c>
      <c r="E34" s="44"/>
      <c r="F34" s="29"/>
      <c r="G34" s="29"/>
      <c r="H34" s="45"/>
      <c r="I34" s="45">
        <f t="shared" ref="I34" si="48">ROUND(H34*D34,2)</f>
        <v>0</v>
      </c>
      <c r="J34" s="45">
        <f t="shared" ref="J34" si="49">ROUND(I34*1.2,2)</f>
        <v>0</v>
      </c>
      <c r="K34" s="46">
        <f t="shared" ref="K34" si="50">F34+I34</f>
        <v>0</v>
      </c>
      <c r="L34" s="29">
        <f t="shared" ref="L34" si="51">G34+J34</f>
        <v>0</v>
      </c>
    </row>
    <row r="35" spans="1:13" s="54" customFormat="1" ht="18" customHeight="1" x14ac:dyDescent="0.3">
      <c r="A35" s="47">
        <f>A28+1</f>
        <v>6</v>
      </c>
      <c r="B35" s="56" t="s">
        <v>64</v>
      </c>
      <c r="C35" s="57"/>
      <c r="D35" s="59"/>
      <c r="E35" s="49"/>
      <c r="F35" s="50"/>
      <c r="G35" s="50"/>
      <c r="H35" s="51"/>
      <c r="I35" s="52"/>
      <c r="J35" s="52"/>
      <c r="K35" s="53"/>
      <c r="L35" s="50"/>
    </row>
    <row r="36" spans="1:13" ht="18.75" customHeight="1" x14ac:dyDescent="0.3">
      <c r="A36" s="55" t="s">
        <v>28</v>
      </c>
      <c r="B36" s="10" t="s">
        <v>65</v>
      </c>
      <c r="C36" s="68" t="s">
        <v>9</v>
      </c>
      <c r="D36" s="67">
        <v>673</v>
      </c>
      <c r="E36" s="65">
        <v>1880.81</v>
      </c>
      <c r="F36" s="12">
        <f t="shared" ref="F36:F46" si="52">ROUND(E36*D36,2)</f>
        <v>1265785.1299999999</v>
      </c>
      <c r="G36" s="12">
        <f t="shared" ref="G36:G46" si="53">ROUND(F36*1.2,2)</f>
        <v>1518942.16</v>
      </c>
      <c r="H36" s="15"/>
      <c r="I36" s="16"/>
      <c r="J36" s="16"/>
      <c r="K36" s="19">
        <f t="shared" ref="K36:K46" si="54">F36+I36</f>
        <v>1265785.1299999999</v>
      </c>
      <c r="L36" s="12">
        <f t="shared" ref="L36:L46" si="55">G36+J36</f>
        <v>1518942.16</v>
      </c>
      <c r="M36" t="s">
        <v>137</v>
      </c>
    </row>
    <row r="37" spans="1:13" ht="18.75" customHeight="1" x14ac:dyDescent="0.3">
      <c r="A37" s="55" t="s">
        <v>62</v>
      </c>
      <c r="B37" s="10" t="s">
        <v>143</v>
      </c>
      <c r="C37" s="68" t="s">
        <v>149</v>
      </c>
      <c r="D37" s="67">
        <v>3</v>
      </c>
      <c r="E37" s="65"/>
      <c r="F37" s="12">
        <f t="shared" si="52"/>
        <v>0</v>
      </c>
      <c r="G37" s="12">
        <f t="shared" si="53"/>
        <v>0</v>
      </c>
      <c r="H37" s="15"/>
      <c r="I37" s="16"/>
      <c r="J37" s="16"/>
      <c r="K37" s="19">
        <f t="shared" si="54"/>
        <v>0</v>
      </c>
      <c r="L37" s="12">
        <f t="shared" si="55"/>
        <v>0</v>
      </c>
    </row>
    <row r="38" spans="1:13" ht="18.75" customHeight="1" x14ac:dyDescent="0.3">
      <c r="A38" s="55" t="s">
        <v>73</v>
      </c>
      <c r="B38" s="10" t="s">
        <v>144</v>
      </c>
      <c r="C38" s="13" t="s">
        <v>149</v>
      </c>
      <c r="D38" s="60">
        <v>3</v>
      </c>
      <c r="E38" s="20">
        <v>200100</v>
      </c>
      <c r="F38" s="12">
        <f t="shared" si="52"/>
        <v>600300</v>
      </c>
      <c r="G38" s="12">
        <f t="shared" si="53"/>
        <v>720360</v>
      </c>
      <c r="H38" s="15"/>
      <c r="I38" s="16"/>
      <c r="J38" s="16"/>
      <c r="K38" s="19">
        <f t="shared" si="54"/>
        <v>600300</v>
      </c>
      <c r="L38" s="12">
        <f t="shared" si="55"/>
        <v>720360</v>
      </c>
      <c r="M38" t="s">
        <v>135</v>
      </c>
    </row>
    <row r="39" spans="1:13" ht="18.75" customHeight="1" x14ac:dyDescent="0.3">
      <c r="A39" s="55" t="s">
        <v>74</v>
      </c>
      <c r="B39" s="10" t="s">
        <v>142</v>
      </c>
      <c r="C39" s="13"/>
      <c r="D39" s="60"/>
      <c r="E39" s="20"/>
      <c r="F39" s="12">
        <f t="shared" ref="F39" si="56">ROUND(E39*D39,2)</f>
        <v>0</v>
      </c>
      <c r="G39" s="12">
        <f t="shared" ref="G39" si="57">ROUND(F39*1.2,2)</f>
        <v>0</v>
      </c>
      <c r="H39" s="15"/>
      <c r="I39" s="16"/>
      <c r="J39" s="16"/>
      <c r="K39" s="19">
        <f t="shared" ref="K39" si="58">F39+I39</f>
        <v>0</v>
      </c>
      <c r="L39" s="12">
        <f t="shared" ref="L39" si="59">G39+J39</f>
        <v>0</v>
      </c>
    </row>
    <row r="40" spans="1:13" ht="18.75" customHeight="1" x14ac:dyDescent="0.3">
      <c r="A40" s="55" t="s">
        <v>75</v>
      </c>
      <c r="B40" s="10" t="s">
        <v>66</v>
      </c>
      <c r="C40" s="13" t="s">
        <v>7</v>
      </c>
      <c r="D40" s="60"/>
      <c r="E40" s="20">
        <v>756</v>
      </c>
      <c r="F40" s="12">
        <f t="shared" si="52"/>
        <v>0</v>
      </c>
      <c r="G40" s="12">
        <f t="shared" si="53"/>
        <v>0</v>
      </c>
      <c r="H40" s="15"/>
      <c r="I40" s="16"/>
      <c r="J40" s="16"/>
      <c r="K40" s="19">
        <f t="shared" si="54"/>
        <v>0</v>
      </c>
      <c r="L40" s="12">
        <f t="shared" si="55"/>
        <v>0</v>
      </c>
      <c r="M40" t="s">
        <v>133</v>
      </c>
    </row>
    <row r="41" spans="1:13" ht="18.75" customHeight="1" x14ac:dyDescent="0.3">
      <c r="A41" s="55" t="s">
        <v>76</v>
      </c>
      <c r="B41" s="10" t="s">
        <v>141</v>
      </c>
      <c r="C41" s="13" t="s">
        <v>15</v>
      </c>
      <c r="D41" s="60"/>
      <c r="E41" s="20">
        <v>325</v>
      </c>
      <c r="F41" s="12">
        <f t="shared" si="52"/>
        <v>0</v>
      </c>
      <c r="G41" s="12">
        <f t="shared" si="53"/>
        <v>0</v>
      </c>
      <c r="H41" s="15"/>
      <c r="I41" s="16"/>
      <c r="J41" s="16"/>
      <c r="K41" s="19">
        <f t="shared" si="54"/>
        <v>0</v>
      </c>
      <c r="L41" s="12">
        <f t="shared" si="55"/>
        <v>0</v>
      </c>
      <c r="M41" t="s">
        <v>133</v>
      </c>
    </row>
    <row r="42" spans="1:13" ht="18.75" customHeight="1" x14ac:dyDescent="0.3">
      <c r="A42" s="55" t="s">
        <v>77</v>
      </c>
      <c r="B42" s="10" t="s">
        <v>140</v>
      </c>
      <c r="C42" s="13" t="s">
        <v>15</v>
      </c>
      <c r="D42" s="60"/>
      <c r="E42" s="20"/>
      <c r="F42" s="12"/>
      <c r="G42" s="12"/>
      <c r="H42" s="15"/>
      <c r="I42" s="16"/>
      <c r="J42" s="16"/>
      <c r="K42" s="19"/>
      <c r="L42" s="12"/>
    </row>
    <row r="43" spans="1:13" ht="18.75" customHeight="1" x14ac:dyDescent="0.3">
      <c r="A43" s="55" t="s">
        <v>78</v>
      </c>
      <c r="B43" s="10" t="s">
        <v>67</v>
      </c>
      <c r="C43" s="13" t="s">
        <v>7</v>
      </c>
      <c r="D43" s="60"/>
      <c r="E43" s="20">
        <v>203</v>
      </c>
      <c r="F43" s="12">
        <f t="shared" si="52"/>
        <v>0</v>
      </c>
      <c r="G43" s="12">
        <f t="shared" si="53"/>
        <v>0</v>
      </c>
      <c r="H43" s="15"/>
      <c r="I43" s="16"/>
      <c r="J43" s="16"/>
      <c r="K43" s="19">
        <f t="shared" si="54"/>
        <v>0</v>
      </c>
      <c r="L43" s="12">
        <f t="shared" si="55"/>
        <v>0</v>
      </c>
      <c r="M43" t="s">
        <v>139</v>
      </c>
    </row>
    <row r="44" spans="1:13" ht="18.75" customHeight="1" x14ac:dyDescent="0.3">
      <c r="A44" s="55" t="s">
        <v>79</v>
      </c>
      <c r="B44" s="10" t="s">
        <v>145</v>
      </c>
      <c r="C44" s="13" t="s">
        <v>7</v>
      </c>
      <c r="D44" s="60"/>
      <c r="E44" s="20"/>
      <c r="F44" s="12">
        <f t="shared" ref="F44" si="60">ROUND(E44*D44,2)</f>
        <v>0</v>
      </c>
      <c r="G44" s="12">
        <f t="shared" ref="G44" si="61">ROUND(F44*1.2,2)</f>
        <v>0</v>
      </c>
      <c r="H44" s="15"/>
      <c r="I44" s="16"/>
      <c r="J44" s="16"/>
      <c r="K44" s="19">
        <f t="shared" ref="K44" si="62">F44+I44</f>
        <v>0</v>
      </c>
      <c r="L44" s="12">
        <f t="shared" ref="L44" si="63">G44+J44</f>
        <v>0</v>
      </c>
    </row>
    <row r="45" spans="1:13" s="75" customFormat="1" ht="18.75" customHeight="1" x14ac:dyDescent="0.3">
      <c r="A45" s="41" t="s">
        <v>81</v>
      </c>
      <c r="B45" s="69" t="s">
        <v>146</v>
      </c>
      <c r="C45" s="70" t="s">
        <v>7</v>
      </c>
      <c r="D45" s="71"/>
      <c r="E45" s="72"/>
      <c r="F45" s="45"/>
      <c r="G45" s="45"/>
      <c r="H45" s="73"/>
      <c r="I45" s="45"/>
      <c r="J45" s="45"/>
      <c r="K45" s="74"/>
      <c r="L45" s="45"/>
    </row>
    <row r="46" spans="1:13" ht="18.75" customHeight="1" x14ac:dyDescent="0.3">
      <c r="A46" s="55" t="s">
        <v>80</v>
      </c>
      <c r="B46" s="10" t="s">
        <v>68</v>
      </c>
      <c r="C46" s="13" t="s">
        <v>8</v>
      </c>
      <c r="D46" s="60"/>
      <c r="E46" s="20">
        <v>183.58</v>
      </c>
      <c r="F46" s="12">
        <f t="shared" si="52"/>
        <v>0</v>
      </c>
      <c r="G46" s="12">
        <f t="shared" si="53"/>
        <v>0</v>
      </c>
      <c r="H46" s="15"/>
      <c r="I46" s="16"/>
      <c r="J46" s="16"/>
      <c r="K46" s="19">
        <f t="shared" si="54"/>
        <v>0</v>
      </c>
      <c r="L46" s="12">
        <f t="shared" si="55"/>
        <v>0</v>
      </c>
      <c r="M46" t="s">
        <v>133</v>
      </c>
    </row>
    <row r="47" spans="1:13" ht="18" customHeight="1" x14ac:dyDescent="0.3">
      <c r="A47" s="41" t="s">
        <v>192</v>
      </c>
      <c r="B47" s="42" t="s">
        <v>63</v>
      </c>
      <c r="C47" s="43" t="s">
        <v>8</v>
      </c>
      <c r="D47" s="61"/>
      <c r="E47" s="44"/>
      <c r="F47" s="29"/>
      <c r="G47" s="29"/>
      <c r="H47" s="45">
        <v>153.33000000000001</v>
      </c>
      <c r="I47" s="45">
        <f t="shared" ref="I47" si="64">ROUND(H47*D47,2)</f>
        <v>0</v>
      </c>
      <c r="J47" s="45">
        <f t="shared" ref="J47" si="65">ROUND(I47*1.2,2)</f>
        <v>0</v>
      </c>
      <c r="K47" s="46">
        <f t="shared" ref="K47:K48" si="66">F47+I47</f>
        <v>0</v>
      </c>
      <c r="L47" s="29">
        <f t="shared" ref="L47:L48" si="67">G47+J47</f>
        <v>0</v>
      </c>
      <c r="M47" t="s">
        <v>133</v>
      </c>
    </row>
    <row r="48" spans="1:13" ht="18.75" customHeight="1" x14ac:dyDescent="0.3">
      <c r="A48" s="55" t="s">
        <v>193</v>
      </c>
      <c r="B48" s="10" t="s">
        <v>69</v>
      </c>
      <c r="C48" s="13" t="s">
        <v>7</v>
      </c>
      <c r="D48" s="60"/>
      <c r="E48" s="15">
        <v>2057.89</v>
      </c>
      <c r="F48" s="12">
        <f t="shared" ref="F48" si="68">ROUND(E48*D48,2)</f>
        <v>0</v>
      </c>
      <c r="G48" s="12">
        <f t="shared" ref="G48" si="69">ROUND(F48*1.2,2)</f>
        <v>0</v>
      </c>
      <c r="H48" s="15"/>
      <c r="I48" s="16"/>
      <c r="J48" s="16"/>
      <c r="K48" s="19">
        <f t="shared" si="66"/>
        <v>0</v>
      </c>
      <c r="L48" s="12">
        <f t="shared" si="67"/>
        <v>0</v>
      </c>
      <c r="M48" t="s">
        <v>133</v>
      </c>
    </row>
    <row r="49" spans="1:13" ht="18" customHeight="1" x14ac:dyDescent="0.3">
      <c r="A49" s="41" t="s">
        <v>194</v>
      </c>
      <c r="B49" s="42" t="s">
        <v>12</v>
      </c>
      <c r="C49" s="43" t="s">
        <v>7</v>
      </c>
      <c r="D49" s="61"/>
      <c r="E49" s="44"/>
      <c r="F49" s="29"/>
      <c r="G49" s="29"/>
      <c r="H49" s="45">
        <v>4416.67</v>
      </c>
      <c r="I49" s="45">
        <f>ROUND(H49*D49,2)</f>
        <v>0</v>
      </c>
      <c r="J49" s="45">
        <f>ROUND(I49*1.2,2)</f>
        <v>0</v>
      </c>
      <c r="K49" s="46">
        <f>F49+I49</f>
        <v>0</v>
      </c>
      <c r="L49" s="29">
        <f>G49+J49</f>
        <v>0</v>
      </c>
      <c r="M49" t="s">
        <v>133</v>
      </c>
    </row>
    <row r="50" spans="1:13" ht="18.75" customHeight="1" x14ac:dyDescent="0.3">
      <c r="A50" s="55" t="s">
        <v>195</v>
      </c>
      <c r="B50" s="10" t="s">
        <v>70</v>
      </c>
      <c r="C50" s="13" t="s">
        <v>9</v>
      </c>
      <c r="D50" s="60"/>
      <c r="E50" s="65">
        <v>2817.6</v>
      </c>
      <c r="F50" s="12">
        <f t="shared" ref="F50:F51" si="70">ROUND(E50*D50,2)</f>
        <v>0</v>
      </c>
      <c r="G50" s="12">
        <f t="shared" ref="G50:G51" si="71">ROUND(F50*1.2,2)</f>
        <v>0</v>
      </c>
      <c r="H50" s="15"/>
      <c r="I50" s="16"/>
      <c r="J50" s="16"/>
      <c r="K50" s="19">
        <f t="shared" ref="K50:K51" si="72">F50+I50</f>
        <v>0</v>
      </c>
      <c r="L50" s="12">
        <f t="shared" ref="L50:L51" si="73">G50+J50</f>
        <v>0</v>
      </c>
      <c r="M50" s="66" t="s">
        <v>138</v>
      </c>
    </row>
    <row r="51" spans="1:13" ht="18.75" customHeight="1" x14ac:dyDescent="0.3">
      <c r="A51" s="55" t="s">
        <v>196</v>
      </c>
      <c r="B51" s="10" t="s">
        <v>71</v>
      </c>
      <c r="C51" s="13" t="s">
        <v>7</v>
      </c>
      <c r="D51" s="60"/>
      <c r="E51" s="65">
        <v>1933.2</v>
      </c>
      <c r="F51" s="12">
        <f t="shared" si="70"/>
        <v>0</v>
      </c>
      <c r="G51" s="12">
        <f t="shared" si="71"/>
        <v>0</v>
      </c>
      <c r="H51" s="15"/>
      <c r="I51" s="16"/>
      <c r="J51" s="16"/>
      <c r="K51" s="19">
        <f t="shared" si="72"/>
        <v>0</v>
      </c>
      <c r="L51" s="12">
        <f t="shared" si="73"/>
        <v>0</v>
      </c>
      <c r="M51" s="66" t="s">
        <v>136</v>
      </c>
    </row>
    <row r="52" spans="1:13" ht="18" customHeight="1" x14ac:dyDescent="0.3">
      <c r="A52" s="41" t="s">
        <v>197</v>
      </c>
      <c r="B52" s="42" t="s">
        <v>12</v>
      </c>
      <c r="C52" s="43" t="s">
        <v>7</v>
      </c>
      <c r="D52" s="61"/>
      <c r="E52" s="44"/>
      <c r="F52" s="29"/>
      <c r="G52" s="29"/>
      <c r="H52" s="45">
        <v>4416.67</v>
      </c>
      <c r="I52" s="45">
        <f>ROUND(H52*D52,2)</f>
        <v>0</v>
      </c>
      <c r="J52" s="45">
        <f>ROUND(I52*1.2,2)</f>
        <v>0</v>
      </c>
      <c r="K52" s="46">
        <f>F52+I52</f>
        <v>0</v>
      </c>
      <c r="L52" s="29">
        <f>G52+J52</f>
        <v>0</v>
      </c>
      <c r="M52" t="s">
        <v>133</v>
      </c>
    </row>
    <row r="53" spans="1:13" ht="18.75" customHeight="1" x14ac:dyDescent="0.3">
      <c r="A53" s="55" t="s">
        <v>198</v>
      </c>
      <c r="B53" s="10" t="s">
        <v>72</v>
      </c>
      <c r="C53" s="13" t="s">
        <v>9</v>
      </c>
      <c r="D53" s="60"/>
      <c r="E53" s="20">
        <v>4200</v>
      </c>
      <c r="F53" s="12">
        <f t="shared" ref="F53" si="74">ROUND(E53*D53,2)</f>
        <v>0</v>
      </c>
      <c r="G53" s="12">
        <f t="shared" ref="G53" si="75">ROUND(F53*1.2,2)</f>
        <v>0</v>
      </c>
      <c r="H53" s="15"/>
      <c r="I53" s="16"/>
      <c r="J53" s="16"/>
      <c r="K53" s="19">
        <f t="shared" ref="K53" si="76">F53+I53</f>
        <v>0</v>
      </c>
      <c r="L53" s="12">
        <f t="shared" ref="L53" si="77">G53+J53</f>
        <v>0</v>
      </c>
      <c r="M53" t="s">
        <v>133</v>
      </c>
    </row>
    <row r="54" spans="1:13" ht="18.75" customHeight="1" x14ac:dyDescent="0.3">
      <c r="A54" s="41" t="s">
        <v>199</v>
      </c>
      <c r="B54" s="42" t="s">
        <v>12</v>
      </c>
      <c r="C54" s="43" t="s">
        <v>7</v>
      </c>
      <c r="D54" s="61"/>
      <c r="E54" s="44"/>
      <c r="F54" s="29"/>
      <c r="G54" s="29"/>
      <c r="H54" s="45">
        <v>4416.67</v>
      </c>
      <c r="I54" s="45">
        <f>ROUND(H54*D54,2)</f>
        <v>0</v>
      </c>
      <c r="J54" s="45">
        <f>ROUND(I54*1.2,2)</f>
        <v>0</v>
      </c>
      <c r="K54" s="46">
        <f>F54+I54</f>
        <v>0</v>
      </c>
      <c r="L54" s="29">
        <f>G54+J54</f>
        <v>0</v>
      </c>
    </row>
    <row r="55" spans="1:13" s="54" customFormat="1" ht="18" customHeight="1" x14ac:dyDescent="0.3">
      <c r="A55" s="47">
        <f>A35+1</f>
        <v>7</v>
      </c>
      <c r="B55" s="56" t="s">
        <v>53</v>
      </c>
      <c r="C55" s="57"/>
      <c r="D55" s="59"/>
      <c r="E55" s="49"/>
      <c r="F55" s="50"/>
      <c r="G55" s="50"/>
      <c r="H55" s="51"/>
      <c r="I55" s="52"/>
      <c r="J55" s="52"/>
      <c r="K55" s="53"/>
      <c r="L55" s="50"/>
    </row>
    <row r="56" spans="1:13" ht="18" customHeight="1" x14ac:dyDescent="0.3">
      <c r="A56" s="55" t="s">
        <v>29</v>
      </c>
      <c r="B56" s="10" t="s">
        <v>104</v>
      </c>
      <c r="C56" s="13" t="s">
        <v>10</v>
      </c>
      <c r="D56" s="60"/>
      <c r="E56" s="11"/>
      <c r="F56" s="12">
        <f t="shared" ref="F56" si="78">ROUND(E56*D56,2)</f>
        <v>0</v>
      </c>
      <c r="G56" s="12">
        <f t="shared" ref="G56" si="79">ROUND(F56*1.2,2)</f>
        <v>0</v>
      </c>
      <c r="H56" s="15"/>
      <c r="I56" s="16"/>
      <c r="J56" s="16"/>
      <c r="K56" s="19">
        <f t="shared" ref="K56" si="80">F56+I56</f>
        <v>0</v>
      </c>
      <c r="L56" s="12">
        <f t="shared" ref="L56" si="81">G56+J56</f>
        <v>0</v>
      </c>
    </row>
    <row r="57" spans="1:13" ht="18" customHeight="1" x14ac:dyDescent="0.3">
      <c r="A57" s="55" t="s">
        <v>30</v>
      </c>
      <c r="B57" s="10" t="s">
        <v>169</v>
      </c>
      <c r="C57" s="13" t="s">
        <v>10</v>
      </c>
      <c r="D57" s="60"/>
      <c r="E57" s="11"/>
      <c r="F57" s="12">
        <f t="shared" si="22"/>
        <v>0</v>
      </c>
      <c r="G57" s="12">
        <f t="shared" si="23"/>
        <v>0</v>
      </c>
      <c r="H57" s="15"/>
      <c r="I57" s="16"/>
      <c r="J57" s="16"/>
      <c r="K57" s="19">
        <f t="shared" si="24"/>
        <v>0</v>
      </c>
      <c r="L57" s="12">
        <f t="shared" si="25"/>
        <v>0</v>
      </c>
    </row>
    <row r="58" spans="1:13" ht="18" customHeight="1" x14ac:dyDescent="0.3">
      <c r="A58" s="41" t="s">
        <v>105</v>
      </c>
      <c r="B58" s="42" t="s">
        <v>58</v>
      </c>
      <c r="C58" s="43" t="s">
        <v>10</v>
      </c>
      <c r="D58" s="61"/>
      <c r="E58" s="44"/>
      <c r="F58" s="29"/>
      <c r="G58" s="29"/>
      <c r="H58" s="45"/>
      <c r="I58" s="45">
        <f>ROUND(H58*D58,2)</f>
        <v>0</v>
      </c>
      <c r="J58" s="45">
        <f>ROUND(I58*1.2,2)</f>
        <v>0</v>
      </c>
      <c r="K58" s="46">
        <f>F58+I58</f>
        <v>0</v>
      </c>
      <c r="L58" s="29">
        <f>G58+J58</f>
        <v>0</v>
      </c>
      <c r="M58" s="39"/>
    </row>
    <row r="59" spans="1:13" ht="18" customHeight="1" x14ac:dyDescent="0.3">
      <c r="A59" s="41" t="s">
        <v>106</v>
      </c>
      <c r="B59" s="42" t="s">
        <v>174</v>
      </c>
      <c r="C59" s="43" t="s">
        <v>10</v>
      </c>
      <c r="D59" s="61"/>
      <c r="E59" s="44"/>
      <c r="F59" s="29"/>
      <c r="G59" s="29"/>
      <c r="H59" s="45"/>
      <c r="I59" s="45">
        <f>ROUND(H59*D59,2)</f>
        <v>0</v>
      </c>
      <c r="J59" s="45">
        <f>ROUND(I59*1.2,2)</f>
        <v>0</v>
      </c>
      <c r="K59" s="46">
        <f>F59+I59</f>
        <v>0</v>
      </c>
      <c r="L59" s="29">
        <f>G59+J59</f>
        <v>0</v>
      </c>
      <c r="M59" s="39"/>
    </row>
    <row r="60" spans="1:13" s="54" customFormat="1" ht="18" customHeight="1" x14ac:dyDescent="0.3">
      <c r="A60" s="47">
        <f>A55+1</f>
        <v>8</v>
      </c>
      <c r="B60" s="56" t="s">
        <v>54</v>
      </c>
      <c r="C60" s="57" t="s">
        <v>10</v>
      </c>
      <c r="D60" s="59">
        <v>67</v>
      </c>
      <c r="E60" s="49"/>
      <c r="F60" s="50"/>
      <c r="G60" s="50"/>
      <c r="H60" s="51"/>
      <c r="I60" s="52"/>
      <c r="J60" s="52"/>
      <c r="K60" s="53"/>
      <c r="L60" s="50"/>
    </row>
    <row r="61" spans="1:13" ht="18" customHeight="1" x14ac:dyDescent="0.3">
      <c r="A61" s="55" t="s">
        <v>31</v>
      </c>
      <c r="B61" s="10" t="s">
        <v>107</v>
      </c>
      <c r="C61" s="13" t="s">
        <v>10</v>
      </c>
      <c r="D61" s="60">
        <v>67</v>
      </c>
      <c r="E61" s="11"/>
      <c r="F61" s="12">
        <f t="shared" ref="F61:F64" si="82">ROUND(E61*D61,2)</f>
        <v>0</v>
      </c>
      <c r="G61" s="12">
        <f t="shared" ref="G61:G64" si="83">ROUND(F61*1.2,2)</f>
        <v>0</v>
      </c>
      <c r="H61" s="15"/>
      <c r="I61" s="16"/>
      <c r="J61" s="16"/>
      <c r="K61" s="19">
        <f t="shared" ref="K61:K64" si="84">F61+I61</f>
        <v>0</v>
      </c>
      <c r="L61" s="12">
        <f t="shared" ref="L61:L64" si="85">G61+J61</f>
        <v>0</v>
      </c>
    </row>
    <row r="62" spans="1:13" ht="18" customHeight="1" x14ac:dyDescent="0.3">
      <c r="A62" s="55" t="s">
        <v>38</v>
      </c>
      <c r="B62" s="10" t="s">
        <v>147</v>
      </c>
      <c r="C62" s="13" t="s">
        <v>7</v>
      </c>
      <c r="D62" s="60"/>
      <c r="E62" s="11">
        <v>544.86</v>
      </c>
      <c r="F62" s="12">
        <f t="shared" si="82"/>
        <v>0</v>
      </c>
      <c r="G62" s="12">
        <f t="shared" si="83"/>
        <v>0</v>
      </c>
      <c r="H62" s="15"/>
      <c r="I62" s="16"/>
      <c r="J62" s="16"/>
      <c r="K62" s="19">
        <f t="shared" si="84"/>
        <v>0</v>
      </c>
      <c r="L62" s="12">
        <f t="shared" si="85"/>
        <v>0</v>
      </c>
      <c r="M62" t="s">
        <v>133</v>
      </c>
    </row>
    <row r="63" spans="1:13" ht="18" customHeight="1" x14ac:dyDescent="0.3">
      <c r="A63" s="55" t="s">
        <v>200</v>
      </c>
      <c r="B63" s="10" t="s">
        <v>140</v>
      </c>
      <c r="C63" s="13"/>
      <c r="D63" s="60"/>
      <c r="E63" s="11"/>
      <c r="F63" s="12">
        <f t="shared" si="82"/>
        <v>0</v>
      </c>
      <c r="G63" s="12">
        <f t="shared" si="83"/>
        <v>0</v>
      </c>
      <c r="H63" s="15"/>
      <c r="I63" s="16"/>
      <c r="J63" s="16"/>
      <c r="K63" s="19">
        <f t="shared" si="84"/>
        <v>0</v>
      </c>
      <c r="L63" s="12">
        <f t="shared" si="85"/>
        <v>0</v>
      </c>
    </row>
    <row r="64" spans="1:13" ht="18" customHeight="1" x14ac:dyDescent="0.3">
      <c r="A64" s="55" t="s">
        <v>201</v>
      </c>
      <c r="B64" s="10" t="s">
        <v>108</v>
      </c>
      <c r="C64" s="13" t="s">
        <v>10</v>
      </c>
      <c r="D64" s="60">
        <v>67</v>
      </c>
      <c r="E64" s="11"/>
      <c r="F64" s="12">
        <f t="shared" si="82"/>
        <v>0</v>
      </c>
      <c r="G64" s="12">
        <f t="shared" si="83"/>
        <v>0</v>
      </c>
      <c r="H64" s="15"/>
      <c r="I64" s="16"/>
      <c r="J64" s="16"/>
      <c r="K64" s="19">
        <f t="shared" si="84"/>
        <v>0</v>
      </c>
      <c r="L64" s="12">
        <f t="shared" si="85"/>
        <v>0</v>
      </c>
    </row>
    <row r="65" spans="1:13" ht="18" customHeight="1" x14ac:dyDescent="0.3">
      <c r="A65" s="41" t="s">
        <v>202</v>
      </c>
      <c r="B65" s="42" t="s">
        <v>82</v>
      </c>
      <c r="C65" s="43" t="s">
        <v>10</v>
      </c>
      <c r="D65" s="84">
        <v>1</v>
      </c>
      <c r="E65" s="44"/>
      <c r="F65" s="29"/>
      <c r="G65" s="29"/>
      <c r="H65" s="45">
        <f>ROUND(305000/1.2*1.15,2)</f>
        <v>292291.67</v>
      </c>
      <c r="I65" s="45">
        <f>ROUND(H65*D65,2)</f>
        <v>292291.67</v>
      </c>
      <c r="J65" s="45">
        <f>ROUND(I65*1.2,2)</f>
        <v>350750</v>
      </c>
      <c r="K65" s="46">
        <f>F65+I65</f>
        <v>292291.67</v>
      </c>
      <c r="L65" s="29">
        <f>G65+J65</f>
        <v>350750</v>
      </c>
      <c r="M65" t="s">
        <v>180</v>
      </c>
    </row>
    <row r="66" spans="1:13" ht="18" customHeight="1" x14ac:dyDescent="0.3">
      <c r="A66" s="41" t="s">
        <v>203</v>
      </c>
      <c r="B66" s="42" t="s">
        <v>148</v>
      </c>
      <c r="C66" s="43" t="s">
        <v>10</v>
      </c>
      <c r="D66" s="84">
        <v>950</v>
      </c>
      <c r="E66" s="44"/>
      <c r="F66" s="29"/>
      <c r="G66" s="29"/>
      <c r="H66" s="45">
        <f>ROUND(85/1.2*1.15,2)</f>
        <v>81.459999999999994</v>
      </c>
      <c r="I66" s="45">
        <f>ROUND(H66*D66,2)</f>
        <v>77387</v>
      </c>
      <c r="J66" s="45">
        <f>ROUND(I66*1.2,2)</f>
        <v>92864.4</v>
      </c>
      <c r="K66" s="46">
        <f>F66+I66</f>
        <v>77387</v>
      </c>
      <c r="L66" s="29">
        <f>G66+J66</f>
        <v>92864.4</v>
      </c>
      <c r="M66" s="39"/>
    </row>
    <row r="67" spans="1:13" ht="18" customHeight="1" x14ac:dyDescent="0.3">
      <c r="A67" s="41" t="s">
        <v>204</v>
      </c>
      <c r="B67" s="42" t="s">
        <v>152</v>
      </c>
      <c r="C67" s="43" t="s">
        <v>149</v>
      </c>
      <c r="D67" s="84">
        <v>61</v>
      </c>
      <c r="E67" s="44"/>
      <c r="F67" s="29"/>
      <c r="G67" s="29"/>
      <c r="H67" s="45">
        <f>ROUND(2300/1.2*1.15,2)</f>
        <v>2204.17</v>
      </c>
      <c r="I67" s="45">
        <f t="shared" ref="I67:I69" si="86">ROUND(H67*D67,2)</f>
        <v>134454.37</v>
      </c>
      <c r="J67" s="45">
        <f t="shared" ref="J67:J69" si="87">ROUND(I67*1.2,2)</f>
        <v>161345.24</v>
      </c>
      <c r="K67" s="46">
        <f t="shared" ref="K67:K69" si="88">F67+I67</f>
        <v>134454.37</v>
      </c>
      <c r="L67" s="29">
        <f t="shared" ref="L67:L69" si="89">G67+J67</f>
        <v>161345.24</v>
      </c>
      <c r="M67" s="76"/>
    </row>
    <row r="68" spans="1:13" ht="18" customHeight="1" x14ac:dyDescent="0.3">
      <c r="A68" s="41" t="s">
        <v>205</v>
      </c>
      <c r="B68" s="42" t="s">
        <v>150</v>
      </c>
      <c r="C68" s="43" t="s">
        <v>149</v>
      </c>
      <c r="D68" s="84">
        <v>61</v>
      </c>
      <c r="E68" s="44"/>
      <c r="F68" s="29"/>
      <c r="G68" s="29"/>
      <c r="H68" s="45">
        <f>ROUND(60/1.2*1.15,2)</f>
        <v>57.5</v>
      </c>
      <c r="I68" s="45">
        <f t="shared" si="86"/>
        <v>3507.5</v>
      </c>
      <c r="J68" s="45">
        <f t="shared" si="87"/>
        <v>4209</v>
      </c>
      <c r="K68" s="46">
        <f t="shared" si="88"/>
        <v>3507.5</v>
      </c>
      <c r="L68" s="29">
        <f t="shared" si="89"/>
        <v>4209</v>
      </c>
      <c r="M68" s="76"/>
    </row>
    <row r="69" spans="1:13" ht="18" customHeight="1" x14ac:dyDescent="0.3">
      <c r="A69" s="41" t="s">
        <v>206</v>
      </c>
      <c r="B69" s="42" t="s">
        <v>151</v>
      </c>
      <c r="C69" s="43" t="s">
        <v>149</v>
      </c>
      <c r="D69" s="84">
        <v>61</v>
      </c>
      <c r="E69" s="44"/>
      <c r="F69" s="29"/>
      <c r="G69" s="29"/>
      <c r="H69" s="45">
        <f>ROUND(95/1.2*1.15,2)</f>
        <v>91.04</v>
      </c>
      <c r="I69" s="45">
        <f t="shared" si="86"/>
        <v>5553.44</v>
      </c>
      <c r="J69" s="45">
        <f t="shared" si="87"/>
        <v>6664.13</v>
      </c>
      <c r="K69" s="46">
        <f t="shared" si="88"/>
        <v>5553.44</v>
      </c>
      <c r="L69" s="29">
        <f t="shared" si="89"/>
        <v>6664.13</v>
      </c>
      <c r="M69" s="76"/>
    </row>
    <row r="70" spans="1:13" s="54" customFormat="1" ht="18" customHeight="1" x14ac:dyDescent="0.3">
      <c r="A70" s="47">
        <f>A60+1</f>
        <v>9</v>
      </c>
      <c r="B70" s="56" t="s">
        <v>55</v>
      </c>
      <c r="C70" s="57" t="s">
        <v>10</v>
      </c>
      <c r="D70" s="59">
        <v>307</v>
      </c>
      <c r="E70" s="49"/>
      <c r="F70" s="50"/>
      <c r="G70" s="50"/>
      <c r="H70" s="51"/>
      <c r="I70" s="52"/>
      <c r="J70" s="52"/>
      <c r="K70" s="53"/>
      <c r="L70" s="50"/>
    </row>
    <row r="71" spans="1:13" ht="15.6" x14ac:dyDescent="0.3">
      <c r="A71" s="55" t="s">
        <v>32</v>
      </c>
      <c r="B71" s="10" t="s">
        <v>153</v>
      </c>
      <c r="C71" s="13" t="s">
        <v>10</v>
      </c>
      <c r="D71" s="60">
        <v>307</v>
      </c>
      <c r="E71" s="11"/>
      <c r="F71" s="12">
        <f t="shared" ref="F71:F72" si="90">ROUND(E71*D71,2)</f>
        <v>0</v>
      </c>
      <c r="G71" s="12">
        <f t="shared" ref="G71:G72" si="91">ROUND(F71*1.2,2)</f>
        <v>0</v>
      </c>
      <c r="H71" s="15"/>
      <c r="I71" s="16"/>
      <c r="J71" s="16"/>
      <c r="K71" s="19">
        <f t="shared" si="24"/>
        <v>0</v>
      </c>
      <c r="L71" s="12">
        <f t="shared" si="25"/>
        <v>0</v>
      </c>
    </row>
    <row r="72" spans="1:13" ht="18" customHeight="1" x14ac:dyDescent="0.3">
      <c r="A72" s="55" t="s">
        <v>109</v>
      </c>
      <c r="B72" s="10" t="s">
        <v>142</v>
      </c>
      <c r="C72" s="13"/>
      <c r="D72" s="60"/>
      <c r="E72" s="11"/>
      <c r="F72" s="12">
        <f t="shared" si="90"/>
        <v>0</v>
      </c>
      <c r="G72" s="12">
        <f t="shared" si="91"/>
        <v>0</v>
      </c>
      <c r="H72" s="15"/>
      <c r="I72" s="16"/>
      <c r="J72" s="16"/>
      <c r="K72" s="19">
        <f t="shared" ref="K72" si="92">F72+I72</f>
        <v>0</v>
      </c>
      <c r="L72" s="12">
        <f t="shared" ref="L72" si="93">G72+J72</f>
        <v>0</v>
      </c>
    </row>
    <row r="73" spans="1:13" ht="15.6" x14ac:dyDescent="0.3">
      <c r="A73" s="55" t="s">
        <v>207</v>
      </c>
      <c r="B73" s="10" t="s">
        <v>154</v>
      </c>
      <c r="C73" s="13" t="s">
        <v>10</v>
      </c>
      <c r="D73" s="60">
        <v>307</v>
      </c>
      <c r="E73" s="11"/>
      <c r="F73" s="12">
        <f t="shared" ref="F73" si="94">ROUND(E73*D73,2)</f>
        <v>0</v>
      </c>
      <c r="G73" s="12">
        <f t="shared" ref="G73" si="95">ROUND(F73*1.2,2)</f>
        <v>0</v>
      </c>
      <c r="H73" s="15"/>
      <c r="I73" s="16"/>
      <c r="J73" s="16"/>
      <c r="K73" s="19">
        <f t="shared" ref="K73" si="96">F73+I73</f>
        <v>0</v>
      </c>
      <c r="L73" s="12">
        <f t="shared" ref="L73" si="97">G73+J73</f>
        <v>0</v>
      </c>
    </row>
    <row r="74" spans="1:13" ht="15.6" x14ac:dyDescent="0.3">
      <c r="A74" s="77" t="s">
        <v>208</v>
      </c>
      <c r="B74" s="42" t="s">
        <v>148</v>
      </c>
      <c r="C74" s="43" t="s">
        <v>10</v>
      </c>
      <c r="D74" s="84">
        <v>307</v>
      </c>
      <c r="E74" s="44"/>
      <c r="F74" s="29"/>
      <c r="G74" s="29"/>
      <c r="H74" s="44">
        <v>81.459999999999994</v>
      </c>
      <c r="I74" s="45">
        <f>ROUND(H74*D74,2)</f>
        <v>25008.22</v>
      </c>
      <c r="J74" s="45">
        <f>ROUND(I74*1.2,2)</f>
        <v>30009.86</v>
      </c>
      <c r="K74" s="46">
        <f>F74+I74</f>
        <v>25008.22</v>
      </c>
      <c r="L74" s="29">
        <f>G74+J74</f>
        <v>30009.86</v>
      </c>
    </row>
    <row r="75" spans="1:13" ht="20.25" customHeight="1" x14ac:dyDescent="0.3">
      <c r="A75" s="6"/>
      <c r="B75" s="162" t="s">
        <v>56</v>
      </c>
      <c r="C75" s="163"/>
      <c r="D75" s="163"/>
      <c r="E75" s="7"/>
      <c r="F75" s="8"/>
      <c r="G75" s="9"/>
      <c r="H75" s="9"/>
      <c r="I75" s="9"/>
      <c r="J75" s="9"/>
      <c r="K75" s="9"/>
      <c r="L75" s="9"/>
    </row>
    <row r="76" spans="1:13" s="54" customFormat="1" ht="18" customHeight="1" x14ac:dyDescent="0.3">
      <c r="A76" s="47">
        <f>10</f>
        <v>10</v>
      </c>
      <c r="B76" s="56" t="s">
        <v>160</v>
      </c>
      <c r="C76" s="57" t="s">
        <v>10</v>
      </c>
      <c r="D76" s="59">
        <v>1</v>
      </c>
      <c r="E76" s="49"/>
      <c r="F76" s="50"/>
      <c r="G76" s="50"/>
      <c r="H76" s="51"/>
      <c r="I76" s="52"/>
      <c r="J76" s="52"/>
      <c r="K76" s="53"/>
      <c r="L76" s="50"/>
    </row>
    <row r="77" spans="1:13" ht="18" customHeight="1" x14ac:dyDescent="0.3">
      <c r="A77" s="55" t="s">
        <v>33</v>
      </c>
      <c r="B77" s="10" t="s">
        <v>157</v>
      </c>
      <c r="C77" s="13" t="s">
        <v>155</v>
      </c>
      <c r="D77" s="60">
        <v>1</v>
      </c>
      <c r="E77" s="14"/>
      <c r="F77" s="12">
        <f t="shared" ref="F77:F78" si="98">ROUND(E77*D77,2)</f>
        <v>0</v>
      </c>
      <c r="G77" s="12">
        <f t="shared" ref="G77:G78" si="99">ROUND(F77*1.2,2)</f>
        <v>0</v>
      </c>
      <c r="H77" s="15"/>
      <c r="I77" s="16"/>
      <c r="J77" s="16"/>
      <c r="K77" s="19">
        <f t="shared" ref="K77:K113" si="100">F77+I77</f>
        <v>0</v>
      </c>
      <c r="L77" s="12">
        <f t="shared" ref="L77:L113" si="101">G77+J77</f>
        <v>0</v>
      </c>
    </row>
    <row r="78" spans="1:13" ht="18" customHeight="1" x14ac:dyDescent="0.3">
      <c r="A78" s="55" t="s">
        <v>46</v>
      </c>
      <c r="B78" s="10" t="s">
        <v>142</v>
      </c>
      <c r="C78" s="13"/>
      <c r="D78" s="60"/>
      <c r="E78" s="14"/>
      <c r="F78" s="12">
        <f t="shared" si="98"/>
        <v>0</v>
      </c>
      <c r="G78" s="12">
        <f t="shared" si="99"/>
        <v>0</v>
      </c>
      <c r="H78" s="15"/>
      <c r="I78" s="16"/>
      <c r="J78" s="16"/>
      <c r="K78" s="19">
        <f t="shared" si="100"/>
        <v>0</v>
      </c>
      <c r="L78" s="12">
        <f t="shared" si="101"/>
        <v>0</v>
      </c>
    </row>
    <row r="79" spans="1:13" ht="18" customHeight="1" x14ac:dyDescent="0.3">
      <c r="A79" s="55" t="s">
        <v>47</v>
      </c>
      <c r="B79" s="10" t="s">
        <v>110</v>
      </c>
      <c r="C79" s="13" t="s">
        <v>10</v>
      </c>
      <c r="D79" s="60">
        <v>1</v>
      </c>
      <c r="E79" s="14"/>
      <c r="F79" s="12">
        <f t="shared" ref="F79" si="102">ROUND(E79*D79,2)</f>
        <v>0</v>
      </c>
      <c r="G79" s="12">
        <f t="shared" ref="G79" si="103">ROUND(F79*1.2,2)</f>
        <v>0</v>
      </c>
      <c r="H79" s="15"/>
      <c r="I79" s="16"/>
      <c r="J79" s="16"/>
      <c r="K79" s="19">
        <f t="shared" ref="K79:K82" si="104">F79+I79</f>
        <v>0</v>
      </c>
      <c r="L79" s="12">
        <f t="shared" ref="L79:L82" si="105">G79+J79</f>
        <v>0</v>
      </c>
    </row>
    <row r="80" spans="1:13" ht="18" customHeight="1" x14ac:dyDescent="0.3">
      <c r="A80" s="41" t="s">
        <v>130</v>
      </c>
      <c r="B80" s="42" t="s">
        <v>175</v>
      </c>
      <c r="C80" s="43" t="s">
        <v>10</v>
      </c>
      <c r="D80" s="84">
        <v>1</v>
      </c>
      <c r="E80" s="44"/>
      <c r="F80" s="29"/>
      <c r="G80" s="29"/>
      <c r="H80" s="45">
        <f>ROUND(450000/1.2*1.15,2)</f>
        <v>431250</v>
      </c>
      <c r="I80" s="45">
        <f t="shared" ref="I80:I81" si="106">ROUND(H80*D80,2)</f>
        <v>431250</v>
      </c>
      <c r="J80" s="45">
        <f t="shared" ref="J80:J81" si="107">ROUND(I80*1.2,2)</f>
        <v>517500</v>
      </c>
      <c r="K80" s="46">
        <f t="shared" si="104"/>
        <v>431250</v>
      </c>
      <c r="L80" s="29">
        <f t="shared" si="105"/>
        <v>517500</v>
      </c>
    </row>
    <row r="81" spans="1:13" ht="18" customHeight="1" x14ac:dyDescent="0.3">
      <c r="A81" s="41" t="s">
        <v>209</v>
      </c>
      <c r="B81" s="42" t="s">
        <v>112</v>
      </c>
      <c r="C81" s="43" t="s">
        <v>10</v>
      </c>
      <c r="D81" s="84">
        <v>1</v>
      </c>
      <c r="E81" s="44"/>
      <c r="F81" s="29"/>
      <c r="G81" s="29"/>
      <c r="H81" s="45"/>
      <c r="I81" s="45">
        <f t="shared" si="106"/>
        <v>0</v>
      </c>
      <c r="J81" s="45">
        <f t="shared" si="107"/>
        <v>0</v>
      </c>
      <c r="K81" s="46">
        <f t="shared" si="104"/>
        <v>0</v>
      </c>
      <c r="L81" s="29">
        <f t="shared" si="105"/>
        <v>0</v>
      </c>
    </row>
    <row r="82" spans="1:13" ht="18" customHeight="1" x14ac:dyDescent="0.3">
      <c r="A82" s="55" t="s">
        <v>48</v>
      </c>
      <c r="B82" s="10" t="s">
        <v>111</v>
      </c>
      <c r="C82" s="13" t="s">
        <v>7</v>
      </c>
      <c r="D82" s="60"/>
      <c r="E82" s="65">
        <v>1933.2</v>
      </c>
      <c r="F82" s="12">
        <f t="shared" ref="F82" si="108">ROUND(E82*D82,2)</f>
        <v>0</v>
      </c>
      <c r="G82" s="12">
        <f t="shared" ref="G82" si="109">ROUND(F82*1.2,2)</f>
        <v>0</v>
      </c>
      <c r="H82" s="15"/>
      <c r="I82" s="16"/>
      <c r="J82" s="16"/>
      <c r="K82" s="19">
        <f t="shared" si="104"/>
        <v>0</v>
      </c>
      <c r="L82" s="12">
        <f t="shared" si="105"/>
        <v>0</v>
      </c>
      <c r="M82" s="66" t="s">
        <v>136</v>
      </c>
    </row>
    <row r="83" spans="1:13" ht="18" customHeight="1" x14ac:dyDescent="0.3">
      <c r="A83" s="41" t="s">
        <v>210</v>
      </c>
      <c r="B83" s="42" t="s">
        <v>12</v>
      </c>
      <c r="C83" s="43" t="s">
        <v>7</v>
      </c>
      <c r="D83" s="61"/>
      <c r="E83" s="44"/>
      <c r="F83" s="29"/>
      <c r="G83" s="29"/>
      <c r="H83" s="45">
        <v>4416.67</v>
      </c>
      <c r="I83" s="45">
        <f>ROUND(H83*D83,2)</f>
        <v>0</v>
      </c>
      <c r="J83" s="45">
        <f>ROUND(I83*1.2,2)</f>
        <v>0</v>
      </c>
      <c r="K83" s="46">
        <f>F83+I83</f>
        <v>0</v>
      </c>
      <c r="L83" s="29">
        <f>G83+J83</f>
        <v>0</v>
      </c>
      <c r="M83" t="s">
        <v>133</v>
      </c>
    </row>
    <row r="84" spans="1:13" ht="18" customHeight="1" x14ac:dyDescent="0.3">
      <c r="A84" s="55" t="s">
        <v>211</v>
      </c>
      <c r="B84" s="10" t="s">
        <v>156</v>
      </c>
      <c r="C84" s="13" t="s">
        <v>7</v>
      </c>
      <c r="D84" s="60"/>
      <c r="E84" s="14">
        <v>1449.9</v>
      </c>
      <c r="F84" s="12">
        <f t="shared" ref="F84" si="110">ROUND(E84*D84,2)</f>
        <v>0</v>
      </c>
      <c r="G84" s="12">
        <f t="shared" ref="G84" si="111">ROUND(F84*1.2,2)</f>
        <v>0</v>
      </c>
      <c r="H84" s="15"/>
      <c r="I84" s="16"/>
      <c r="J84" s="16"/>
      <c r="K84" s="19">
        <f t="shared" ref="K84:K92" si="112">F84+I84</f>
        <v>0</v>
      </c>
      <c r="L84" s="12">
        <f t="shared" ref="L84:L92" si="113">G84+J84</f>
        <v>0</v>
      </c>
      <c r="M84" t="s">
        <v>139</v>
      </c>
    </row>
    <row r="85" spans="1:13" ht="18" customHeight="1" x14ac:dyDescent="0.3">
      <c r="A85" s="41" t="s">
        <v>212</v>
      </c>
      <c r="B85" s="42" t="s">
        <v>12</v>
      </c>
      <c r="C85" s="43" t="s">
        <v>7</v>
      </c>
      <c r="D85" s="61"/>
      <c r="E85" s="44"/>
      <c r="F85" s="29"/>
      <c r="G85" s="29"/>
      <c r="H85" s="45">
        <v>4416.67</v>
      </c>
      <c r="I85" s="45">
        <f>ROUND(H85*D85,2)</f>
        <v>0</v>
      </c>
      <c r="J85" s="45">
        <f>ROUND(I85*1.2,2)</f>
        <v>0</v>
      </c>
      <c r="K85" s="46">
        <f>F85+I85</f>
        <v>0</v>
      </c>
      <c r="L85" s="29">
        <f>G85+J85</f>
        <v>0</v>
      </c>
    </row>
    <row r="86" spans="1:13" s="54" customFormat="1" ht="18" customHeight="1" x14ac:dyDescent="0.3">
      <c r="A86" s="47">
        <f>11</f>
        <v>11</v>
      </c>
      <c r="B86" s="56" t="s">
        <v>159</v>
      </c>
      <c r="C86" s="57" t="s">
        <v>24</v>
      </c>
      <c r="D86" s="59">
        <v>8</v>
      </c>
      <c r="E86" s="49"/>
      <c r="F86" s="50"/>
      <c r="G86" s="50"/>
      <c r="H86" s="51"/>
      <c r="I86" s="52"/>
      <c r="J86" s="52"/>
      <c r="K86" s="53"/>
      <c r="L86" s="50"/>
    </row>
    <row r="87" spans="1:13" ht="18" customHeight="1" x14ac:dyDescent="0.3">
      <c r="A87" s="55" t="s">
        <v>34</v>
      </c>
      <c r="B87" s="10" t="s">
        <v>158</v>
      </c>
      <c r="C87" s="13" t="s">
        <v>10</v>
      </c>
      <c r="D87" s="60">
        <v>8</v>
      </c>
      <c r="E87" s="14"/>
      <c r="F87" s="12">
        <f t="shared" ref="F87:F89" si="114">ROUND(E87*D87,2)</f>
        <v>0</v>
      </c>
      <c r="G87" s="12">
        <f t="shared" ref="G87:G89" si="115">ROUND(F87*1.2,2)</f>
        <v>0</v>
      </c>
      <c r="H87" s="15"/>
      <c r="I87" s="16"/>
      <c r="J87" s="16"/>
      <c r="K87" s="19">
        <f t="shared" si="112"/>
        <v>0</v>
      </c>
      <c r="L87" s="12">
        <f t="shared" si="113"/>
        <v>0</v>
      </c>
    </row>
    <row r="88" spans="1:13" ht="18" customHeight="1" x14ac:dyDescent="0.3">
      <c r="A88" s="55" t="s">
        <v>113</v>
      </c>
      <c r="B88" s="10" t="s">
        <v>142</v>
      </c>
      <c r="C88" s="13"/>
      <c r="D88" s="60"/>
      <c r="E88" s="14"/>
      <c r="F88" s="12">
        <f t="shared" si="114"/>
        <v>0</v>
      </c>
      <c r="G88" s="12">
        <f t="shared" si="115"/>
        <v>0</v>
      </c>
      <c r="H88" s="15"/>
      <c r="I88" s="16"/>
      <c r="J88" s="16"/>
      <c r="K88" s="19">
        <f t="shared" si="112"/>
        <v>0</v>
      </c>
      <c r="L88" s="12">
        <f t="shared" si="113"/>
        <v>0</v>
      </c>
    </row>
    <row r="89" spans="1:13" ht="18" customHeight="1" x14ac:dyDescent="0.3">
      <c r="A89" s="55" t="s">
        <v>117</v>
      </c>
      <c r="B89" s="10" t="s">
        <v>114</v>
      </c>
      <c r="C89" s="13" t="s">
        <v>10</v>
      </c>
      <c r="D89" s="60">
        <v>8</v>
      </c>
      <c r="E89" s="14"/>
      <c r="F89" s="12">
        <f t="shared" si="114"/>
        <v>0</v>
      </c>
      <c r="G89" s="12">
        <f t="shared" si="115"/>
        <v>0</v>
      </c>
      <c r="H89" s="15"/>
      <c r="I89" s="16"/>
      <c r="J89" s="16"/>
      <c r="K89" s="19">
        <f t="shared" si="112"/>
        <v>0</v>
      </c>
      <c r="L89" s="12">
        <f t="shared" si="113"/>
        <v>0</v>
      </c>
    </row>
    <row r="90" spans="1:13" ht="18" customHeight="1" x14ac:dyDescent="0.3">
      <c r="A90" s="41" t="s">
        <v>131</v>
      </c>
      <c r="B90" s="42" t="s">
        <v>176</v>
      </c>
      <c r="C90" s="43" t="s">
        <v>10</v>
      </c>
      <c r="D90" s="84">
        <v>4</v>
      </c>
      <c r="E90" s="44"/>
      <c r="F90" s="29"/>
      <c r="G90" s="29"/>
      <c r="H90" s="45"/>
      <c r="I90" s="45">
        <f t="shared" ref="I90:I91" si="116">ROUND(H90*D90,2)</f>
        <v>0</v>
      </c>
      <c r="J90" s="45">
        <f t="shared" ref="J90:J91" si="117">ROUND(I90*1.2,2)</f>
        <v>0</v>
      </c>
      <c r="K90" s="46">
        <f t="shared" si="112"/>
        <v>0</v>
      </c>
      <c r="L90" s="29">
        <f t="shared" si="113"/>
        <v>0</v>
      </c>
    </row>
    <row r="91" spans="1:13" ht="18" customHeight="1" x14ac:dyDescent="0.3">
      <c r="A91" s="41" t="s">
        <v>213</v>
      </c>
      <c r="B91" s="42" t="s">
        <v>112</v>
      </c>
      <c r="C91" s="43" t="s">
        <v>10</v>
      </c>
      <c r="D91" s="84">
        <v>4</v>
      </c>
      <c r="E91" s="44"/>
      <c r="F91" s="29"/>
      <c r="G91" s="29"/>
      <c r="H91" s="45"/>
      <c r="I91" s="45">
        <f t="shared" si="116"/>
        <v>0</v>
      </c>
      <c r="J91" s="45">
        <f t="shared" si="117"/>
        <v>0</v>
      </c>
      <c r="K91" s="46">
        <f t="shared" si="112"/>
        <v>0</v>
      </c>
      <c r="L91" s="29">
        <f t="shared" si="113"/>
        <v>0</v>
      </c>
    </row>
    <row r="92" spans="1:13" ht="18" customHeight="1" x14ac:dyDescent="0.3">
      <c r="A92" s="55" t="s">
        <v>118</v>
      </c>
      <c r="B92" s="10" t="s">
        <v>115</v>
      </c>
      <c r="C92" s="13" t="s">
        <v>7</v>
      </c>
      <c r="D92" s="60"/>
      <c r="E92" s="65">
        <v>1933.2</v>
      </c>
      <c r="F92" s="12">
        <f t="shared" ref="F92" si="118">ROUND(E92*D92,2)</f>
        <v>0</v>
      </c>
      <c r="G92" s="12">
        <f t="shared" ref="G92" si="119">ROUND(F92*1.2,2)</f>
        <v>0</v>
      </c>
      <c r="H92" s="15"/>
      <c r="I92" s="16"/>
      <c r="J92" s="16"/>
      <c r="K92" s="19">
        <f t="shared" si="112"/>
        <v>0</v>
      </c>
      <c r="L92" s="12">
        <f t="shared" si="113"/>
        <v>0</v>
      </c>
      <c r="M92" s="66" t="s">
        <v>136</v>
      </c>
    </row>
    <row r="93" spans="1:13" ht="18" customHeight="1" x14ac:dyDescent="0.3">
      <c r="A93" s="41" t="s">
        <v>214</v>
      </c>
      <c r="B93" s="42" t="s">
        <v>12</v>
      </c>
      <c r="C93" s="43" t="s">
        <v>7</v>
      </c>
      <c r="D93" s="84"/>
      <c r="E93" s="44"/>
      <c r="F93" s="29"/>
      <c r="G93" s="29"/>
      <c r="H93" s="45">
        <v>4416.67</v>
      </c>
      <c r="I93" s="45">
        <f>ROUND(H93*D93,2)</f>
        <v>0</v>
      </c>
      <c r="J93" s="45">
        <f>ROUND(I93*1.2,2)</f>
        <v>0</v>
      </c>
      <c r="K93" s="46">
        <f>F93+I93</f>
        <v>0</v>
      </c>
      <c r="L93" s="29">
        <f>G93+J93</f>
        <v>0</v>
      </c>
      <c r="M93" t="s">
        <v>133</v>
      </c>
    </row>
    <row r="94" spans="1:13" ht="18" customHeight="1" x14ac:dyDescent="0.3">
      <c r="A94" s="55" t="s">
        <v>215</v>
      </c>
      <c r="B94" s="10" t="s">
        <v>116</v>
      </c>
      <c r="C94" s="13" t="s">
        <v>7</v>
      </c>
      <c r="D94" s="60"/>
      <c r="E94" s="14">
        <v>1449.9</v>
      </c>
      <c r="F94" s="12">
        <f t="shared" ref="F94" si="120">ROUND(E94*D94,2)</f>
        <v>0</v>
      </c>
      <c r="G94" s="12">
        <f t="shared" ref="G94" si="121">ROUND(F94*1.2,2)</f>
        <v>0</v>
      </c>
      <c r="H94" s="15"/>
      <c r="I94" s="16"/>
      <c r="J94" s="16"/>
      <c r="K94" s="19">
        <f t="shared" ref="K94:K102" si="122">F94+I94</f>
        <v>0</v>
      </c>
      <c r="L94" s="12">
        <f t="shared" ref="L94:L102" si="123">G94+J94</f>
        <v>0</v>
      </c>
      <c r="M94" t="s">
        <v>139</v>
      </c>
    </row>
    <row r="95" spans="1:13" ht="18" customHeight="1" x14ac:dyDescent="0.3">
      <c r="A95" s="41" t="s">
        <v>216</v>
      </c>
      <c r="B95" s="42" t="s">
        <v>12</v>
      </c>
      <c r="C95" s="43" t="s">
        <v>7</v>
      </c>
      <c r="D95" s="84"/>
      <c r="E95" s="44"/>
      <c r="F95" s="29"/>
      <c r="G95" s="29"/>
      <c r="H95" s="45">
        <v>4416.67</v>
      </c>
      <c r="I95" s="45">
        <f>ROUND(H95*D95,2)</f>
        <v>0</v>
      </c>
      <c r="J95" s="45">
        <f>ROUND(I95*1.2,2)</f>
        <v>0</v>
      </c>
      <c r="K95" s="46">
        <f>F95+I95</f>
        <v>0</v>
      </c>
      <c r="L95" s="29">
        <f>G95+J95</f>
        <v>0</v>
      </c>
    </row>
    <row r="96" spans="1:13" s="54" customFormat="1" ht="17.25" customHeight="1" x14ac:dyDescent="0.3">
      <c r="A96" s="47">
        <f>12</f>
        <v>12</v>
      </c>
      <c r="B96" s="56" t="s">
        <v>121</v>
      </c>
      <c r="C96" s="57" t="s">
        <v>10</v>
      </c>
      <c r="D96" s="59">
        <v>20</v>
      </c>
      <c r="E96" s="49"/>
      <c r="F96" s="50"/>
      <c r="G96" s="50"/>
      <c r="H96" s="51"/>
      <c r="I96" s="52"/>
      <c r="J96" s="52"/>
      <c r="K96" s="53"/>
      <c r="L96" s="50"/>
    </row>
    <row r="97" spans="1:13" ht="18" customHeight="1" x14ac:dyDescent="0.3">
      <c r="A97" s="55" t="s">
        <v>35</v>
      </c>
      <c r="B97" s="10" t="s">
        <v>119</v>
      </c>
      <c r="C97" s="13" t="s">
        <v>10</v>
      </c>
      <c r="D97" s="60">
        <v>20</v>
      </c>
      <c r="E97" s="14"/>
      <c r="F97" s="12">
        <f t="shared" ref="F97:F99" si="124">ROUND(E97*D97,2)</f>
        <v>0</v>
      </c>
      <c r="G97" s="12">
        <f t="shared" ref="G97:G99" si="125">ROUND(F97*1.2,2)</f>
        <v>0</v>
      </c>
      <c r="H97" s="15"/>
      <c r="I97" s="16"/>
      <c r="J97" s="16"/>
      <c r="K97" s="19">
        <f t="shared" si="122"/>
        <v>0</v>
      </c>
      <c r="L97" s="12">
        <f t="shared" si="123"/>
        <v>0</v>
      </c>
    </row>
    <row r="98" spans="1:13" ht="18" customHeight="1" x14ac:dyDescent="0.3">
      <c r="A98" s="55" t="s">
        <v>122</v>
      </c>
      <c r="B98" s="10" t="s">
        <v>142</v>
      </c>
      <c r="C98" s="13"/>
      <c r="D98" s="60"/>
      <c r="E98" s="14"/>
      <c r="F98" s="12">
        <f t="shared" si="124"/>
        <v>0</v>
      </c>
      <c r="G98" s="12">
        <f t="shared" si="125"/>
        <v>0</v>
      </c>
      <c r="H98" s="15"/>
      <c r="I98" s="16"/>
      <c r="J98" s="16"/>
      <c r="K98" s="19">
        <f t="shared" si="122"/>
        <v>0</v>
      </c>
      <c r="L98" s="12">
        <f t="shared" si="123"/>
        <v>0</v>
      </c>
    </row>
    <row r="99" spans="1:13" ht="18" customHeight="1" x14ac:dyDescent="0.3">
      <c r="A99" s="55" t="s">
        <v>217</v>
      </c>
      <c r="B99" s="10" t="s">
        <v>120</v>
      </c>
      <c r="C99" s="13" t="s">
        <v>10</v>
      </c>
      <c r="D99" s="60">
        <v>20</v>
      </c>
      <c r="E99" s="14"/>
      <c r="F99" s="12">
        <f t="shared" si="124"/>
        <v>0</v>
      </c>
      <c r="G99" s="12">
        <f t="shared" si="125"/>
        <v>0</v>
      </c>
      <c r="H99" s="15"/>
      <c r="I99" s="16"/>
      <c r="J99" s="16"/>
      <c r="K99" s="19">
        <f t="shared" si="122"/>
        <v>0</v>
      </c>
      <c r="L99" s="12">
        <f t="shared" si="123"/>
        <v>0</v>
      </c>
    </row>
    <row r="100" spans="1:13" ht="18" customHeight="1" x14ac:dyDescent="0.3">
      <c r="A100" s="41" t="s">
        <v>218</v>
      </c>
      <c r="B100" s="85" t="s">
        <v>177</v>
      </c>
      <c r="C100" s="43" t="s">
        <v>10</v>
      </c>
      <c r="D100" s="84">
        <v>10</v>
      </c>
      <c r="E100" s="44"/>
      <c r="F100" s="29"/>
      <c r="G100" s="29"/>
      <c r="H100" s="45"/>
      <c r="I100" s="45">
        <f t="shared" ref="I100:I102" si="126">ROUND(H100*D100,2)</f>
        <v>0</v>
      </c>
      <c r="J100" s="45">
        <f t="shared" ref="J100:J102" si="127">ROUND(I100*1.2,2)</f>
        <v>0</v>
      </c>
      <c r="K100" s="46">
        <f t="shared" si="122"/>
        <v>0</v>
      </c>
      <c r="L100" s="29">
        <f t="shared" si="123"/>
        <v>0</v>
      </c>
    </row>
    <row r="101" spans="1:13" ht="18" customHeight="1" x14ac:dyDescent="0.3">
      <c r="A101" s="41" t="s">
        <v>219</v>
      </c>
      <c r="B101" s="42" t="s">
        <v>178</v>
      </c>
      <c r="C101" s="43" t="s">
        <v>10</v>
      </c>
      <c r="D101" s="84">
        <v>10</v>
      </c>
      <c r="E101" s="44"/>
      <c r="F101" s="29"/>
      <c r="G101" s="29"/>
      <c r="H101" s="45"/>
      <c r="I101" s="45"/>
      <c r="J101" s="45"/>
      <c r="K101" s="46"/>
      <c r="L101" s="29"/>
    </row>
    <row r="102" spans="1:13" ht="18" customHeight="1" x14ac:dyDescent="0.3">
      <c r="A102" s="41" t="s">
        <v>220</v>
      </c>
      <c r="B102" s="42" t="s">
        <v>161</v>
      </c>
      <c r="C102" s="43" t="s">
        <v>10</v>
      </c>
      <c r="D102" s="84">
        <v>20</v>
      </c>
      <c r="E102" s="44"/>
      <c r="F102" s="29"/>
      <c r="G102" s="29"/>
      <c r="H102" s="45"/>
      <c r="I102" s="45">
        <f t="shared" si="126"/>
        <v>0</v>
      </c>
      <c r="J102" s="45">
        <f t="shared" si="127"/>
        <v>0</v>
      </c>
      <c r="K102" s="46">
        <f t="shared" si="122"/>
        <v>0</v>
      </c>
      <c r="L102" s="29">
        <f t="shared" si="123"/>
        <v>0</v>
      </c>
    </row>
    <row r="103" spans="1:13" s="54" customFormat="1" ht="32.25" customHeight="1" x14ac:dyDescent="0.3">
      <c r="A103" s="47">
        <f>12+1</f>
        <v>13</v>
      </c>
      <c r="B103" s="56" t="s">
        <v>123</v>
      </c>
      <c r="C103" s="57" t="s">
        <v>10</v>
      </c>
      <c r="D103" s="59">
        <v>5</v>
      </c>
      <c r="E103" s="49"/>
      <c r="F103" s="50"/>
      <c r="G103" s="50"/>
      <c r="H103" s="51"/>
      <c r="I103" s="52"/>
      <c r="J103" s="52"/>
      <c r="K103" s="53"/>
      <c r="L103" s="50"/>
    </row>
    <row r="104" spans="1:13" ht="18" customHeight="1" x14ac:dyDescent="0.3">
      <c r="A104" s="55" t="s">
        <v>40</v>
      </c>
      <c r="B104" s="10" t="s">
        <v>124</v>
      </c>
      <c r="C104" s="13" t="s">
        <v>10</v>
      </c>
      <c r="D104" s="60">
        <v>5</v>
      </c>
      <c r="E104" s="14"/>
      <c r="F104" s="12">
        <f t="shared" ref="F104:F106" si="128">ROUND(E104*D104,2)</f>
        <v>0</v>
      </c>
      <c r="G104" s="12">
        <f t="shared" ref="G104:G106" si="129">ROUND(F104*1.2,2)</f>
        <v>0</v>
      </c>
      <c r="H104" s="15"/>
      <c r="I104" s="16"/>
      <c r="J104" s="16"/>
      <c r="K104" s="19">
        <f t="shared" ref="K104:K107" si="130">F104+I104</f>
        <v>0</v>
      </c>
      <c r="L104" s="12">
        <f t="shared" ref="L104:L107" si="131">G104+J104</f>
        <v>0</v>
      </c>
    </row>
    <row r="105" spans="1:13" ht="18" customHeight="1" x14ac:dyDescent="0.3">
      <c r="A105" s="55" t="s">
        <v>127</v>
      </c>
      <c r="B105" s="10" t="s">
        <v>142</v>
      </c>
      <c r="C105" s="13"/>
      <c r="D105" s="60"/>
      <c r="E105" s="14"/>
      <c r="F105" s="12">
        <f t="shared" si="128"/>
        <v>0</v>
      </c>
      <c r="G105" s="12">
        <f t="shared" si="129"/>
        <v>0</v>
      </c>
      <c r="H105" s="15"/>
      <c r="I105" s="16"/>
      <c r="J105" s="16"/>
      <c r="K105" s="19">
        <f t="shared" si="130"/>
        <v>0</v>
      </c>
      <c r="L105" s="12">
        <f t="shared" si="131"/>
        <v>0</v>
      </c>
    </row>
    <row r="106" spans="1:13" ht="18" customHeight="1" x14ac:dyDescent="0.3">
      <c r="A106" s="55" t="s">
        <v>221</v>
      </c>
      <c r="B106" s="10" t="s">
        <v>125</v>
      </c>
      <c r="C106" s="13" t="s">
        <v>10</v>
      </c>
      <c r="D106" s="60">
        <v>5</v>
      </c>
      <c r="E106" s="14"/>
      <c r="F106" s="12">
        <f t="shared" si="128"/>
        <v>0</v>
      </c>
      <c r="G106" s="12">
        <f t="shared" si="129"/>
        <v>0</v>
      </c>
      <c r="H106" s="15"/>
      <c r="I106" s="16"/>
      <c r="J106" s="16"/>
      <c r="K106" s="19">
        <f t="shared" si="130"/>
        <v>0</v>
      </c>
      <c r="L106" s="12">
        <f t="shared" si="131"/>
        <v>0</v>
      </c>
    </row>
    <row r="107" spans="1:13" ht="18" customHeight="1" x14ac:dyDescent="0.3">
      <c r="A107" s="41" t="s">
        <v>222</v>
      </c>
      <c r="B107" s="42" t="s">
        <v>126</v>
      </c>
      <c r="C107" s="43" t="s">
        <v>10</v>
      </c>
      <c r="D107" s="84">
        <v>5</v>
      </c>
      <c r="E107" s="44"/>
      <c r="F107" s="29"/>
      <c r="G107" s="29"/>
      <c r="H107" s="45">
        <f>ROUND(50000/1.2*1.15,2)</f>
        <v>47916.67</v>
      </c>
      <c r="I107" s="45">
        <f t="shared" ref="I107" si="132">ROUND(H107*D107,2)</f>
        <v>239583.35</v>
      </c>
      <c r="J107" s="45">
        <f t="shared" ref="J107" si="133">ROUND(I107*1.2,2)</f>
        <v>287500.02</v>
      </c>
      <c r="K107" s="46">
        <f t="shared" si="130"/>
        <v>239583.35</v>
      </c>
      <c r="L107" s="29">
        <f t="shared" si="131"/>
        <v>287500.02</v>
      </c>
      <c r="M107" t="s">
        <v>179</v>
      </c>
    </row>
    <row r="108" spans="1:13" ht="18" customHeight="1" x14ac:dyDescent="0.3">
      <c r="A108" s="41" t="s">
        <v>223</v>
      </c>
      <c r="B108" s="42" t="s">
        <v>168</v>
      </c>
      <c r="C108" s="43" t="s">
        <v>149</v>
      </c>
      <c r="D108" s="84">
        <v>6</v>
      </c>
      <c r="E108" s="44"/>
      <c r="F108" s="29"/>
      <c r="G108" s="29"/>
      <c r="H108" s="45"/>
      <c r="I108" s="45"/>
      <c r="J108" s="45"/>
      <c r="K108" s="46"/>
      <c r="L108" s="29"/>
    </row>
    <row r="109" spans="1:13" ht="18" customHeight="1" x14ac:dyDescent="0.3">
      <c r="A109" s="47">
        <f>A103+1</f>
        <v>14</v>
      </c>
      <c r="B109" s="38" t="s">
        <v>57</v>
      </c>
      <c r="C109" s="48" t="s">
        <v>10</v>
      </c>
      <c r="D109" s="64">
        <v>10</v>
      </c>
      <c r="E109" s="20"/>
      <c r="F109" s="12"/>
      <c r="G109" s="12"/>
      <c r="H109" s="15"/>
      <c r="I109" s="16"/>
      <c r="J109" s="16"/>
      <c r="K109" s="19"/>
      <c r="L109" s="12"/>
    </row>
    <row r="110" spans="1:13" ht="18" customHeight="1" x14ac:dyDescent="0.3">
      <c r="A110" s="55" t="s">
        <v>39</v>
      </c>
      <c r="B110" s="10" t="s">
        <v>162</v>
      </c>
      <c r="C110" s="13" t="s">
        <v>10</v>
      </c>
      <c r="D110" s="60">
        <v>10</v>
      </c>
      <c r="E110" s="14"/>
      <c r="F110" s="12">
        <f t="shared" ref="F110:F112" si="134">ROUND(E110*D110,2)</f>
        <v>0</v>
      </c>
      <c r="G110" s="12">
        <f t="shared" ref="G110:G112" si="135">ROUND(F110*1.2,2)</f>
        <v>0</v>
      </c>
      <c r="H110" s="15"/>
      <c r="I110" s="16"/>
      <c r="J110" s="16"/>
      <c r="K110" s="19">
        <f t="shared" si="100"/>
        <v>0</v>
      </c>
      <c r="L110" s="12">
        <f t="shared" si="101"/>
        <v>0</v>
      </c>
    </row>
    <row r="111" spans="1:13" ht="18" customHeight="1" x14ac:dyDescent="0.3">
      <c r="A111" s="55" t="s">
        <v>49</v>
      </c>
      <c r="B111" s="10" t="s">
        <v>142</v>
      </c>
      <c r="C111" s="13"/>
      <c r="D111" s="60"/>
      <c r="E111" s="14"/>
      <c r="F111" s="12">
        <f t="shared" si="134"/>
        <v>0</v>
      </c>
      <c r="G111" s="12">
        <f t="shared" si="135"/>
        <v>0</v>
      </c>
      <c r="H111" s="15"/>
      <c r="I111" s="16"/>
      <c r="J111" s="16"/>
      <c r="K111" s="19">
        <f t="shared" si="100"/>
        <v>0</v>
      </c>
      <c r="L111" s="12">
        <f t="shared" si="101"/>
        <v>0</v>
      </c>
    </row>
    <row r="112" spans="1:13" ht="18" customHeight="1" x14ac:dyDescent="0.3">
      <c r="A112" s="55" t="s">
        <v>224</v>
      </c>
      <c r="B112" s="10" t="s">
        <v>163</v>
      </c>
      <c r="C112" s="13" t="s">
        <v>10</v>
      </c>
      <c r="D112" s="60">
        <v>10</v>
      </c>
      <c r="E112" s="14"/>
      <c r="F112" s="12">
        <f t="shared" si="134"/>
        <v>0</v>
      </c>
      <c r="G112" s="12">
        <f t="shared" si="135"/>
        <v>0</v>
      </c>
      <c r="H112" s="15"/>
      <c r="I112" s="16"/>
      <c r="J112" s="16"/>
      <c r="K112" s="19">
        <f t="shared" si="100"/>
        <v>0</v>
      </c>
      <c r="L112" s="12">
        <f t="shared" si="101"/>
        <v>0</v>
      </c>
    </row>
    <row r="113" spans="1:13" ht="18" customHeight="1" x14ac:dyDescent="0.3">
      <c r="A113" s="41" t="s">
        <v>225</v>
      </c>
      <c r="B113" s="69" t="s">
        <v>164</v>
      </c>
      <c r="C113" s="43" t="s">
        <v>10</v>
      </c>
      <c r="D113" s="84">
        <v>10</v>
      </c>
      <c r="E113" s="44"/>
      <c r="F113" s="29"/>
      <c r="G113" s="29"/>
      <c r="H113" s="45">
        <f>ROUND(6490/1.2*1.15,2)</f>
        <v>6219.58</v>
      </c>
      <c r="I113" s="45">
        <f t="shared" ref="I113" si="136">ROUND(H113*D113,2)</f>
        <v>62195.8</v>
      </c>
      <c r="J113" s="45">
        <f t="shared" ref="J113" si="137">ROUND(I113*1.2,2)</f>
        <v>74634.960000000006</v>
      </c>
      <c r="K113" s="46">
        <f t="shared" si="100"/>
        <v>62195.8</v>
      </c>
      <c r="L113" s="29">
        <f t="shared" si="101"/>
        <v>74634.960000000006</v>
      </c>
      <c r="M113" t="s">
        <v>179</v>
      </c>
    </row>
    <row r="114" spans="1:13" ht="18" customHeight="1" x14ac:dyDescent="0.3">
      <c r="A114" s="78" t="s">
        <v>170</v>
      </c>
      <c r="B114" s="38" t="s">
        <v>171</v>
      </c>
      <c r="C114" s="18"/>
      <c r="D114" s="79"/>
      <c r="E114" s="11"/>
      <c r="F114" s="80"/>
      <c r="G114" s="80"/>
      <c r="H114" s="80"/>
      <c r="I114" s="80"/>
      <c r="J114" s="80"/>
      <c r="K114" s="81"/>
      <c r="L114" s="80"/>
    </row>
    <row r="115" spans="1:13" ht="18" customHeight="1" x14ac:dyDescent="0.3">
      <c r="A115" s="82" t="s">
        <v>50</v>
      </c>
      <c r="B115" s="10" t="s">
        <v>162</v>
      </c>
      <c r="C115" s="13" t="s">
        <v>10</v>
      </c>
      <c r="D115" s="60">
        <v>17</v>
      </c>
      <c r="E115" s="11"/>
      <c r="F115" s="12">
        <f t="shared" ref="F115:F116" si="138">ROUND(E115*D115,2)</f>
        <v>0</v>
      </c>
      <c r="G115" s="12">
        <f t="shared" ref="G115:G116" si="139">ROUND(F115*1.2,2)</f>
        <v>0</v>
      </c>
      <c r="H115" s="15"/>
      <c r="I115" s="16"/>
      <c r="J115" s="16"/>
      <c r="K115" s="19">
        <f t="shared" ref="K115:K116" si="140">F115+I115</f>
        <v>0</v>
      </c>
      <c r="L115" s="12">
        <f t="shared" ref="L115:L116" si="141">G115+J115</f>
        <v>0</v>
      </c>
    </row>
    <row r="116" spans="1:13" ht="18" customHeight="1" x14ac:dyDescent="0.3">
      <c r="A116" s="82" t="s">
        <v>129</v>
      </c>
      <c r="B116" s="10" t="s">
        <v>172</v>
      </c>
      <c r="C116" s="13" t="s">
        <v>10</v>
      </c>
      <c r="D116" s="60">
        <v>17</v>
      </c>
      <c r="E116" s="11"/>
      <c r="F116" s="12">
        <f t="shared" si="138"/>
        <v>0</v>
      </c>
      <c r="G116" s="12">
        <f t="shared" si="139"/>
        <v>0</v>
      </c>
      <c r="H116" s="15"/>
      <c r="I116" s="16"/>
      <c r="J116" s="16"/>
      <c r="K116" s="19">
        <f t="shared" si="140"/>
        <v>0</v>
      </c>
      <c r="L116" s="12">
        <f t="shared" si="141"/>
        <v>0</v>
      </c>
    </row>
    <row r="117" spans="1:13" ht="42" customHeight="1" x14ac:dyDescent="0.3">
      <c r="A117" s="41" t="s">
        <v>132</v>
      </c>
      <c r="B117" s="69" t="s">
        <v>173</v>
      </c>
      <c r="C117" s="43" t="s">
        <v>149</v>
      </c>
      <c r="D117" s="84">
        <v>17</v>
      </c>
      <c r="E117" s="73"/>
      <c r="F117" s="45"/>
      <c r="G117" s="45"/>
      <c r="H117" s="45"/>
      <c r="I117" s="45">
        <f>ROUND(H117*D117,2)</f>
        <v>0</v>
      </c>
      <c r="J117" s="45">
        <f>ROUND(I117*1.2,2)</f>
        <v>0</v>
      </c>
      <c r="K117" s="46">
        <f>F117+I117</f>
        <v>0</v>
      </c>
      <c r="L117" s="29">
        <f>G117+J117</f>
        <v>0</v>
      </c>
    </row>
    <row r="118" spans="1:13" ht="19.5" customHeight="1" x14ac:dyDescent="0.3">
      <c r="A118" s="47">
        <v>16</v>
      </c>
      <c r="B118" s="38" t="s">
        <v>165</v>
      </c>
      <c r="C118" s="48"/>
      <c r="D118" s="64"/>
      <c r="E118" s="20"/>
      <c r="F118" s="12"/>
      <c r="G118" s="12"/>
      <c r="H118" s="40"/>
      <c r="I118" s="39"/>
      <c r="J118" s="39"/>
      <c r="K118" s="19"/>
      <c r="L118" s="12"/>
    </row>
    <row r="119" spans="1:13" ht="18" customHeight="1" x14ac:dyDescent="0.3">
      <c r="A119" s="55" t="s">
        <v>226</v>
      </c>
      <c r="B119" s="10" t="s">
        <v>166</v>
      </c>
      <c r="C119" s="13" t="s">
        <v>9</v>
      </c>
      <c r="D119" s="60">
        <v>100</v>
      </c>
      <c r="E119" s="14"/>
      <c r="F119" s="12">
        <f t="shared" ref="F119:F120" si="142">ROUND(E119*D119,2)</f>
        <v>0</v>
      </c>
      <c r="G119" s="12">
        <f t="shared" ref="G119:G120" si="143">ROUND(F119*1.2,2)</f>
        <v>0</v>
      </c>
      <c r="H119" s="15"/>
      <c r="I119" s="16"/>
      <c r="J119" s="16"/>
      <c r="K119" s="19">
        <f t="shared" ref="K119:K121" si="144">F119+I119</f>
        <v>0</v>
      </c>
      <c r="L119" s="12">
        <f t="shared" ref="L119:L121" si="145">G119+J119</f>
        <v>0</v>
      </c>
    </row>
    <row r="120" spans="1:13" ht="18" customHeight="1" x14ac:dyDescent="0.3">
      <c r="A120" s="55" t="s">
        <v>227</v>
      </c>
      <c r="B120" s="10" t="s">
        <v>167</v>
      </c>
      <c r="C120" s="68" t="s">
        <v>9</v>
      </c>
      <c r="D120" s="60">
        <v>100</v>
      </c>
      <c r="E120" s="14">
        <v>2763.21</v>
      </c>
      <c r="F120" s="12">
        <f t="shared" si="142"/>
        <v>276321</v>
      </c>
      <c r="G120" s="12">
        <f t="shared" si="143"/>
        <v>331585.2</v>
      </c>
      <c r="H120" s="15"/>
      <c r="I120" s="16"/>
      <c r="J120" s="16"/>
      <c r="K120" s="19">
        <f t="shared" si="144"/>
        <v>276321</v>
      </c>
      <c r="L120" s="12">
        <f t="shared" si="145"/>
        <v>331585.2</v>
      </c>
      <c r="M120" t="s">
        <v>133</v>
      </c>
    </row>
    <row r="121" spans="1:13" ht="18" customHeight="1" x14ac:dyDescent="0.3">
      <c r="A121" s="41" t="s">
        <v>228</v>
      </c>
      <c r="B121" s="42" t="s">
        <v>128</v>
      </c>
      <c r="C121" s="43" t="s">
        <v>9</v>
      </c>
      <c r="D121" s="84">
        <v>100</v>
      </c>
      <c r="E121" s="44"/>
      <c r="F121" s="29"/>
      <c r="G121" s="29"/>
      <c r="H121" s="45">
        <v>13750</v>
      </c>
      <c r="I121" s="45">
        <f t="shared" ref="I121" si="146">ROUND(H121*D121,2)</f>
        <v>1375000</v>
      </c>
      <c r="J121" s="45">
        <f t="shared" ref="J121" si="147">ROUND(I121*1.2,2)</f>
        <v>1650000</v>
      </c>
      <c r="K121" s="46">
        <f t="shared" si="144"/>
        <v>1375000</v>
      </c>
      <c r="L121" s="29">
        <f t="shared" si="145"/>
        <v>1650000</v>
      </c>
      <c r="M121" t="s">
        <v>134</v>
      </c>
    </row>
    <row r="122" spans="1:13" ht="18" customHeight="1" x14ac:dyDescent="0.3">
      <c r="A122" s="41" t="s">
        <v>229</v>
      </c>
      <c r="B122" s="42" t="s">
        <v>112</v>
      </c>
      <c r="C122" s="43" t="s">
        <v>10</v>
      </c>
      <c r="D122" s="84"/>
      <c r="E122" s="44"/>
      <c r="F122" s="29"/>
      <c r="G122" s="29"/>
      <c r="H122" s="45"/>
      <c r="I122" s="45"/>
      <c r="J122" s="45"/>
      <c r="K122" s="46"/>
      <c r="L122" s="29"/>
    </row>
    <row r="123" spans="1:13" x14ac:dyDescent="0.3">
      <c r="A123" s="152" t="s">
        <v>11</v>
      </c>
      <c r="B123" s="153"/>
      <c r="C123" s="153"/>
      <c r="D123" s="153"/>
      <c r="E123" s="154"/>
      <c r="F123" s="17">
        <f>SUM(F7:F122)</f>
        <v>2142406.13</v>
      </c>
      <c r="G123" s="17">
        <f>ROUND(F123*1.2,2)</f>
        <v>2570887.36</v>
      </c>
      <c r="I123" s="17">
        <f>SUM(I7:I122)</f>
        <v>2676741.16</v>
      </c>
      <c r="J123" s="17">
        <f>ROUND(I123*1.2,2)</f>
        <v>3212089.39</v>
      </c>
      <c r="K123" s="17">
        <f>SUM(K7:K122)</f>
        <v>4819147.29</v>
      </c>
      <c r="L123" s="17">
        <f>ROUND(K123*1.2,2)</f>
        <v>5782976.75</v>
      </c>
    </row>
  </sheetData>
  <mergeCells count="11">
    <mergeCell ref="H3:J3"/>
    <mergeCell ref="K3:L3"/>
    <mergeCell ref="E1:L2"/>
    <mergeCell ref="A123:E123"/>
    <mergeCell ref="A1:A4"/>
    <mergeCell ref="B1:B4"/>
    <mergeCell ref="C1:C4"/>
    <mergeCell ref="D1:D4"/>
    <mergeCell ref="B75:D75"/>
    <mergeCell ref="E3:G3"/>
    <mergeCell ref="B6:D6"/>
  </mergeCells>
  <pageMargins left="0.7" right="0.7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344"/>
  <sheetViews>
    <sheetView tabSelected="1" view="pageBreakPreview" topLeftCell="A13" zoomScaleNormal="100" zoomScaleSheetLayoutView="100" workbookViewId="0">
      <selection activeCell="H31" sqref="H31"/>
    </sheetView>
  </sheetViews>
  <sheetFormatPr defaultColWidth="8.88671875" defaultRowHeight="14.4" x14ac:dyDescent="0.3"/>
  <cols>
    <col min="1" max="1" width="9.44140625" style="90" customWidth="1"/>
    <col min="2" max="2" width="65.109375" style="90" customWidth="1"/>
    <col min="3" max="3" width="9.33203125" style="91" customWidth="1"/>
    <col min="4" max="4" width="10.109375" style="92" bestFit="1" customWidth="1"/>
    <col min="5" max="5" width="15.109375" style="90" customWidth="1"/>
    <col min="6" max="6" width="16" style="90" customWidth="1"/>
    <col min="7" max="7" width="17.109375" style="93" customWidth="1"/>
    <col min="8" max="8" width="16.109375" style="93" customWidth="1"/>
    <col min="9" max="9" width="18" style="90" customWidth="1"/>
    <col min="10" max="10" width="18.6640625" style="90" customWidth="1"/>
    <col min="11" max="11" width="17.44140625" style="90" customWidth="1"/>
    <col min="12" max="12" width="18.88671875" style="90" customWidth="1"/>
    <col min="13" max="16384" width="8.88671875" style="90"/>
  </cols>
  <sheetData>
    <row r="1" spans="1:12" x14ac:dyDescent="0.3">
      <c r="J1" s="173" t="s">
        <v>243</v>
      </c>
      <c r="K1" s="173"/>
      <c r="L1" s="173"/>
    </row>
    <row r="6" spans="1:12" ht="14.4" customHeight="1" x14ac:dyDescent="0.3">
      <c r="A6" s="155" t="s">
        <v>0</v>
      </c>
      <c r="B6" s="158" t="s">
        <v>1</v>
      </c>
      <c r="C6" s="147" t="s">
        <v>2</v>
      </c>
      <c r="D6" s="174" t="s">
        <v>3</v>
      </c>
      <c r="E6" s="147" t="s">
        <v>14</v>
      </c>
      <c r="F6" s="147"/>
      <c r="G6" s="147"/>
      <c r="H6" s="147"/>
      <c r="I6" s="147"/>
      <c r="J6" s="147"/>
      <c r="K6" s="147"/>
      <c r="L6" s="147"/>
    </row>
    <row r="7" spans="1:12" ht="14.4" customHeight="1" x14ac:dyDescent="0.3">
      <c r="A7" s="156"/>
      <c r="B7" s="159"/>
      <c r="C7" s="147"/>
      <c r="D7" s="174"/>
      <c r="E7" s="147"/>
      <c r="F7" s="147"/>
      <c r="G7" s="147"/>
      <c r="H7" s="147"/>
      <c r="I7" s="147"/>
      <c r="J7" s="147"/>
      <c r="K7" s="147"/>
      <c r="L7" s="147"/>
    </row>
    <row r="8" spans="1:12" ht="27.75" customHeight="1" x14ac:dyDescent="0.3">
      <c r="A8" s="156"/>
      <c r="B8" s="159"/>
      <c r="C8" s="147"/>
      <c r="D8" s="174"/>
      <c r="E8" s="147" t="s">
        <v>25</v>
      </c>
      <c r="F8" s="147"/>
      <c r="G8" s="147"/>
      <c r="H8" s="147" t="s">
        <v>26</v>
      </c>
      <c r="I8" s="147"/>
      <c r="J8" s="147"/>
      <c r="K8" s="175" t="s">
        <v>36</v>
      </c>
      <c r="L8" s="175"/>
    </row>
    <row r="9" spans="1:12" ht="56.1" customHeight="1" x14ac:dyDescent="0.3">
      <c r="A9" s="157"/>
      <c r="B9" s="160"/>
      <c r="C9" s="147"/>
      <c r="D9" s="174"/>
      <c r="E9" s="2" t="s">
        <v>4</v>
      </c>
      <c r="F9" s="2" t="s">
        <v>5</v>
      </c>
      <c r="G9" s="94" t="s">
        <v>6</v>
      </c>
      <c r="H9" s="2" t="s">
        <v>4</v>
      </c>
      <c r="I9" s="2" t="s">
        <v>5</v>
      </c>
      <c r="J9" s="94" t="s">
        <v>6</v>
      </c>
      <c r="K9" s="2" t="s">
        <v>27</v>
      </c>
      <c r="L9" s="2" t="s">
        <v>18</v>
      </c>
    </row>
    <row r="10" spans="1:12" x14ac:dyDescent="0.3">
      <c r="A10" s="95">
        <v>1</v>
      </c>
      <c r="B10" s="96">
        <v>2</v>
      </c>
      <c r="C10" s="96">
        <v>3</v>
      </c>
      <c r="D10" s="143">
        <v>4</v>
      </c>
      <c r="E10" s="96">
        <v>5</v>
      </c>
      <c r="F10" s="96">
        <v>6</v>
      </c>
      <c r="G10" s="96">
        <v>7</v>
      </c>
      <c r="H10" s="97">
        <v>8</v>
      </c>
      <c r="I10" s="97">
        <v>9</v>
      </c>
      <c r="J10" s="97">
        <v>10</v>
      </c>
      <c r="K10" s="97">
        <v>11</v>
      </c>
      <c r="L10" s="97">
        <v>12</v>
      </c>
    </row>
    <row r="11" spans="1:12" ht="20.25" customHeight="1" x14ac:dyDescent="0.3">
      <c r="A11" s="170" t="s">
        <v>258</v>
      </c>
      <c r="B11" s="171"/>
      <c r="C11" s="171"/>
      <c r="D11" s="171"/>
      <c r="E11" s="171"/>
      <c r="F11" s="171"/>
      <c r="G11" s="171"/>
      <c r="H11" s="171"/>
      <c r="I11" s="171"/>
      <c r="J11" s="171"/>
      <c r="K11" s="171"/>
      <c r="L11" s="172"/>
    </row>
    <row r="12" spans="1:12" ht="27.75" customHeight="1" x14ac:dyDescent="0.3">
      <c r="A12" s="110"/>
      <c r="B12" s="111" t="s">
        <v>244</v>
      </c>
      <c r="C12" s="13" t="s">
        <v>7</v>
      </c>
      <c r="D12" s="134">
        <v>114.46</v>
      </c>
      <c r="E12" s="113">
        <v>1800</v>
      </c>
      <c r="F12" s="98">
        <f t="shared" ref="F12" si="0">ROUND(E12*D12,2)</f>
        <v>206028</v>
      </c>
      <c r="G12" s="98">
        <f t="shared" ref="G12" si="1">ROUND(F12*1.2,2)</f>
        <v>247233.6</v>
      </c>
      <c r="H12" s="114"/>
      <c r="I12" s="99"/>
      <c r="J12" s="99"/>
      <c r="K12" s="99">
        <f t="shared" ref="K12:L12" si="2">F12+I12</f>
        <v>206028</v>
      </c>
      <c r="L12" s="98">
        <f t="shared" si="2"/>
        <v>247233.6</v>
      </c>
    </row>
    <row r="13" spans="1:12" ht="27.75" customHeight="1" x14ac:dyDescent="0.3">
      <c r="A13" s="110"/>
      <c r="B13" s="111" t="s">
        <v>262</v>
      </c>
      <c r="C13" s="13" t="s">
        <v>9</v>
      </c>
      <c r="D13" s="134">
        <v>286.14999999999998</v>
      </c>
      <c r="E13" s="113">
        <v>1979.8</v>
      </c>
      <c r="F13" s="98">
        <f t="shared" ref="F13:F16" si="3">ROUND(E13*D13,2)</f>
        <v>566519.77</v>
      </c>
      <c r="G13" s="98">
        <f t="shared" ref="G13:G16" si="4">ROUND(F13*1.2,2)</f>
        <v>679823.72</v>
      </c>
      <c r="H13" s="114"/>
      <c r="I13" s="99"/>
      <c r="J13" s="99"/>
      <c r="K13" s="99">
        <f t="shared" ref="K13:K16" si="5">F13+I13</f>
        <v>566519.77</v>
      </c>
      <c r="L13" s="98">
        <f t="shared" ref="L13:L16" si="6">G13+J13</f>
        <v>679823.72</v>
      </c>
    </row>
    <row r="14" spans="1:12" ht="27.75" customHeight="1" x14ac:dyDescent="0.3">
      <c r="A14" s="110"/>
      <c r="B14" s="111" t="s">
        <v>246</v>
      </c>
      <c r="C14" s="13" t="s">
        <v>7</v>
      </c>
      <c r="D14" s="134">
        <v>88.46</v>
      </c>
      <c r="E14" s="113">
        <v>1630</v>
      </c>
      <c r="F14" s="98">
        <f t="shared" si="3"/>
        <v>144189.79999999999</v>
      </c>
      <c r="G14" s="98">
        <f t="shared" si="4"/>
        <v>173027.76</v>
      </c>
      <c r="H14" s="114"/>
      <c r="I14" s="99"/>
      <c r="J14" s="99"/>
      <c r="K14" s="99">
        <f t="shared" si="5"/>
        <v>144189.79999999999</v>
      </c>
      <c r="L14" s="98">
        <f t="shared" si="6"/>
        <v>173027.76</v>
      </c>
    </row>
    <row r="15" spans="1:12" ht="27.75" customHeight="1" x14ac:dyDescent="0.3">
      <c r="A15" s="110"/>
      <c r="B15" s="111" t="s">
        <v>245</v>
      </c>
      <c r="C15" s="13" t="s">
        <v>8</v>
      </c>
      <c r="D15" s="112">
        <v>884.59999999999991</v>
      </c>
      <c r="E15" s="113">
        <v>101.5</v>
      </c>
      <c r="F15" s="98">
        <f t="shared" si="3"/>
        <v>89786.9</v>
      </c>
      <c r="G15" s="98">
        <f t="shared" si="4"/>
        <v>107744.28</v>
      </c>
      <c r="H15" s="114"/>
      <c r="I15" s="99"/>
      <c r="J15" s="99"/>
      <c r="K15" s="99">
        <f t="shared" si="5"/>
        <v>89786.9</v>
      </c>
      <c r="L15" s="98">
        <f t="shared" si="6"/>
        <v>107744.28</v>
      </c>
    </row>
    <row r="16" spans="1:12" ht="27.75" customHeight="1" x14ac:dyDescent="0.3">
      <c r="A16" s="110"/>
      <c r="B16" s="111" t="s">
        <v>249</v>
      </c>
      <c r="C16" s="13" t="s">
        <v>7</v>
      </c>
      <c r="D16" s="134">
        <v>88.46</v>
      </c>
      <c r="E16" s="113">
        <v>2573.7399999999998</v>
      </c>
      <c r="F16" s="98">
        <f t="shared" si="3"/>
        <v>227673.04</v>
      </c>
      <c r="G16" s="98">
        <f t="shared" si="4"/>
        <v>273207.65000000002</v>
      </c>
      <c r="H16" s="114"/>
      <c r="I16" s="99"/>
      <c r="J16" s="99"/>
      <c r="K16" s="99">
        <f t="shared" si="5"/>
        <v>227673.04</v>
      </c>
      <c r="L16" s="98">
        <f t="shared" si="6"/>
        <v>273207.65000000002</v>
      </c>
    </row>
    <row r="17" spans="1:12" ht="27.75" customHeight="1" x14ac:dyDescent="0.3">
      <c r="A17" s="115"/>
      <c r="B17" s="87" t="s">
        <v>274</v>
      </c>
      <c r="C17" s="100" t="s">
        <v>7</v>
      </c>
      <c r="D17" s="135">
        <v>111.45959999999999</v>
      </c>
      <c r="E17" s="102"/>
      <c r="F17" s="101"/>
      <c r="G17" s="101"/>
      <c r="H17" s="101">
        <v>4800</v>
      </c>
      <c r="I17" s="101">
        <f t="shared" ref="I17" si="7">ROUND(H17*D17,2)</f>
        <v>535006.07999999996</v>
      </c>
      <c r="J17" s="101">
        <f t="shared" ref="J17" si="8">ROUND(I17*1.2,2)</f>
        <v>642007.30000000005</v>
      </c>
      <c r="K17" s="101">
        <f>F17+I17</f>
        <v>535006.07999999996</v>
      </c>
      <c r="L17" s="101">
        <f>G17+J17</f>
        <v>642007.30000000005</v>
      </c>
    </row>
    <row r="18" spans="1:12" ht="27.75" customHeight="1" x14ac:dyDescent="0.3">
      <c r="A18" s="110"/>
      <c r="B18" s="111" t="s">
        <v>273</v>
      </c>
      <c r="C18" s="13" t="s">
        <v>10</v>
      </c>
      <c r="D18" s="136">
        <v>407</v>
      </c>
      <c r="E18" s="113">
        <v>2160</v>
      </c>
      <c r="F18" s="98">
        <f t="shared" ref="F18" si="9">ROUND(E18*D18,2)</f>
        <v>879120</v>
      </c>
      <c r="G18" s="98">
        <f t="shared" ref="G18" si="10">ROUND(F18*1.2,2)</f>
        <v>1054944</v>
      </c>
      <c r="H18" s="114"/>
      <c r="I18" s="99"/>
      <c r="J18" s="99"/>
      <c r="K18" s="99">
        <f t="shared" ref="K18" si="11">F18+I18</f>
        <v>879120</v>
      </c>
      <c r="L18" s="98">
        <f t="shared" ref="L18" si="12">G18+J18</f>
        <v>1054944</v>
      </c>
    </row>
    <row r="19" spans="1:12" ht="27.75" customHeight="1" x14ac:dyDescent="0.3">
      <c r="A19" s="115"/>
      <c r="B19" s="87" t="s">
        <v>303</v>
      </c>
      <c r="C19" s="100" t="s">
        <v>10</v>
      </c>
      <c r="D19" s="137">
        <v>407</v>
      </c>
      <c r="E19" s="102"/>
      <c r="F19" s="101"/>
      <c r="G19" s="101"/>
      <c r="H19" s="101">
        <v>4850</v>
      </c>
      <c r="I19" s="101">
        <f t="shared" ref="I19:I24" si="13">ROUND(H19*D19,2)</f>
        <v>1973950</v>
      </c>
      <c r="J19" s="101">
        <f>ROUND(I19*1.2,2)</f>
        <v>2368740</v>
      </c>
      <c r="K19" s="101">
        <f>F19+I19</f>
        <v>1973950</v>
      </c>
      <c r="L19" s="101">
        <f t="shared" ref="K19:L25" si="14">G19+J19</f>
        <v>2368740</v>
      </c>
    </row>
    <row r="20" spans="1:12" ht="27.75" customHeight="1" x14ac:dyDescent="0.3">
      <c r="A20" s="115"/>
      <c r="B20" s="87" t="s">
        <v>298</v>
      </c>
      <c r="C20" s="176" t="s">
        <v>10</v>
      </c>
      <c r="D20" s="181">
        <v>914</v>
      </c>
      <c r="E20" s="102"/>
      <c r="F20" s="101"/>
      <c r="G20" s="101"/>
      <c r="H20" s="178">
        <v>2240</v>
      </c>
      <c r="I20" s="101">
        <f t="shared" si="13"/>
        <v>2047360</v>
      </c>
      <c r="J20" s="101">
        <f t="shared" ref="J20:J24" si="15">ROUND(I20*1.2,2)</f>
        <v>2456832</v>
      </c>
      <c r="K20" s="101">
        <f t="shared" ref="K20:K24" si="16">F20+I20</f>
        <v>2047360</v>
      </c>
      <c r="L20" s="101">
        <f>G20+J20</f>
        <v>2456832</v>
      </c>
    </row>
    <row r="21" spans="1:12" s="142" customFormat="1" ht="27.75" customHeight="1" x14ac:dyDescent="0.3">
      <c r="A21" s="110"/>
      <c r="B21" s="140" t="s">
        <v>302</v>
      </c>
      <c r="C21" s="182" t="s">
        <v>10</v>
      </c>
      <c r="D21" s="183">
        <v>914</v>
      </c>
      <c r="E21" s="141"/>
      <c r="F21" s="99"/>
      <c r="G21" s="99"/>
      <c r="H21" s="179">
        <v>95</v>
      </c>
      <c r="I21" s="101">
        <f t="shared" si="13"/>
        <v>86830</v>
      </c>
      <c r="J21" s="101">
        <f t="shared" si="15"/>
        <v>104196</v>
      </c>
      <c r="K21" s="101">
        <f t="shared" si="16"/>
        <v>86830</v>
      </c>
      <c r="L21" s="101">
        <f t="shared" si="14"/>
        <v>104196</v>
      </c>
    </row>
    <row r="22" spans="1:12" ht="27.75" customHeight="1" x14ac:dyDescent="0.3">
      <c r="A22" s="115"/>
      <c r="B22" s="87" t="s">
        <v>301</v>
      </c>
      <c r="C22" s="176" t="s">
        <v>10</v>
      </c>
      <c r="D22" s="181">
        <v>914</v>
      </c>
      <c r="E22" s="102"/>
      <c r="F22" s="101"/>
      <c r="G22" s="101"/>
      <c r="H22" s="178">
        <v>115</v>
      </c>
      <c r="I22" s="101">
        <f t="shared" si="13"/>
        <v>105110</v>
      </c>
      <c r="J22" s="101">
        <f t="shared" si="15"/>
        <v>126132</v>
      </c>
      <c r="K22" s="101">
        <f t="shared" si="16"/>
        <v>105110</v>
      </c>
      <c r="L22" s="101">
        <f t="shared" si="14"/>
        <v>126132</v>
      </c>
    </row>
    <row r="23" spans="1:12" s="142" customFormat="1" ht="27.75" customHeight="1" x14ac:dyDescent="0.3">
      <c r="A23" s="110"/>
      <c r="B23" s="140" t="s">
        <v>299</v>
      </c>
      <c r="C23" s="182" t="s">
        <v>10</v>
      </c>
      <c r="D23" s="183">
        <v>1628</v>
      </c>
      <c r="E23" s="141"/>
      <c r="F23" s="99"/>
      <c r="G23" s="99"/>
      <c r="H23" s="179">
        <v>199</v>
      </c>
      <c r="I23" s="101">
        <f t="shared" si="13"/>
        <v>323972</v>
      </c>
      <c r="J23" s="101">
        <f t="shared" si="15"/>
        <v>388766.4</v>
      </c>
      <c r="K23" s="101">
        <f t="shared" si="16"/>
        <v>323972</v>
      </c>
      <c r="L23" s="101">
        <f t="shared" si="14"/>
        <v>388766.4</v>
      </c>
    </row>
    <row r="24" spans="1:12" ht="27.75" customHeight="1" x14ac:dyDescent="0.3">
      <c r="A24" s="115"/>
      <c r="B24" s="87" t="s">
        <v>300</v>
      </c>
      <c r="C24" s="176" t="s">
        <v>10</v>
      </c>
      <c r="D24" s="181">
        <v>1628</v>
      </c>
      <c r="E24" s="102"/>
      <c r="F24" s="101"/>
      <c r="G24" s="101"/>
      <c r="H24" s="178">
        <v>265</v>
      </c>
      <c r="I24" s="101">
        <f t="shared" si="13"/>
        <v>431420</v>
      </c>
      <c r="J24" s="101">
        <f t="shared" si="15"/>
        <v>517704</v>
      </c>
      <c r="K24" s="101">
        <f t="shared" si="16"/>
        <v>431420</v>
      </c>
      <c r="L24" s="101">
        <f t="shared" si="14"/>
        <v>517704</v>
      </c>
    </row>
    <row r="25" spans="1:12" ht="27.75" customHeight="1" x14ac:dyDescent="0.3">
      <c r="A25" s="110"/>
      <c r="B25" s="111" t="s">
        <v>272</v>
      </c>
      <c r="C25" s="13" t="s">
        <v>9</v>
      </c>
      <c r="D25" s="134">
        <v>442.29999999999995</v>
      </c>
      <c r="E25" s="113">
        <v>1920</v>
      </c>
      <c r="F25" s="98">
        <f t="shared" ref="F25" si="17">ROUND(E25*D25,2)</f>
        <v>849216</v>
      </c>
      <c r="G25" s="98">
        <f t="shared" ref="G25" si="18">ROUND(F25*1.2,2)</f>
        <v>1019059.2</v>
      </c>
      <c r="H25" s="114"/>
      <c r="I25" s="99"/>
      <c r="J25" s="99"/>
      <c r="K25" s="99">
        <f>F25+I25</f>
        <v>849216</v>
      </c>
      <c r="L25" s="98">
        <f t="shared" si="14"/>
        <v>1019059.2</v>
      </c>
    </row>
    <row r="26" spans="1:12" ht="27.75" customHeight="1" x14ac:dyDescent="0.3">
      <c r="A26" s="115"/>
      <c r="B26" s="87" t="s">
        <v>248</v>
      </c>
      <c r="C26" s="100" t="s">
        <v>10</v>
      </c>
      <c r="D26" s="137">
        <v>36</v>
      </c>
      <c r="E26" s="102"/>
      <c r="F26" s="101"/>
      <c r="G26" s="101"/>
      <c r="H26" s="101">
        <v>143357</v>
      </c>
      <c r="I26" s="101">
        <f>ROUND(H26*D26,2)</f>
        <v>5160852</v>
      </c>
      <c r="J26" s="101">
        <f t="shared" ref="J26" si="19">ROUND(I26*1.2,2)</f>
        <v>6193022.4000000004</v>
      </c>
      <c r="K26" s="101">
        <f>F26+I26</f>
        <v>5160852</v>
      </c>
      <c r="L26" s="101">
        <f>G26+J26</f>
        <v>6193022.4000000004</v>
      </c>
    </row>
    <row r="27" spans="1:12" ht="27.75" customHeight="1" x14ac:dyDescent="0.3">
      <c r="A27" s="120"/>
      <c r="B27" s="89" t="s">
        <v>290</v>
      </c>
      <c r="C27" s="133" t="s">
        <v>10</v>
      </c>
      <c r="D27" s="138">
        <v>8</v>
      </c>
      <c r="E27" s="113">
        <v>1120</v>
      </c>
      <c r="F27" s="98">
        <f t="shared" ref="F27" si="20">ROUND(E27*D27,2)</f>
        <v>8960</v>
      </c>
      <c r="G27" s="98">
        <f t="shared" ref="G27" si="21">ROUND(F27*1.2,2)</f>
        <v>10752</v>
      </c>
      <c r="H27" s="114"/>
      <c r="I27" s="99"/>
      <c r="J27" s="99"/>
      <c r="K27" s="99">
        <f t="shared" ref="K26:L32" si="22">F27+I27</f>
        <v>8960</v>
      </c>
      <c r="L27" s="98">
        <f t="shared" si="22"/>
        <v>10752</v>
      </c>
    </row>
    <row r="28" spans="1:12" ht="27.75" customHeight="1" x14ac:dyDescent="0.3">
      <c r="A28" s="110"/>
      <c r="B28" s="111" t="s">
        <v>237</v>
      </c>
      <c r="C28" s="13" t="s">
        <v>24</v>
      </c>
      <c r="D28" s="136">
        <v>72</v>
      </c>
      <c r="E28" s="113">
        <v>1324</v>
      </c>
      <c r="F28" s="98">
        <f t="shared" ref="F28" si="23">ROUND(E28*D28,2)</f>
        <v>95328</v>
      </c>
      <c r="G28" s="98">
        <f t="shared" ref="G28" si="24">ROUND(F28*1.2,2)</f>
        <v>114393.60000000001</v>
      </c>
      <c r="H28" s="114"/>
      <c r="I28" s="99"/>
      <c r="J28" s="99"/>
      <c r="K28" s="99">
        <f t="shared" si="22"/>
        <v>95328</v>
      </c>
      <c r="L28" s="98">
        <f t="shared" si="22"/>
        <v>114393.60000000001</v>
      </c>
    </row>
    <row r="29" spans="1:12" ht="27.75" customHeight="1" x14ac:dyDescent="0.3">
      <c r="A29" s="115"/>
      <c r="B29" s="117" t="s">
        <v>259</v>
      </c>
      <c r="C29" s="86" t="s">
        <v>149</v>
      </c>
      <c r="D29" s="139">
        <v>136</v>
      </c>
      <c r="E29" s="102"/>
      <c r="F29" s="101"/>
      <c r="G29" s="101"/>
      <c r="H29" s="101">
        <v>9650</v>
      </c>
      <c r="I29" s="102">
        <f t="shared" ref="I29" si="25">ROUND(H29*D29,2)</f>
        <v>1312400</v>
      </c>
      <c r="J29" s="102">
        <f t="shared" ref="J29" si="26">ROUND(I29*1.2,2)</f>
        <v>1574880</v>
      </c>
      <c r="K29" s="101">
        <f t="shared" si="22"/>
        <v>1312400</v>
      </c>
      <c r="L29" s="101">
        <f t="shared" si="22"/>
        <v>1574880</v>
      </c>
    </row>
    <row r="30" spans="1:12" ht="27.75" customHeight="1" x14ac:dyDescent="0.3">
      <c r="A30" s="115"/>
      <c r="B30" s="117" t="s">
        <v>289</v>
      </c>
      <c r="C30" s="86" t="s">
        <v>149</v>
      </c>
      <c r="D30" s="139">
        <v>8</v>
      </c>
      <c r="E30" s="102"/>
      <c r="F30" s="101"/>
      <c r="G30" s="101"/>
      <c r="H30" s="101">
        <v>16500</v>
      </c>
      <c r="I30" s="102">
        <f t="shared" ref="I30" si="27">ROUND(H30*D30,2)</f>
        <v>132000</v>
      </c>
      <c r="J30" s="102">
        <f t="shared" ref="J30" si="28">ROUND(I30*1.2,2)</f>
        <v>158400</v>
      </c>
      <c r="K30" s="101">
        <f t="shared" ref="K30" si="29">F30+I30</f>
        <v>132000</v>
      </c>
      <c r="L30" s="101">
        <f t="shared" ref="L30" si="30">G30+J30</f>
        <v>158400</v>
      </c>
    </row>
    <row r="31" spans="1:12" ht="27.75" customHeight="1" x14ac:dyDescent="0.3">
      <c r="A31" s="115"/>
      <c r="B31" s="88" t="s">
        <v>236</v>
      </c>
      <c r="C31" s="100" t="s">
        <v>10</v>
      </c>
      <c r="D31" s="137">
        <v>432</v>
      </c>
      <c r="E31" s="102"/>
      <c r="F31" s="101"/>
      <c r="G31" s="101"/>
      <c r="H31" s="101">
        <v>228</v>
      </c>
      <c r="I31" s="101">
        <f t="shared" ref="I31" si="31">ROUND(H31*D31,2)</f>
        <v>98496</v>
      </c>
      <c r="J31" s="101">
        <f t="shared" ref="J31" si="32">ROUND(I31*1.2,2)</f>
        <v>118195.2</v>
      </c>
      <c r="K31" s="101">
        <f t="shared" si="22"/>
        <v>98496</v>
      </c>
      <c r="L31" s="101">
        <f t="shared" si="22"/>
        <v>118195.2</v>
      </c>
    </row>
    <row r="32" spans="1:12" ht="27.75" customHeight="1" x14ac:dyDescent="0.3">
      <c r="A32" s="110"/>
      <c r="B32" s="111" t="s">
        <v>242</v>
      </c>
      <c r="C32" s="13" t="s">
        <v>7</v>
      </c>
      <c r="D32" s="134">
        <v>113.38</v>
      </c>
      <c r="E32" s="113">
        <v>1933.2</v>
      </c>
      <c r="F32" s="98">
        <f t="shared" ref="F32" si="33">ROUND(E32*D32,2)</f>
        <v>219186.22</v>
      </c>
      <c r="G32" s="98">
        <f t="shared" ref="G32" si="34">ROUND(F32*1.2,2)</f>
        <v>263023.46000000002</v>
      </c>
      <c r="H32" s="114"/>
      <c r="I32" s="99"/>
      <c r="J32" s="99"/>
      <c r="K32" s="99">
        <f t="shared" si="22"/>
        <v>219186.22</v>
      </c>
      <c r="L32" s="98">
        <f t="shared" si="22"/>
        <v>263023.46000000002</v>
      </c>
    </row>
    <row r="33" spans="1:12" ht="27.75" customHeight="1" x14ac:dyDescent="0.3">
      <c r="A33" s="115"/>
      <c r="B33" s="87" t="s">
        <v>274</v>
      </c>
      <c r="C33" s="100" t="s">
        <v>7</v>
      </c>
      <c r="D33" s="135">
        <v>142.8588</v>
      </c>
      <c r="E33" s="102"/>
      <c r="F33" s="101"/>
      <c r="G33" s="101"/>
      <c r="H33" s="101">
        <v>4800</v>
      </c>
      <c r="I33" s="101">
        <f>ROUND(H33*D33,2)</f>
        <v>685722.24</v>
      </c>
      <c r="J33" s="101">
        <f>ROUND(I33*1.2,2)</f>
        <v>822866.69</v>
      </c>
      <c r="K33" s="101">
        <f>F33+I33</f>
        <v>685722.24</v>
      </c>
      <c r="L33" s="101">
        <f>G33+J33</f>
        <v>822866.69</v>
      </c>
    </row>
    <row r="34" spans="1:12" ht="27.75" customHeight="1" x14ac:dyDescent="0.3">
      <c r="A34" s="110"/>
      <c r="B34" s="111" t="s">
        <v>231</v>
      </c>
      <c r="C34" s="13" t="s">
        <v>7</v>
      </c>
      <c r="D34" s="134">
        <v>11.34</v>
      </c>
      <c r="E34" s="113">
        <v>1449.9</v>
      </c>
      <c r="F34" s="98">
        <f t="shared" ref="F34" si="35">ROUND(E34*D34,2)</f>
        <v>16441.87</v>
      </c>
      <c r="G34" s="98">
        <f t="shared" ref="G34" si="36">ROUND(F34*1.2,2)</f>
        <v>19730.240000000002</v>
      </c>
      <c r="H34" s="114"/>
      <c r="I34" s="99"/>
      <c r="J34" s="99"/>
      <c r="K34" s="99">
        <f t="shared" ref="K34" si="37">F34+I34</f>
        <v>16441.87</v>
      </c>
      <c r="L34" s="98">
        <f t="shared" ref="L34" si="38">G34+J34</f>
        <v>19730.240000000002</v>
      </c>
    </row>
    <row r="35" spans="1:12" ht="27.75" customHeight="1" x14ac:dyDescent="0.3">
      <c r="A35" s="115"/>
      <c r="B35" s="87" t="s">
        <v>274</v>
      </c>
      <c r="C35" s="100" t="s">
        <v>7</v>
      </c>
      <c r="D35" s="135">
        <v>14.288399999999999</v>
      </c>
      <c r="E35" s="102"/>
      <c r="F35" s="101"/>
      <c r="G35" s="101"/>
      <c r="H35" s="101">
        <v>4800</v>
      </c>
      <c r="I35" s="101">
        <f>ROUND(H35*D35,2)</f>
        <v>68584.320000000007</v>
      </c>
      <c r="J35" s="101">
        <f>ROUND(I35*1.2,2)</f>
        <v>82301.179999999993</v>
      </c>
      <c r="K35" s="101">
        <f>F35+I35</f>
        <v>68584.320000000007</v>
      </c>
      <c r="L35" s="101">
        <f>G35+J35</f>
        <v>82301.179999999993</v>
      </c>
    </row>
    <row r="36" spans="1:12" ht="27.75" customHeight="1" x14ac:dyDescent="0.3">
      <c r="A36" s="110"/>
      <c r="B36" s="111" t="s">
        <v>232</v>
      </c>
      <c r="C36" s="13" t="s">
        <v>9</v>
      </c>
      <c r="D36" s="134">
        <v>221.14999999999998</v>
      </c>
      <c r="E36" s="113">
        <v>945.3</v>
      </c>
      <c r="F36" s="98">
        <f t="shared" ref="F36:F39" si="39">ROUND(E36*D36,2)</f>
        <v>209053.1</v>
      </c>
      <c r="G36" s="98">
        <f t="shared" ref="G36:G39" si="40">ROUND(F36*1.2,2)</f>
        <v>250863.72</v>
      </c>
      <c r="H36" s="114"/>
      <c r="I36" s="99"/>
      <c r="J36" s="99"/>
      <c r="K36" s="99">
        <f t="shared" ref="K36:K39" si="41">F36+I36</f>
        <v>209053.1</v>
      </c>
      <c r="L36" s="98">
        <f t="shared" ref="L36:L39" si="42">G36+J36</f>
        <v>250863.72</v>
      </c>
    </row>
    <row r="37" spans="1:12" ht="27.75" customHeight="1" x14ac:dyDescent="0.3">
      <c r="A37" s="110"/>
      <c r="B37" s="111" t="s">
        <v>252</v>
      </c>
      <c r="C37" s="13" t="s">
        <v>15</v>
      </c>
      <c r="D37" s="134">
        <v>355.10999999999996</v>
      </c>
      <c r="E37" s="113">
        <v>700</v>
      </c>
      <c r="F37" s="98">
        <f t="shared" si="39"/>
        <v>248577</v>
      </c>
      <c r="G37" s="98">
        <f t="shared" si="40"/>
        <v>298292.40000000002</v>
      </c>
      <c r="H37" s="114"/>
      <c r="I37" s="99"/>
      <c r="J37" s="99"/>
      <c r="K37" s="99">
        <f t="shared" si="41"/>
        <v>248577</v>
      </c>
      <c r="L37" s="98">
        <f t="shared" si="42"/>
        <v>298292.40000000002</v>
      </c>
    </row>
    <row r="38" spans="1:12" ht="41.25" customHeight="1" x14ac:dyDescent="0.3">
      <c r="A38" s="110"/>
      <c r="B38" s="111" t="s">
        <v>253</v>
      </c>
      <c r="C38" s="13" t="s">
        <v>15</v>
      </c>
      <c r="D38" s="134">
        <v>38.678437659999993</v>
      </c>
      <c r="E38" s="113">
        <v>1140</v>
      </c>
      <c r="F38" s="98">
        <f t="shared" si="39"/>
        <v>44093.42</v>
      </c>
      <c r="G38" s="98">
        <f t="shared" si="40"/>
        <v>52912.1</v>
      </c>
      <c r="H38" s="114"/>
      <c r="I38" s="99"/>
      <c r="J38" s="99"/>
      <c r="K38" s="99">
        <f t="shared" si="41"/>
        <v>44093.42</v>
      </c>
      <c r="L38" s="98">
        <f t="shared" si="42"/>
        <v>52912.1</v>
      </c>
    </row>
    <row r="39" spans="1:12" ht="27.75" customHeight="1" x14ac:dyDescent="0.3">
      <c r="A39" s="110"/>
      <c r="B39" s="111" t="s">
        <v>254</v>
      </c>
      <c r="C39" s="13" t="s">
        <v>15</v>
      </c>
      <c r="D39" s="134">
        <v>38.916400000000003</v>
      </c>
      <c r="E39" s="113">
        <v>1140</v>
      </c>
      <c r="F39" s="98">
        <f t="shared" si="39"/>
        <v>44364.7</v>
      </c>
      <c r="G39" s="98">
        <f t="shared" si="40"/>
        <v>53237.64</v>
      </c>
      <c r="H39" s="114"/>
      <c r="I39" s="99"/>
      <c r="J39" s="99"/>
      <c r="K39" s="99">
        <f t="shared" si="41"/>
        <v>44364.7</v>
      </c>
      <c r="L39" s="98">
        <f t="shared" si="42"/>
        <v>53237.64</v>
      </c>
    </row>
    <row r="40" spans="1:12" ht="27.75" customHeight="1" x14ac:dyDescent="0.3">
      <c r="A40" s="164" t="s">
        <v>250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6"/>
    </row>
    <row r="41" spans="1:12" ht="27.75" customHeight="1" x14ac:dyDescent="0.3">
      <c r="A41" s="110"/>
      <c r="B41" s="111" t="s">
        <v>260</v>
      </c>
      <c r="C41" s="13" t="s">
        <v>7</v>
      </c>
      <c r="D41" s="112">
        <v>20.309999999999999</v>
      </c>
      <c r="E41" s="113">
        <v>1800</v>
      </c>
      <c r="F41" s="98">
        <f t="shared" ref="F41:F45" si="43">ROUND(E41*D41,2)</f>
        <v>36558</v>
      </c>
      <c r="G41" s="98">
        <f t="shared" ref="G41:G45" si="44">ROUND(F41*1.2,2)</f>
        <v>43869.599999999999</v>
      </c>
      <c r="H41" s="114"/>
      <c r="I41" s="99"/>
      <c r="J41" s="99"/>
      <c r="K41" s="99">
        <f t="shared" ref="K41:K45" si="45">F41+I41</f>
        <v>36558</v>
      </c>
      <c r="L41" s="98">
        <f t="shared" ref="L41:L45" si="46">G41+J41</f>
        <v>43869.599999999999</v>
      </c>
    </row>
    <row r="42" spans="1:12" ht="27.75" customHeight="1" x14ac:dyDescent="0.3">
      <c r="A42" s="110"/>
      <c r="B42" s="111" t="s">
        <v>251</v>
      </c>
      <c r="C42" s="13" t="s">
        <v>15</v>
      </c>
      <c r="D42" s="112">
        <v>18.8</v>
      </c>
      <c r="E42" s="119">
        <v>8737</v>
      </c>
      <c r="F42" s="98">
        <f t="shared" si="43"/>
        <v>164255.6</v>
      </c>
      <c r="G42" s="98">
        <f t="shared" si="44"/>
        <v>197106.72</v>
      </c>
      <c r="H42" s="114"/>
      <c r="I42" s="99"/>
      <c r="J42" s="99"/>
      <c r="K42" s="99">
        <f t="shared" si="45"/>
        <v>164255.6</v>
      </c>
      <c r="L42" s="98">
        <f t="shared" si="46"/>
        <v>197106.72</v>
      </c>
    </row>
    <row r="43" spans="1:12" ht="27.75" customHeight="1" x14ac:dyDescent="0.3">
      <c r="A43" s="110"/>
      <c r="B43" s="111" t="s">
        <v>261</v>
      </c>
      <c r="C43" s="13" t="s">
        <v>7</v>
      </c>
      <c r="D43" s="112">
        <v>12.4</v>
      </c>
      <c r="E43" s="113">
        <v>1630</v>
      </c>
      <c r="F43" s="98">
        <f t="shared" si="43"/>
        <v>20212</v>
      </c>
      <c r="G43" s="98">
        <f t="shared" si="44"/>
        <v>24254.400000000001</v>
      </c>
      <c r="H43" s="114"/>
      <c r="I43" s="99"/>
      <c r="J43" s="99"/>
      <c r="K43" s="99">
        <f t="shared" si="45"/>
        <v>20212</v>
      </c>
      <c r="L43" s="98">
        <f t="shared" si="46"/>
        <v>24254.400000000001</v>
      </c>
    </row>
    <row r="44" spans="1:12" ht="27.75" customHeight="1" x14ac:dyDescent="0.3">
      <c r="A44" s="120"/>
      <c r="B44" s="89" t="s">
        <v>245</v>
      </c>
      <c r="C44" s="13" t="s">
        <v>8</v>
      </c>
      <c r="D44" s="121">
        <v>140</v>
      </c>
      <c r="E44" s="113">
        <v>101.5</v>
      </c>
      <c r="F44" s="98">
        <f t="shared" si="43"/>
        <v>14210</v>
      </c>
      <c r="G44" s="98">
        <f t="shared" si="44"/>
        <v>17052</v>
      </c>
      <c r="H44" s="114"/>
      <c r="I44" s="99"/>
      <c r="J44" s="99"/>
      <c r="K44" s="99">
        <f t="shared" si="45"/>
        <v>14210</v>
      </c>
      <c r="L44" s="98">
        <f t="shared" si="46"/>
        <v>17052</v>
      </c>
    </row>
    <row r="45" spans="1:12" ht="27.75" customHeight="1" x14ac:dyDescent="0.3">
      <c r="A45" s="110"/>
      <c r="B45" s="111" t="s">
        <v>249</v>
      </c>
      <c r="C45" s="13" t="s">
        <v>7</v>
      </c>
      <c r="D45" s="112">
        <v>14</v>
      </c>
      <c r="E45" s="113">
        <v>2573.7399999999998</v>
      </c>
      <c r="F45" s="98">
        <f t="shared" si="43"/>
        <v>36032.36</v>
      </c>
      <c r="G45" s="98">
        <f t="shared" si="44"/>
        <v>43238.83</v>
      </c>
      <c r="H45" s="114"/>
      <c r="I45" s="99"/>
      <c r="J45" s="99"/>
      <c r="K45" s="99">
        <f t="shared" si="45"/>
        <v>36032.36</v>
      </c>
      <c r="L45" s="98">
        <f t="shared" si="46"/>
        <v>43238.83</v>
      </c>
    </row>
    <row r="46" spans="1:12" ht="27.75" customHeight="1" x14ac:dyDescent="0.3">
      <c r="A46" s="115"/>
      <c r="B46" s="117" t="s">
        <v>247</v>
      </c>
      <c r="C46" s="86" t="s">
        <v>7</v>
      </c>
      <c r="D46" s="118">
        <v>17.64</v>
      </c>
      <c r="E46" s="102"/>
      <c r="F46" s="101"/>
      <c r="G46" s="101"/>
      <c r="H46" s="101">
        <v>4800</v>
      </c>
      <c r="I46" s="102">
        <f t="shared" ref="I46" si="47">ROUND(H46*D46,2)</f>
        <v>84672</v>
      </c>
      <c r="J46" s="102">
        <f t="shared" ref="J46" si="48">ROUND(I46*1.2,2)</f>
        <v>101606.39999999999</v>
      </c>
      <c r="K46" s="101">
        <f t="shared" ref="K46:L47" si="49">F46+I46</f>
        <v>84672</v>
      </c>
      <c r="L46" s="101">
        <f t="shared" si="49"/>
        <v>101606.39999999999</v>
      </c>
    </row>
    <row r="47" spans="1:12" ht="27.75" customHeight="1" x14ac:dyDescent="0.3">
      <c r="A47" s="120"/>
      <c r="B47" s="111" t="s">
        <v>275</v>
      </c>
      <c r="C47" s="13" t="s">
        <v>10</v>
      </c>
      <c r="D47" s="112">
        <v>64</v>
      </c>
      <c r="E47" s="113">
        <v>2952.96</v>
      </c>
      <c r="F47" s="98">
        <f t="shared" ref="F47" si="50">ROUND(E47*D47,2)</f>
        <v>188989.44</v>
      </c>
      <c r="G47" s="98">
        <f t="shared" ref="G47" si="51">ROUND(F47*1.2,2)</f>
        <v>226787.33</v>
      </c>
      <c r="H47" s="114"/>
      <c r="I47" s="99"/>
      <c r="J47" s="99"/>
      <c r="K47" s="99">
        <f t="shared" si="49"/>
        <v>188989.44</v>
      </c>
      <c r="L47" s="98">
        <f t="shared" si="49"/>
        <v>226787.33</v>
      </c>
    </row>
    <row r="48" spans="1:12" ht="27.75" customHeight="1" x14ac:dyDescent="0.3">
      <c r="A48" s="115"/>
      <c r="B48" s="117" t="s">
        <v>282</v>
      </c>
      <c r="C48" s="176" t="s">
        <v>283</v>
      </c>
      <c r="D48" s="177">
        <v>1</v>
      </c>
      <c r="E48" s="102"/>
      <c r="F48" s="101"/>
      <c r="G48" s="101"/>
      <c r="H48" s="101">
        <v>650000</v>
      </c>
      <c r="I48" s="102">
        <f t="shared" ref="I48" si="52">ROUND(H48*D48,2)</f>
        <v>650000</v>
      </c>
      <c r="J48" s="102">
        <f t="shared" ref="J48" si="53">ROUND(I48*1.2,2)</f>
        <v>780000</v>
      </c>
      <c r="K48" s="101">
        <f t="shared" ref="K48:K51" si="54">F48+I48</f>
        <v>650000</v>
      </c>
      <c r="L48" s="101">
        <f t="shared" ref="L48:L51" si="55">G48+J48</f>
        <v>780000</v>
      </c>
    </row>
    <row r="49" spans="1:12" ht="27.75" customHeight="1" x14ac:dyDescent="0.3">
      <c r="A49" s="122"/>
      <c r="B49" s="107" t="s">
        <v>278</v>
      </c>
      <c r="C49" s="103" t="s">
        <v>15</v>
      </c>
      <c r="D49" s="123">
        <v>53.2</v>
      </c>
      <c r="E49" s="124">
        <v>5800</v>
      </c>
      <c r="F49" s="104">
        <f t="shared" ref="F49:F51" si="56">ROUND(E49*D49,2)</f>
        <v>308560</v>
      </c>
      <c r="G49" s="104">
        <f t="shared" ref="G49:G51" si="57">ROUND(F49*1.2,2)</f>
        <v>370272</v>
      </c>
      <c r="H49" s="114"/>
      <c r="I49" s="99"/>
      <c r="J49" s="99"/>
      <c r="K49" s="99">
        <f t="shared" si="54"/>
        <v>308560</v>
      </c>
      <c r="L49" s="98">
        <f t="shared" si="55"/>
        <v>370272</v>
      </c>
    </row>
    <row r="50" spans="1:12" ht="27.75" customHeight="1" x14ac:dyDescent="0.3">
      <c r="A50" s="115"/>
      <c r="B50" s="87" t="s">
        <v>284</v>
      </c>
      <c r="C50" s="86" t="s">
        <v>283</v>
      </c>
      <c r="D50" s="116">
        <v>1</v>
      </c>
      <c r="E50" s="102"/>
      <c r="F50" s="101"/>
      <c r="G50" s="101"/>
      <c r="H50" s="101">
        <v>3580000</v>
      </c>
      <c r="I50" s="102">
        <f t="shared" ref="I50" si="58">ROUND(H50*D50,2)</f>
        <v>3580000</v>
      </c>
      <c r="J50" s="102">
        <f t="shared" ref="J50" si="59">ROUND(I50*1.2,2)</f>
        <v>4296000</v>
      </c>
      <c r="K50" s="101">
        <f t="shared" si="54"/>
        <v>3580000</v>
      </c>
      <c r="L50" s="101">
        <f t="shared" si="55"/>
        <v>4296000</v>
      </c>
    </row>
    <row r="51" spans="1:12" ht="27.75" customHeight="1" x14ac:dyDescent="0.3">
      <c r="A51" s="120"/>
      <c r="B51" s="125" t="s">
        <v>277</v>
      </c>
      <c r="C51" s="13" t="s">
        <v>10</v>
      </c>
      <c r="D51" s="126">
        <v>2</v>
      </c>
      <c r="E51" s="127">
        <v>2510.0160000000001</v>
      </c>
      <c r="F51" s="98">
        <f t="shared" si="56"/>
        <v>5020.03</v>
      </c>
      <c r="G51" s="98">
        <f t="shared" si="57"/>
        <v>6024.04</v>
      </c>
      <c r="H51" s="114"/>
      <c r="I51" s="99"/>
      <c r="J51" s="99"/>
      <c r="K51" s="99">
        <f t="shared" si="54"/>
        <v>5020.03</v>
      </c>
      <c r="L51" s="98">
        <f t="shared" si="55"/>
        <v>6024.04</v>
      </c>
    </row>
    <row r="52" spans="1:12" ht="27.75" customHeight="1" x14ac:dyDescent="0.3">
      <c r="A52" s="115"/>
      <c r="B52" s="128" t="s">
        <v>276</v>
      </c>
      <c r="C52" s="86" t="s">
        <v>10</v>
      </c>
      <c r="D52" s="129">
        <v>2</v>
      </c>
      <c r="E52" s="105"/>
      <c r="F52" s="105"/>
      <c r="G52" s="105"/>
      <c r="H52" s="101">
        <v>26400</v>
      </c>
      <c r="I52" s="105">
        <f>ROUND(H52*D52,2)</f>
        <v>52800</v>
      </c>
      <c r="J52" s="105">
        <f>ROUND(I52*1.2,2)</f>
        <v>63360</v>
      </c>
      <c r="K52" s="105">
        <f>F52+I52</f>
        <v>52800</v>
      </c>
      <c r="L52" s="106">
        <f>G52+J52</f>
        <v>63360</v>
      </c>
    </row>
    <row r="53" spans="1:12" ht="27.75" customHeight="1" x14ac:dyDescent="0.3">
      <c r="A53" s="120"/>
      <c r="B53" s="89" t="s">
        <v>125</v>
      </c>
      <c r="C53" s="13" t="s">
        <v>10</v>
      </c>
      <c r="D53" s="121">
        <v>1</v>
      </c>
      <c r="E53" s="113">
        <v>12480</v>
      </c>
      <c r="F53" s="98">
        <f t="shared" ref="F53" si="60">ROUND(E53*D53,2)</f>
        <v>12480</v>
      </c>
      <c r="G53" s="98">
        <f t="shared" ref="G53" si="61">ROUND(F53*1.2,2)</f>
        <v>14976</v>
      </c>
      <c r="H53" s="114"/>
      <c r="I53" s="99"/>
      <c r="J53" s="99"/>
      <c r="K53" s="99">
        <f t="shared" ref="K53" si="62">F53+I53</f>
        <v>12480</v>
      </c>
      <c r="L53" s="98">
        <f t="shared" ref="L53" si="63">G53+J53</f>
        <v>14976</v>
      </c>
    </row>
    <row r="54" spans="1:12" ht="27.75" customHeight="1" x14ac:dyDescent="0.3">
      <c r="A54" s="115"/>
      <c r="B54" s="87" t="s">
        <v>126</v>
      </c>
      <c r="C54" s="86" t="s">
        <v>10</v>
      </c>
      <c r="D54" s="116">
        <v>1</v>
      </c>
      <c r="E54" s="102"/>
      <c r="F54" s="102"/>
      <c r="G54" s="102"/>
      <c r="H54" s="101">
        <v>112000</v>
      </c>
      <c r="I54" s="102">
        <f t="shared" ref="I54:I58" si="64">ROUND(H54*D54,2)</f>
        <v>112000</v>
      </c>
      <c r="J54" s="102">
        <f t="shared" ref="J54:J58" si="65">ROUND(I54*1.2,2)</f>
        <v>134400</v>
      </c>
      <c r="K54" s="101">
        <f t="shared" ref="K54:K58" si="66">F54+I54</f>
        <v>112000</v>
      </c>
      <c r="L54" s="101">
        <f t="shared" ref="L54:L58" si="67">G54+J54</f>
        <v>134400</v>
      </c>
    </row>
    <row r="55" spans="1:12" ht="27.75" customHeight="1" x14ac:dyDescent="0.3">
      <c r="A55" s="115"/>
      <c r="B55" s="87" t="s">
        <v>233</v>
      </c>
      <c r="C55" s="86" t="s">
        <v>149</v>
      </c>
      <c r="D55" s="116">
        <v>1</v>
      </c>
      <c r="E55" s="102"/>
      <c r="F55" s="102"/>
      <c r="G55" s="102"/>
      <c r="H55" s="101">
        <v>0</v>
      </c>
      <c r="I55" s="102">
        <f t="shared" si="64"/>
        <v>0</v>
      </c>
      <c r="J55" s="102">
        <f t="shared" si="65"/>
        <v>0</v>
      </c>
      <c r="K55" s="101">
        <f t="shared" si="66"/>
        <v>0</v>
      </c>
      <c r="L55" s="101">
        <f t="shared" si="67"/>
        <v>0</v>
      </c>
    </row>
    <row r="56" spans="1:12" ht="27.75" customHeight="1" x14ac:dyDescent="0.3">
      <c r="A56" s="115"/>
      <c r="B56" s="87" t="s">
        <v>235</v>
      </c>
      <c r="C56" s="86" t="s">
        <v>10</v>
      </c>
      <c r="D56" s="116">
        <v>1</v>
      </c>
      <c r="E56" s="102"/>
      <c r="F56" s="102"/>
      <c r="G56" s="102"/>
      <c r="H56" s="101">
        <v>0</v>
      </c>
      <c r="I56" s="102">
        <f t="shared" si="64"/>
        <v>0</v>
      </c>
      <c r="J56" s="102">
        <f t="shared" si="65"/>
        <v>0</v>
      </c>
      <c r="K56" s="101">
        <f t="shared" si="66"/>
        <v>0</v>
      </c>
      <c r="L56" s="101">
        <f t="shared" si="67"/>
        <v>0</v>
      </c>
    </row>
    <row r="57" spans="1:12" ht="27.75" customHeight="1" x14ac:dyDescent="0.3">
      <c r="A57" s="115"/>
      <c r="B57" s="87" t="s">
        <v>241</v>
      </c>
      <c r="C57" s="86" t="s">
        <v>238</v>
      </c>
      <c r="D57" s="116">
        <v>4</v>
      </c>
      <c r="E57" s="102"/>
      <c r="F57" s="102"/>
      <c r="G57" s="102"/>
      <c r="H57" s="102">
        <v>235.65</v>
      </c>
      <c r="I57" s="102">
        <f t="shared" si="64"/>
        <v>942.6</v>
      </c>
      <c r="J57" s="102">
        <f t="shared" si="65"/>
        <v>1131.1199999999999</v>
      </c>
      <c r="K57" s="101">
        <f t="shared" si="66"/>
        <v>942.6</v>
      </c>
      <c r="L57" s="101">
        <f t="shared" si="67"/>
        <v>1131.1199999999999</v>
      </c>
    </row>
    <row r="58" spans="1:12" ht="27.75" customHeight="1" x14ac:dyDescent="0.3">
      <c r="A58" s="115"/>
      <c r="B58" s="87" t="s">
        <v>239</v>
      </c>
      <c r="C58" s="86" t="s">
        <v>234</v>
      </c>
      <c r="D58" s="116">
        <v>0.76</v>
      </c>
      <c r="E58" s="102"/>
      <c r="F58" s="102"/>
      <c r="G58" s="102"/>
      <c r="H58" s="102">
        <v>367.42500000000001</v>
      </c>
      <c r="I58" s="102">
        <f t="shared" si="64"/>
        <v>279.24</v>
      </c>
      <c r="J58" s="102">
        <f t="shared" si="65"/>
        <v>335.09</v>
      </c>
      <c r="K58" s="101">
        <f t="shared" si="66"/>
        <v>279.24</v>
      </c>
      <c r="L58" s="101">
        <f t="shared" si="67"/>
        <v>335.09</v>
      </c>
    </row>
    <row r="59" spans="1:12" ht="27.75" customHeight="1" x14ac:dyDescent="0.3">
      <c r="A59" s="115"/>
      <c r="B59" s="87" t="s">
        <v>240</v>
      </c>
      <c r="C59" s="86" t="s">
        <v>234</v>
      </c>
      <c r="D59" s="116">
        <v>0.76</v>
      </c>
      <c r="E59" s="102"/>
      <c r="F59" s="102"/>
      <c r="G59" s="102"/>
      <c r="H59" s="102">
        <v>335.875</v>
      </c>
      <c r="I59" s="102">
        <f t="shared" ref="I59" si="68">ROUND(H59*D59,2)</f>
        <v>255.27</v>
      </c>
      <c r="J59" s="102">
        <f t="shared" ref="J59" si="69">ROUND(I59*1.2,2)</f>
        <v>306.32</v>
      </c>
      <c r="K59" s="101">
        <f t="shared" ref="K59:K61" si="70">F59+I59</f>
        <v>255.27</v>
      </c>
      <c r="L59" s="101">
        <f t="shared" ref="L59:L61" si="71">G59+J59</f>
        <v>306.32</v>
      </c>
    </row>
    <row r="60" spans="1:12" ht="27.75" customHeight="1" x14ac:dyDescent="0.3">
      <c r="A60" s="120"/>
      <c r="B60" s="89" t="s">
        <v>290</v>
      </c>
      <c r="C60" s="133" t="s">
        <v>10</v>
      </c>
      <c r="D60" s="121">
        <v>10</v>
      </c>
      <c r="E60" s="113">
        <v>1120</v>
      </c>
      <c r="F60" s="98">
        <f t="shared" ref="F60" si="72">ROUND(E60*D60,2)</f>
        <v>11200</v>
      </c>
      <c r="G60" s="98">
        <f t="shared" ref="G60" si="73">ROUND(F60*1.2,2)</f>
        <v>13440</v>
      </c>
      <c r="H60" s="114"/>
      <c r="I60" s="99"/>
      <c r="J60" s="99"/>
      <c r="K60" s="99">
        <f t="shared" si="70"/>
        <v>11200</v>
      </c>
      <c r="L60" s="98">
        <f t="shared" si="71"/>
        <v>13440</v>
      </c>
    </row>
    <row r="61" spans="1:12" ht="27.75" customHeight="1" x14ac:dyDescent="0.3">
      <c r="A61" s="120"/>
      <c r="B61" s="89" t="s">
        <v>237</v>
      </c>
      <c r="C61" s="13" t="s">
        <v>24</v>
      </c>
      <c r="D61" s="121">
        <v>12</v>
      </c>
      <c r="E61" s="113">
        <v>1324</v>
      </c>
      <c r="F61" s="98">
        <f t="shared" ref="F61" si="74">ROUND(E61*D61,2)</f>
        <v>15888</v>
      </c>
      <c r="G61" s="98">
        <f t="shared" ref="G61" si="75">ROUND(F61*1.2,2)</f>
        <v>19065.599999999999</v>
      </c>
      <c r="H61" s="114"/>
      <c r="I61" s="99"/>
      <c r="J61" s="99"/>
      <c r="K61" s="99">
        <f t="shared" si="70"/>
        <v>15888</v>
      </c>
      <c r="L61" s="98">
        <f t="shared" si="71"/>
        <v>19065.599999999999</v>
      </c>
    </row>
    <row r="62" spans="1:12" ht="27.75" customHeight="1" x14ac:dyDescent="0.3">
      <c r="A62" s="115"/>
      <c r="B62" s="117" t="s">
        <v>259</v>
      </c>
      <c r="C62" s="86" t="s">
        <v>149</v>
      </c>
      <c r="D62" s="118">
        <v>12</v>
      </c>
      <c r="E62" s="102"/>
      <c r="F62" s="101"/>
      <c r="G62" s="101"/>
      <c r="H62" s="101">
        <v>9650</v>
      </c>
      <c r="I62" s="102">
        <f t="shared" ref="I62:I63" si="76">ROUND(H62*D62,2)</f>
        <v>115800</v>
      </c>
      <c r="J62" s="102">
        <f t="shared" ref="J62:J63" si="77">ROUND(I62*1.2,2)</f>
        <v>138960</v>
      </c>
      <c r="K62" s="101">
        <f t="shared" ref="K62:L63" si="78">F62+I62</f>
        <v>115800</v>
      </c>
      <c r="L62" s="101">
        <f t="shared" si="78"/>
        <v>138960</v>
      </c>
    </row>
    <row r="63" spans="1:12" ht="27.75" customHeight="1" x14ac:dyDescent="0.3">
      <c r="A63" s="115"/>
      <c r="B63" s="117" t="s">
        <v>289</v>
      </c>
      <c r="C63" s="86" t="s">
        <v>149</v>
      </c>
      <c r="D63" s="118">
        <v>12</v>
      </c>
      <c r="E63" s="102"/>
      <c r="F63" s="101"/>
      <c r="G63" s="101"/>
      <c r="H63" s="101">
        <v>16500</v>
      </c>
      <c r="I63" s="102">
        <f t="shared" si="76"/>
        <v>198000</v>
      </c>
      <c r="J63" s="102">
        <f t="shared" si="77"/>
        <v>237600</v>
      </c>
      <c r="K63" s="101">
        <f t="shared" si="78"/>
        <v>198000</v>
      </c>
      <c r="L63" s="101">
        <f t="shared" si="78"/>
        <v>237600</v>
      </c>
    </row>
    <row r="64" spans="1:12" ht="27.75" customHeight="1" x14ac:dyDescent="0.3">
      <c r="A64" s="115"/>
      <c r="B64" s="117" t="s">
        <v>236</v>
      </c>
      <c r="C64" s="86" t="s">
        <v>10</v>
      </c>
      <c r="D64" s="118">
        <v>24</v>
      </c>
      <c r="E64" s="102"/>
      <c r="F64" s="101"/>
      <c r="G64" s="101"/>
      <c r="H64" s="101">
        <v>228</v>
      </c>
      <c r="I64" s="102">
        <f t="shared" ref="I64" si="79">ROUND(H64*D64,2)</f>
        <v>5472</v>
      </c>
      <c r="J64" s="102">
        <f t="shared" ref="J64" si="80">ROUND(I64*1.2,2)</f>
        <v>6566.4</v>
      </c>
      <c r="K64" s="101">
        <f t="shared" ref="K64" si="81">F64+I64</f>
        <v>5472</v>
      </c>
      <c r="L64" s="101">
        <f t="shared" ref="L64" si="82">G64+J64</f>
        <v>6566.4</v>
      </c>
    </row>
    <row r="65" spans="1:12" ht="27.75" customHeight="1" x14ac:dyDescent="0.3">
      <c r="A65" s="110"/>
      <c r="B65" s="111" t="s">
        <v>279</v>
      </c>
      <c r="C65" s="13" t="s">
        <v>7</v>
      </c>
      <c r="D65" s="112">
        <v>17</v>
      </c>
      <c r="E65" s="113">
        <v>2416.5</v>
      </c>
      <c r="F65" s="98">
        <f t="shared" ref="F65" si="83">ROUND(E65*D65,2)</f>
        <v>41080.5</v>
      </c>
      <c r="G65" s="98">
        <f t="shared" ref="G65" si="84">ROUND(F65*1.2,2)</f>
        <v>49296.6</v>
      </c>
      <c r="H65" s="114"/>
      <c r="I65" s="99"/>
      <c r="J65" s="99"/>
      <c r="K65" s="99">
        <f t="shared" ref="K65:L67" si="85">F65+I65</f>
        <v>41080.5</v>
      </c>
      <c r="L65" s="98">
        <f t="shared" si="85"/>
        <v>49296.6</v>
      </c>
    </row>
    <row r="66" spans="1:12" ht="27.75" customHeight="1" x14ac:dyDescent="0.3">
      <c r="A66" s="115"/>
      <c r="B66" s="87" t="s">
        <v>274</v>
      </c>
      <c r="C66" s="86" t="s">
        <v>7</v>
      </c>
      <c r="D66" s="116">
        <v>21.42</v>
      </c>
      <c r="E66" s="102"/>
      <c r="F66" s="102"/>
      <c r="G66" s="102"/>
      <c r="H66" s="101">
        <v>4800</v>
      </c>
      <c r="I66" s="102">
        <f t="shared" ref="I66" si="86">ROUND(H66*D66,2)</f>
        <v>102816</v>
      </c>
      <c r="J66" s="102">
        <f t="shared" ref="J66" si="87">ROUND(I66*1.2,2)</f>
        <v>123379.2</v>
      </c>
      <c r="K66" s="101">
        <f t="shared" si="85"/>
        <v>102816</v>
      </c>
      <c r="L66" s="101">
        <f t="shared" si="85"/>
        <v>123379.2</v>
      </c>
    </row>
    <row r="67" spans="1:12" ht="27.75" customHeight="1" x14ac:dyDescent="0.3">
      <c r="A67" s="130"/>
      <c r="B67" s="111" t="s">
        <v>280</v>
      </c>
      <c r="C67" s="13" t="s">
        <v>7</v>
      </c>
      <c r="D67" s="112">
        <v>1.7</v>
      </c>
      <c r="E67" s="113">
        <v>2102.355</v>
      </c>
      <c r="F67" s="98">
        <f t="shared" ref="F67" si="88">ROUND(E67*D67,2)</f>
        <v>3574</v>
      </c>
      <c r="G67" s="98">
        <f t="shared" ref="G67" si="89">ROUND(F67*1.2,2)</f>
        <v>4288.8</v>
      </c>
      <c r="H67" s="114"/>
      <c r="I67" s="99"/>
      <c r="J67" s="99"/>
      <c r="K67" s="99">
        <f t="shared" si="85"/>
        <v>3574</v>
      </c>
      <c r="L67" s="98">
        <f t="shared" si="85"/>
        <v>4288.8</v>
      </c>
    </row>
    <row r="68" spans="1:12" ht="27.75" customHeight="1" x14ac:dyDescent="0.3">
      <c r="A68" s="115"/>
      <c r="B68" s="117" t="s">
        <v>274</v>
      </c>
      <c r="C68" s="86" t="s">
        <v>7</v>
      </c>
      <c r="D68" s="118">
        <v>2.1419999999999999</v>
      </c>
      <c r="E68" s="102"/>
      <c r="F68" s="101"/>
      <c r="G68" s="101"/>
      <c r="H68" s="101">
        <v>4800</v>
      </c>
      <c r="I68" s="102">
        <f t="shared" ref="I68" si="90">ROUND(H68*D68,2)</f>
        <v>10281.6</v>
      </c>
      <c r="J68" s="102">
        <f t="shared" ref="J68" si="91">ROUND(I68*1.2,2)</f>
        <v>12337.92</v>
      </c>
      <c r="K68" s="101">
        <f t="shared" ref="K68:K72" si="92">F68+I68</f>
        <v>10281.6</v>
      </c>
      <c r="L68" s="101">
        <f t="shared" ref="L68:L72" si="93">G68+J68</f>
        <v>12337.92</v>
      </c>
    </row>
    <row r="69" spans="1:12" ht="27.75" customHeight="1" x14ac:dyDescent="0.3">
      <c r="A69" s="110"/>
      <c r="B69" s="111" t="s">
        <v>281</v>
      </c>
      <c r="C69" s="13" t="s">
        <v>9</v>
      </c>
      <c r="D69" s="112">
        <v>31</v>
      </c>
      <c r="E69" s="113">
        <v>1181.625</v>
      </c>
      <c r="F69" s="98">
        <f t="shared" ref="F69:F72" si="94">ROUND(E69*D69,2)</f>
        <v>36630.379999999997</v>
      </c>
      <c r="G69" s="98">
        <f t="shared" ref="G69:G72" si="95">ROUND(F69*1.2,2)</f>
        <v>43956.46</v>
      </c>
      <c r="H69" s="114"/>
      <c r="I69" s="99"/>
      <c r="J69" s="99"/>
      <c r="K69" s="99">
        <f t="shared" si="92"/>
        <v>36630.379999999997</v>
      </c>
      <c r="L69" s="98">
        <f t="shared" si="93"/>
        <v>43956.46</v>
      </c>
    </row>
    <row r="70" spans="1:12" ht="27.75" customHeight="1" x14ac:dyDescent="0.3">
      <c r="A70" s="110"/>
      <c r="B70" s="111" t="s">
        <v>255</v>
      </c>
      <c r="C70" s="13" t="s">
        <v>15</v>
      </c>
      <c r="D70" s="112">
        <v>45</v>
      </c>
      <c r="E70" s="113">
        <v>700</v>
      </c>
      <c r="F70" s="98">
        <f t="shared" si="94"/>
        <v>31500</v>
      </c>
      <c r="G70" s="98">
        <f t="shared" si="95"/>
        <v>37800</v>
      </c>
      <c r="H70" s="114"/>
      <c r="I70" s="99"/>
      <c r="J70" s="99"/>
      <c r="K70" s="99">
        <f t="shared" si="92"/>
        <v>31500</v>
      </c>
      <c r="L70" s="98">
        <f t="shared" si="93"/>
        <v>37800</v>
      </c>
    </row>
    <row r="71" spans="1:12" ht="45" customHeight="1" x14ac:dyDescent="0.3">
      <c r="A71" s="110"/>
      <c r="B71" s="111" t="s">
        <v>256</v>
      </c>
      <c r="C71" s="13" t="s">
        <v>15</v>
      </c>
      <c r="D71" s="112">
        <v>11.5</v>
      </c>
      <c r="E71" s="113">
        <v>1140</v>
      </c>
      <c r="F71" s="98">
        <f t="shared" si="94"/>
        <v>13110</v>
      </c>
      <c r="G71" s="98">
        <f t="shared" si="95"/>
        <v>15732</v>
      </c>
      <c r="H71" s="114"/>
      <c r="I71" s="99"/>
      <c r="J71" s="99"/>
      <c r="K71" s="99">
        <f t="shared" si="92"/>
        <v>13110</v>
      </c>
      <c r="L71" s="98">
        <f t="shared" si="93"/>
        <v>15732</v>
      </c>
    </row>
    <row r="72" spans="1:12" ht="27.75" customHeight="1" x14ac:dyDescent="0.3">
      <c r="A72" s="110"/>
      <c r="B72" s="111" t="s">
        <v>257</v>
      </c>
      <c r="C72" s="13" t="s">
        <v>15</v>
      </c>
      <c r="D72" s="112">
        <v>7.3</v>
      </c>
      <c r="E72" s="113">
        <v>1140</v>
      </c>
      <c r="F72" s="98">
        <f t="shared" si="94"/>
        <v>8322</v>
      </c>
      <c r="G72" s="98">
        <f t="shared" si="95"/>
        <v>9986.4</v>
      </c>
      <c r="H72" s="114"/>
      <c r="I72" s="99"/>
      <c r="J72" s="99"/>
      <c r="K72" s="99">
        <f t="shared" si="92"/>
        <v>8322</v>
      </c>
      <c r="L72" s="98">
        <f t="shared" si="93"/>
        <v>9986.4</v>
      </c>
    </row>
    <row r="73" spans="1:12" ht="27.75" customHeight="1" x14ac:dyDescent="0.3">
      <c r="A73" s="164" t="s">
        <v>263</v>
      </c>
      <c r="B73" s="165"/>
      <c r="C73" s="165"/>
      <c r="D73" s="165"/>
      <c r="E73" s="165"/>
      <c r="F73" s="165"/>
      <c r="G73" s="165"/>
      <c r="H73" s="165"/>
      <c r="I73" s="165"/>
      <c r="J73" s="165"/>
      <c r="K73" s="165"/>
      <c r="L73" s="166"/>
    </row>
    <row r="74" spans="1:12" ht="27.75" customHeight="1" x14ac:dyDescent="0.3">
      <c r="A74" s="110"/>
      <c r="B74" s="111" t="s">
        <v>260</v>
      </c>
      <c r="C74" s="13" t="s">
        <v>7</v>
      </c>
      <c r="D74" s="112">
        <v>20.309999999999999</v>
      </c>
      <c r="E74" s="113">
        <v>1800</v>
      </c>
      <c r="F74" s="98">
        <f t="shared" ref="F74:F78" si="96">ROUND(E74*D74,2)</f>
        <v>36558</v>
      </c>
      <c r="G74" s="98">
        <f t="shared" ref="G74:G78" si="97">ROUND(F74*1.2,2)</f>
        <v>43869.599999999999</v>
      </c>
      <c r="H74" s="114"/>
      <c r="I74" s="99"/>
      <c r="J74" s="99"/>
      <c r="K74" s="99">
        <f t="shared" ref="K74:K78" si="98">F74+I74</f>
        <v>36558</v>
      </c>
      <c r="L74" s="98">
        <f t="shared" ref="L74:L78" si="99">G74+J74</f>
        <v>43869.599999999999</v>
      </c>
    </row>
    <row r="75" spans="1:12" ht="27.75" customHeight="1" x14ac:dyDescent="0.3">
      <c r="A75" s="110"/>
      <c r="B75" s="111" t="s">
        <v>251</v>
      </c>
      <c r="C75" s="13" t="s">
        <v>15</v>
      </c>
      <c r="D75" s="112">
        <v>18.8</v>
      </c>
      <c r="E75" s="119">
        <v>8737</v>
      </c>
      <c r="F75" s="98">
        <f t="shared" si="96"/>
        <v>164255.6</v>
      </c>
      <c r="G75" s="98">
        <f t="shared" si="97"/>
        <v>197106.72</v>
      </c>
      <c r="H75" s="114"/>
      <c r="I75" s="99"/>
      <c r="J75" s="99"/>
      <c r="K75" s="99">
        <f t="shared" si="98"/>
        <v>164255.6</v>
      </c>
      <c r="L75" s="98">
        <f t="shared" si="99"/>
        <v>197106.72</v>
      </c>
    </row>
    <row r="76" spans="1:12" ht="27.75" customHeight="1" x14ac:dyDescent="0.3">
      <c r="A76" s="110"/>
      <c r="B76" s="111" t="s">
        <v>261</v>
      </c>
      <c r="C76" s="13" t="s">
        <v>7</v>
      </c>
      <c r="D76" s="112">
        <v>12.4</v>
      </c>
      <c r="E76" s="113">
        <v>1630</v>
      </c>
      <c r="F76" s="98">
        <f t="shared" si="96"/>
        <v>20212</v>
      </c>
      <c r="G76" s="98">
        <f t="shared" si="97"/>
        <v>24254.400000000001</v>
      </c>
      <c r="H76" s="114"/>
      <c r="I76" s="99"/>
      <c r="J76" s="99"/>
      <c r="K76" s="99">
        <f t="shared" si="98"/>
        <v>20212</v>
      </c>
      <c r="L76" s="98">
        <f t="shared" si="99"/>
        <v>24254.400000000001</v>
      </c>
    </row>
    <row r="77" spans="1:12" ht="27.75" customHeight="1" x14ac:dyDescent="0.3">
      <c r="A77" s="120"/>
      <c r="B77" s="89" t="s">
        <v>245</v>
      </c>
      <c r="C77" s="13" t="s">
        <v>8</v>
      </c>
      <c r="D77" s="121">
        <v>140</v>
      </c>
      <c r="E77" s="113">
        <v>101.5</v>
      </c>
      <c r="F77" s="98">
        <f t="shared" si="96"/>
        <v>14210</v>
      </c>
      <c r="G77" s="98">
        <f t="shared" si="97"/>
        <v>17052</v>
      </c>
      <c r="H77" s="114"/>
      <c r="I77" s="99"/>
      <c r="J77" s="99"/>
      <c r="K77" s="99">
        <f t="shared" si="98"/>
        <v>14210</v>
      </c>
      <c r="L77" s="98">
        <f t="shared" si="99"/>
        <v>17052</v>
      </c>
    </row>
    <row r="78" spans="1:12" ht="27.75" customHeight="1" x14ac:dyDescent="0.3">
      <c r="A78" s="110"/>
      <c r="B78" s="111" t="s">
        <v>249</v>
      </c>
      <c r="C78" s="13" t="s">
        <v>7</v>
      </c>
      <c r="D78" s="112">
        <v>14</v>
      </c>
      <c r="E78" s="113">
        <v>2573.7399999999998</v>
      </c>
      <c r="F78" s="98">
        <f t="shared" si="96"/>
        <v>36032.36</v>
      </c>
      <c r="G78" s="98">
        <f t="shared" si="97"/>
        <v>43238.83</v>
      </c>
      <c r="H78" s="114"/>
      <c r="I78" s="99"/>
      <c r="J78" s="99"/>
      <c r="K78" s="99">
        <f t="shared" si="98"/>
        <v>36032.36</v>
      </c>
      <c r="L78" s="98">
        <f t="shared" si="99"/>
        <v>43238.83</v>
      </c>
    </row>
    <row r="79" spans="1:12" ht="27.75" customHeight="1" x14ac:dyDescent="0.3">
      <c r="A79" s="115"/>
      <c r="B79" s="117" t="s">
        <v>247</v>
      </c>
      <c r="C79" s="86" t="s">
        <v>7</v>
      </c>
      <c r="D79" s="118">
        <v>17.64</v>
      </c>
      <c r="E79" s="102"/>
      <c r="F79" s="101"/>
      <c r="G79" s="101"/>
      <c r="H79" s="101">
        <v>4800</v>
      </c>
      <c r="I79" s="102">
        <f t="shared" ref="I79" si="100">ROUND(H79*D79,2)</f>
        <v>84672</v>
      </c>
      <c r="J79" s="102">
        <f t="shared" ref="J79" si="101">ROUND(I79*1.2,2)</f>
        <v>101606.39999999999</v>
      </c>
      <c r="K79" s="101">
        <f t="shared" ref="K79:K100" si="102">F79+I79</f>
        <v>84672</v>
      </c>
      <c r="L79" s="101">
        <f t="shared" ref="L79:L100" si="103">G79+J79</f>
        <v>101606.39999999999</v>
      </c>
    </row>
    <row r="80" spans="1:12" ht="27.75" customHeight="1" x14ac:dyDescent="0.3">
      <c r="A80" s="120"/>
      <c r="B80" s="111" t="s">
        <v>275</v>
      </c>
      <c r="C80" s="13" t="s">
        <v>10</v>
      </c>
      <c r="D80" s="112">
        <v>64</v>
      </c>
      <c r="E80" s="113">
        <v>2952.96</v>
      </c>
      <c r="F80" s="98">
        <f t="shared" ref="F80" si="104">ROUND(E80*D80,2)</f>
        <v>188989.44</v>
      </c>
      <c r="G80" s="98">
        <f t="shared" ref="G80" si="105">ROUND(F80*1.2,2)</f>
        <v>226787.33</v>
      </c>
      <c r="H80" s="114"/>
      <c r="I80" s="99"/>
      <c r="J80" s="99"/>
      <c r="K80" s="99">
        <f t="shared" si="102"/>
        <v>188989.44</v>
      </c>
      <c r="L80" s="98">
        <f t="shared" si="103"/>
        <v>226787.33</v>
      </c>
    </row>
    <row r="81" spans="1:12" ht="27.75" customHeight="1" x14ac:dyDescent="0.3">
      <c r="A81" s="115"/>
      <c r="B81" s="117" t="s">
        <v>282</v>
      </c>
      <c r="C81" s="176" t="s">
        <v>283</v>
      </c>
      <c r="D81" s="177">
        <v>1</v>
      </c>
      <c r="E81" s="102"/>
      <c r="F81" s="101"/>
      <c r="G81" s="101"/>
      <c r="H81" s="101">
        <v>650000</v>
      </c>
      <c r="I81" s="102">
        <f t="shared" ref="I81:I97" si="106">ROUND(H81*D81,2)</f>
        <v>650000</v>
      </c>
      <c r="J81" s="102">
        <f t="shared" ref="J81:J97" si="107">ROUND(I81*1.2,2)</f>
        <v>780000</v>
      </c>
      <c r="K81" s="101">
        <f t="shared" si="102"/>
        <v>650000</v>
      </c>
      <c r="L81" s="101">
        <f t="shared" si="103"/>
        <v>780000</v>
      </c>
    </row>
    <row r="82" spans="1:12" ht="27.75" customHeight="1" x14ac:dyDescent="0.3">
      <c r="A82" s="120"/>
      <c r="B82" s="107" t="s">
        <v>278</v>
      </c>
      <c r="C82" s="13" t="s">
        <v>15</v>
      </c>
      <c r="D82" s="121">
        <v>53.2</v>
      </c>
      <c r="E82" s="113">
        <v>5800</v>
      </c>
      <c r="F82" s="98">
        <f t="shared" ref="F82:F84" si="108">ROUND(E82*D82,2)</f>
        <v>308560</v>
      </c>
      <c r="G82" s="98">
        <f t="shared" ref="G82:G84" si="109">ROUND(F82*1.2,2)</f>
        <v>370272</v>
      </c>
      <c r="H82" s="114"/>
      <c r="I82" s="99"/>
      <c r="J82" s="99"/>
      <c r="K82" s="99">
        <f t="shared" si="102"/>
        <v>308560</v>
      </c>
      <c r="L82" s="98">
        <f t="shared" si="103"/>
        <v>370272</v>
      </c>
    </row>
    <row r="83" spans="1:12" ht="27.75" customHeight="1" x14ac:dyDescent="0.3">
      <c r="A83" s="115"/>
      <c r="B83" s="87" t="s">
        <v>284</v>
      </c>
      <c r="C83" s="86" t="s">
        <v>283</v>
      </c>
      <c r="D83" s="116">
        <v>1</v>
      </c>
      <c r="E83" s="102"/>
      <c r="F83" s="101"/>
      <c r="G83" s="101"/>
      <c r="H83" s="101">
        <v>3580000</v>
      </c>
      <c r="I83" s="102">
        <f t="shared" ref="I83" si="110">ROUND(H83*D83,2)</f>
        <v>3580000</v>
      </c>
      <c r="J83" s="102">
        <f t="shared" ref="J83" si="111">ROUND(I83*1.2,2)</f>
        <v>4296000</v>
      </c>
      <c r="K83" s="101">
        <f t="shared" si="102"/>
        <v>3580000</v>
      </c>
      <c r="L83" s="101">
        <f t="shared" si="103"/>
        <v>4296000</v>
      </c>
    </row>
    <row r="84" spans="1:12" ht="27.75" customHeight="1" x14ac:dyDescent="0.3">
      <c r="A84" s="120"/>
      <c r="B84" s="125" t="s">
        <v>277</v>
      </c>
      <c r="C84" s="13" t="s">
        <v>10</v>
      </c>
      <c r="D84" s="126">
        <v>2</v>
      </c>
      <c r="E84" s="127">
        <v>2510.0160000000001</v>
      </c>
      <c r="F84" s="98">
        <f t="shared" si="108"/>
        <v>5020.03</v>
      </c>
      <c r="G84" s="98">
        <f t="shared" si="109"/>
        <v>6024.04</v>
      </c>
      <c r="H84" s="114"/>
      <c r="I84" s="99"/>
      <c r="J84" s="99"/>
      <c r="K84" s="99">
        <f t="shared" si="102"/>
        <v>5020.03</v>
      </c>
      <c r="L84" s="98">
        <f t="shared" si="103"/>
        <v>6024.04</v>
      </c>
    </row>
    <row r="85" spans="1:12" ht="27.75" customHeight="1" x14ac:dyDescent="0.3">
      <c r="A85" s="115"/>
      <c r="B85" s="128" t="s">
        <v>276</v>
      </c>
      <c r="C85" s="86" t="s">
        <v>10</v>
      </c>
      <c r="D85" s="129">
        <v>2</v>
      </c>
      <c r="E85" s="105"/>
      <c r="F85" s="105"/>
      <c r="G85" s="105"/>
      <c r="H85" s="101">
        <v>26400</v>
      </c>
      <c r="I85" s="105">
        <f>ROUND(H85*D85,2)</f>
        <v>52800</v>
      </c>
      <c r="J85" s="105">
        <f>ROUND(I85*1.2,2)</f>
        <v>63360</v>
      </c>
      <c r="K85" s="105">
        <f>F85+I85</f>
        <v>52800</v>
      </c>
      <c r="L85" s="106">
        <f>G85+J85</f>
        <v>63360</v>
      </c>
    </row>
    <row r="86" spans="1:12" ht="27.75" customHeight="1" x14ac:dyDescent="0.3">
      <c r="A86" s="120"/>
      <c r="B86" s="89" t="s">
        <v>125</v>
      </c>
      <c r="C86" s="13" t="s">
        <v>10</v>
      </c>
      <c r="D86" s="121">
        <v>1</v>
      </c>
      <c r="E86" s="113">
        <v>12480</v>
      </c>
      <c r="F86" s="98">
        <f t="shared" ref="F86" si="112">ROUND(E86*D86,2)</f>
        <v>12480</v>
      </c>
      <c r="G86" s="98">
        <f t="shared" ref="G86" si="113">ROUND(F86*1.2,2)</f>
        <v>14976</v>
      </c>
      <c r="H86" s="114"/>
      <c r="I86" s="99"/>
      <c r="J86" s="99"/>
      <c r="K86" s="99">
        <f t="shared" ref="K86" si="114">F86+I86</f>
        <v>12480</v>
      </c>
      <c r="L86" s="98">
        <f t="shared" ref="L86" si="115">G86+J86</f>
        <v>14976</v>
      </c>
    </row>
    <row r="87" spans="1:12" ht="27.75" customHeight="1" x14ac:dyDescent="0.3">
      <c r="A87" s="115"/>
      <c r="B87" s="87" t="s">
        <v>126</v>
      </c>
      <c r="C87" s="86" t="s">
        <v>10</v>
      </c>
      <c r="D87" s="116">
        <v>1</v>
      </c>
      <c r="E87" s="102"/>
      <c r="F87" s="102"/>
      <c r="G87" s="102"/>
      <c r="H87" s="101">
        <v>112000</v>
      </c>
      <c r="I87" s="102">
        <f t="shared" si="106"/>
        <v>112000</v>
      </c>
      <c r="J87" s="102">
        <f t="shared" si="107"/>
        <v>134400</v>
      </c>
      <c r="K87" s="101">
        <f t="shared" si="102"/>
        <v>112000</v>
      </c>
      <c r="L87" s="101">
        <f t="shared" si="103"/>
        <v>134400</v>
      </c>
    </row>
    <row r="88" spans="1:12" ht="27.75" customHeight="1" x14ac:dyDescent="0.3">
      <c r="A88" s="115"/>
      <c r="B88" s="87" t="s">
        <v>233</v>
      </c>
      <c r="C88" s="86" t="s">
        <v>149</v>
      </c>
      <c r="D88" s="116">
        <v>1</v>
      </c>
      <c r="E88" s="102"/>
      <c r="F88" s="102"/>
      <c r="G88" s="102"/>
      <c r="H88" s="101">
        <v>0</v>
      </c>
      <c r="I88" s="102">
        <f t="shared" si="106"/>
        <v>0</v>
      </c>
      <c r="J88" s="102">
        <f t="shared" si="107"/>
        <v>0</v>
      </c>
      <c r="K88" s="101">
        <f t="shared" si="102"/>
        <v>0</v>
      </c>
      <c r="L88" s="101">
        <f t="shared" si="103"/>
        <v>0</v>
      </c>
    </row>
    <row r="89" spans="1:12" ht="27.75" customHeight="1" x14ac:dyDescent="0.3">
      <c r="A89" s="115"/>
      <c r="B89" s="87" t="s">
        <v>235</v>
      </c>
      <c r="C89" s="86" t="s">
        <v>10</v>
      </c>
      <c r="D89" s="116">
        <v>1</v>
      </c>
      <c r="E89" s="102"/>
      <c r="F89" s="102"/>
      <c r="G89" s="102"/>
      <c r="H89" s="101">
        <v>0</v>
      </c>
      <c r="I89" s="102">
        <f t="shared" si="106"/>
        <v>0</v>
      </c>
      <c r="J89" s="102">
        <f t="shared" si="107"/>
        <v>0</v>
      </c>
      <c r="K89" s="101">
        <f t="shared" si="102"/>
        <v>0</v>
      </c>
      <c r="L89" s="101">
        <f t="shared" si="103"/>
        <v>0</v>
      </c>
    </row>
    <row r="90" spans="1:12" ht="27.75" customHeight="1" x14ac:dyDescent="0.3">
      <c r="A90" s="115"/>
      <c r="B90" s="87" t="s">
        <v>241</v>
      </c>
      <c r="C90" s="86" t="s">
        <v>238</v>
      </c>
      <c r="D90" s="116">
        <v>4</v>
      </c>
      <c r="E90" s="102"/>
      <c r="F90" s="102"/>
      <c r="G90" s="102"/>
      <c r="H90" s="102">
        <v>235.65</v>
      </c>
      <c r="I90" s="102">
        <f t="shared" si="106"/>
        <v>942.6</v>
      </c>
      <c r="J90" s="102">
        <f t="shared" si="107"/>
        <v>1131.1199999999999</v>
      </c>
      <c r="K90" s="101">
        <f t="shared" si="102"/>
        <v>942.6</v>
      </c>
      <c r="L90" s="101">
        <f t="shared" si="103"/>
        <v>1131.1199999999999</v>
      </c>
    </row>
    <row r="91" spans="1:12" ht="27.75" customHeight="1" x14ac:dyDescent="0.3">
      <c r="A91" s="115"/>
      <c r="B91" s="87" t="s">
        <v>239</v>
      </c>
      <c r="C91" s="86" t="s">
        <v>234</v>
      </c>
      <c r="D91" s="116">
        <v>0.76</v>
      </c>
      <c r="E91" s="102"/>
      <c r="F91" s="102"/>
      <c r="G91" s="102"/>
      <c r="H91" s="102">
        <v>367.42500000000001</v>
      </c>
      <c r="I91" s="102">
        <f t="shared" si="106"/>
        <v>279.24</v>
      </c>
      <c r="J91" s="102">
        <f t="shared" si="107"/>
        <v>335.09</v>
      </c>
      <c r="K91" s="101">
        <f t="shared" si="102"/>
        <v>279.24</v>
      </c>
      <c r="L91" s="101">
        <f t="shared" si="103"/>
        <v>335.09</v>
      </c>
    </row>
    <row r="92" spans="1:12" ht="27.75" customHeight="1" x14ac:dyDescent="0.3">
      <c r="A92" s="115"/>
      <c r="B92" s="87" t="s">
        <v>240</v>
      </c>
      <c r="C92" s="86" t="s">
        <v>234</v>
      </c>
      <c r="D92" s="116">
        <v>0.76</v>
      </c>
      <c r="E92" s="102"/>
      <c r="F92" s="102"/>
      <c r="G92" s="102"/>
      <c r="H92" s="102">
        <v>335.875</v>
      </c>
      <c r="I92" s="102">
        <f t="shared" si="106"/>
        <v>255.27</v>
      </c>
      <c r="J92" s="102">
        <f t="shared" si="107"/>
        <v>306.32</v>
      </c>
      <c r="K92" s="101">
        <f t="shared" si="102"/>
        <v>255.27</v>
      </c>
      <c r="L92" s="101">
        <f t="shared" si="103"/>
        <v>306.32</v>
      </c>
    </row>
    <row r="93" spans="1:12" ht="27.75" customHeight="1" x14ac:dyDescent="0.3">
      <c r="A93" s="120"/>
      <c r="B93" s="89" t="s">
        <v>290</v>
      </c>
      <c r="C93" s="133" t="s">
        <v>10</v>
      </c>
      <c r="D93" s="121">
        <v>10</v>
      </c>
      <c r="E93" s="113">
        <v>1120</v>
      </c>
      <c r="F93" s="98">
        <f t="shared" ref="F93" si="116">ROUND(E93*D93,2)</f>
        <v>11200</v>
      </c>
      <c r="G93" s="98">
        <f t="shared" ref="G93" si="117">ROUND(F93*1.2,2)</f>
        <v>13440</v>
      </c>
      <c r="H93" s="114"/>
      <c r="I93" s="99"/>
      <c r="J93" s="99"/>
      <c r="K93" s="99">
        <f t="shared" si="102"/>
        <v>11200</v>
      </c>
      <c r="L93" s="98">
        <f t="shared" si="103"/>
        <v>13440</v>
      </c>
    </row>
    <row r="94" spans="1:12" ht="27.75" customHeight="1" x14ac:dyDescent="0.3">
      <c r="A94" s="120"/>
      <c r="B94" s="89" t="s">
        <v>237</v>
      </c>
      <c r="C94" s="13" t="s">
        <v>24</v>
      </c>
      <c r="D94" s="121">
        <v>12</v>
      </c>
      <c r="E94" s="113">
        <v>1324</v>
      </c>
      <c r="F94" s="98">
        <f t="shared" ref="F94" si="118">ROUND(E94*D94,2)</f>
        <v>15888</v>
      </c>
      <c r="G94" s="98">
        <f t="shared" ref="G94" si="119">ROUND(F94*1.2,2)</f>
        <v>19065.599999999999</v>
      </c>
      <c r="H94" s="114"/>
      <c r="I94" s="99"/>
      <c r="J94" s="99"/>
      <c r="K94" s="99">
        <f t="shared" si="102"/>
        <v>15888</v>
      </c>
      <c r="L94" s="98">
        <f t="shared" si="103"/>
        <v>19065.599999999999</v>
      </c>
    </row>
    <row r="95" spans="1:12" ht="27.75" customHeight="1" x14ac:dyDescent="0.3">
      <c r="A95" s="115"/>
      <c r="B95" s="117" t="s">
        <v>259</v>
      </c>
      <c r="C95" s="86" t="s">
        <v>149</v>
      </c>
      <c r="D95" s="118">
        <v>12</v>
      </c>
      <c r="E95" s="102"/>
      <c r="F95" s="101"/>
      <c r="G95" s="101"/>
      <c r="H95" s="101">
        <v>9650</v>
      </c>
      <c r="I95" s="102">
        <f t="shared" si="106"/>
        <v>115800</v>
      </c>
      <c r="J95" s="102">
        <f t="shared" si="107"/>
        <v>138960</v>
      </c>
      <c r="K95" s="101">
        <f t="shared" si="102"/>
        <v>115800</v>
      </c>
      <c r="L95" s="101">
        <f t="shared" si="103"/>
        <v>138960</v>
      </c>
    </row>
    <row r="96" spans="1:12" ht="27.75" customHeight="1" x14ac:dyDescent="0.3">
      <c r="A96" s="115"/>
      <c r="B96" s="117" t="s">
        <v>289</v>
      </c>
      <c r="C96" s="86" t="s">
        <v>149</v>
      </c>
      <c r="D96" s="118">
        <v>12</v>
      </c>
      <c r="E96" s="102"/>
      <c r="F96" s="101"/>
      <c r="G96" s="101"/>
      <c r="H96" s="101">
        <v>16500</v>
      </c>
      <c r="I96" s="102">
        <f t="shared" si="106"/>
        <v>198000</v>
      </c>
      <c r="J96" s="102">
        <f t="shared" si="107"/>
        <v>237600</v>
      </c>
      <c r="K96" s="101">
        <f t="shared" si="102"/>
        <v>198000</v>
      </c>
      <c r="L96" s="101">
        <f t="shared" si="103"/>
        <v>237600</v>
      </c>
    </row>
    <row r="97" spans="1:12" ht="27.75" customHeight="1" x14ac:dyDescent="0.3">
      <c r="A97" s="115"/>
      <c r="B97" s="117" t="s">
        <v>236</v>
      </c>
      <c r="C97" s="86" t="s">
        <v>10</v>
      </c>
      <c r="D97" s="118">
        <v>24</v>
      </c>
      <c r="E97" s="102"/>
      <c r="F97" s="101"/>
      <c r="G97" s="101"/>
      <c r="H97" s="101">
        <v>228</v>
      </c>
      <c r="I97" s="102">
        <f t="shared" si="106"/>
        <v>5472</v>
      </c>
      <c r="J97" s="102">
        <f t="shared" si="107"/>
        <v>6566.4</v>
      </c>
      <c r="K97" s="101">
        <f t="shared" si="102"/>
        <v>5472</v>
      </c>
      <c r="L97" s="101">
        <f t="shared" si="103"/>
        <v>6566.4</v>
      </c>
    </row>
    <row r="98" spans="1:12" ht="27.75" customHeight="1" x14ac:dyDescent="0.3">
      <c r="A98" s="110"/>
      <c r="B98" s="111" t="s">
        <v>279</v>
      </c>
      <c r="C98" s="13" t="s">
        <v>7</v>
      </c>
      <c r="D98" s="112">
        <v>17</v>
      </c>
      <c r="E98" s="113">
        <v>2416.5</v>
      </c>
      <c r="F98" s="98">
        <f t="shared" ref="F98" si="120">ROUND(E98*D98,2)</f>
        <v>41080.5</v>
      </c>
      <c r="G98" s="98">
        <f t="shared" ref="G98" si="121">ROUND(F98*1.2,2)</f>
        <v>49296.6</v>
      </c>
      <c r="H98" s="114"/>
      <c r="I98" s="99"/>
      <c r="J98" s="99"/>
      <c r="K98" s="99">
        <f t="shared" si="102"/>
        <v>41080.5</v>
      </c>
      <c r="L98" s="98">
        <f t="shared" si="103"/>
        <v>49296.6</v>
      </c>
    </row>
    <row r="99" spans="1:12" ht="27.75" customHeight="1" x14ac:dyDescent="0.3">
      <c r="A99" s="115"/>
      <c r="B99" s="87" t="s">
        <v>274</v>
      </c>
      <c r="C99" s="86" t="s">
        <v>7</v>
      </c>
      <c r="D99" s="116">
        <v>21.42</v>
      </c>
      <c r="E99" s="102"/>
      <c r="F99" s="102"/>
      <c r="G99" s="102"/>
      <c r="H99" s="101">
        <v>4800</v>
      </c>
      <c r="I99" s="102">
        <f t="shared" ref="I99" si="122">ROUND(H99*D99,2)</f>
        <v>102816</v>
      </c>
      <c r="J99" s="102">
        <f t="shared" ref="J99" si="123">ROUND(I99*1.2,2)</f>
        <v>123379.2</v>
      </c>
      <c r="K99" s="101">
        <f t="shared" si="102"/>
        <v>102816</v>
      </c>
      <c r="L99" s="101">
        <f t="shared" si="103"/>
        <v>123379.2</v>
      </c>
    </row>
    <row r="100" spans="1:12" ht="27.75" customHeight="1" x14ac:dyDescent="0.3">
      <c r="A100" s="130"/>
      <c r="B100" s="111" t="s">
        <v>280</v>
      </c>
      <c r="C100" s="13" t="s">
        <v>7</v>
      </c>
      <c r="D100" s="112">
        <v>1.7</v>
      </c>
      <c r="E100" s="113">
        <v>2102.355</v>
      </c>
      <c r="F100" s="98">
        <f t="shared" ref="F100" si="124">ROUND(E100*D100,2)</f>
        <v>3574</v>
      </c>
      <c r="G100" s="98">
        <f t="shared" ref="G100" si="125">ROUND(F100*1.2,2)</f>
        <v>4288.8</v>
      </c>
      <c r="H100" s="114"/>
      <c r="I100" s="99"/>
      <c r="J100" s="99"/>
      <c r="K100" s="99">
        <f t="shared" si="102"/>
        <v>3574</v>
      </c>
      <c r="L100" s="98">
        <f t="shared" si="103"/>
        <v>4288.8</v>
      </c>
    </row>
    <row r="101" spans="1:12" ht="27.75" customHeight="1" x14ac:dyDescent="0.3">
      <c r="A101" s="115"/>
      <c r="B101" s="117" t="s">
        <v>274</v>
      </c>
      <c r="C101" s="86" t="s">
        <v>7</v>
      </c>
      <c r="D101" s="118">
        <v>2.1419999999999999</v>
      </c>
      <c r="E101" s="102"/>
      <c r="F101" s="101"/>
      <c r="G101" s="101"/>
      <c r="H101" s="101">
        <v>4800</v>
      </c>
      <c r="I101" s="102">
        <f t="shared" ref="I101" si="126">ROUND(H101*D101,2)</f>
        <v>10281.6</v>
      </c>
      <c r="J101" s="102">
        <f t="shared" ref="J101" si="127">ROUND(I101*1.2,2)</f>
        <v>12337.92</v>
      </c>
      <c r="K101" s="101">
        <f t="shared" ref="K101:K105" si="128">F101+I101</f>
        <v>10281.6</v>
      </c>
      <c r="L101" s="101">
        <f t="shared" ref="L101:L105" si="129">G101+J101</f>
        <v>12337.92</v>
      </c>
    </row>
    <row r="102" spans="1:12" ht="27.75" customHeight="1" x14ac:dyDescent="0.3">
      <c r="A102" s="110"/>
      <c r="B102" s="111" t="s">
        <v>281</v>
      </c>
      <c r="C102" s="13" t="s">
        <v>9</v>
      </c>
      <c r="D102" s="112">
        <v>31</v>
      </c>
      <c r="E102" s="113">
        <v>1181.625</v>
      </c>
      <c r="F102" s="98">
        <f t="shared" ref="F102:F105" si="130">ROUND(E102*D102,2)</f>
        <v>36630.379999999997</v>
      </c>
      <c r="G102" s="98">
        <f t="shared" ref="G102:G105" si="131">ROUND(F102*1.2,2)</f>
        <v>43956.46</v>
      </c>
      <c r="H102" s="114"/>
      <c r="I102" s="99"/>
      <c r="J102" s="99"/>
      <c r="K102" s="99">
        <f t="shared" si="128"/>
        <v>36630.379999999997</v>
      </c>
      <c r="L102" s="98">
        <f t="shared" si="129"/>
        <v>43956.46</v>
      </c>
    </row>
    <row r="103" spans="1:12" ht="27.75" customHeight="1" x14ac:dyDescent="0.3">
      <c r="A103" s="110"/>
      <c r="B103" s="111" t="s">
        <v>255</v>
      </c>
      <c r="C103" s="13" t="s">
        <v>15</v>
      </c>
      <c r="D103" s="113">
        <v>45</v>
      </c>
      <c r="E103" s="113">
        <v>700</v>
      </c>
      <c r="F103" s="98">
        <f t="shared" si="130"/>
        <v>31500</v>
      </c>
      <c r="G103" s="98">
        <f t="shared" si="131"/>
        <v>37800</v>
      </c>
      <c r="H103" s="114"/>
      <c r="I103" s="99"/>
      <c r="J103" s="99"/>
      <c r="K103" s="99">
        <f t="shared" si="128"/>
        <v>31500</v>
      </c>
      <c r="L103" s="98">
        <f t="shared" si="129"/>
        <v>37800</v>
      </c>
    </row>
    <row r="104" spans="1:12" ht="42" customHeight="1" x14ac:dyDescent="0.3">
      <c r="A104" s="110"/>
      <c r="B104" s="111" t="s">
        <v>256</v>
      </c>
      <c r="C104" s="13" t="s">
        <v>15</v>
      </c>
      <c r="D104" s="113">
        <v>11.5</v>
      </c>
      <c r="E104" s="113">
        <v>1140</v>
      </c>
      <c r="F104" s="98">
        <f t="shared" si="130"/>
        <v>13110</v>
      </c>
      <c r="G104" s="98">
        <f t="shared" si="131"/>
        <v>15732</v>
      </c>
      <c r="H104" s="114"/>
      <c r="I104" s="99"/>
      <c r="J104" s="99"/>
      <c r="K104" s="99">
        <f t="shared" si="128"/>
        <v>13110</v>
      </c>
      <c r="L104" s="98">
        <f t="shared" si="129"/>
        <v>15732</v>
      </c>
    </row>
    <row r="105" spans="1:12" ht="27.75" customHeight="1" x14ac:dyDescent="0.3">
      <c r="A105" s="110"/>
      <c r="B105" s="111" t="s">
        <v>257</v>
      </c>
      <c r="C105" s="13" t="s">
        <v>15</v>
      </c>
      <c r="D105" s="113">
        <v>7.3</v>
      </c>
      <c r="E105" s="113">
        <v>1140</v>
      </c>
      <c r="F105" s="98">
        <f t="shared" si="130"/>
        <v>8322</v>
      </c>
      <c r="G105" s="98">
        <f t="shared" si="131"/>
        <v>9986.4</v>
      </c>
      <c r="H105" s="114"/>
      <c r="I105" s="99"/>
      <c r="J105" s="99"/>
      <c r="K105" s="99">
        <f t="shared" si="128"/>
        <v>8322</v>
      </c>
      <c r="L105" s="98">
        <f t="shared" si="129"/>
        <v>9986.4</v>
      </c>
    </row>
    <row r="106" spans="1:12" ht="27.75" customHeight="1" x14ac:dyDescent="0.3">
      <c r="A106" s="164" t="s">
        <v>264</v>
      </c>
      <c r="B106" s="165"/>
      <c r="C106" s="165"/>
      <c r="D106" s="165"/>
      <c r="E106" s="165"/>
      <c r="F106" s="165"/>
      <c r="G106" s="165"/>
      <c r="H106" s="165"/>
      <c r="I106" s="165"/>
      <c r="J106" s="165"/>
      <c r="K106" s="165"/>
      <c r="L106" s="166"/>
    </row>
    <row r="107" spans="1:12" ht="27.75" customHeight="1" x14ac:dyDescent="0.3">
      <c r="A107" s="110"/>
      <c r="B107" s="111" t="s">
        <v>260</v>
      </c>
      <c r="C107" s="13" t="s">
        <v>7</v>
      </c>
      <c r="D107" s="112">
        <v>20.309999999999999</v>
      </c>
      <c r="E107" s="113">
        <v>1800</v>
      </c>
      <c r="F107" s="98">
        <f t="shared" ref="F107:F111" si="132">ROUND(E107*D107,2)</f>
        <v>36558</v>
      </c>
      <c r="G107" s="98">
        <f t="shared" ref="G107:G111" si="133">ROUND(F107*1.2,2)</f>
        <v>43869.599999999999</v>
      </c>
      <c r="H107" s="114"/>
      <c r="I107" s="99"/>
      <c r="J107" s="99"/>
      <c r="K107" s="99">
        <f t="shared" ref="K107:K111" si="134">F107+I107</f>
        <v>36558</v>
      </c>
      <c r="L107" s="98">
        <f t="shared" ref="L107:L111" si="135">G107+J107</f>
        <v>43869.599999999999</v>
      </c>
    </row>
    <row r="108" spans="1:12" ht="27.75" customHeight="1" x14ac:dyDescent="0.3">
      <c r="A108" s="110"/>
      <c r="B108" s="111" t="s">
        <v>251</v>
      </c>
      <c r="C108" s="13" t="s">
        <v>15</v>
      </c>
      <c r="D108" s="112">
        <v>18.8</v>
      </c>
      <c r="E108" s="119">
        <v>8737</v>
      </c>
      <c r="F108" s="98">
        <f t="shared" si="132"/>
        <v>164255.6</v>
      </c>
      <c r="G108" s="98">
        <f t="shared" si="133"/>
        <v>197106.72</v>
      </c>
      <c r="H108" s="114"/>
      <c r="I108" s="99"/>
      <c r="J108" s="99"/>
      <c r="K108" s="99">
        <f t="shared" si="134"/>
        <v>164255.6</v>
      </c>
      <c r="L108" s="98">
        <f t="shared" si="135"/>
        <v>197106.72</v>
      </c>
    </row>
    <row r="109" spans="1:12" ht="27.75" customHeight="1" x14ac:dyDescent="0.3">
      <c r="A109" s="110"/>
      <c r="B109" s="111" t="s">
        <v>261</v>
      </c>
      <c r="C109" s="13" t="s">
        <v>7</v>
      </c>
      <c r="D109" s="112">
        <v>12.4</v>
      </c>
      <c r="E109" s="113">
        <v>1630</v>
      </c>
      <c r="F109" s="98">
        <f t="shared" si="132"/>
        <v>20212</v>
      </c>
      <c r="G109" s="98">
        <f t="shared" si="133"/>
        <v>24254.400000000001</v>
      </c>
      <c r="H109" s="114"/>
      <c r="I109" s="99"/>
      <c r="J109" s="99"/>
      <c r="K109" s="99">
        <f t="shared" si="134"/>
        <v>20212</v>
      </c>
      <c r="L109" s="98">
        <f t="shared" si="135"/>
        <v>24254.400000000001</v>
      </c>
    </row>
    <row r="110" spans="1:12" ht="27.75" customHeight="1" x14ac:dyDescent="0.3">
      <c r="A110" s="120"/>
      <c r="B110" s="89" t="s">
        <v>245</v>
      </c>
      <c r="C110" s="13" t="s">
        <v>8</v>
      </c>
      <c r="D110" s="121">
        <v>140</v>
      </c>
      <c r="E110" s="113">
        <v>101.5</v>
      </c>
      <c r="F110" s="98">
        <f t="shared" si="132"/>
        <v>14210</v>
      </c>
      <c r="G110" s="98">
        <f t="shared" si="133"/>
        <v>17052</v>
      </c>
      <c r="H110" s="114"/>
      <c r="I110" s="99"/>
      <c r="J110" s="99"/>
      <c r="K110" s="99">
        <f t="shared" si="134"/>
        <v>14210</v>
      </c>
      <c r="L110" s="98">
        <f t="shared" si="135"/>
        <v>17052</v>
      </c>
    </row>
    <row r="111" spans="1:12" ht="27.75" customHeight="1" x14ac:dyDescent="0.3">
      <c r="A111" s="110"/>
      <c r="B111" s="111" t="s">
        <v>249</v>
      </c>
      <c r="C111" s="13" t="s">
        <v>7</v>
      </c>
      <c r="D111" s="112">
        <v>14</v>
      </c>
      <c r="E111" s="113">
        <v>2573.7399999999998</v>
      </c>
      <c r="F111" s="98">
        <f t="shared" si="132"/>
        <v>36032.36</v>
      </c>
      <c r="G111" s="98">
        <f t="shared" si="133"/>
        <v>43238.83</v>
      </c>
      <c r="H111" s="114"/>
      <c r="I111" s="99"/>
      <c r="J111" s="99"/>
      <c r="K111" s="99">
        <f t="shared" si="134"/>
        <v>36032.36</v>
      </c>
      <c r="L111" s="98">
        <f t="shared" si="135"/>
        <v>43238.83</v>
      </c>
    </row>
    <row r="112" spans="1:12" ht="27.75" customHeight="1" x14ac:dyDescent="0.3">
      <c r="A112" s="115"/>
      <c r="B112" s="117" t="s">
        <v>247</v>
      </c>
      <c r="C112" s="86" t="s">
        <v>7</v>
      </c>
      <c r="D112" s="118">
        <v>17.64</v>
      </c>
      <c r="E112" s="102"/>
      <c r="F112" s="101"/>
      <c r="G112" s="101"/>
      <c r="H112" s="101">
        <v>4800</v>
      </c>
      <c r="I112" s="102">
        <f t="shared" ref="I112" si="136">ROUND(H112*D112,2)</f>
        <v>84672</v>
      </c>
      <c r="J112" s="102">
        <f t="shared" ref="J112" si="137">ROUND(I112*1.2,2)</f>
        <v>101606.39999999999</v>
      </c>
      <c r="K112" s="101">
        <f t="shared" ref="K112:K133" si="138">F112+I112</f>
        <v>84672</v>
      </c>
      <c r="L112" s="101">
        <f t="shared" ref="L112:L133" si="139">G112+J112</f>
        <v>101606.39999999999</v>
      </c>
    </row>
    <row r="113" spans="1:12" ht="27.75" customHeight="1" x14ac:dyDescent="0.3">
      <c r="A113" s="120"/>
      <c r="B113" s="111" t="s">
        <v>275</v>
      </c>
      <c r="C113" s="13" t="s">
        <v>10</v>
      </c>
      <c r="D113" s="112">
        <v>64</v>
      </c>
      <c r="E113" s="113">
        <v>2952.96</v>
      </c>
      <c r="F113" s="98">
        <f t="shared" ref="F113" si="140">ROUND(E113*D113,2)</f>
        <v>188989.44</v>
      </c>
      <c r="G113" s="98">
        <f t="shared" ref="G113" si="141">ROUND(F113*1.2,2)</f>
        <v>226787.33</v>
      </c>
      <c r="H113" s="114"/>
      <c r="I113" s="99"/>
      <c r="J113" s="99"/>
      <c r="K113" s="99">
        <f t="shared" si="138"/>
        <v>188989.44</v>
      </c>
      <c r="L113" s="98">
        <f t="shared" si="139"/>
        <v>226787.33</v>
      </c>
    </row>
    <row r="114" spans="1:12" ht="27.75" customHeight="1" x14ac:dyDescent="0.3">
      <c r="A114" s="115"/>
      <c r="B114" s="117" t="s">
        <v>282</v>
      </c>
      <c r="C114" s="176" t="s">
        <v>283</v>
      </c>
      <c r="D114" s="177">
        <v>1</v>
      </c>
      <c r="E114" s="102"/>
      <c r="F114" s="101"/>
      <c r="G114" s="101"/>
      <c r="H114" s="101">
        <v>650000</v>
      </c>
      <c r="I114" s="102">
        <f t="shared" ref="I114:I130" si="142">ROUND(H114*D114,2)</f>
        <v>650000</v>
      </c>
      <c r="J114" s="102">
        <f t="shared" ref="J114:J130" si="143">ROUND(I114*1.2,2)</f>
        <v>780000</v>
      </c>
      <c r="K114" s="101">
        <f t="shared" si="138"/>
        <v>650000</v>
      </c>
      <c r="L114" s="101">
        <f t="shared" si="139"/>
        <v>780000</v>
      </c>
    </row>
    <row r="115" spans="1:12" ht="27.75" customHeight="1" x14ac:dyDescent="0.3">
      <c r="A115" s="120"/>
      <c r="B115" s="107" t="s">
        <v>278</v>
      </c>
      <c r="C115" s="13" t="s">
        <v>15</v>
      </c>
      <c r="D115" s="121">
        <v>53.2</v>
      </c>
      <c r="E115" s="113">
        <v>5800</v>
      </c>
      <c r="F115" s="98">
        <f t="shared" ref="F115:F117" si="144">ROUND(E115*D115,2)</f>
        <v>308560</v>
      </c>
      <c r="G115" s="98">
        <f t="shared" ref="G115:G117" si="145">ROUND(F115*1.2,2)</f>
        <v>370272</v>
      </c>
      <c r="H115" s="114"/>
      <c r="I115" s="99"/>
      <c r="J115" s="99"/>
      <c r="K115" s="99">
        <f t="shared" si="138"/>
        <v>308560</v>
      </c>
      <c r="L115" s="98">
        <f t="shared" si="139"/>
        <v>370272</v>
      </c>
    </row>
    <row r="116" spans="1:12" ht="27.75" customHeight="1" x14ac:dyDescent="0.3">
      <c r="A116" s="115"/>
      <c r="B116" s="87" t="s">
        <v>285</v>
      </c>
      <c r="C116" s="86" t="s">
        <v>283</v>
      </c>
      <c r="D116" s="116">
        <v>1</v>
      </c>
      <c r="E116" s="102"/>
      <c r="F116" s="101"/>
      <c r="G116" s="101"/>
      <c r="H116" s="101">
        <v>3580000</v>
      </c>
      <c r="I116" s="102">
        <f t="shared" ref="I116" si="146">ROUND(H116*D116,2)</f>
        <v>3580000</v>
      </c>
      <c r="J116" s="102">
        <f t="shared" ref="J116" si="147">ROUND(I116*1.2,2)</f>
        <v>4296000</v>
      </c>
      <c r="K116" s="101">
        <f t="shared" si="138"/>
        <v>3580000</v>
      </c>
      <c r="L116" s="101">
        <f t="shared" si="139"/>
        <v>4296000</v>
      </c>
    </row>
    <row r="117" spans="1:12" ht="27.75" customHeight="1" x14ac:dyDescent="0.3">
      <c r="A117" s="120"/>
      <c r="B117" s="125" t="s">
        <v>277</v>
      </c>
      <c r="C117" s="13" t="s">
        <v>10</v>
      </c>
      <c r="D117" s="126">
        <v>2</v>
      </c>
      <c r="E117" s="127">
        <v>2510.0160000000001</v>
      </c>
      <c r="F117" s="98">
        <f t="shared" si="144"/>
        <v>5020.03</v>
      </c>
      <c r="G117" s="98">
        <f t="shared" si="145"/>
        <v>6024.04</v>
      </c>
      <c r="H117" s="114"/>
      <c r="I117" s="99"/>
      <c r="J117" s="99"/>
      <c r="K117" s="99">
        <f t="shared" si="138"/>
        <v>5020.03</v>
      </c>
      <c r="L117" s="98">
        <f t="shared" si="139"/>
        <v>6024.04</v>
      </c>
    </row>
    <row r="118" spans="1:12" ht="27.75" customHeight="1" x14ac:dyDescent="0.3">
      <c r="A118" s="115"/>
      <c r="B118" s="128" t="s">
        <v>276</v>
      </c>
      <c r="C118" s="86" t="s">
        <v>10</v>
      </c>
      <c r="D118" s="129">
        <v>2</v>
      </c>
      <c r="E118" s="105"/>
      <c r="F118" s="105"/>
      <c r="G118" s="105"/>
      <c r="H118" s="101">
        <v>26400</v>
      </c>
      <c r="I118" s="105">
        <f>ROUND(H118*D118,2)</f>
        <v>52800</v>
      </c>
      <c r="J118" s="105">
        <f>ROUND(I118*1.2,2)</f>
        <v>63360</v>
      </c>
      <c r="K118" s="105">
        <f>F118+I118</f>
        <v>52800</v>
      </c>
      <c r="L118" s="106">
        <f>G118+J118</f>
        <v>63360</v>
      </c>
    </row>
    <row r="119" spans="1:12" ht="27.75" customHeight="1" x14ac:dyDescent="0.3">
      <c r="A119" s="120"/>
      <c r="B119" s="89" t="s">
        <v>125</v>
      </c>
      <c r="C119" s="13" t="s">
        <v>10</v>
      </c>
      <c r="D119" s="121">
        <v>1</v>
      </c>
      <c r="E119" s="113">
        <v>12480</v>
      </c>
      <c r="F119" s="98">
        <f t="shared" ref="F119" si="148">ROUND(E119*D119,2)</f>
        <v>12480</v>
      </c>
      <c r="G119" s="98">
        <f t="shared" ref="G119" si="149">ROUND(F119*1.2,2)</f>
        <v>14976</v>
      </c>
      <c r="H119" s="114"/>
      <c r="I119" s="99"/>
      <c r="J119" s="99"/>
      <c r="K119" s="99">
        <f t="shared" ref="K119" si="150">F119+I119</f>
        <v>12480</v>
      </c>
      <c r="L119" s="98">
        <f t="shared" ref="L119" si="151">G119+J119</f>
        <v>14976</v>
      </c>
    </row>
    <row r="120" spans="1:12" ht="27.75" customHeight="1" x14ac:dyDescent="0.3">
      <c r="A120" s="115"/>
      <c r="B120" s="87" t="s">
        <v>126</v>
      </c>
      <c r="C120" s="86" t="s">
        <v>10</v>
      </c>
      <c r="D120" s="116">
        <v>1</v>
      </c>
      <c r="E120" s="102"/>
      <c r="F120" s="102"/>
      <c r="G120" s="102"/>
      <c r="H120" s="101">
        <v>112000</v>
      </c>
      <c r="I120" s="102">
        <f t="shared" si="142"/>
        <v>112000</v>
      </c>
      <c r="J120" s="102">
        <f t="shared" si="143"/>
        <v>134400</v>
      </c>
      <c r="K120" s="101">
        <f t="shared" si="138"/>
        <v>112000</v>
      </c>
      <c r="L120" s="101">
        <f t="shared" si="139"/>
        <v>134400</v>
      </c>
    </row>
    <row r="121" spans="1:12" ht="27.75" customHeight="1" x14ac:dyDescent="0.3">
      <c r="A121" s="115"/>
      <c r="B121" s="87" t="s">
        <v>233</v>
      </c>
      <c r="C121" s="86" t="s">
        <v>149</v>
      </c>
      <c r="D121" s="116">
        <v>1</v>
      </c>
      <c r="E121" s="102"/>
      <c r="F121" s="102"/>
      <c r="G121" s="102"/>
      <c r="H121" s="101">
        <v>0</v>
      </c>
      <c r="I121" s="102">
        <f t="shared" si="142"/>
        <v>0</v>
      </c>
      <c r="J121" s="102">
        <f t="shared" si="143"/>
        <v>0</v>
      </c>
      <c r="K121" s="101">
        <f t="shared" si="138"/>
        <v>0</v>
      </c>
      <c r="L121" s="101">
        <f t="shared" si="139"/>
        <v>0</v>
      </c>
    </row>
    <row r="122" spans="1:12" ht="27.75" customHeight="1" x14ac:dyDescent="0.3">
      <c r="A122" s="115"/>
      <c r="B122" s="87" t="s">
        <v>235</v>
      </c>
      <c r="C122" s="86" t="s">
        <v>10</v>
      </c>
      <c r="D122" s="116">
        <v>1</v>
      </c>
      <c r="E122" s="102"/>
      <c r="F122" s="102"/>
      <c r="G122" s="102"/>
      <c r="H122" s="101">
        <v>0</v>
      </c>
      <c r="I122" s="102">
        <f t="shared" si="142"/>
        <v>0</v>
      </c>
      <c r="J122" s="102">
        <f t="shared" si="143"/>
        <v>0</v>
      </c>
      <c r="K122" s="101">
        <f t="shared" si="138"/>
        <v>0</v>
      </c>
      <c r="L122" s="101">
        <f t="shared" si="139"/>
        <v>0</v>
      </c>
    </row>
    <row r="123" spans="1:12" ht="27.75" customHeight="1" x14ac:dyDescent="0.3">
      <c r="A123" s="115"/>
      <c r="B123" s="87" t="s">
        <v>241</v>
      </c>
      <c r="C123" s="86" t="s">
        <v>238</v>
      </c>
      <c r="D123" s="116">
        <v>4</v>
      </c>
      <c r="E123" s="102"/>
      <c r="F123" s="102"/>
      <c r="G123" s="102"/>
      <c r="H123" s="102">
        <v>235.65</v>
      </c>
      <c r="I123" s="102">
        <f t="shared" si="142"/>
        <v>942.6</v>
      </c>
      <c r="J123" s="102">
        <f t="shared" si="143"/>
        <v>1131.1199999999999</v>
      </c>
      <c r="K123" s="101">
        <f t="shared" si="138"/>
        <v>942.6</v>
      </c>
      <c r="L123" s="101">
        <f t="shared" si="139"/>
        <v>1131.1199999999999</v>
      </c>
    </row>
    <row r="124" spans="1:12" ht="27.75" customHeight="1" x14ac:dyDescent="0.3">
      <c r="A124" s="115"/>
      <c r="B124" s="87" t="s">
        <v>239</v>
      </c>
      <c r="C124" s="86" t="s">
        <v>234</v>
      </c>
      <c r="D124" s="116">
        <v>0.76</v>
      </c>
      <c r="E124" s="102"/>
      <c r="F124" s="102"/>
      <c r="G124" s="102"/>
      <c r="H124" s="102">
        <v>367.42500000000001</v>
      </c>
      <c r="I124" s="102">
        <f t="shared" si="142"/>
        <v>279.24</v>
      </c>
      <c r="J124" s="102">
        <f t="shared" si="143"/>
        <v>335.09</v>
      </c>
      <c r="K124" s="101">
        <f t="shared" si="138"/>
        <v>279.24</v>
      </c>
      <c r="L124" s="101">
        <f t="shared" si="139"/>
        <v>335.09</v>
      </c>
    </row>
    <row r="125" spans="1:12" ht="27.75" customHeight="1" x14ac:dyDescent="0.3">
      <c r="A125" s="115"/>
      <c r="B125" s="87" t="s">
        <v>240</v>
      </c>
      <c r="C125" s="86" t="s">
        <v>234</v>
      </c>
      <c r="D125" s="116">
        <v>0.76</v>
      </c>
      <c r="E125" s="102"/>
      <c r="F125" s="102"/>
      <c r="G125" s="102"/>
      <c r="H125" s="102">
        <v>335.875</v>
      </c>
      <c r="I125" s="102">
        <f t="shared" si="142"/>
        <v>255.27</v>
      </c>
      <c r="J125" s="102">
        <f t="shared" si="143"/>
        <v>306.32</v>
      </c>
      <c r="K125" s="101">
        <f t="shared" si="138"/>
        <v>255.27</v>
      </c>
      <c r="L125" s="101">
        <f t="shared" si="139"/>
        <v>306.32</v>
      </c>
    </row>
    <row r="126" spans="1:12" ht="27.75" customHeight="1" x14ac:dyDescent="0.3">
      <c r="A126" s="120"/>
      <c r="B126" s="89" t="s">
        <v>290</v>
      </c>
      <c r="C126" s="133" t="s">
        <v>10</v>
      </c>
      <c r="D126" s="121">
        <v>10</v>
      </c>
      <c r="E126" s="113">
        <v>1120</v>
      </c>
      <c r="F126" s="98">
        <f t="shared" ref="F126" si="152">ROUND(E126*D126,2)</f>
        <v>11200</v>
      </c>
      <c r="G126" s="98">
        <f t="shared" ref="G126" si="153">ROUND(F126*1.2,2)</f>
        <v>13440</v>
      </c>
      <c r="H126" s="114"/>
      <c r="I126" s="99"/>
      <c r="J126" s="99"/>
      <c r="K126" s="99">
        <f t="shared" si="138"/>
        <v>11200</v>
      </c>
      <c r="L126" s="98">
        <f t="shared" si="139"/>
        <v>13440</v>
      </c>
    </row>
    <row r="127" spans="1:12" ht="27.75" customHeight="1" x14ac:dyDescent="0.3">
      <c r="A127" s="120"/>
      <c r="B127" s="89" t="s">
        <v>237</v>
      </c>
      <c r="C127" s="13" t="s">
        <v>24</v>
      </c>
      <c r="D127" s="121">
        <v>12</v>
      </c>
      <c r="E127" s="113">
        <v>1324</v>
      </c>
      <c r="F127" s="98">
        <f t="shared" ref="F127" si="154">ROUND(E127*D127,2)</f>
        <v>15888</v>
      </c>
      <c r="G127" s="98">
        <f t="shared" ref="G127" si="155">ROUND(F127*1.2,2)</f>
        <v>19065.599999999999</v>
      </c>
      <c r="H127" s="114"/>
      <c r="I127" s="99"/>
      <c r="J127" s="99"/>
      <c r="K127" s="99">
        <f t="shared" si="138"/>
        <v>15888</v>
      </c>
      <c r="L127" s="98">
        <f t="shared" si="139"/>
        <v>19065.599999999999</v>
      </c>
    </row>
    <row r="128" spans="1:12" ht="27.75" customHeight="1" x14ac:dyDescent="0.3">
      <c r="A128" s="115"/>
      <c r="B128" s="117" t="s">
        <v>259</v>
      </c>
      <c r="C128" s="86" t="s">
        <v>149</v>
      </c>
      <c r="D128" s="118">
        <v>12</v>
      </c>
      <c r="E128" s="102"/>
      <c r="F128" s="101"/>
      <c r="G128" s="101"/>
      <c r="H128" s="101">
        <v>9650</v>
      </c>
      <c r="I128" s="102">
        <f t="shared" si="142"/>
        <v>115800</v>
      </c>
      <c r="J128" s="102">
        <f t="shared" si="143"/>
        <v>138960</v>
      </c>
      <c r="K128" s="101">
        <f t="shared" si="138"/>
        <v>115800</v>
      </c>
      <c r="L128" s="101">
        <f t="shared" si="139"/>
        <v>138960</v>
      </c>
    </row>
    <row r="129" spans="1:12" ht="27.75" customHeight="1" x14ac:dyDescent="0.3">
      <c r="A129" s="115"/>
      <c r="B129" s="117" t="s">
        <v>289</v>
      </c>
      <c r="C129" s="86" t="s">
        <v>149</v>
      </c>
      <c r="D129" s="118">
        <v>12</v>
      </c>
      <c r="E129" s="102"/>
      <c r="F129" s="101"/>
      <c r="G129" s="101"/>
      <c r="H129" s="101">
        <v>16500</v>
      </c>
      <c r="I129" s="102">
        <f t="shared" si="142"/>
        <v>198000</v>
      </c>
      <c r="J129" s="102">
        <f t="shared" si="143"/>
        <v>237600</v>
      </c>
      <c r="K129" s="101">
        <f t="shared" si="138"/>
        <v>198000</v>
      </c>
      <c r="L129" s="101">
        <f t="shared" si="139"/>
        <v>237600</v>
      </c>
    </row>
    <row r="130" spans="1:12" ht="27.75" customHeight="1" x14ac:dyDescent="0.3">
      <c r="A130" s="115"/>
      <c r="B130" s="117" t="s">
        <v>236</v>
      </c>
      <c r="C130" s="86" t="s">
        <v>10</v>
      </c>
      <c r="D130" s="118">
        <v>24</v>
      </c>
      <c r="E130" s="102"/>
      <c r="F130" s="101"/>
      <c r="G130" s="101"/>
      <c r="H130" s="101">
        <v>228</v>
      </c>
      <c r="I130" s="102">
        <f t="shared" si="142"/>
        <v>5472</v>
      </c>
      <c r="J130" s="102">
        <f t="shared" si="143"/>
        <v>6566.4</v>
      </c>
      <c r="K130" s="101">
        <f t="shared" si="138"/>
        <v>5472</v>
      </c>
      <c r="L130" s="101">
        <f t="shared" si="139"/>
        <v>6566.4</v>
      </c>
    </row>
    <row r="131" spans="1:12" ht="27.75" customHeight="1" x14ac:dyDescent="0.3">
      <c r="A131" s="110"/>
      <c r="B131" s="111" t="s">
        <v>279</v>
      </c>
      <c r="C131" s="13" t="s">
        <v>7</v>
      </c>
      <c r="D131" s="112">
        <v>17</v>
      </c>
      <c r="E131" s="113">
        <v>2416.5</v>
      </c>
      <c r="F131" s="98">
        <f t="shared" ref="F131" si="156">ROUND(E131*D131,2)</f>
        <v>41080.5</v>
      </c>
      <c r="G131" s="98">
        <f t="shared" ref="G131" si="157">ROUND(F131*1.2,2)</f>
        <v>49296.6</v>
      </c>
      <c r="H131" s="114"/>
      <c r="I131" s="99"/>
      <c r="J131" s="99"/>
      <c r="K131" s="99">
        <f t="shared" si="138"/>
        <v>41080.5</v>
      </c>
      <c r="L131" s="98">
        <f t="shared" si="139"/>
        <v>49296.6</v>
      </c>
    </row>
    <row r="132" spans="1:12" ht="27.75" customHeight="1" x14ac:dyDescent="0.3">
      <c r="A132" s="115"/>
      <c r="B132" s="87" t="s">
        <v>274</v>
      </c>
      <c r="C132" s="86" t="s">
        <v>7</v>
      </c>
      <c r="D132" s="116">
        <v>21.42</v>
      </c>
      <c r="E132" s="102"/>
      <c r="F132" s="102"/>
      <c r="G132" s="102"/>
      <c r="H132" s="101">
        <v>4800</v>
      </c>
      <c r="I132" s="102">
        <f t="shared" ref="I132" si="158">ROUND(H132*D132,2)</f>
        <v>102816</v>
      </c>
      <c r="J132" s="102">
        <f t="shared" ref="J132" si="159">ROUND(I132*1.2,2)</f>
        <v>123379.2</v>
      </c>
      <c r="K132" s="101">
        <f t="shared" si="138"/>
        <v>102816</v>
      </c>
      <c r="L132" s="101">
        <f t="shared" si="139"/>
        <v>123379.2</v>
      </c>
    </row>
    <row r="133" spans="1:12" ht="27.75" customHeight="1" x14ac:dyDescent="0.3">
      <c r="A133" s="130"/>
      <c r="B133" s="111" t="s">
        <v>280</v>
      </c>
      <c r="C133" s="13" t="s">
        <v>7</v>
      </c>
      <c r="D133" s="112">
        <v>1.7</v>
      </c>
      <c r="E133" s="113">
        <v>2102.355</v>
      </c>
      <c r="F133" s="98">
        <f t="shared" ref="F133" si="160">ROUND(E133*D133,2)</f>
        <v>3574</v>
      </c>
      <c r="G133" s="98">
        <f t="shared" ref="G133" si="161">ROUND(F133*1.2,2)</f>
        <v>4288.8</v>
      </c>
      <c r="H133" s="114"/>
      <c r="I133" s="99"/>
      <c r="J133" s="99"/>
      <c r="K133" s="99">
        <f t="shared" si="138"/>
        <v>3574</v>
      </c>
      <c r="L133" s="98">
        <f t="shared" si="139"/>
        <v>4288.8</v>
      </c>
    </row>
    <row r="134" spans="1:12" ht="27.75" customHeight="1" x14ac:dyDescent="0.3">
      <c r="A134" s="115"/>
      <c r="B134" s="117" t="s">
        <v>274</v>
      </c>
      <c r="C134" s="86" t="s">
        <v>7</v>
      </c>
      <c r="D134" s="118">
        <v>2.1419999999999999</v>
      </c>
      <c r="E134" s="102"/>
      <c r="F134" s="101"/>
      <c r="G134" s="101"/>
      <c r="H134" s="101">
        <v>4800</v>
      </c>
      <c r="I134" s="102">
        <f t="shared" ref="I134" si="162">ROUND(H134*D134,2)</f>
        <v>10281.6</v>
      </c>
      <c r="J134" s="102">
        <f t="shared" ref="J134" si="163">ROUND(I134*1.2,2)</f>
        <v>12337.92</v>
      </c>
      <c r="K134" s="101">
        <f t="shared" ref="K134:K138" si="164">F134+I134</f>
        <v>10281.6</v>
      </c>
      <c r="L134" s="101">
        <f t="shared" ref="L134:L138" si="165">G134+J134</f>
        <v>12337.92</v>
      </c>
    </row>
    <row r="135" spans="1:12" ht="27.75" customHeight="1" x14ac:dyDescent="0.3">
      <c r="A135" s="110"/>
      <c r="B135" s="111" t="s">
        <v>281</v>
      </c>
      <c r="C135" s="13" t="s">
        <v>9</v>
      </c>
      <c r="D135" s="112">
        <v>31</v>
      </c>
      <c r="E135" s="113">
        <v>1181.625</v>
      </c>
      <c r="F135" s="98">
        <f t="shared" ref="F135:F138" si="166">ROUND(E135*D135,2)</f>
        <v>36630.379999999997</v>
      </c>
      <c r="G135" s="98">
        <f t="shared" ref="G135:G138" si="167">ROUND(F135*1.2,2)</f>
        <v>43956.46</v>
      </c>
      <c r="H135" s="114"/>
      <c r="I135" s="99"/>
      <c r="J135" s="99"/>
      <c r="K135" s="99">
        <f t="shared" si="164"/>
        <v>36630.379999999997</v>
      </c>
      <c r="L135" s="98">
        <f t="shared" si="165"/>
        <v>43956.46</v>
      </c>
    </row>
    <row r="136" spans="1:12" ht="27.75" customHeight="1" x14ac:dyDescent="0.3">
      <c r="A136" s="110"/>
      <c r="B136" s="111" t="s">
        <v>255</v>
      </c>
      <c r="C136" s="13" t="s">
        <v>15</v>
      </c>
      <c r="D136" s="113">
        <v>45</v>
      </c>
      <c r="E136" s="113">
        <v>700</v>
      </c>
      <c r="F136" s="98">
        <f t="shared" si="166"/>
        <v>31500</v>
      </c>
      <c r="G136" s="98">
        <f t="shared" si="167"/>
        <v>37800</v>
      </c>
      <c r="H136" s="114"/>
      <c r="I136" s="99"/>
      <c r="J136" s="99"/>
      <c r="K136" s="99">
        <f t="shared" si="164"/>
        <v>31500</v>
      </c>
      <c r="L136" s="98">
        <f t="shared" si="165"/>
        <v>37800</v>
      </c>
    </row>
    <row r="137" spans="1:12" ht="42" customHeight="1" x14ac:dyDescent="0.3">
      <c r="A137" s="110"/>
      <c r="B137" s="111" t="s">
        <v>256</v>
      </c>
      <c r="C137" s="13" t="s">
        <v>15</v>
      </c>
      <c r="D137" s="113">
        <v>11.5</v>
      </c>
      <c r="E137" s="113">
        <v>1140</v>
      </c>
      <c r="F137" s="98">
        <f t="shared" si="166"/>
        <v>13110</v>
      </c>
      <c r="G137" s="98">
        <f t="shared" si="167"/>
        <v>15732</v>
      </c>
      <c r="H137" s="114"/>
      <c r="I137" s="99"/>
      <c r="J137" s="99"/>
      <c r="K137" s="99">
        <f t="shared" si="164"/>
        <v>13110</v>
      </c>
      <c r="L137" s="98">
        <f t="shared" si="165"/>
        <v>15732</v>
      </c>
    </row>
    <row r="138" spans="1:12" ht="27.75" customHeight="1" x14ac:dyDescent="0.3">
      <c r="A138" s="110"/>
      <c r="B138" s="111" t="s">
        <v>257</v>
      </c>
      <c r="C138" s="13" t="s">
        <v>15</v>
      </c>
      <c r="D138" s="113">
        <v>7.3</v>
      </c>
      <c r="E138" s="113">
        <v>1140</v>
      </c>
      <c r="F138" s="98">
        <f t="shared" si="166"/>
        <v>8322</v>
      </c>
      <c r="G138" s="98">
        <f t="shared" si="167"/>
        <v>9986.4</v>
      </c>
      <c r="H138" s="114"/>
      <c r="I138" s="99"/>
      <c r="J138" s="99"/>
      <c r="K138" s="99">
        <f t="shared" si="164"/>
        <v>8322</v>
      </c>
      <c r="L138" s="98">
        <f t="shared" si="165"/>
        <v>9986.4</v>
      </c>
    </row>
    <row r="139" spans="1:12" ht="27.75" customHeight="1" x14ac:dyDescent="0.3">
      <c r="A139" s="164" t="s">
        <v>265</v>
      </c>
      <c r="B139" s="165"/>
      <c r="C139" s="165"/>
      <c r="D139" s="165"/>
      <c r="E139" s="165"/>
      <c r="F139" s="165"/>
      <c r="G139" s="165"/>
      <c r="H139" s="165"/>
      <c r="I139" s="165"/>
      <c r="J139" s="165"/>
      <c r="K139" s="165"/>
      <c r="L139" s="166"/>
    </row>
    <row r="140" spans="1:12" ht="27.75" customHeight="1" x14ac:dyDescent="0.3">
      <c r="A140" s="110"/>
      <c r="B140" s="111" t="s">
        <v>260</v>
      </c>
      <c r="C140" s="13" t="s">
        <v>7</v>
      </c>
      <c r="D140" s="112">
        <v>20.309999999999999</v>
      </c>
      <c r="E140" s="113">
        <v>1800</v>
      </c>
      <c r="F140" s="98">
        <f t="shared" ref="F140:F144" si="168">ROUND(E140*D140,2)</f>
        <v>36558</v>
      </c>
      <c r="G140" s="98">
        <f t="shared" ref="G140:G144" si="169">ROUND(F140*1.2,2)</f>
        <v>43869.599999999999</v>
      </c>
      <c r="H140" s="114"/>
      <c r="I140" s="99"/>
      <c r="J140" s="99"/>
      <c r="K140" s="99">
        <f t="shared" ref="K140:K144" si="170">F140+I140</f>
        <v>36558</v>
      </c>
      <c r="L140" s="98">
        <f t="shared" ref="L140:L144" si="171">G140+J140</f>
        <v>43869.599999999999</v>
      </c>
    </row>
    <row r="141" spans="1:12" ht="27.75" customHeight="1" x14ac:dyDescent="0.3">
      <c r="A141" s="110"/>
      <c r="B141" s="111" t="s">
        <v>251</v>
      </c>
      <c r="C141" s="13" t="s">
        <v>15</v>
      </c>
      <c r="D141" s="112">
        <v>18.8</v>
      </c>
      <c r="E141" s="119">
        <v>8737</v>
      </c>
      <c r="F141" s="98">
        <f t="shared" si="168"/>
        <v>164255.6</v>
      </c>
      <c r="G141" s="98">
        <f t="shared" si="169"/>
        <v>197106.72</v>
      </c>
      <c r="H141" s="114"/>
      <c r="I141" s="99"/>
      <c r="J141" s="99"/>
      <c r="K141" s="99">
        <f t="shared" si="170"/>
        <v>164255.6</v>
      </c>
      <c r="L141" s="98">
        <f t="shared" si="171"/>
        <v>197106.72</v>
      </c>
    </row>
    <row r="142" spans="1:12" ht="27.75" customHeight="1" x14ac:dyDescent="0.3">
      <c r="A142" s="110"/>
      <c r="B142" s="111" t="s">
        <v>261</v>
      </c>
      <c r="C142" s="13" t="s">
        <v>7</v>
      </c>
      <c r="D142" s="112">
        <v>12.4</v>
      </c>
      <c r="E142" s="113">
        <v>1630</v>
      </c>
      <c r="F142" s="98">
        <f t="shared" si="168"/>
        <v>20212</v>
      </c>
      <c r="G142" s="98">
        <f t="shared" si="169"/>
        <v>24254.400000000001</v>
      </c>
      <c r="H142" s="114"/>
      <c r="I142" s="99"/>
      <c r="J142" s="99"/>
      <c r="K142" s="99">
        <f t="shared" si="170"/>
        <v>20212</v>
      </c>
      <c r="L142" s="98">
        <f t="shared" si="171"/>
        <v>24254.400000000001</v>
      </c>
    </row>
    <row r="143" spans="1:12" ht="27.75" customHeight="1" x14ac:dyDescent="0.3">
      <c r="A143" s="120"/>
      <c r="B143" s="89" t="s">
        <v>245</v>
      </c>
      <c r="C143" s="13" t="s">
        <v>8</v>
      </c>
      <c r="D143" s="121">
        <v>140</v>
      </c>
      <c r="E143" s="113">
        <v>101.5</v>
      </c>
      <c r="F143" s="98">
        <f t="shared" si="168"/>
        <v>14210</v>
      </c>
      <c r="G143" s="98">
        <f t="shared" si="169"/>
        <v>17052</v>
      </c>
      <c r="H143" s="114"/>
      <c r="I143" s="99"/>
      <c r="J143" s="99"/>
      <c r="K143" s="99">
        <f t="shared" si="170"/>
        <v>14210</v>
      </c>
      <c r="L143" s="98">
        <f t="shared" si="171"/>
        <v>17052</v>
      </c>
    </row>
    <row r="144" spans="1:12" ht="27.75" customHeight="1" x14ac:dyDescent="0.3">
      <c r="A144" s="110"/>
      <c r="B144" s="111" t="s">
        <v>249</v>
      </c>
      <c r="C144" s="13" t="s">
        <v>7</v>
      </c>
      <c r="D144" s="112">
        <v>14</v>
      </c>
      <c r="E144" s="113">
        <v>2573.7399999999998</v>
      </c>
      <c r="F144" s="98">
        <f t="shared" si="168"/>
        <v>36032.36</v>
      </c>
      <c r="G144" s="98">
        <f t="shared" si="169"/>
        <v>43238.83</v>
      </c>
      <c r="H144" s="114"/>
      <c r="I144" s="99"/>
      <c r="J144" s="99"/>
      <c r="K144" s="99">
        <f t="shared" si="170"/>
        <v>36032.36</v>
      </c>
      <c r="L144" s="98">
        <f t="shared" si="171"/>
        <v>43238.83</v>
      </c>
    </row>
    <row r="145" spans="1:12" ht="27.75" customHeight="1" x14ac:dyDescent="0.3">
      <c r="A145" s="115"/>
      <c r="B145" s="117" t="s">
        <v>247</v>
      </c>
      <c r="C145" s="86" t="s">
        <v>7</v>
      </c>
      <c r="D145" s="118">
        <v>17.64</v>
      </c>
      <c r="E145" s="102"/>
      <c r="F145" s="101"/>
      <c r="G145" s="101"/>
      <c r="H145" s="101">
        <v>4800</v>
      </c>
      <c r="I145" s="102">
        <f t="shared" ref="I145" si="172">ROUND(H145*D145,2)</f>
        <v>84672</v>
      </c>
      <c r="J145" s="102">
        <f t="shared" ref="J145" si="173">ROUND(I145*1.2,2)</f>
        <v>101606.39999999999</v>
      </c>
      <c r="K145" s="101">
        <f t="shared" ref="K145:K166" si="174">F145+I145</f>
        <v>84672</v>
      </c>
      <c r="L145" s="101">
        <f t="shared" ref="L145:L166" si="175">G145+J145</f>
        <v>101606.39999999999</v>
      </c>
    </row>
    <row r="146" spans="1:12" ht="27.75" customHeight="1" x14ac:dyDescent="0.3">
      <c r="A146" s="120"/>
      <c r="B146" s="111" t="s">
        <v>275</v>
      </c>
      <c r="C146" s="13" t="s">
        <v>10</v>
      </c>
      <c r="D146" s="112">
        <v>64</v>
      </c>
      <c r="E146" s="113">
        <v>2952.96</v>
      </c>
      <c r="F146" s="98">
        <f t="shared" ref="F146" si="176">ROUND(E146*D146,2)</f>
        <v>188989.44</v>
      </c>
      <c r="G146" s="98">
        <f t="shared" ref="G146" si="177">ROUND(F146*1.2,2)</f>
        <v>226787.33</v>
      </c>
      <c r="H146" s="114"/>
      <c r="I146" s="99"/>
      <c r="J146" s="99"/>
      <c r="K146" s="99">
        <f t="shared" si="174"/>
        <v>188989.44</v>
      </c>
      <c r="L146" s="98">
        <f t="shared" si="175"/>
        <v>226787.33</v>
      </c>
    </row>
    <row r="147" spans="1:12" ht="27.75" customHeight="1" x14ac:dyDescent="0.3">
      <c r="A147" s="115"/>
      <c r="B147" s="117" t="s">
        <v>282</v>
      </c>
      <c r="C147" s="176" t="s">
        <v>283</v>
      </c>
      <c r="D147" s="177">
        <v>1</v>
      </c>
      <c r="E147" s="102"/>
      <c r="F147" s="101"/>
      <c r="G147" s="101"/>
      <c r="H147" s="101">
        <v>650000</v>
      </c>
      <c r="I147" s="102">
        <f t="shared" ref="I147:I163" si="178">ROUND(H147*D147,2)</f>
        <v>650000</v>
      </c>
      <c r="J147" s="102">
        <f t="shared" ref="J147:J163" si="179">ROUND(I147*1.2,2)</f>
        <v>780000</v>
      </c>
      <c r="K147" s="101">
        <f t="shared" si="174"/>
        <v>650000</v>
      </c>
      <c r="L147" s="101">
        <f t="shared" si="175"/>
        <v>780000</v>
      </c>
    </row>
    <row r="148" spans="1:12" ht="27.75" customHeight="1" x14ac:dyDescent="0.3">
      <c r="A148" s="120"/>
      <c r="B148" s="107" t="s">
        <v>297</v>
      </c>
      <c r="C148" s="13" t="s">
        <v>15</v>
      </c>
      <c r="D148" s="121">
        <v>53.2</v>
      </c>
      <c r="E148" s="113">
        <v>5800</v>
      </c>
      <c r="F148" s="98">
        <f t="shared" ref="F148:F150" si="180">ROUND(E148*D148,2)</f>
        <v>308560</v>
      </c>
      <c r="G148" s="98">
        <f t="shared" ref="G148:G150" si="181">ROUND(F148*1.2,2)</f>
        <v>370272</v>
      </c>
      <c r="H148" s="114"/>
      <c r="I148" s="99"/>
      <c r="J148" s="99"/>
      <c r="K148" s="99">
        <f t="shared" si="174"/>
        <v>308560</v>
      </c>
      <c r="L148" s="98">
        <f t="shared" si="175"/>
        <v>370272</v>
      </c>
    </row>
    <row r="149" spans="1:12" ht="27.75" customHeight="1" x14ac:dyDescent="0.3">
      <c r="A149" s="115"/>
      <c r="B149" s="87" t="s">
        <v>285</v>
      </c>
      <c r="C149" s="86" t="s">
        <v>283</v>
      </c>
      <c r="D149" s="116">
        <v>1</v>
      </c>
      <c r="E149" s="102"/>
      <c r="F149" s="101"/>
      <c r="G149" s="101"/>
      <c r="H149" s="101">
        <v>3580000</v>
      </c>
      <c r="I149" s="102">
        <f t="shared" ref="I149" si="182">ROUND(H149*D149,2)</f>
        <v>3580000</v>
      </c>
      <c r="J149" s="102">
        <f t="shared" ref="J149" si="183">ROUND(I149*1.2,2)</f>
        <v>4296000</v>
      </c>
      <c r="K149" s="101">
        <f t="shared" si="174"/>
        <v>3580000</v>
      </c>
      <c r="L149" s="101">
        <f t="shared" si="175"/>
        <v>4296000</v>
      </c>
    </row>
    <row r="150" spans="1:12" ht="27.75" customHeight="1" x14ac:dyDescent="0.3">
      <c r="A150" s="120"/>
      <c r="B150" s="125" t="s">
        <v>277</v>
      </c>
      <c r="C150" s="13" t="s">
        <v>10</v>
      </c>
      <c r="D150" s="126">
        <v>2</v>
      </c>
      <c r="E150" s="127">
        <v>2510.0160000000001</v>
      </c>
      <c r="F150" s="98">
        <f t="shared" si="180"/>
        <v>5020.03</v>
      </c>
      <c r="G150" s="98">
        <f t="shared" si="181"/>
        <v>6024.04</v>
      </c>
      <c r="H150" s="114"/>
      <c r="I150" s="99"/>
      <c r="J150" s="99"/>
      <c r="K150" s="99">
        <f t="shared" si="174"/>
        <v>5020.03</v>
      </c>
      <c r="L150" s="98">
        <f t="shared" si="175"/>
        <v>6024.04</v>
      </c>
    </row>
    <row r="151" spans="1:12" ht="27.75" customHeight="1" x14ac:dyDescent="0.3">
      <c r="A151" s="115"/>
      <c r="B151" s="128" t="s">
        <v>276</v>
      </c>
      <c r="C151" s="86" t="s">
        <v>10</v>
      </c>
      <c r="D151" s="129">
        <v>2</v>
      </c>
      <c r="E151" s="105"/>
      <c r="F151" s="105"/>
      <c r="G151" s="105"/>
      <c r="H151" s="101">
        <v>26400</v>
      </c>
      <c r="I151" s="105">
        <f>ROUND(H151*D151,2)</f>
        <v>52800</v>
      </c>
      <c r="J151" s="105">
        <f>ROUND(I151*1.2,2)</f>
        <v>63360</v>
      </c>
      <c r="K151" s="105">
        <f>F151+I151</f>
        <v>52800</v>
      </c>
      <c r="L151" s="106">
        <f>G151+J151</f>
        <v>63360</v>
      </c>
    </row>
    <row r="152" spans="1:12" ht="27.75" customHeight="1" x14ac:dyDescent="0.3">
      <c r="A152" s="120"/>
      <c r="B152" s="89" t="s">
        <v>125</v>
      </c>
      <c r="C152" s="13" t="s">
        <v>10</v>
      </c>
      <c r="D152" s="121">
        <v>1</v>
      </c>
      <c r="E152" s="113">
        <v>12480</v>
      </c>
      <c r="F152" s="98">
        <f t="shared" ref="F152" si="184">ROUND(E152*D152,2)</f>
        <v>12480</v>
      </c>
      <c r="G152" s="98">
        <f t="shared" ref="G152" si="185">ROUND(F152*1.2,2)</f>
        <v>14976</v>
      </c>
      <c r="H152" s="114"/>
      <c r="I152" s="99"/>
      <c r="J152" s="99"/>
      <c r="K152" s="99">
        <f t="shared" ref="K152" si="186">F152+I152</f>
        <v>12480</v>
      </c>
      <c r="L152" s="98">
        <f t="shared" ref="L152" si="187">G152+J152</f>
        <v>14976</v>
      </c>
    </row>
    <row r="153" spans="1:12" ht="27.75" customHeight="1" x14ac:dyDescent="0.3">
      <c r="A153" s="115"/>
      <c r="B153" s="87" t="s">
        <v>126</v>
      </c>
      <c r="C153" s="86" t="s">
        <v>10</v>
      </c>
      <c r="D153" s="116">
        <v>1</v>
      </c>
      <c r="E153" s="102"/>
      <c r="F153" s="102"/>
      <c r="G153" s="102"/>
      <c r="H153" s="101">
        <v>112000</v>
      </c>
      <c r="I153" s="102">
        <f t="shared" si="178"/>
        <v>112000</v>
      </c>
      <c r="J153" s="102">
        <f t="shared" si="179"/>
        <v>134400</v>
      </c>
      <c r="K153" s="101">
        <f t="shared" si="174"/>
        <v>112000</v>
      </c>
      <c r="L153" s="101">
        <f t="shared" si="175"/>
        <v>134400</v>
      </c>
    </row>
    <row r="154" spans="1:12" ht="27.75" customHeight="1" x14ac:dyDescent="0.3">
      <c r="A154" s="115"/>
      <c r="B154" s="87" t="s">
        <v>233</v>
      </c>
      <c r="C154" s="86" t="s">
        <v>149</v>
      </c>
      <c r="D154" s="116">
        <v>1</v>
      </c>
      <c r="E154" s="102"/>
      <c r="F154" s="102"/>
      <c r="G154" s="102"/>
      <c r="H154" s="101">
        <v>0</v>
      </c>
      <c r="I154" s="102">
        <f t="shared" si="178"/>
        <v>0</v>
      </c>
      <c r="J154" s="102">
        <f t="shared" si="179"/>
        <v>0</v>
      </c>
      <c r="K154" s="101">
        <f t="shared" si="174"/>
        <v>0</v>
      </c>
      <c r="L154" s="101">
        <f t="shared" si="175"/>
        <v>0</v>
      </c>
    </row>
    <row r="155" spans="1:12" ht="27.75" customHeight="1" x14ac:dyDescent="0.3">
      <c r="A155" s="115"/>
      <c r="B155" s="87" t="s">
        <v>235</v>
      </c>
      <c r="C155" s="86" t="s">
        <v>10</v>
      </c>
      <c r="D155" s="116">
        <v>1</v>
      </c>
      <c r="E155" s="102"/>
      <c r="F155" s="102"/>
      <c r="G155" s="102"/>
      <c r="H155" s="101">
        <v>0</v>
      </c>
      <c r="I155" s="102">
        <f t="shared" si="178"/>
        <v>0</v>
      </c>
      <c r="J155" s="102">
        <f t="shared" si="179"/>
        <v>0</v>
      </c>
      <c r="K155" s="101">
        <f t="shared" si="174"/>
        <v>0</v>
      </c>
      <c r="L155" s="101">
        <f t="shared" si="175"/>
        <v>0</v>
      </c>
    </row>
    <row r="156" spans="1:12" ht="27.75" customHeight="1" x14ac:dyDescent="0.3">
      <c r="A156" s="115"/>
      <c r="B156" s="87" t="s">
        <v>241</v>
      </c>
      <c r="C156" s="86" t="s">
        <v>238</v>
      </c>
      <c r="D156" s="116">
        <v>4</v>
      </c>
      <c r="E156" s="102"/>
      <c r="F156" s="102"/>
      <c r="G156" s="102"/>
      <c r="H156" s="102">
        <v>235.65</v>
      </c>
      <c r="I156" s="102">
        <f t="shared" si="178"/>
        <v>942.6</v>
      </c>
      <c r="J156" s="102">
        <f t="shared" si="179"/>
        <v>1131.1199999999999</v>
      </c>
      <c r="K156" s="101">
        <f t="shared" si="174"/>
        <v>942.6</v>
      </c>
      <c r="L156" s="101">
        <f t="shared" si="175"/>
        <v>1131.1199999999999</v>
      </c>
    </row>
    <row r="157" spans="1:12" ht="27.75" customHeight="1" x14ac:dyDescent="0.3">
      <c r="A157" s="115"/>
      <c r="B157" s="87" t="s">
        <v>239</v>
      </c>
      <c r="C157" s="86" t="s">
        <v>234</v>
      </c>
      <c r="D157" s="116">
        <v>0.76</v>
      </c>
      <c r="E157" s="102"/>
      <c r="F157" s="102"/>
      <c r="G157" s="102"/>
      <c r="H157" s="102">
        <v>367.42500000000001</v>
      </c>
      <c r="I157" s="102">
        <f t="shared" si="178"/>
        <v>279.24</v>
      </c>
      <c r="J157" s="102">
        <f t="shared" si="179"/>
        <v>335.09</v>
      </c>
      <c r="K157" s="101">
        <f t="shared" si="174"/>
        <v>279.24</v>
      </c>
      <c r="L157" s="101">
        <f t="shared" si="175"/>
        <v>335.09</v>
      </c>
    </row>
    <row r="158" spans="1:12" ht="27.75" customHeight="1" x14ac:dyDescent="0.3">
      <c r="A158" s="115"/>
      <c r="B158" s="87" t="s">
        <v>240</v>
      </c>
      <c r="C158" s="86" t="s">
        <v>234</v>
      </c>
      <c r="D158" s="116">
        <v>0.76</v>
      </c>
      <c r="E158" s="102"/>
      <c r="F158" s="102"/>
      <c r="G158" s="102"/>
      <c r="H158" s="102">
        <v>335.875</v>
      </c>
      <c r="I158" s="102">
        <f t="shared" si="178"/>
        <v>255.27</v>
      </c>
      <c r="J158" s="102">
        <f t="shared" si="179"/>
        <v>306.32</v>
      </c>
      <c r="K158" s="101">
        <f t="shared" si="174"/>
        <v>255.27</v>
      </c>
      <c r="L158" s="101">
        <f t="shared" si="175"/>
        <v>306.32</v>
      </c>
    </row>
    <row r="159" spans="1:12" ht="27.75" customHeight="1" x14ac:dyDescent="0.3">
      <c r="A159" s="120"/>
      <c r="B159" s="89" t="s">
        <v>290</v>
      </c>
      <c r="C159" s="133" t="s">
        <v>10</v>
      </c>
      <c r="D159" s="121">
        <v>10</v>
      </c>
      <c r="E159" s="113">
        <v>1120</v>
      </c>
      <c r="F159" s="98">
        <f t="shared" ref="F159" si="188">ROUND(E159*D159,2)</f>
        <v>11200</v>
      </c>
      <c r="G159" s="98">
        <f t="shared" ref="G159" si="189">ROUND(F159*1.2,2)</f>
        <v>13440</v>
      </c>
      <c r="H159" s="114"/>
      <c r="I159" s="99"/>
      <c r="J159" s="99"/>
      <c r="K159" s="99">
        <f t="shared" si="174"/>
        <v>11200</v>
      </c>
      <c r="L159" s="98">
        <f t="shared" si="175"/>
        <v>13440</v>
      </c>
    </row>
    <row r="160" spans="1:12" ht="27.75" customHeight="1" x14ac:dyDescent="0.3">
      <c r="A160" s="120"/>
      <c r="B160" s="89" t="s">
        <v>237</v>
      </c>
      <c r="C160" s="13" t="s">
        <v>24</v>
      </c>
      <c r="D160" s="121">
        <v>12</v>
      </c>
      <c r="E160" s="113">
        <v>1324</v>
      </c>
      <c r="F160" s="98">
        <f t="shared" ref="F160" si="190">ROUND(E160*D160,2)</f>
        <v>15888</v>
      </c>
      <c r="G160" s="98">
        <f t="shared" ref="G160" si="191">ROUND(F160*1.2,2)</f>
        <v>19065.599999999999</v>
      </c>
      <c r="H160" s="114"/>
      <c r="I160" s="99"/>
      <c r="J160" s="99"/>
      <c r="K160" s="99">
        <f t="shared" si="174"/>
        <v>15888</v>
      </c>
      <c r="L160" s="98">
        <f t="shared" si="175"/>
        <v>19065.599999999999</v>
      </c>
    </row>
    <row r="161" spans="1:12" ht="27.75" customHeight="1" x14ac:dyDescent="0.3">
      <c r="A161" s="115"/>
      <c r="B161" s="117" t="s">
        <v>259</v>
      </c>
      <c r="C161" s="86" t="s">
        <v>149</v>
      </c>
      <c r="D161" s="118">
        <v>12</v>
      </c>
      <c r="E161" s="102"/>
      <c r="F161" s="101"/>
      <c r="G161" s="101"/>
      <c r="H161" s="101">
        <v>9650</v>
      </c>
      <c r="I161" s="102">
        <f t="shared" si="178"/>
        <v>115800</v>
      </c>
      <c r="J161" s="102">
        <f t="shared" si="179"/>
        <v>138960</v>
      </c>
      <c r="K161" s="101">
        <f t="shared" si="174"/>
        <v>115800</v>
      </c>
      <c r="L161" s="101">
        <f t="shared" si="175"/>
        <v>138960</v>
      </c>
    </row>
    <row r="162" spans="1:12" ht="27.75" customHeight="1" x14ac:dyDescent="0.3">
      <c r="A162" s="115"/>
      <c r="B162" s="117" t="s">
        <v>289</v>
      </c>
      <c r="C162" s="86" t="s">
        <v>149</v>
      </c>
      <c r="D162" s="118">
        <v>12</v>
      </c>
      <c r="E162" s="102"/>
      <c r="F162" s="101"/>
      <c r="G162" s="101"/>
      <c r="H162" s="101">
        <v>16500</v>
      </c>
      <c r="I162" s="102">
        <f t="shared" si="178"/>
        <v>198000</v>
      </c>
      <c r="J162" s="102">
        <f t="shared" si="179"/>
        <v>237600</v>
      </c>
      <c r="K162" s="101">
        <f t="shared" si="174"/>
        <v>198000</v>
      </c>
      <c r="L162" s="101">
        <f t="shared" si="175"/>
        <v>237600</v>
      </c>
    </row>
    <row r="163" spans="1:12" ht="27.75" customHeight="1" x14ac:dyDescent="0.3">
      <c r="A163" s="115"/>
      <c r="B163" s="117" t="s">
        <v>236</v>
      </c>
      <c r="C163" s="86" t="s">
        <v>10</v>
      </c>
      <c r="D163" s="118">
        <v>24</v>
      </c>
      <c r="E163" s="102"/>
      <c r="F163" s="101"/>
      <c r="G163" s="101"/>
      <c r="H163" s="101">
        <v>228</v>
      </c>
      <c r="I163" s="102">
        <f t="shared" si="178"/>
        <v>5472</v>
      </c>
      <c r="J163" s="102">
        <f t="shared" si="179"/>
        <v>6566.4</v>
      </c>
      <c r="K163" s="101">
        <f t="shared" si="174"/>
        <v>5472</v>
      </c>
      <c r="L163" s="101">
        <f t="shared" si="175"/>
        <v>6566.4</v>
      </c>
    </row>
    <row r="164" spans="1:12" ht="27.75" customHeight="1" x14ac:dyDescent="0.3">
      <c r="A164" s="110"/>
      <c r="B164" s="111" t="s">
        <v>279</v>
      </c>
      <c r="C164" s="13" t="s">
        <v>7</v>
      </c>
      <c r="D164" s="112">
        <v>17</v>
      </c>
      <c r="E164" s="113">
        <v>2416.5</v>
      </c>
      <c r="F164" s="98">
        <f t="shared" ref="F164" si="192">ROUND(E164*D164,2)</f>
        <v>41080.5</v>
      </c>
      <c r="G164" s="98">
        <f t="shared" ref="G164" si="193">ROUND(F164*1.2,2)</f>
        <v>49296.6</v>
      </c>
      <c r="H164" s="114"/>
      <c r="I164" s="99"/>
      <c r="J164" s="99"/>
      <c r="K164" s="99">
        <f t="shared" si="174"/>
        <v>41080.5</v>
      </c>
      <c r="L164" s="98">
        <f t="shared" si="175"/>
        <v>49296.6</v>
      </c>
    </row>
    <row r="165" spans="1:12" ht="27.75" customHeight="1" x14ac:dyDescent="0.3">
      <c r="A165" s="115"/>
      <c r="B165" s="87" t="s">
        <v>274</v>
      </c>
      <c r="C165" s="86" t="s">
        <v>7</v>
      </c>
      <c r="D165" s="116">
        <v>21.42</v>
      </c>
      <c r="E165" s="102"/>
      <c r="F165" s="102"/>
      <c r="G165" s="102"/>
      <c r="H165" s="101">
        <v>4800</v>
      </c>
      <c r="I165" s="102">
        <f t="shared" ref="I165" si="194">ROUND(H165*D165,2)</f>
        <v>102816</v>
      </c>
      <c r="J165" s="102">
        <f t="shared" ref="J165" si="195">ROUND(I165*1.2,2)</f>
        <v>123379.2</v>
      </c>
      <c r="K165" s="101">
        <f t="shared" si="174"/>
        <v>102816</v>
      </c>
      <c r="L165" s="101">
        <f t="shared" si="175"/>
        <v>123379.2</v>
      </c>
    </row>
    <row r="166" spans="1:12" ht="27.75" customHeight="1" x14ac:dyDescent="0.3">
      <c r="A166" s="130"/>
      <c r="B166" s="111" t="s">
        <v>280</v>
      </c>
      <c r="C166" s="13" t="s">
        <v>7</v>
      </c>
      <c r="D166" s="112">
        <v>1.7</v>
      </c>
      <c r="E166" s="113">
        <v>2102.355</v>
      </c>
      <c r="F166" s="98">
        <f t="shared" ref="F166" si="196">ROUND(E166*D166,2)</f>
        <v>3574</v>
      </c>
      <c r="G166" s="98">
        <f t="shared" ref="G166" si="197">ROUND(F166*1.2,2)</f>
        <v>4288.8</v>
      </c>
      <c r="H166" s="114"/>
      <c r="I166" s="99"/>
      <c r="J166" s="99"/>
      <c r="K166" s="99">
        <f t="shared" si="174"/>
        <v>3574</v>
      </c>
      <c r="L166" s="98">
        <f t="shared" si="175"/>
        <v>4288.8</v>
      </c>
    </row>
    <row r="167" spans="1:12" ht="27.75" customHeight="1" x14ac:dyDescent="0.3">
      <c r="A167" s="115"/>
      <c r="B167" s="117" t="s">
        <v>274</v>
      </c>
      <c r="C167" s="86" t="s">
        <v>7</v>
      </c>
      <c r="D167" s="118">
        <v>2.1419999999999999</v>
      </c>
      <c r="E167" s="102"/>
      <c r="F167" s="101"/>
      <c r="G167" s="101"/>
      <c r="H167" s="101">
        <v>4800</v>
      </c>
      <c r="I167" s="102">
        <f t="shared" ref="I167" si="198">ROUND(H167*D167,2)</f>
        <v>10281.6</v>
      </c>
      <c r="J167" s="102">
        <f t="shared" ref="J167" si="199">ROUND(I167*1.2,2)</f>
        <v>12337.92</v>
      </c>
      <c r="K167" s="101">
        <f t="shared" ref="K167:K171" si="200">F167+I167</f>
        <v>10281.6</v>
      </c>
      <c r="L167" s="101">
        <f t="shared" ref="L167:L171" si="201">G167+J167</f>
        <v>12337.92</v>
      </c>
    </row>
    <row r="168" spans="1:12" ht="27.75" customHeight="1" x14ac:dyDescent="0.3">
      <c r="A168" s="110"/>
      <c r="B168" s="111" t="s">
        <v>281</v>
      </c>
      <c r="C168" s="13" t="s">
        <v>9</v>
      </c>
      <c r="D168" s="112">
        <v>31</v>
      </c>
      <c r="E168" s="113">
        <v>1181.625</v>
      </c>
      <c r="F168" s="98">
        <f t="shared" ref="F168:F171" si="202">ROUND(E168*D168,2)</f>
        <v>36630.379999999997</v>
      </c>
      <c r="G168" s="98">
        <f t="shared" ref="G168:G171" si="203">ROUND(F168*1.2,2)</f>
        <v>43956.46</v>
      </c>
      <c r="H168" s="114"/>
      <c r="I168" s="99"/>
      <c r="J168" s="99"/>
      <c r="K168" s="99">
        <f t="shared" si="200"/>
        <v>36630.379999999997</v>
      </c>
      <c r="L168" s="98">
        <f t="shared" si="201"/>
        <v>43956.46</v>
      </c>
    </row>
    <row r="169" spans="1:12" ht="27.75" customHeight="1" x14ac:dyDescent="0.3">
      <c r="A169" s="110"/>
      <c r="B169" s="111" t="s">
        <v>255</v>
      </c>
      <c r="C169" s="13" t="s">
        <v>15</v>
      </c>
      <c r="D169" s="113">
        <v>45</v>
      </c>
      <c r="E169" s="113">
        <v>700</v>
      </c>
      <c r="F169" s="98">
        <f t="shared" si="202"/>
        <v>31500</v>
      </c>
      <c r="G169" s="98">
        <f t="shared" si="203"/>
        <v>37800</v>
      </c>
      <c r="H169" s="114"/>
      <c r="I169" s="99"/>
      <c r="J169" s="99"/>
      <c r="K169" s="99">
        <f t="shared" si="200"/>
        <v>31500</v>
      </c>
      <c r="L169" s="98">
        <f t="shared" si="201"/>
        <v>37800</v>
      </c>
    </row>
    <row r="170" spans="1:12" ht="44.25" customHeight="1" x14ac:dyDescent="0.3">
      <c r="A170" s="110"/>
      <c r="B170" s="111" t="s">
        <v>256</v>
      </c>
      <c r="C170" s="13" t="s">
        <v>15</v>
      </c>
      <c r="D170" s="113">
        <v>11.5</v>
      </c>
      <c r="E170" s="113">
        <v>1140</v>
      </c>
      <c r="F170" s="98">
        <f t="shared" si="202"/>
        <v>13110</v>
      </c>
      <c r="G170" s="98">
        <f t="shared" si="203"/>
        <v>15732</v>
      </c>
      <c r="H170" s="114"/>
      <c r="I170" s="99"/>
      <c r="J170" s="99"/>
      <c r="K170" s="99">
        <f t="shared" si="200"/>
        <v>13110</v>
      </c>
      <c r="L170" s="98">
        <f t="shared" si="201"/>
        <v>15732</v>
      </c>
    </row>
    <row r="171" spans="1:12" ht="27.75" customHeight="1" x14ac:dyDescent="0.3">
      <c r="A171" s="110"/>
      <c r="B171" s="111" t="s">
        <v>257</v>
      </c>
      <c r="C171" s="13" t="s">
        <v>15</v>
      </c>
      <c r="D171" s="113">
        <v>7.3</v>
      </c>
      <c r="E171" s="113">
        <v>1140</v>
      </c>
      <c r="F171" s="98">
        <f t="shared" si="202"/>
        <v>8322</v>
      </c>
      <c r="G171" s="98">
        <f t="shared" si="203"/>
        <v>9986.4</v>
      </c>
      <c r="H171" s="114"/>
      <c r="I171" s="99"/>
      <c r="J171" s="99"/>
      <c r="K171" s="99">
        <f t="shared" si="200"/>
        <v>8322</v>
      </c>
      <c r="L171" s="98">
        <f t="shared" si="201"/>
        <v>9986.4</v>
      </c>
    </row>
    <row r="172" spans="1:12" ht="27.75" customHeight="1" x14ac:dyDescent="0.3">
      <c r="A172" s="164" t="s">
        <v>269</v>
      </c>
      <c r="B172" s="165"/>
      <c r="C172" s="165"/>
      <c r="D172" s="165"/>
      <c r="E172" s="165"/>
      <c r="F172" s="165"/>
      <c r="G172" s="165"/>
      <c r="H172" s="165"/>
      <c r="I172" s="165"/>
      <c r="J172" s="165"/>
      <c r="K172" s="165"/>
      <c r="L172" s="166"/>
    </row>
    <row r="173" spans="1:12" ht="27.75" customHeight="1" x14ac:dyDescent="0.3">
      <c r="A173" s="110"/>
      <c r="B173" s="111" t="s">
        <v>260</v>
      </c>
      <c r="C173" s="13" t="s">
        <v>7</v>
      </c>
      <c r="D173" s="112">
        <v>20.309999999999999</v>
      </c>
      <c r="E173" s="113">
        <v>1800</v>
      </c>
      <c r="F173" s="98">
        <f t="shared" ref="F173:F177" si="204">ROUND(E173*D173,2)</f>
        <v>36558</v>
      </c>
      <c r="G173" s="98">
        <f t="shared" ref="G173:G177" si="205">ROUND(F173*1.2,2)</f>
        <v>43869.599999999999</v>
      </c>
      <c r="H173" s="114"/>
      <c r="I173" s="99"/>
      <c r="J173" s="99"/>
      <c r="K173" s="99">
        <f t="shared" ref="K173:K177" si="206">F173+I173</f>
        <v>36558</v>
      </c>
      <c r="L173" s="98">
        <f t="shared" ref="L173:L177" si="207">G173+J173</f>
        <v>43869.599999999999</v>
      </c>
    </row>
    <row r="174" spans="1:12" ht="27.75" customHeight="1" x14ac:dyDescent="0.3">
      <c r="A174" s="110"/>
      <c r="B174" s="111" t="s">
        <v>251</v>
      </c>
      <c r="C174" s="13" t="s">
        <v>15</v>
      </c>
      <c r="D174" s="112">
        <v>18.8</v>
      </c>
      <c r="E174" s="119">
        <v>8737</v>
      </c>
      <c r="F174" s="98">
        <f t="shared" si="204"/>
        <v>164255.6</v>
      </c>
      <c r="G174" s="98">
        <f t="shared" si="205"/>
        <v>197106.72</v>
      </c>
      <c r="H174" s="114"/>
      <c r="I174" s="99"/>
      <c r="J174" s="99"/>
      <c r="K174" s="99">
        <f t="shared" si="206"/>
        <v>164255.6</v>
      </c>
      <c r="L174" s="98">
        <f t="shared" si="207"/>
        <v>197106.72</v>
      </c>
    </row>
    <row r="175" spans="1:12" ht="27.75" customHeight="1" x14ac:dyDescent="0.3">
      <c r="A175" s="110"/>
      <c r="B175" s="111" t="s">
        <v>261</v>
      </c>
      <c r="C175" s="13" t="s">
        <v>7</v>
      </c>
      <c r="D175" s="112">
        <v>12.4</v>
      </c>
      <c r="E175" s="113">
        <v>1630</v>
      </c>
      <c r="F175" s="98">
        <f t="shared" si="204"/>
        <v>20212</v>
      </c>
      <c r="G175" s="98">
        <f t="shared" si="205"/>
        <v>24254.400000000001</v>
      </c>
      <c r="H175" s="114"/>
      <c r="I175" s="99"/>
      <c r="J175" s="99"/>
      <c r="K175" s="99">
        <f t="shared" si="206"/>
        <v>20212</v>
      </c>
      <c r="L175" s="98">
        <f t="shared" si="207"/>
        <v>24254.400000000001</v>
      </c>
    </row>
    <row r="176" spans="1:12" ht="27.75" customHeight="1" x14ac:dyDescent="0.3">
      <c r="A176" s="120"/>
      <c r="B176" s="89" t="s">
        <v>245</v>
      </c>
      <c r="C176" s="13" t="s">
        <v>8</v>
      </c>
      <c r="D176" s="121">
        <v>140</v>
      </c>
      <c r="E176" s="113">
        <v>101.5</v>
      </c>
      <c r="F176" s="98">
        <f t="shared" si="204"/>
        <v>14210</v>
      </c>
      <c r="G176" s="98">
        <f t="shared" si="205"/>
        <v>17052</v>
      </c>
      <c r="H176" s="114"/>
      <c r="I176" s="99"/>
      <c r="J176" s="99"/>
      <c r="K176" s="99">
        <f t="shared" si="206"/>
        <v>14210</v>
      </c>
      <c r="L176" s="98">
        <f t="shared" si="207"/>
        <v>17052</v>
      </c>
    </row>
    <row r="177" spans="1:12" ht="27.75" customHeight="1" x14ac:dyDescent="0.3">
      <c r="A177" s="110"/>
      <c r="B177" s="111" t="s">
        <v>249</v>
      </c>
      <c r="C177" s="13" t="s">
        <v>7</v>
      </c>
      <c r="D177" s="112">
        <v>14</v>
      </c>
      <c r="E177" s="113">
        <v>2573.7399999999998</v>
      </c>
      <c r="F177" s="98">
        <f t="shared" si="204"/>
        <v>36032.36</v>
      </c>
      <c r="G177" s="98">
        <f t="shared" si="205"/>
        <v>43238.83</v>
      </c>
      <c r="H177" s="114"/>
      <c r="I177" s="99"/>
      <c r="J177" s="99"/>
      <c r="K177" s="99">
        <f t="shared" si="206"/>
        <v>36032.36</v>
      </c>
      <c r="L177" s="98">
        <f t="shared" si="207"/>
        <v>43238.83</v>
      </c>
    </row>
    <row r="178" spans="1:12" ht="27.75" customHeight="1" x14ac:dyDescent="0.3">
      <c r="A178" s="115"/>
      <c r="B178" s="117" t="s">
        <v>247</v>
      </c>
      <c r="C178" s="86" t="s">
        <v>7</v>
      </c>
      <c r="D178" s="118">
        <v>17.64</v>
      </c>
      <c r="E178" s="102"/>
      <c r="F178" s="101"/>
      <c r="G178" s="101"/>
      <c r="H178" s="101">
        <v>4800</v>
      </c>
      <c r="I178" s="102">
        <f t="shared" ref="I178" si="208">ROUND(H178*D178,2)</f>
        <v>84672</v>
      </c>
      <c r="J178" s="102">
        <f t="shared" ref="J178" si="209">ROUND(I178*1.2,2)</f>
        <v>101606.39999999999</v>
      </c>
      <c r="K178" s="101">
        <f t="shared" ref="K178:K199" si="210">F178+I178</f>
        <v>84672</v>
      </c>
      <c r="L178" s="101">
        <f t="shared" ref="L178:L199" si="211">G178+J178</f>
        <v>101606.39999999999</v>
      </c>
    </row>
    <row r="179" spans="1:12" ht="27.75" customHeight="1" x14ac:dyDescent="0.3">
      <c r="A179" s="120"/>
      <c r="B179" s="111" t="s">
        <v>291</v>
      </c>
      <c r="C179" s="13" t="s">
        <v>10</v>
      </c>
      <c r="D179" s="112">
        <v>58</v>
      </c>
      <c r="E179" s="113">
        <v>2952.96</v>
      </c>
      <c r="F179" s="98">
        <f t="shared" ref="F179" si="212">ROUND(E179*D179,2)</f>
        <v>171271.67999999999</v>
      </c>
      <c r="G179" s="98">
        <f t="shared" ref="G179" si="213">ROUND(F179*1.2,2)</f>
        <v>205526.02</v>
      </c>
      <c r="H179" s="114"/>
      <c r="I179" s="99"/>
      <c r="J179" s="99"/>
      <c r="K179" s="99">
        <f t="shared" si="210"/>
        <v>171271.67999999999</v>
      </c>
      <c r="L179" s="98">
        <f t="shared" si="211"/>
        <v>205526.02</v>
      </c>
    </row>
    <row r="180" spans="1:12" ht="27.75" customHeight="1" x14ac:dyDescent="0.3">
      <c r="A180" s="115"/>
      <c r="B180" s="180" t="s">
        <v>292</v>
      </c>
      <c r="C180" s="176" t="s">
        <v>283</v>
      </c>
      <c r="D180" s="177">
        <v>1</v>
      </c>
      <c r="E180" s="102"/>
      <c r="F180" s="101"/>
      <c r="G180" s="101"/>
      <c r="H180" s="101">
        <v>430000</v>
      </c>
      <c r="I180" s="102">
        <f t="shared" ref="I180:I196" si="214">ROUND(H180*D180,2)</f>
        <v>430000</v>
      </c>
      <c r="J180" s="102">
        <f t="shared" ref="J180:J196" si="215">ROUND(I180*1.2,2)</f>
        <v>516000</v>
      </c>
      <c r="K180" s="101">
        <f t="shared" si="210"/>
        <v>430000</v>
      </c>
      <c r="L180" s="101">
        <f t="shared" si="211"/>
        <v>516000</v>
      </c>
    </row>
    <row r="181" spans="1:12" ht="27.75" customHeight="1" x14ac:dyDescent="0.3">
      <c r="A181" s="120"/>
      <c r="B181" s="107" t="s">
        <v>296</v>
      </c>
      <c r="C181" s="13" t="s">
        <v>15</v>
      </c>
      <c r="D181" s="121">
        <v>53.2</v>
      </c>
      <c r="E181" s="113">
        <v>5800</v>
      </c>
      <c r="F181" s="98">
        <f t="shared" ref="F181:F183" si="216">ROUND(E181*D181,2)</f>
        <v>308560</v>
      </c>
      <c r="G181" s="98">
        <f t="shared" ref="G181:G183" si="217">ROUND(F181*1.2,2)</f>
        <v>370272</v>
      </c>
      <c r="H181" s="114"/>
      <c r="I181" s="99"/>
      <c r="J181" s="99"/>
      <c r="K181" s="99">
        <f t="shared" si="210"/>
        <v>308560</v>
      </c>
      <c r="L181" s="98">
        <f t="shared" si="211"/>
        <v>370272</v>
      </c>
    </row>
    <row r="182" spans="1:12" ht="27.75" customHeight="1" x14ac:dyDescent="0.3">
      <c r="A182" s="115"/>
      <c r="B182" s="87" t="s">
        <v>286</v>
      </c>
      <c r="C182" s="86" t="s">
        <v>283</v>
      </c>
      <c r="D182" s="116">
        <v>1</v>
      </c>
      <c r="E182" s="102"/>
      <c r="F182" s="101"/>
      <c r="G182" s="101"/>
      <c r="H182" s="101">
        <v>2970000</v>
      </c>
      <c r="I182" s="102">
        <f t="shared" ref="I182" si="218">ROUND(H182*D182,2)</f>
        <v>2970000</v>
      </c>
      <c r="J182" s="102">
        <f t="shared" ref="J182" si="219">ROUND(I182*1.2,2)</f>
        <v>3564000</v>
      </c>
      <c r="K182" s="101">
        <f t="shared" si="210"/>
        <v>2970000</v>
      </c>
      <c r="L182" s="101">
        <f t="shared" si="211"/>
        <v>3564000</v>
      </c>
    </row>
    <row r="183" spans="1:12" ht="27.75" customHeight="1" x14ac:dyDescent="0.3">
      <c r="A183" s="120"/>
      <c r="B183" s="125" t="s">
        <v>277</v>
      </c>
      <c r="C183" s="13" t="s">
        <v>10</v>
      </c>
      <c r="D183" s="126">
        <v>2</v>
      </c>
      <c r="E183" s="127">
        <v>2510.0160000000001</v>
      </c>
      <c r="F183" s="98">
        <f t="shared" si="216"/>
        <v>5020.03</v>
      </c>
      <c r="G183" s="98">
        <f t="shared" si="217"/>
        <v>6024.04</v>
      </c>
      <c r="H183" s="114"/>
      <c r="I183" s="99"/>
      <c r="J183" s="99"/>
      <c r="K183" s="99">
        <f t="shared" si="210"/>
        <v>5020.03</v>
      </c>
      <c r="L183" s="98">
        <f t="shared" si="211"/>
        <v>6024.04</v>
      </c>
    </row>
    <row r="184" spans="1:12" ht="27.75" customHeight="1" x14ac:dyDescent="0.3">
      <c r="A184" s="115"/>
      <c r="B184" s="128" t="s">
        <v>276</v>
      </c>
      <c r="C184" s="86" t="s">
        <v>10</v>
      </c>
      <c r="D184" s="129">
        <v>2</v>
      </c>
      <c r="E184" s="105"/>
      <c r="F184" s="105"/>
      <c r="G184" s="105"/>
      <c r="H184" s="101">
        <v>26400</v>
      </c>
      <c r="I184" s="105">
        <f>ROUND(H184*D184,2)</f>
        <v>52800</v>
      </c>
      <c r="J184" s="105">
        <f>ROUND(I184*1.2,2)</f>
        <v>63360</v>
      </c>
      <c r="K184" s="105">
        <f>F184+I184</f>
        <v>52800</v>
      </c>
      <c r="L184" s="106">
        <f>G184+J184</f>
        <v>63360</v>
      </c>
    </row>
    <row r="185" spans="1:12" ht="27.75" customHeight="1" x14ac:dyDescent="0.3">
      <c r="A185" s="120"/>
      <c r="B185" s="89" t="s">
        <v>125</v>
      </c>
      <c r="C185" s="13" t="s">
        <v>10</v>
      </c>
      <c r="D185" s="121">
        <v>1</v>
      </c>
      <c r="E185" s="113">
        <v>12480</v>
      </c>
      <c r="F185" s="98">
        <f t="shared" ref="F185" si="220">ROUND(E185*D185,2)</f>
        <v>12480</v>
      </c>
      <c r="G185" s="98">
        <f t="shared" ref="G185" si="221">ROUND(F185*1.2,2)</f>
        <v>14976</v>
      </c>
      <c r="H185" s="114"/>
      <c r="I185" s="99"/>
      <c r="J185" s="99"/>
      <c r="K185" s="99">
        <f t="shared" ref="K185" si="222">F185+I185</f>
        <v>12480</v>
      </c>
      <c r="L185" s="98">
        <f t="shared" ref="L185" si="223">G185+J185</f>
        <v>14976</v>
      </c>
    </row>
    <row r="186" spans="1:12" ht="27.75" customHeight="1" x14ac:dyDescent="0.3">
      <c r="A186" s="115"/>
      <c r="B186" s="87" t="s">
        <v>126</v>
      </c>
      <c r="C186" s="86" t="s">
        <v>10</v>
      </c>
      <c r="D186" s="116">
        <v>1</v>
      </c>
      <c r="E186" s="102"/>
      <c r="F186" s="102"/>
      <c r="G186" s="102"/>
      <c r="H186" s="101">
        <v>112000</v>
      </c>
      <c r="I186" s="102">
        <f t="shared" si="214"/>
        <v>112000</v>
      </c>
      <c r="J186" s="102">
        <f t="shared" si="215"/>
        <v>134400</v>
      </c>
      <c r="K186" s="101">
        <f t="shared" si="210"/>
        <v>112000</v>
      </c>
      <c r="L186" s="101">
        <f t="shared" si="211"/>
        <v>134400</v>
      </c>
    </row>
    <row r="187" spans="1:12" ht="27.75" customHeight="1" x14ac:dyDescent="0.3">
      <c r="A187" s="115"/>
      <c r="B187" s="87" t="s">
        <v>233</v>
      </c>
      <c r="C187" s="86" t="s">
        <v>149</v>
      </c>
      <c r="D187" s="116">
        <v>1</v>
      </c>
      <c r="E187" s="102"/>
      <c r="F187" s="102"/>
      <c r="G187" s="102"/>
      <c r="H187" s="101">
        <v>0</v>
      </c>
      <c r="I187" s="102">
        <f t="shared" si="214"/>
        <v>0</v>
      </c>
      <c r="J187" s="102">
        <f t="shared" si="215"/>
        <v>0</v>
      </c>
      <c r="K187" s="101">
        <f t="shared" si="210"/>
        <v>0</v>
      </c>
      <c r="L187" s="101">
        <f t="shared" si="211"/>
        <v>0</v>
      </c>
    </row>
    <row r="188" spans="1:12" ht="27.75" customHeight="1" x14ac:dyDescent="0.3">
      <c r="A188" s="115"/>
      <c r="B188" s="87" t="s">
        <v>235</v>
      </c>
      <c r="C188" s="86" t="s">
        <v>10</v>
      </c>
      <c r="D188" s="116">
        <v>1</v>
      </c>
      <c r="E188" s="102"/>
      <c r="F188" s="102"/>
      <c r="G188" s="102"/>
      <c r="H188" s="101">
        <v>0</v>
      </c>
      <c r="I188" s="102">
        <f t="shared" si="214"/>
        <v>0</v>
      </c>
      <c r="J188" s="102">
        <f t="shared" si="215"/>
        <v>0</v>
      </c>
      <c r="K188" s="101">
        <f t="shared" si="210"/>
        <v>0</v>
      </c>
      <c r="L188" s="101">
        <f t="shared" si="211"/>
        <v>0</v>
      </c>
    </row>
    <row r="189" spans="1:12" ht="27.75" customHeight="1" x14ac:dyDescent="0.3">
      <c r="A189" s="115"/>
      <c r="B189" s="87" t="s">
        <v>241</v>
      </c>
      <c r="C189" s="86" t="s">
        <v>238</v>
      </c>
      <c r="D189" s="116">
        <v>4</v>
      </c>
      <c r="E189" s="102"/>
      <c r="F189" s="102"/>
      <c r="G189" s="102"/>
      <c r="H189" s="102">
        <v>235.65</v>
      </c>
      <c r="I189" s="102">
        <f t="shared" si="214"/>
        <v>942.6</v>
      </c>
      <c r="J189" s="102">
        <f t="shared" si="215"/>
        <v>1131.1199999999999</v>
      </c>
      <c r="K189" s="101">
        <f t="shared" si="210"/>
        <v>942.6</v>
      </c>
      <c r="L189" s="101">
        <f t="shared" si="211"/>
        <v>1131.1199999999999</v>
      </c>
    </row>
    <row r="190" spans="1:12" ht="27.75" customHeight="1" x14ac:dyDescent="0.3">
      <c r="A190" s="115"/>
      <c r="B190" s="87" t="s">
        <v>239</v>
      </c>
      <c r="C190" s="86" t="s">
        <v>234</v>
      </c>
      <c r="D190" s="116">
        <v>0.76</v>
      </c>
      <c r="E190" s="102"/>
      <c r="F190" s="102"/>
      <c r="G190" s="102"/>
      <c r="H190" s="102">
        <v>367.42500000000001</v>
      </c>
      <c r="I190" s="102">
        <f t="shared" si="214"/>
        <v>279.24</v>
      </c>
      <c r="J190" s="102">
        <f t="shared" si="215"/>
        <v>335.09</v>
      </c>
      <c r="K190" s="101">
        <f t="shared" si="210"/>
        <v>279.24</v>
      </c>
      <c r="L190" s="101">
        <f t="shared" si="211"/>
        <v>335.09</v>
      </c>
    </row>
    <row r="191" spans="1:12" ht="27.75" customHeight="1" x14ac:dyDescent="0.3">
      <c r="A191" s="115"/>
      <c r="B191" s="87" t="s">
        <v>240</v>
      </c>
      <c r="C191" s="86" t="s">
        <v>234</v>
      </c>
      <c r="D191" s="116">
        <v>0.76</v>
      </c>
      <c r="E191" s="102"/>
      <c r="F191" s="102"/>
      <c r="G191" s="102"/>
      <c r="H191" s="102">
        <v>335.875</v>
      </c>
      <c r="I191" s="102">
        <f t="shared" si="214"/>
        <v>255.27</v>
      </c>
      <c r="J191" s="102">
        <f t="shared" si="215"/>
        <v>306.32</v>
      </c>
      <c r="K191" s="101">
        <f t="shared" si="210"/>
        <v>255.27</v>
      </c>
      <c r="L191" s="101">
        <f t="shared" si="211"/>
        <v>306.32</v>
      </c>
    </row>
    <row r="192" spans="1:12" ht="27.75" customHeight="1" x14ac:dyDescent="0.3">
      <c r="A192" s="120"/>
      <c r="B192" s="89" t="s">
        <v>290</v>
      </c>
      <c r="C192" s="133" t="s">
        <v>10</v>
      </c>
      <c r="D192" s="121">
        <v>10</v>
      </c>
      <c r="E192" s="113">
        <v>1120</v>
      </c>
      <c r="F192" s="98">
        <f t="shared" ref="F192" si="224">ROUND(E192*D192,2)</f>
        <v>11200</v>
      </c>
      <c r="G192" s="98">
        <f t="shared" ref="G192" si="225">ROUND(F192*1.2,2)</f>
        <v>13440</v>
      </c>
      <c r="H192" s="114"/>
      <c r="I192" s="99"/>
      <c r="J192" s="99"/>
      <c r="K192" s="99">
        <f t="shared" si="210"/>
        <v>11200</v>
      </c>
      <c r="L192" s="98">
        <f t="shared" si="211"/>
        <v>13440</v>
      </c>
    </row>
    <row r="193" spans="1:12" ht="27.75" customHeight="1" x14ac:dyDescent="0.3">
      <c r="A193" s="120"/>
      <c r="B193" s="89" t="s">
        <v>237</v>
      </c>
      <c r="C193" s="13" t="s">
        <v>24</v>
      </c>
      <c r="D193" s="121">
        <v>12</v>
      </c>
      <c r="E193" s="113">
        <v>1324</v>
      </c>
      <c r="F193" s="98">
        <f t="shared" ref="F193" si="226">ROUND(E193*D193,2)</f>
        <v>15888</v>
      </c>
      <c r="G193" s="98">
        <f t="shared" ref="G193" si="227">ROUND(F193*1.2,2)</f>
        <v>19065.599999999999</v>
      </c>
      <c r="H193" s="114"/>
      <c r="I193" s="99"/>
      <c r="J193" s="99"/>
      <c r="K193" s="99">
        <f t="shared" si="210"/>
        <v>15888</v>
      </c>
      <c r="L193" s="98">
        <f t="shared" si="211"/>
        <v>19065.599999999999</v>
      </c>
    </row>
    <row r="194" spans="1:12" ht="27.75" customHeight="1" x14ac:dyDescent="0.3">
      <c r="A194" s="115"/>
      <c r="B194" s="117" t="s">
        <v>259</v>
      </c>
      <c r="C194" s="86" t="s">
        <v>149</v>
      </c>
      <c r="D194" s="118">
        <v>12</v>
      </c>
      <c r="E194" s="102"/>
      <c r="F194" s="101"/>
      <c r="G194" s="101"/>
      <c r="H194" s="101">
        <v>9650</v>
      </c>
      <c r="I194" s="102">
        <f t="shared" si="214"/>
        <v>115800</v>
      </c>
      <c r="J194" s="102">
        <f t="shared" si="215"/>
        <v>138960</v>
      </c>
      <c r="K194" s="101">
        <f t="shared" si="210"/>
        <v>115800</v>
      </c>
      <c r="L194" s="101">
        <f t="shared" si="211"/>
        <v>138960</v>
      </c>
    </row>
    <row r="195" spans="1:12" ht="27.75" customHeight="1" x14ac:dyDescent="0.3">
      <c r="A195" s="115"/>
      <c r="B195" s="117" t="s">
        <v>289</v>
      </c>
      <c r="C195" s="86" t="s">
        <v>149</v>
      </c>
      <c r="D195" s="118">
        <v>12</v>
      </c>
      <c r="E195" s="102"/>
      <c r="F195" s="101"/>
      <c r="G195" s="101"/>
      <c r="H195" s="101">
        <v>16500</v>
      </c>
      <c r="I195" s="102">
        <f t="shared" si="214"/>
        <v>198000</v>
      </c>
      <c r="J195" s="102">
        <f t="shared" si="215"/>
        <v>237600</v>
      </c>
      <c r="K195" s="101">
        <f t="shared" si="210"/>
        <v>198000</v>
      </c>
      <c r="L195" s="101">
        <f t="shared" si="211"/>
        <v>237600</v>
      </c>
    </row>
    <row r="196" spans="1:12" ht="27.75" customHeight="1" x14ac:dyDescent="0.3">
      <c r="A196" s="115"/>
      <c r="B196" s="117" t="s">
        <v>236</v>
      </c>
      <c r="C196" s="86" t="s">
        <v>10</v>
      </c>
      <c r="D196" s="118">
        <v>24</v>
      </c>
      <c r="E196" s="102"/>
      <c r="F196" s="101"/>
      <c r="G196" s="101"/>
      <c r="H196" s="101">
        <v>228</v>
      </c>
      <c r="I196" s="102">
        <f t="shared" si="214"/>
        <v>5472</v>
      </c>
      <c r="J196" s="102">
        <f t="shared" si="215"/>
        <v>6566.4</v>
      </c>
      <c r="K196" s="101">
        <f t="shared" si="210"/>
        <v>5472</v>
      </c>
      <c r="L196" s="101">
        <f t="shared" si="211"/>
        <v>6566.4</v>
      </c>
    </row>
    <row r="197" spans="1:12" ht="27.75" customHeight="1" x14ac:dyDescent="0.3">
      <c r="A197" s="110"/>
      <c r="B197" s="111" t="s">
        <v>279</v>
      </c>
      <c r="C197" s="13" t="s">
        <v>7</v>
      </c>
      <c r="D197" s="112">
        <v>17</v>
      </c>
      <c r="E197" s="113">
        <v>2416.5</v>
      </c>
      <c r="F197" s="98">
        <f t="shared" ref="F197" si="228">ROUND(E197*D197,2)</f>
        <v>41080.5</v>
      </c>
      <c r="G197" s="98">
        <f t="shared" ref="G197" si="229">ROUND(F197*1.2,2)</f>
        <v>49296.6</v>
      </c>
      <c r="H197" s="114"/>
      <c r="I197" s="99"/>
      <c r="J197" s="99"/>
      <c r="K197" s="99">
        <f t="shared" si="210"/>
        <v>41080.5</v>
      </c>
      <c r="L197" s="98">
        <f t="shared" si="211"/>
        <v>49296.6</v>
      </c>
    </row>
    <row r="198" spans="1:12" ht="27.75" customHeight="1" x14ac:dyDescent="0.3">
      <c r="A198" s="115"/>
      <c r="B198" s="87" t="s">
        <v>274</v>
      </c>
      <c r="C198" s="86" t="s">
        <v>7</v>
      </c>
      <c r="D198" s="116">
        <v>21.42</v>
      </c>
      <c r="E198" s="102"/>
      <c r="F198" s="102"/>
      <c r="G198" s="102"/>
      <c r="H198" s="101">
        <v>4800</v>
      </c>
      <c r="I198" s="102">
        <f t="shared" ref="I198" si="230">ROUND(H198*D198,2)</f>
        <v>102816</v>
      </c>
      <c r="J198" s="102">
        <f t="shared" ref="J198" si="231">ROUND(I198*1.2,2)</f>
        <v>123379.2</v>
      </c>
      <c r="K198" s="101">
        <f t="shared" si="210"/>
        <v>102816</v>
      </c>
      <c r="L198" s="101">
        <f t="shared" si="211"/>
        <v>123379.2</v>
      </c>
    </row>
    <row r="199" spans="1:12" ht="27.75" customHeight="1" x14ac:dyDescent="0.3">
      <c r="A199" s="130"/>
      <c r="B199" s="111" t="s">
        <v>280</v>
      </c>
      <c r="C199" s="13" t="s">
        <v>7</v>
      </c>
      <c r="D199" s="112">
        <v>1.7</v>
      </c>
      <c r="E199" s="113">
        <v>2102.355</v>
      </c>
      <c r="F199" s="98">
        <f t="shared" ref="F199" si="232">ROUND(E199*D199,2)</f>
        <v>3574</v>
      </c>
      <c r="G199" s="98">
        <f t="shared" ref="G199" si="233">ROUND(F199*1.2,2)</f>
        <v>4288.8</v>
      </c>
      <c r="H199" s="114"/>
      <c r="I199" s="99"/>
      <c r="J199" s="99"/>
      <c r="K199" s="99">
        <f t="shared" si="210"/>
        <v>3574</v>
      </c>
      <c r="L199" s="98">
        <f t="shared" si="211"/>
        <v>4288.8</v>
      </c>
    </row>
    <row r="200" spans="1:12" ht="27.75" customHeight="1" x14ac:dyDescent="0.3">
      <c r="A200" s="115"/>
      <c r="B200" s="117" t="s">
        <v>274</v>
      </c>
      <c r="C200" s="86" t="s">
        <v>7</v>
      </c>
      <c r="D200" s="118">
        <v>2.1419999999999999</v>
      </c>
      <c r="E200" s="102"/>
      <c r="F200" s="101"/>
      <c r="G200" s="101"/>
      <c r="H200" s="101">
        <v>4800</v>
      </c>
      <c r="I200" s="102">
        <f t="shared" ref="I200" si="234">ROUND(H200*D200,2)</f>
        <v>10281.6</v>
      </c>
      <c r="J200" s="102">
        <f t="shared" ref="J200" si="235">ROUND(I200*1.2,2)</f>
        <v>12337.92</v>
      </c>
      <c r="K200" s="101">
        <f t="shared" ref="K200:K204" si="236">F200+I200</f>
        <v>10281.6</v>
      </c>
      <c r="L200" s="101">
        <f t="shared" ref="L200:L204" si="237">G200+J200</f>
        <v>12337.92</v>
      </c>
    </row>
    <row r="201" spans="1:12" ht="27.75" customHeight="1" x14ac:dyDescent="0.3">
      <c r="A201" s="110"/>
      <c r="B201" s="111" t="s">
        <v>281</v>
      </c>
      <c r="C201" s="13" t="s">
        <v>9</v>
      </c>
      <c r="D201" s="112">
        <v>31</v>
      </c>
      <c r="E201" s="113">
        <v>1181.625</v>
      </c>
      <c r="F201" s="98">
        <f t="shared" ref="F201:F204" si="238">ROUND(E201*D201,2)</f>
        <v>36630.379999999997</v>
      </c>
      <c r="G201" s="98">
        <f t="shared" ref="G201:G204" si="239">ROUND(F201*1.2,2)</f>
        <v>43956.46</v>
      </c>
      <c r="H201" s="114"/>
      <c r="I201" s="99"/>
      <c r="J201" s="99"/>
      <c r="K201" s="99">
        <f t="shared" si="236"/>
        <v>36630.379999999997</v>
      </c>
      <c r="L201" s="98">
        <f t="shared" si="237"/>
        <v>43956.46</v>
      </c>
    </row>
    <row r="202" spans="1:12" ht="27.75" customHeight="1" x14ac:dyDescent="0.3">
      <c r="A202" s="110"/>
      <c r="B202" s="111" t="s">
        <v>255</v>
      </c>
      <c r="C202" s="13" t="s">
        <v>15</v>
      </c>
      <c r="D202" s="113">
        <v>45</v>
      </c>
      <c r="E202" s="113">
        <v>700</v>
      </c>
      <c r="F202" s="98">
        <f t="shared" si="238"/>
        <v>31500</v>
      </c>
      <c r="G202" s="98">
        <f t="shared" si="239"/>
        <v>37800</v>
      </c>
      <c r="H202" s="114"/>
      <c r="I202" s="99"/>
      <c r="J202" s="99"/>
      <c r="K202" s="99">
        <f t="shared" si="236"/>
        <v>31500</v>
      </c>
      <c r="L202" s="98">
        <f t="shared" si="237"/>
        <v>37800</v>
      </c>
    </row>
    <row r="203" spans="1:12" ht="43.5" customHeight="1" x14ac:dyDescent="0.3">
      <c r="A203" s="110"/>
      <c r="B203" s="111" t="s">
        <v>256</v>
      </c>
      <c r="C203" s="13" t="s">
        <v>15</v>
      </c>
      <c r="D203" s="113">
        <v>11.5</v>
      </c>
      <c r="E203" s="113">
        <v>1140</v>
      </c>
      <c r="F203" s="98">
        <f t="shared" si="238"/>
        <v>13110</v>
      </c>
      <c r="G203" s="98">
        <f t="shared" si="239"/>
        <v>15732</v>
      </c>
      <c r="H203" s="114"/>
      <c r="I203" s="99"/>
      <c r="J203" s="99"/>
      <c r="K203" s="99">
        <f t="shared" si="236"/>
        <v>13110</v>
      </c>
      <c r="L203" s="98">
        <f t="shared" si="237"/>
        <v>15732</v>
      </c>
    </row>
    <row r="204" spans="1:12" ht="27.75" customHeight="1" x14ac:dyDescent="0.3">
      <c r="A204" s="110"/>
      <c r="B204" s="111" t="s">
        <v>257</v>
      </c>
      <c r="C204" s="13" t="s">
        <v>15</v>
      </c>
      <c r="D204" s="113">
        <v>7.3</v>
      </c>
      <c r="E204" s="113">
        <v>1140</v>
      </c>
      <c r="F204" s="98">
        <f t="shared" si="238"/>
        <v>8322</v>
      </c>
      <c r="G204" s="98">
        <f t="shared" si="239"/>
        <v>9986.4</v>
      </c>
      <c r="H204" s="114"/>
      <c r="I204" s="99"/>
      <c r="J204" s="99"/>
      <c r="K204" s="99">
        <f t="shared" si="236"/>
        <v>8322</v>
      </c>
      <c r="L204" s="98">
        <f t="shared" si="237"/>
        <v>9986.4</v>
      </c>
    </row>
    <row r="205" spans="1:12" ht="27.75" customHeight="1" x14ac:dyDescent="0.3">
      <c r="A205" s="164" t="s">
        <v>271</v>
      </c>
      <c r="B205" s="165"/>
      <c r="C205" s="165"/>
      <c r="D205" s="165"/>
      <c r="E205" s="165"/>
      <c r="F205" s="165"/>
      <c r="G205" s="165"/>
      <c r="H205" s="165"/>
      <c r="I205" s="165"/>
      <c r="J205" s="165"/>
      <c r="K205" s="165"/>
      <c r="L205" s="166"/>
    </row>
    <row r="206" spans="1:12" ht="27.75" customHeight="1" x14ac:dyDescent="0.3">
      <c r="A206" s="110"/>
      <c r="B206" s="111" t="s">
        <v>260</v>
      </c>
      <c r="C206" s="13" t="s">
        <v>7</v>
      </c>
      <c r="D206" s="112">
        <v>20.309999999999999</v>
      </c>
      <c r="E206" s="113">
        <v>1800</v>
      </c>
      <c r="F206" s="98">
        <f t="shared" ref="F206:F210" si="240">ROUND(E206*D206,2)</f>
        <v>36558</v>
      </c>
      <c r="G206" s="98">
        <f t="shared" ref="G206:G210" si="241">ROUND(F206*1.2,2)</f>
        <v>43869.599999999999</v>
      </c>
      <c r="H206" s="114"/>
      <c r="I206" s="99"/>
      <c r="J206" s="99"/>
      <c r="K206" s="99">
        <f t="shared" ref="K206:K210" si="242">F206+I206</f>
        <v>36558</v>
      </c>
      <c r="L206" s="98">
        <f t="shared" ref="L206:L210" si="243">G206+J206</f>
        <v>43869.599999999999</v>
      </c>
    </row>
    <row r="207" spans="1:12" ht="27.75" customHeight="1" x14ac:dyDescent="0.3">
      <c r="A207" s="110"/>
      <c r="B207" s="111" t="s">
        <v>251</v>
      </c>
      <c r="C207" s="13" t="s">
        <v>15</v>
      </c>
      <c r="D207" s="112">
        <v>18.8</v>
      </c>
      <c r="E207" s="119">
        <v>8737</v>
      </c>
      <c r="F207" s="98">
        <f t="shared" si="240"/>
        <v>164255.6</v>
      </c>
      <c r="G207" s="98">
        <f t="shared" si="241"/>
        <v>197106.72</v>
      </c>
      <c r="H207" s="114"/>
      <c r="I207" s="99"/>
      <c r="J207" s="99"/>
      <c r="K207" s="99">
        <f t="shared" si="242"/>
        <v>164255.6</v>
      </c>
      <c r="L207" s="98">
        <f t="shared" si="243"/>
        <v>197106.72</v>
      </c>
    </row>
    <row r="208" spans="1:12" ht="27.75" customHeight="1" x14ac:dyDescent="0.3">
      <c r="A208" s="110"/>
      <c r="B208" s="111" t="s">
        <v>261</v>
      </c>
      <c r="C208" s="13" t="s">
        <v>7</v>
      </c>
      <c r="D208" s="112">
        <v>12.4</v>
      </c>
      <c r="E208" s="113">
        <v>1630</v>
      </c>
      <c r="F208" s="98">
        <f t="shared" si="240"/>
        <v>20212</v>
      </c>
      <c r="G208" s="98">
        <f t="shared" si="241"/>
        <v>24254.400000000001</v>
      </c>
      <c r="H208" s="114"/>
      <c r="I208" s="99"/>
      <c r="J208" s="99"/>
      <c r="K208" s="99">
        <f t="shared" si="242"/>
        <v>20212</v>
      </c>
      <c r="L208" s="98">
        <f t="shared" si="243"/>
        <v>24254.400000000001</v>
      </c>
    </row>
    <row r="209" spans="1:12" ht="27.75" customHeight="1" x14ac:dyDescent="0.3">
      <c r="A209" s="120"/>
      <c r="B209" s="89" t="s">
        <v>245</v>
      </c>
      <c r="C209" s="13" t="s">
        <v>8</v>
      </c>
      <c r="D209" s="121">
        <v>140</v>
      </c>
      <c r="E209" s="113">
        <v>101.5</v>
      </c>
      <c r="F209" s="98">
        <f t="shared" si="240"/>
        <v>14210</v>
      </c>
      <c r="G209" s="98">
        <f t="shared" si="241"/>
        <v>17052</v>
      </c>
      <c r="H209" s="114"/>
      <c r="I209" s="99"/>
      <c r="J209" s="99"/>
      <c r="K209" s="99">
        <f t="shared" si="242"/>
        <v>14210</v>
      </c>
      <c r="L209" s="98">
        <f t="shared" si="243"/>
        <v>17052</v>
      </c>
    </row>
    <row r="210" spans="1:12" ht="27.75" customHeight="1" x14ac:dyDescent="0.3">
      <c r="A210" s="110"/>
      <c r="B210" s="111" t="s">
        <v>249</v>
      </c>
      <c r="C210" s="13" t="s">
        <v>7</v>
      </c>
      <c r="D210" s="112">
        <v>14</v>
      </c>
      <c r="E210" s="113">
        <v>2573.7399999999998</v>
      </c>
      <c r="F210" s="98">
        <f t="shared" si="240"/>
        <v>36032.36</v>
      </c>
      <c r="G210" s="98">
        <f t="shared" si="241"/>
        <v>43238.83</v>
      </c>
      <c r="H210" s="114"/>
      <c r="I210" s="99"/>
      <c r="J210" s="99"/>
      <c r="K210" s="99">
        <f t="shared" si="242"/>
        <v>36032.36</v>
      </c>
      <c r="L210" s="98">
        <f t="shared" si="243"/>
        <v>43238.83</v>
      </c>
    </row>
    <row r="211" spans="1:12" ht="27.75" customHeight="1" x14ac:dyDescent="0.3">
      <c r="A211" s="115"/>
      <c r="B211" s="117" t="s">
        <v>247</v>
      </c>
      <c r="C211" s="86" t="s">
        <v>7</v>
      </c>
      <c r="D211" s="118">
        <f>D210*1.26</f>
        <v>17.64</v>
      </c>
      <c r="E211" s="102"/>
      <c r="F211" s="101"/>
      <c r="G211" s="101"/>
      <c r="H211" s="101">
        <v>4800</v>
      </c>
      <c r="I211" s="102">
        <f t="shared" ref="I211" si="244">ROUND(H211*D211,2)</f>
        <v>84672</v>
      </c>
      <c r="J211" s="102">
        <f t="shared" ref="J211" si="245">ROUND(I211*1.2,2)</f>
        <v>101606.39999999999</v>
      </c>
      <c r="K211" s="101">
        <f t="shared" ref="K211:K232" si="246">F211+I211</f>
        <v>84672</v>
      </c>
      <c r="L211" s="101">
        <f t="shared" ref="L211:L232" si="247">G211+J211</f>
        <v>101606.39999999999</v>
      </c>
    </row>
    <row r="212" spans="1:12" ht="27.75" customHeight="1" x14ac:dyDescent="0.3">
      <c r="A212" s="120"/>
      <c r="B212" s="111" t="s">
        <v>291</v>
      </c>
      <c r="C212" s="13" t="s">
        <v>10</v>
      </c>
      <c r="D212" s="112">
        <v>58</v>
      </c>
      <c r="E212" s="113">
        <v>2952.96</v>
      </c>
      <c r="F212" s="98">
        <f t="shared" ref="F212" si="248">ROUND(E212*D212,2)</f>
        <v>171271.67999999999</v>
      </c>
      <c r="G212" s="98">
        <f t="shared" ref="G212" si="249">ROUND(F212*1.2,2)</f>
        <v>205526.02</v>
      </c>
      <c r="H212" s="114"/>
      <c r="I212" s="99"/>
      <c r="J212" s="99"/>
      <c r="K212" s="99">
        <f t="shared" si="246"/>
        <v>171271.67999999999</v>
      </c>
      <c r="L212" s="98">
        <f t="shared" si="247"/>
        <v>205526.02</v>
      </c>
    </row>
    <row r="213" spans="1:12" ht="27.75" customHeight="1" x14ac:dyDescent="0.3">
      <c r="A213" s="115"/>
      <c r="B213" s="180" t="s">
        <v>292</v>
      </c>
      <c r="C213" s="176" t="s">
        <v>283</v>
      </c>
      <c r="D213" s="177">
        <v>1</v>
      </c>
      <c r="E213" s="102"/>
      <c r="F213" s="101"/>
      <c r="G213" s="101"/>
      <c r="H213" s="101">
        <v>430000</v>
      </c>
      <c r="I213" s="102">
        <f t="shared" ref="I213:I229" si="250">ROUND(H213*D213,2)</f>
        <v>430000</v>
      </c>
      <c r="J213" s="102">
        <f t="shared" ref="J213:J229" si="251">ROUND(I213*1.2,2)</f>
        <v>516000</v>
      </c>
      <c r="K213" s="101">
        <f t="shared" si="246"/>
        <v>430000</v>
      </c>
      <c r="L213" s="101">
        <f t="shared" si="247"/>
        <v>516000</v>
      </c>
    </row>
    <row r="214" spans="1:12" ht="27.75" customHeight="1" x14ac:dyDescent="0.3">
      <c r="A214" s="120"/>
      <c r="B214" s="107" t="s">
        <v>296</v>
      </c>
      <c r="C214" s="13" t="s">
        <v>15</v>
      </c>
      <c r="D214" s="121">
        <f>11.5+41.7</f>
        <v>53.2</v>
      </c>
      <c r="E214" s="113">
        <v>5800</v>
      </c>
      <c r="F214" s="98">
        <f t="shared" ref="F214:F216" si="252">ROUND(E214*D214,2)</f>
        <v>308560</v>
      </c>
      <c r="G214" s="98">
        <f t="shared" ref="G214:G216" si="253">ROUND(F214*1.2,2)</f>
        <v>370272</v>
      </c>
      <c r="H214" s="114"/>
      <c r="I214" s="99"/>
      <c r="J214" s="99"/>
      <c r="K214" s="99">
        <f t="shared" si="246"/>
        <v>308560</v>
      </c>
      <c r="L214" s="98">
        <f t="shared" si="247"/>
        <v>370272</v>
      </c>
    </row>
    <row r="215" spans="1:12" ht="27.75" customHeight="1" x14ac:dyDescent="0.3">
      <c r="A215" s="115"/>
      <c r="B215" s="87" t="s">
        <v>287</v>
      </c>
      <c r="C215" s="86" t="s">
        <v>283</v>
      </c>
      <c r="D215" s="116">
        <v>1</v>
      </c>
      <c r="E215" s="102"/>
      <c r="F215" s="101"/>
      <c r="G215" s="101"/>
      <c r="H215" s="101">
        <v>2970000</v>
      </c>
      <c r="I215" s="102">
        <f t="shared" ref="I215" si="254">ROUND(H215*D215,2)</f>
        <v>2970000</v>
      </c>
      <c r="J215" s="102">
        <f t="shared" ref="J215" si="255">ROUND(I215*1.2,2)</f>
        <v>3564000</v>
      </c>
      <c r="K215" s="101">
        <f t="shared" si="246"/>
        <v>2970000</v>
      </c>
      <c r="L215" s="101">
        <f t="shared" si="247"/>
        <v>3564000</v>
      </c>
    </row>
    <row r="216" spans="1:12" ht="27.75" customHeight="1" x14ac:dyDescent="0.3">
      <c r="A216" s="120"/>
      <c r="B216" s="125" t="s">
        <v>277</v>
      </c>
      <c r="C216" s="13" t="s">
        <v>10</v>
      </c>
      <c r="D216" s="126">
        <v>2</v>
      </c>
      <c r="E216" s="127">
        <v>2510.0160000000001</v>
      </c>
      <c r="F216" s="98">
        <f t="shared" si="252"/>
        <v>5020.03</v>
      </c>
      <c r="G216" s="98">
        <f t="shared" si="253"/>
        <v>6024.04</v>
      </c>
      <c r="H216" s="114"/>
      <c r="I216" s="99"/>
      <c r="J216" s="99"/>
      <c r="K216" s="99">
        <f t="shared" si="246"/>
        <v>5020.03</v>
      </c>
      <c r="L216" s="98">
        <f t="shared" si="247"/>
        <v>6024.04</v>
      </c>
    </row>
    <row r="217" spans="1:12" ht="27.75" customHeight="1" x14ac:dyDescent="0.3">
      <c r="A217" s="115"/>
      <c r="B217" s="128" t="s">
        <v>276</v>
      </c>
      <c r="C217" s="86" t="s">
        <v>10</v>
      </c>
      <c r="D217" s="129">
        <v>2</v>
      </c>
      <c r="E217" s="105"/>
      <c r="F217" s="105"/>
      <c r="G217" s="105"/>
      <c r="H217" s="101">
        <v>10180</v>
      </c>
      <c r="I217" s="105">
        <f>ROUND(H217*D217,2)</f>
        <v>20360</v>
      </c>
      <c r="J217" s="105">
        <f>ROUND(I217*1.2,2)</f>
        <v>24432</v>
      </c>
      <c r="K217" s="105">
        <f>F217+I217</f>
        <v>20360</v>
      </c>
      <c r="L217" s="106">
        <f>G217+J217</f>
        <v>24432</v>
      </c>
    </row>
    <row r="218" spans="1:12" ht="27.75" customHeight="1" x14ac:dyDescent="0.3">
      <c r="A218" s="120"/>
      <c r="B218" s="89" t="s">
        <v>125</v>
      </c>
      <c r="C218" s="13" t="s">
        <v>10</v>
      </c>
      <c r="D218" s="121">
        <v>1</v>
      </c>
      <c r="E218" s="113">
        <v>12480</v>
      </c>
      <c r="F218" s="98">
        <f t="shared" ref="F218" si="256">ROUND(E218*D218,2)</f>
        <v>12480</v>
      </c>
      <c r="G218" s="98">
        <f t="shared" ref="G218" si="257">ROUND(F218*1.2,2)</f>
        <v>14976</v>
      </c>
      <c r="H218" s="114"/>
      <c r="I218" s="99"/>
      <c r="J218" s="99"/>
      <c r="K218" s="99">
        <f t="shared" ref="K218" si="258">F218+I218</f>
        <v>12480</v>
      </c>
      <c r="L218" s="98">
        <f t="shared" ref="L218" si="259">G218+J218</f>
        <v>14976</v>
      </c>
    </row>
    <row r="219" spans="1:12" ht="27.75" customHeight="1" x14ac:dyDescent="0.3">
      <c r="A219" s="115"/>
      <c r="B219" s="87" t="s">
        <v>126</v>
      </c>
      <c r="C219" s="86" t="s">
        <v>10</v>
      </c>
      <c r="D219" s="116">
        <v>1</v>
      </c>
      <c r="E219" s="102"/>
      <c r="F219" s="102"/>
      <c r="G219" s="102"/>
      <c r="H219" s="101">
        <v>112000</v>
      </c>
      <c r="I219" s="102">
        <f t="shared" si="250"/>
        <v>112000</v>
      </c>
      <c r="J219" s="102">
        <f t="shared" si="251"/>
        <v>134400</v>
      </c>
      <c r="K219" s="101">
        <f t="shared" si="246"/>
        <v>112000</v>
      </c>
      <c r="L219" s="101">
        <f t="shared" si="247"/>
        <v>134400</v>
      </c>
    </row>
    <row r="220" spans="1:12" ht="27.75" customHeight="1" x14ac:dyDescent="0.3">
      <c r="A220" s="115"/>
      <c r="B220" s="87" t="s">
        <v>233</v>
      </c>
      <c r="C220" s="86" t="s">
        <v>149</v>
      </c>
      <c r="D220" s="116">
        <v>1</v>
      </c>
      <c r="E220" s="102"/>
      <c r="F220" s="102"/>
      <c r="G220" s="102"/>
      <c r="H220" s="101">
        <v>0</v>
      </c>
      <c r="I220" s="102">
        <f t="shared" si="250"/>
        <v>0</v>
      </c>
      <c r="J220" s="102">
        <f t="shared" si="251"/>
        <v>0</v>
      </c>
      <c r="K220" s="101">
        <f t="shared" si="246"/>
        <v>0</v>
      </c>
      <c r="L220" s="101">
        <f t="shared" si="247"/>
        <v>0</v>
      </c>
    </row>
    <row r="221" spans="1:12" ht="27.75" customHeight="1" x14ac:dyDescent="0.3">
      <c r="A221" s="115"/>
      <c r="B221" s="87" t="s">
        <v>235</v>
      </c>
      <c r="C221" s="86" t="s">
        <v>10</v>
      </c>
      <c r="D221" s="116">
        <v>1</v>
      </c>
      <c r="E221" s="102"/>
      <c r="F221" s="102"/>
      <c r="G221" s="102"/>
      <c r="H221" s="101">
        <v>0</v>
      </c>
      <c r="I221" s="102">
        <f t="shared" si="250"/>
        <v>0</v>
      </c>
      <c r="J221" s="102">
        <f t="shared" si="251"/>
        <v>0</v>
      </c>
      <c r="K221" s="101">
        <f t="shared" si="246"/>
        <v>0</v>
      </c>
      <c r="L221" s="101">
        <f t="shared" si="247"/>
        <v>0</v>
      </c>
    </row>
    <row r="222" spans="1:12" ht="27.75" customHeight="1" x14ac:dyDescent="0.3">
      <c r="A222" s="115"/>
      <c r="B222" s="87" t="s">
        <v>241</v>
      </c>
      <c r="C222" s="86" t="s">
        <v>238</v>
      </c>
      <c r="D222" s="116">
        <v>4</v>
      </c>
      <c r="E222" s="102"/>
      <c r="F222" s="102"/>
      <c r="G222" s="102"/>
      <c r="H222" s="102">
        <v>235.65</v>
      </c>
      <c r="I222" s="102">
        <f t="shared" si="250"/>
        <v>942.6</v>
      </c>
      <c r="J222" s="102">
        <f t="shared" si="251"/>
        <v>1131.1199999999999</v>
      </c>
      <c r="K222" s="101">
        <f t="shared" si="246"/>
        <v>942.6</v>
      </c>
      <c r="L222" s="101">
        <f t="shared" si="247"/>
        <v>1131.1199999999999</v>
      </c>
    </row>
    <row r="223" spans="1:12" ht="27.75" customHeight="1" x14ac:dyDescent="0.3">
      <c r="A223" s="115"/>
      <c r="B223" s="87" t="s">
        <v>239</v>
      </c>
      <c r="C223" s="86" t="s">
        <v>234</v>
      </c>
      <c r="D223" s="116">
        <v>0.76</v>
      </c>
      <c r="E223" s="102"/>
      <c r="F223" s="102"/>
      <c r="G223" s="102"/>
      <c r="H223" s="102">
        <v>367.42500000000001</v>
      </c>
      <c r="I223" s="102">
        <f t="shared" si="250"/>
        <v>279.24</v>
      </c>
      <c r="J223" s="102">
        <f t="shared" si="251"/>
        <v>335.09</v>
      </c>
      <c r="K223" s="101">
        <f t="shared" si="246"/>
        <v>279.24</v>
      </c>
      <c r="L223" s="101">
        <f t="shared" si="247"/>
        <v>335.09</v>
      </c>
    </row>
    <row r="224" spans="1:12" ht="27.75" customHeight="1" x14ac:dyDescent="0.3">
      <c r="A224" s="115"/>
      <c r="B224" s="87" t="s">
        <v>240</v>
      </c>
      <c r="C224" s="86" t="s">
        <v>234</v>
      </c>
      <c r="D224" s="116">
        <v>0.76</v>
      </c>
      <c r="E224" s="102"/>
      <c r="F224" s="102"/>
      <c r="G224" s="102"/>
      <c r="H224" s="102">
        <v>335.875</v>
      </c>
      <c r="I224" s="102">
        <f t="shared" si="250"/>
        <v>255.27</v>
      </c>
      <c r="J224" s="102">
        <f t="shared" si="251"/>
        <v>306.32</v>
      </c>
      <c r="K224" s="101">
        <f t="shared" si="246"/>
        <v>255.27</v>
      </c>
      <c r="L224" s="101">
        <f t="shared" si="247"/>
        <v>306.32</v>
      </c>
    </row>
    <row r="225" spans="1:12" ht="27.75" customHeight="1" x14ac:dyDescent="0.3">
      <c r="A225" s="120"/>
      <c r="B225" s="89" t="s">
        <v>290</v>
      </c>
      <c r="C225" s="133" t="s">
        <v>10</v>
      </c>
      <c r="D225" s="121">
        <v>10</v>
      </c>
      <c r="E225" s="113">
        <v>1120</v>
      </c>
      <c r="F225" s="98">
        <f t="shared" ref="F225" si="260">ROUND(E225*D225,2)</f>
        <v>11200</v>
      </c>
      <c r="G225" s="98">
        <f t="shared" ref="G225" si="261">ROUND(F225*1.2,2)</f>
        <v>13440</v>
      </c>
      <c r="H225" s="114"/>
      <c r="I225" s="99"/>
      <c r="J225" s="99"/>
      <c r="K225" s="99">
        <f t="shared" si="246"/>
        <v>11200</v>
      </c>
      <c r="L225" s="98">
        <f t="shared" si="247"/>
        <v>13440</v>
      </c>
    </row>
    <row r="226" spans="1:12" ht="27.75" customHeight="1" x14ac:dyDescent="0.3">
      <c r="A226" s="120"/>
      <c r="B226" s="89" t="s">
        <v>237</v>
      </c>
      <c r="C226" s="13" t="s">
        <v>24</v>
      </c>
      <c r="D226" s="121">
        <v>12</v>
      </c>
      <c r="E226" s="113">
        <v>1324</v>
      </c>
      <c r="F226" s="98">
        <f t="shared" ref="F226" si="262">ROUND(E226*D226,2)</f>
        <v>15888</v>
      </c>
      <c r="G226" s="98">
        <f t="shared" ref="G226" si="263">ROUND(F226*1.2,2)</f>
        <v>19065.599999999999</v>
      </c>
      <c r="H226" s="114"/>
      <c r="I226" s="99"/>
      <c r="J226" s="99"/>
      <c r="K226" s="99">
        <f t="shared" si="246"/>
        <v>15888</v>
      </c>
      <c r="L226" s="98">
        <f t="shared" si="247"/>
        <v>19065.599999999999</v>
      </c>
    </row>
    <row r="227" spans="1:12" ht="27.75" customHeight="1" x14ac:dyDescent="0.3">
      <c r="A227" s="115"/>
      <c r="B227" s="117" t="s">
        <v>259</v>
      </c>
      <c r="C227" s="86" t="s">
        <v>149</v>
      </c>
      <c r="D227" s="118">
        <v>12</v>
      </c>
      <c r="E227" s="102"/>
      <c r="F227" s="101"/>
      <c r="G227" s="101"/>
      <c r="H227" s="101">
        <v>9650</v>
      </c>
      <c r="I227" s="102">
        <f t="shared" si="250"/>
        <v>115800</v>
      </c>
      <c r="J227" s="102">
        <f t="shared" si="251"/>
        <v>138960</v>
      </c>
      <c r="K227" s="101">
        <f t="shared" si="246"/>
        <v>115800</v>
      </c>
      <c r="L227" s="101">
        <f t="shared" si="247"/>
        <v>138960</v>
      </c>
    </row>
    <row r="228" spans="1:12" ht="27.75" customHeight="1" x14ac:dyDescent="0.3">
      <c r="A228" s="115"/>
      <c r="B228" s="117" t="s">
        <v>289</v>
      </c>
      <c r="C228" s="86" t="s">
        <v>149</v>
      </c>
      <c r="D228" s="118">
        <v>12</v>
      </c>
      <c r="E228" s="102"/>
      <c r="F228" s="101"/>
      <c r="G228" s="101"/>
      <c r="H228" s="101">
        <v>16500</v>
      </c>
      <c r="I228" s="102">
        <f t="shared" si="250"/>
        <v>198000</v>
      </c>
      <c r="J228" s="102">
        <f t="shared" si="251"/>
        <v>237600</v>
      </c>
      <c r="K228" s="101">
        <f t="shared" si="246"/>
        <v>198000</v>
      </c>
      <c r="L228" s="101">
        <f t="shared" si="247"/>
        <v>237600</v>
      </c>
    </row>
    <row r="229" spans="1:12" ht="27.75" customHeight="1" x14ac:dyDescent="0.3">
      <c r="A229" s="115"/>
      <c r="B229" s="117" t="s">
        <v>236</v>
      </c>
      <c r="C229" s="86" t="s">
        <v>10</v>
      </c>
      <c r="D229" s="118">
        <v>24</v>
      </c>
      <c r="E229" s="102"/>
      <c r="F229" s="101"/>
      <c r="G229" s="101"/>
      <c r="H229" s="101">
        <v>228</v>
      </c>
      <c r="I229" s="102">
        <f t="shared" si="250"/>
        <v>5472</v>
      </c>
      <c r="J229" s="102">
        <f t="shared" si="251"/>
        <v>6566.4</v>
      </c>
      <c r="K229" s="101">
        <f t="shared" si="246"/>
        <v>5472</v>
      </c>
      <c r="L229" s="101">
        <f t="shared" si="247"/>
        <v>6566.4</v>
      </c>
    </row>
    <row r="230" spans="1:12" ht="27.75" customHeight="1" x14ac:dyDescent="0.3">
      <c r="A230" s="110"/>
      <c r="B230" s="111" t="s">
        <v>279</v>
      </c>
      <c r="C230" s="13" t="s">
        <v>7</v>
      </c>
      <c r="D230" s="112">
        <v>17</v>
      </c>
      <c r="E230" s="113">
        <v>2416.5</v>
      </c>
      <c r="F230" s="98">
        <f t="shared" ref="F230" si="264">ROUND(E230*D230,2)</f>
        <v>41080.5</v>
      </c>
      <c r="G230" s="98">
        <f t="shared" ref="G230" si="265">ROUND(F230*1.2,2)</f>
        <v>49296.6</v>
      </c>
      <c r="H230" s="114"/>
      <c r="I230" s="99"/>
      <c r="J230" s="99"/>
      <c r="K230" s="99">
        <f t="shared" si="246"/>
        <v>41080.5</v>
      </c>
      <c r="L230" s="98">
        <f t="shared" si="247"/>
        <v>49296.6</v>
      </c>
    </row>
    <row r="231" spans="1:12" ht="27.75" customHeight="1" x14ac:dyDescent="0.3">
      <c r="A231" s="115"/>
      <c r="B231" s="87" t="s">
        <v>274</v>
      </c>
      <c r="C231" s="86" t="s">
        <v>7</v>
      </c>
      <c r="D231" s="116">
        <f>D230*1.26</f>
        <v>21.42</v>
      </c>
      <c r="E231" s="102"/>
      <c r="F231" s="102"/>
      <c r="G231" s="102"/>
      <c r="H231" s="101">
        <v>4800</v>
      </c>
      <c r="I231" s="102">
        <f t="shared" ref="I231" si="266">ROUND(H231*D231,2)</f>
        <v>102816</v>
      </c>
      <c r="J231" s="102">
        <f t="shared" ref="J231" si="267">ROUND(I231*1.2,2)</f>
        <v>123379.2</v>
      </c>
      <c r="K231" s="101">
        <f t="shared" si="246"/>
        <v>102816</v>
      </c>
      <c r="L231" s="101">
        <f t="shared" si="247"/>
        <v>123379.2</v>
      </c>
    </row>
    <row r="232" spans="1:12" ht="27.75" customHeight="1" x14ac:dyDescent="0.3">
      <c r="A232" s="130"/>
      <c r="B232" s="111" t="s">
        <v>280</v>
      </c>
      <c r="C232" s="13" t="s">
        <v>7</v>
      </c>
      <c r="D232" s="112">
        <v>1.7</v>
      </c>
      <c r="E232" s="113">
        <v>2102.355</v>
      </c>
      <c r="F232" s="98">
        <f t="shared" ref="F232" si="268">ROUND(E232*D232,2)</f>
        <v>3574</v>
      </c>
      <c r="G232" s="98">
        <f t="shared" ref="G232" si="269">ROUND(F232*1.2,2)</f>
        <v>4288.8</v>
      </c>
      <c r="H232" s="114"/>
      <c r="I232" s="99"/>
      <c r="J232" s="99"/>
      <c r="K232" s="99">
        <f t="shared" si="246"/>
        <v>3574</v>
      </c>
      <c r="L232" s="98">
        <f t="shared" si="247"/>
        <v>4288.8</v>
      </c>
    </row>
    <row r="233" spans="1:12" ht="27.75" customHeight="1" x14ac:dyDescent="0.3">
      <c r="A233" s="115"/>
      <c r="B233" s="117" t="s">
        <v>274</v>
      </c>
      <c r="C233" s="86" t="s">
        <v>7</v>
      </c>
      <c r="D233" s="118">
        <f>D232*1.26</f>
        <v>2.1419999999999999</v>
      </c>
      <c r="E233" s="102"/>
      <c r="F233" s="101"/>
      <c r="G233" s="101"/>
      <c r="H233" s="101">
        <v>4800</v>
      </c>
      <c r="I233" s="102">
        <f t="shared" ref="I233" si="270">ROUND(H233*D233,2)</f>
        <v>10281.6</v>
      </c>
      <c r="J233" s="102">
        <f t="shared" ref="J233" si="271">ROUND(I233*1.2,2)</f>
        <v>12337.92</v>
      </c>
      <c r="K233" s="101">
        <f t="shared" ref="K233:K237" si="272">F233+I233</f>
        <v>10281.6</v>
      </c>
      <c r="L233" s="101">
        <f t="shared" ref="L233:L237" si="273">G233+J233</f>
        <v>12337.92</v>
      </c>
    </row>
    <row r="234" spans="1:12" ht="27.75" customHeight="1" x14ac:dyDescent="0.3">
      <c r="A234" s="110"/>
      <c r="B234" s="111" t="s">
        <v>281</v>
      </c>
      <c r="C234" s="13" t="s">
        <v>9</v>
      </c>
      <c r="D234" s="112">
        <v>31</v>
      </c>
      <c r="E234" s="113">
        <v>1181.625</v>
      </c>
      <c r="F234" s="98">
        <f t="shared" ref="F234:F237" si="274">ROUND(E234*D234,2)</f>
        <v>36630.379999999997</v>
      </c>
      <c r="G234" s="98">
        <f t="shared" ref="G234:G237" si="275">ROUND(F234*1.2,2)</f>
        <v>43956.46</v>
      </c>
      <c r="H234" s="114"/>
      <c r="I234" s="99"/>
      <c r="J234" s="99"/>
      <c r="K234" s="99">
        <f t="shared" si="272"/>
        <v>36630.379999999997</v>
      </c>
      <c r="L234" s="98">
        <f t="shared" si="273"/>
        <v>43956.46</v>
      </c>
    </row>
    <row r="235" spans="1:12" ht="27.75" customHeight="1" x14ac:dyDescent="0.3">
      <c r="A235" s="110"/>
      <c r="B235" s="111" t="s">
        <v>255</v>
      </c>
      <c r="C235" s="13" t="s">
        <v>15</v>
      </c>
      <c r="D235" s="113">
        <v>45</v>
      </c>
      <c r="E235" s="113">
        <v>700</v>
      </c>
      <c r="F235" s="98">
        <f t="shared" si="274"/>
        <v>31500</v>
      </c>
      <c r="G235" s="98">
        <f t="shared" si="275"/>
        <v>37800</v>
      </c>
      <c r="H235" s="114"/>
      <c r="I235" s="99"/>
      <c r="J235" s="99"/>
      <c r="K235" s="99">
        <f t="shared" si="272"/>
        <v>31500</v>
      </c>
      <c r="L235" s="98">
        <f t="shared" si="273"/>
        <v>37800</v>
      </c>
    </row>
    <row r="236" spans="1:12" ht="43.5" customHeight="1" x14ac:dyDescent="0.3">
      <c r="A236" s="110"/>
      <c r="B236" s="111" t="s">
        <v>256</v>
      </c>
      <c r="C236" s="13" t="s">
        <v>15</v>
      </c>
      <c r="D236" s="113">
        <v>11.5</v>
      </c>
      <c r="E236" s="113">
        <v>1140</v>
      </c>
      <c r="F236" s="98">
        <f t="shared" si="274"/>
        <v>13110</v>
      </c>
      <c r="G236" s="98">
        <f t="shared" si="275"/>
        <v>15732</v>
      </c>
      <c r="H236" s="114"/>
      <c r="I236" s="99"/>
      <c r="J236" s="99"/>
      <c r="K236" s="99">
        <f t="shared" si="272"/>
        <v>13110</v>
      </c>
      <c r="L236" s="98">
        <f t="shared" si="273"/>
        <v>15732</v>
      </c>
    </row>
    <row r="237" spans="1:12" ht="27.75" customHeight="1" x14ac:dyDescent="0.3">
      <c r="A237" s="110"/>
      <c r="B237" s="111" t="s">
        <v>257</v>
      </c>
      <c r="C237" s="13" t="s">
        <v>15</v>
      </c>
      <c r="D237" s="113">
        <v>7.3</v>
      </c>
      <c r="E237" s="113">
        <v>1140</v>
      </c>
      <c r="F237" s="98">
        <f t="shared" si="274"/>
        <v>8322</v>
      </c>
      <c r="G237" s="98">
        <f t="shared" si="275"/>
        <v>9986.4</v>
      </c>
      <c r="H237" s="114"/>
      <c r="I237" s="99"/>
      <c r="J237" s="99"/>
      <c r="K237" s="99">
        <f t="shared" si="272"/>
        <v>8322</v>
      </c>
      <c r="L237" s="98">
        <f t="shared" si="273"/>
        <v>9986.4</v>
      </c>
    </row>
    <row r="238" spans="1:12" ht="27.75" customHeight="1" x14ac:dyDescent="0.3">
      <c r="A238" s="164" t="s">
        <v>266</v>
      </c>
      <c r="B238" s="165"/>
      <c r="C238" s="165"/>
      <c r="D238" s="165"/>
      <c r="E238" s="165"/>
      <c r="F238" s="165"/>
      <c r="G238" s="165"/>
      <c r="H238" s="165"/>
      <c r="I238" s="165"/>
      <c r="J238" s="165"/>
      <c r="K238" s="165"/>
      <c r="L238" s="166"/>
    </row>
    <row r="239" spans="1:12" ht="27.75" customHeight="1" x14ac:dyDescent="0.3">
      <c r="A239" s="110"/>
      <c r="B239" s="111" t="s">
        <v>260</v>
      </c>
      <c r="C239" s="13" t="s">
        <v>7</v>
      </c>
      <c r="D239" s="112">
        <v>14.74</v>
      </c>
      <c r="E239" s="113">
        <v>1800</v>
      </c>
      <c r="F239" s="98">
        <f t="shared" ref="F239:F243" si="276">ROUND(E239*D239,2)</f>
        <v>26532</v>
      </c>
      <c r="G239" s="98">
        <f t="shared" ref="G239:G243" si="277">ROUND(F239*1.2,2)</f>
        <v>31838.400000000001</v>
      </c>
      <c r="H239" s="114"/>
      <c r="I239" s="99"/>
      <c r="J239" s="99"/>
      <c r="K239" s="99">
        <f t="shared" ref="K239:K243" si="278">F239+I239</f>
        <v>26532</v>
      </c>
      <c r="L239" s="98">
        <f t="shared" ref="L239:L243" si="279">G239+J239</f>
        <v>31838.400000000001</v>
      </c>
    </row>
    <row r="240" spans="1:12" ht="27.75" customHeight="1" x14ac:dyDescent="0.3">
      <c r="A240" s="110"/>
      <c r="B240" s="111" t="s">
        <v>251</v>
      </c>
      <c r="C240" s="13" t="s">
        <v>15</v>
      </c>
      <c r="D240" s="112">
        <v>9.5</v>
      </c>
      <c r="E240" s="119">
        <v>8737</v>
      </c>
      <c r="F240" s="98">
        <f t="shared" si="276"/>
        <v>83001.5</v>
      </c>
      <c r="G240" s="98">
        <f t="shared" si="277"/>
        <v>99601.8</v>
      </c>
      <c r="H240" s="114"/>
      <c r="I240" s="99"/>
      <c r="J240" s="99"/>
      <c r="K240" s="99">
        <f t="shared" si="278"/>
        <v>83001.5</v>
      </c>
      <c r="L240" s="98">
        <f t="shared" si="279"/>
        <v>99601.8</v>
      </c>
    </row>
    <row r="241" spans="1:12" ht="27.75" customHeight="1" x14ac:dyDescent="0.3">
      <c r="A241" s="110"/>
      <c r="B241" s="111" t="s">
        <v>261</v>
      </c>
      <c r="C241" s="13" t="s">
        <v>7</v>
      </c>
      <c r="D241" s="112">
        <v>10</v>
      </c>
      <c r="E241" s="113">
        <v>1630</v>
      </c>
      <c r="F241" s="98">
        <f t="shared" si="276"/>
        <v>16300</v>
      </c>
      <c r="G241" s="98">
        <f t="shared" si="277"/>
        <v>19560</v>
      </c>
      <c r="H241" s="114"/>
      <c r="I241" s="99"/>
      <c r="J241" s="99"/>
      <c r="K241" s="99">
        <f t="shared" si="278"/>
        <v>16300</v>
      </c>
      <c r="L241" s="98">
        <f t="shared" si="279"/>
        <v>19560</v>
      </c>
    </row>
    <row r="242" spans="1:12" ht="27.75" customHeight="1" x14ac:dyDescent="0.3">
      <c r="A242" s="120"/>
      <c r="B242" s="89" t="s">
        <v>245</v>
      </c>
      <c r="C242" s="13" t="s">
        <v>8</v>
      </c>
      <c r="D242" s="121">
        <v>100</v>
      </c>
      <c r="E242" s="113">
        <v>101.5</v>
      </c>
      <c r="F242" s="98">
        <f t="shared" si="276"/>
        <v>10150</v>
      </c>
      <c r="G242" s="98">
        <f t="shared" si="277"/>
        <v>12180</v>
      </c>
      <c r="H242" s="114"/>
      <c r="I242" s="99"/>
      <c r="J242" s="99"/>
      <c r="K242" s="99">
        <f t="shared" si="278"/>
        <v>10150</v>
      </c>
      <c r="L242" s="98">
        <f t="shared" si="279"/>
        <v>12180</v>
      </c>
    </row>
    <row r="243" spans="1:12" ht="27.75" customHeight="1" x14ac:dyDescent="0.3">
      <c r="A243" s="110"/>
      <c r="B243" s="111" t="s">
        <v>249</v>
      </c>
      <c r="C243" s="13" t="s">
        <v>7</v>
      </c>
      <c r="D243" s="112">
        <v>10</v>
      </c>
      <c r="E243" s="113">
        <v>2573.7399999999998</v>
      </c>
      <c r="F243" s="98">
        <f t="shared" si="276"/>
        <v>25737.4</v>
      </c>
      <c r="G243" s="98">
        <f t="shared" si="277"/>
        <v>30884.880000000001</v>
      </c>
      <c r="H243" s="114"/>
      <c r="I243" s="99"/>
      <c r="J243" s="99"/>
      <c r="K243" s="99">
        <f t="shared" si="278"/>
        <v>25737.4</v>
      </c>
      <c r="L243" s="98">
        <f t="shared" si="279"/>
        <v>30884.880000000001</v>
      </c>
    </row>
    <row r="244" spans="1:12" ht="27.75" customHeight="1" x14ac:dyDescent="0.3">
      <c r="A244" s="115"/>
      <c r="B244" s="117" t="s">
        <v>247</v>
      </c>
      <c r="C244" s="86" t="s">
        <v>7</v>
      </c>
      <c r="D244" s="118">
        <v>12.6</v>
      </c>
      <c r="E244" s="102"/>
      <c r="F244" s="101"/>
      <c r="G244" s="101"/>
      <c r="H244" s="101">
        <v>4800</v>
      </c>
      <c r="I244" s="102">
        <f t="shared" ref="I244" si="280">ROUND(H244*D244,2)</f>
        <v>60480</v>
      </c>
      <c r="J244" s="102">
        <f t="shared" ref="J244" si="281">ROUND(I244*1.2,2)</f>
        <v>72576</v>
      </c>
      <c r="K244" s="101">
        <f t="shared" ref="K244:K264" si="282">F244+I244</f>
        <v>60480</v>
      </c>
      <c r="L244" s="101">
        <f t="shared" ref="L244:L264" si="283">G244+J244</f>
        <v>72576</v>
      </c>
    </row>
    <row r="245" spans="1:12" ht="27.75" customHeight="1" x14ac:dyDescent="0.3">
      <c r="A245" s="120"/>
      <c r="B245" s="111" t="s">
        <v>291</v>
      </c>
      <c r="C245" s="13" t="s">
        <v>10</v>
      </c>
      <c r="D245" s="131">
        <v>55</v>
      </c>
      <c r="E245" s="113">
        <v>2952.96</v>
      </c>
      <c r="F245" s="98">
        <f t="shared" ref="F245" si="284">ROUND(E245*D245,2)</f>
        <v>162412.79999999999</v>
      </c>
      <c r="G245" s="98">
        <f t="shared" ref="G245" si="285">ROUND(F245*1.2,2)</f>
        <v>194895.35999999999</v>
      </c>
      <c r="H245" s="114"/>
      <c r="I245" s="99"/>
      <c r="J245" s="99"/>
      <c r="K245" s="99">
        <f t="shared" si="282"/>
        <v>162412.79999999999</v>
      </c>
      <c r="L245" s="98">
        <f t="shared" si="283"/>
        <v>194895.35999999999</v>
      </c>
    </row>
    <row r="246" spans="1:12" ht="27.75" customHeight="1" x14ac:dyDescent="0.3">
      <c r="A246" s="115"/>
      <c r="B246" s="117" t="s">
        <v>293</v>
      </c>
      <c r="C246" s="176" t="s">
        <v>283</v>
      </c>
      <c r="D246" s="177">
        <v>1</v>
      </c>
      <c r="E246" s="102"/>
      <c r="F246" s="101"/>
      <c r="G246" s="101"/>
      <c r="H246" s="101">
        <v>430000</v>
      </c>
      <c r="I246" s="102">
        <f t="shared" ref="I246:I262" si="286">ROUND(H246*D246,2)</f>
        <v>430000</v>
      </c>
      <c r="J246" s="102">
        <f t="shared" ref="J246:J262" si="287">ROUND(I246*1.2,2)</f>
        <v>516000</v>
      </c>
      <c r="K246" s="101">
        <f t="shared" si="282"/>
        <v>430000</v>
      </c>
      <c r="L246" s="101">
        <f t="shared" si="283"/>
        <v>516000</v>
      </c>
    </row>
    <row r="247" spans="1:12" ht="27.75" customHeight="1" x14ac:dyDescent="0.3">
      <c r="A247" s="120"/>
      <c r="B247" s="107" t="s">
        <v>295</v>
      </c>
      <c r="C247" s="13" t="s">
        <v>15</v>
      </c>
      <c r="D247" s="132">
        <v>46</v>
      </c>
      <c r="E247" s="113">
        <v>5800</v>
      </c>
      <c r="F247" s="98">
        <f t="shared" ref="F247:F249" si="288">ROUND(E247*D247,2)</f>
        <v>266800</v>
      </c>
      <c r="G247" s="98">
        <f t="shared" ref="G247:G249" si="289">ROUND(F247*1.2,2)</f>
        <v>320160</v>
      </c>
      <c r="H247" s="114"/>
      <c r="I247" s="99"/>
      <c r="J247" s="99"/>
      <c r="K247" s="99">
        <f t="shared" si="282"/>
        <v>266800</v>
      </c>
      <c r="L247" s="98">
        <f t="shared" si="283"/>
        <v>320160</v>
      </c>
    </row>
    <row r="248" spans="1:12" ht="27.75" customHeight="1" x14ac:dyDescent="0.3">
      <c r="A248" s="115"/>
      <c r="B248" s="87" t="s">
        <v>288</v>
      </c>
      <c r="C248" s="86" t="s">
        <v>283</v>
      </c>
      <c r="D248" s="116">
        <v>1</v>
      </c>
      <c r="E248" s="102"/>
      <c r="F248" s="101"/>
      <c r="G248" s="101"/>
      <c r="H248" s="101">
        <v>2730000</v>
      </c>
      <c r="I248" s="102">
        <f t="shared" ref="I248" si="290">ROUND(H248*D248,2)</f>
        <v>2730000</v>
      </c>
      <c r="J248" s="102">
        <f t="shared" ref="J248" si="291">ROUND(I248*1.2,2)</f>
        <v>3276000</v>
      </c>
      <c r="K248" s="101">
        <f t="shared" si="282"/>
        <v>2730000</v>
      </c>
      <c r="L248" s="101">
        <f t="shared" si="283"/>
        <v>3276000</v>
      </c>
    </row>
    <row r="249" spans="1:12" ht="27.75" customHeight="1" x14ac:dyDescent="0.3">
      <c r="A249" s="120"/>
      <c r="B249" s="125" t="s">
        <v>277</v>
      </c>
      <c r="C249" s="13" t="s">
        <v>10</v>
      </c>
      <c r="D249" s="126">
        <v>2</v>
      </c>
      <c r="E249" s="127">
        <v>2510.0160000000001</v>
      </c>
      <c r="F249" s="98">
        <f t="shared" si="288"/>
        <v>5020.03</v>
      </c>
      <c r="G249" s="98">
        <f t="shared" si="289"/>
        <v>6024.04</v>
      </c>
      <c r="H249" s="114"/>
      <c r="I249" s="99"/>
      <c r="J249" s="99"/>
      <c r="K249" s="99">
        <f t="shared" si="282"/>
        <v>5020.03</v>
      </c>
      <c r="L249" s="98">
        <f t="shared" si="283"/>
        <v>6024.04</v>
      </c>
    </row>
    <row r="250" spans="1:12" ht="27.75" customHeight="1" x14ac:dyDescent="0.3">
      <c r="A250" s="115"/>
      <c r="B250" s="128" t="s">
        <v>276</v>
      </c>
      <c r="C250" s="86" t="s">
        <v>10</v>
      </c>
      <c r="D250" s="129">
        <v>2</v>
      </c>
      <c r="E250" s="105"/>
      <c r="F250" s="105"/>
      <c r="G250" s="105"/>
      <c r="H250" s="101">
        <v>26400</v>
      </c>
      <c r="I250" s="105">
        <f>ROUND(H250*D250,2)</f>
        <v>52800</v>
      </c>
      <c r="J250" s="105">
        <f>ROUND(I250*1.2,2)</f>
        <v>63360</v>
      </c>
      <c r="K250" s="105">
        <f>F250+I250</f>
        <v>52800</v>
      </c>
      <c r="L250" s="106">
        <f>G250+J250</f>
        <v>63360</v>
      </c>
    </row>
    <row r="251" spans="1:12" ht="27.75" customHeight="1" x14ac:dyDescent="0.3">
      <c r="A251" s="120"/>
      <c r="B251" s="89" t="s">
        <v>125</v>
      </c>
      <c r="C251" s="13" t="s">
        <v>10</v>
      </c>
      <c r="D251" s="132">
        <v>1</v>
      </c>
      <c r="E251" s="113">
        <v>12480</v>
      </c>
      <c r="F251" s="98">
        <f t="shared" ref="F251" si="292">ROUND(E251*D251,2)</f>
        <v>12480</v>
      </c>
      <c r="G251" s="98">
        <f t="shared" ref="G251" si="293">ROUND(F251*1.2,2)</f>
        <v>14976</v>
      </c>
      <c r="H251" s="114"/>
      <c r="I251" s="99"/>
      <c r="J251" s="99"/>
      <c r="K251" s="99">
        <f t="shared" ref="K251" si="294">F251+I251</f>
        <v>12480</v>
      </c>
      <c r="L251" s="98">
        <f t="shared" ref="L251" si="295">G251+J251</f>
        <v>14976</v>
      </c>
    </row>
    <row r="252" spans="1:12" ht="27.75" customHeight="1" x14ac:dyDescent="0.3">
      <c r="A252" s="115"/>
      <c r="B252" s="87" t="s">
        <v>126</v>
      </c>
      <c r="C252" s="86" t="s">
        <v>10</v>
      </c>
      <c r="D252" s="116">
        <v>1</v>
      </c>
      <c r="E252" s="102"/>
      <c r="F252" s="102"/>
      <c r="G252" s="102"/>
      <c r="H252" s="101">
        <v>112000</v>
      </c>
      <c r="I252" s="102">
        <f t="shared" si="286"/>
        <v>112000</v>
      </c>
      <c r="J252" s="102">
        <f t="shared" si="287"/>
        <v>134400</v>
      </c>
      <c r="K252" s="101">
        <f t="shared" si="282"/>
        <v>112000</v>
      </c>
      <c r="L252" s="101">
        <f t="shared" si="283"/>
        <v>134400</v>
      </c>
    </row>
    <row r="253" spans="1:12" ht="27.75" customHeight="1" x14ac:dyDescent="0.3">
      <c r="A253" s="115"/>
      <c r="B253" s="87" t="s">
        <v>233</v>
      </c>
      <c r="C253" s="86" t="s">
        <v>149</v>
      </c>
      <c r="D253" s="116">
        <v>1</v>
      </c>
      <c r="E253" s="102"/>
      <c r="F253" s="102"/>
      <c r="G253" s="102"/>
      <c r="H253" s="101">
        <v>0</v>
      </c>
      <c r="I253" s="102">
        <f t="shared" si="286"/>
        <v>0</v>
      </c>
      <c r="J253" s="102">
        <f t="shared" si="287"/>
        <v>0</v>
      </c>
      <c r="K253" s="101">
        <f t="shared" si="282"/>
        <v>0</v>
      </c>
      <c r="L253" s="101">
        <f t="shared" si="283"/>
        <v>0</v>
      </c>
    </row>
    <row r="254" spans="1:12" ht="27.75" customHeight="1" x14ac:dyDescent="0.3">
      <c r="A254" s="115"/>
      <c r="B254" s="87" t="s">
        <v>235</v>
      </c>
      <c r="C254" s="86" t="s">
        <v>10</v>
      </c>
      <c r="D254" s="116">
        <v>1</v>
      </c>
      <c r="E254" s="102"/>
      <c r="F254" s="102"/>
      <c r="G254" s="102"/>
      <c r="H254" s="101">
        <v>0</v>
      </c>
      <c r="I254" s="102">
        <f t="shared" si="286"/>
        <v>0</v>
      </c>
      <c r="J254" s="102">
        <f t="shared" si="287"/>
        <v>0</v>
      </c>
      <c r="K254" s="101">
        <f t="shared" si="282"/>
        <v>0</v>
      </c>
      <c r="L254" s="101">
        <f t="shared" si="283"/>
        <v>0</v>
      </c>
    </row>
    <row r="255" spans="1:12" ht="27.75" customHeight="1" x14ac:dyDescent="0.3">
      <c r="A255" s="115"/>
      <c r="B255" s="87" t="s">
        <v>241</v>
      </c>
      <c r="C255" s="86" t="s">
        <v>238</v>
      </c>
      <c r="D255" s="116">
        <v>4</v>
      </c>
      <c r="E255" s="102"/>
      <c r="F255" s="102"/>
      <c r="G255" s="102"/>
      <c r="H255" s="102">
        <v>235.65</v>
      </c>
      <c r="I255" s="102">
        <f t="shared" si="286"/>
        <v>942.6</v>
      </c>
      <c r="J255" s="102">
        <f t="shared" si="287"/>
        <v>1131.1199999999999</v>
      </c>
      <c r="K255" s="101">
        <f t="shared" si="282"/>
        <v>942.6</v>
      </c>
      <c r="L255" s="101">
        <f t="shared" si="283"/>
        <v>1131.1199999999999</v>
      </c>
    </row>
    <row r="256" spans="1:12" ht="27.75" customHeight="1" x14ac:dyDescent="0.3">
      <c r="A256" s="115"/>
      <c r="B256" s="87" t="s">
        <v>239</v>
      </c>
      <c r="C256" s="86" t="s">
        <v>234</v>
      </c>
      <c r="D256" s="116">
        <v>0.76</v>
      </c>
      <c r="E256" s="102"/>
      <c r="F256" s="102"/>
      <c r="G256" s="102"/>
      <c r="H256" s="102">
        <v>367.42500000000001</v>
      </c>
      <c r="I256" s="102">
        <f t="shared" si="286"/>
        <v>279.24</v>
      </c>
      <c r="J256" s="102">
        <f t="shared" si="287"/>
        <v>335.09</v>
      </c>
      <c r="K256" s="101">
        <f t="shared" si="282"/>
        <v>279.24</v>
      </c>
      <c r="L256" s="101">
        <f t="shared" si="283"/>
        <v>335.09</v>
      </c>
    </row>
    <row r="257" spans="1:12" ht="27.75" customHeight="1" x14ac:dyDescent="0.3">
      <c r="A257" s="115"/>
      <c r="B257" s="87" t="s">
        <v>240</v>
      </c>
      <c r="C257" s="86" t="s">
        <v>234</v>
      </c>
      <c r="D257" s="116">
        <v>0.76</v>
      </c>
      <c r="E257" s="102"/>
      <c r="F257" s="102"/>
      <c r="G257" s="102"/>
      <c r="H257" s="102">
        <v>335.875</v>
      </c>
      <c r="I257" s="102">
        <f t="shared" si="286"/>
        <v>255.27</v>
      </c>
      <c r="J257" s="102">
        <f t="shared" si="287"/>
        <v>306.32</v>
      </c>
      <c r="K257" s="101">
        <f t="shared" si="282"/>
        <v>255.27</v>
      </c>
      <c r="L257" s="101">
        <f t="shared" si="283"/>
        <v>306.32</v>
      </c>
    </row>
    <row r="258" spans="1:12" ht="27.75" customHeight="1" x14ac:dyDescent="0.3">
      <c r="A258" s="120"/>
      <c r="B258" s="89" t="s">
        <v>290</v>
      </c>
      <c r="C258" s="133" t="s">
        <v>10</v>
      </c>
      <c r="D258" s="121">
        <v>10</v>
      </c>
      <c r="E258" s="113">
        <v>1120</v>
      </c>
      <c r="F258" s="98">
        <f t="shared" ref="F258" si="296">ROUND(E258*D258,2)</f>
        <v>11200</v>
      </c>
      <c r="G258" s="98">
        <f t="shared" ref="G258" si="297">ROUND(F258*1.2,2)</f>
        <v>13440</v>
      </c>
      <c r="H258" s="114"/>
      <c r="I258" s="99"/>
      <c r="J258" s="99"/>
      <c r="K258" s="99">
        <f t="shared" si="282"/>
        <v>11200</v>
      </c>
      <c r="L258" s="98">
        <f t="shared" si="283"/>
        <v>13440</v>
      </c>
    </row>
    <row r="259" spans="1:12" ht="27.75" customHeight="1" x14ac:dyDescent="0.3">
      <c r="A259" s="120"/>
      <c r="B259" s="89" t="s">
        <v>237</v>
      </c>
      <c r="C259" s="13" t="s">
        <v>24</v>
      </c>
      <c r="D259" s="121">
        <v>12</v>
      </c>
      <c r="E259" s="113">
        <v>1324</v>
      </c>
      <c r="F259" s="98">
        <f t="shared" ref="F259" si="298">ROUND(E259*D259,2)</f>
        <v>15888</v>
      </c>
      <c r="G259" s="98">
        <f t="shared" ref="G259" si="299">ROUND(F259*1.2,2)</f>
        <v>19065.599999999999</v>
      </c>
      <c r="H259" s="114"/>
      <c r="I259" s="99"/>
      <c r="J259" s="99"/>
      <c r="K259" s="99">
        <f t="shared" si="282"/>
        <v>15888</v>
      </c>
      <c r="L259" s="98">
        <f t="shared" si="283"/>
        <v>19065.599999999999</v>
      </c>
    </row>
    <row r="260" spans="1:12" ht="27.75" customHeight="1" x14ac:dyDescent="0.3">
      <c r="A260" s="115"/>
      <c r="B260" s="117" t="s">
        <v>259</v>
      </c>
      <c r="C260" s="86" t="s">
        <v>149</v>
      </c>
      <c r="D260" s="118">
        <v>12</v>
      </c>
      <c r="E260" s="102"/>
      <c r="F260" s="101"/>
      <c r="G260" s="101"/>
      <c r="H260" s="101">
        <v>9650</v>
      </c>
      <c r="I260" s="102">
        <f t="shared" si="286"/>
        <v>115800</v>
      </c>
      <c r="J260" s="102">
        <f t="shared" si="287"/>
        <v>138960</v>
      </c>
      <c r="K260" s="101">
        <f t="shared" si="282"/>
        <v>115800</v>
      </c>
      <c r="L260" s="101">
        <f t="shared" si="283"/>
        <v>138960</v>
      </c>
    </row>
    <row r="261" spans="1:12" ht="27.75" customHeight="1" x14ac:dyDescent="0.3">
      <c r="A261" s="115"/>
      <c r="B261" s="117" t="s">
        <v>289</v>
      </c>
      <c r="C261" s="86" t="s">
        <v>149</v>
      </c>
      <c r="D261" s="118">
        <v>12</v>
      </c>
      <c r="E261" s="102"/>
      <c r="F261" s="101"/>
      <c r="G261" s="101"/>
      <c r="H261" s="101">
        <v>16500</v>
      </c>
      <c r="I261" s="102">
        <f t="shared" si="286"/>
        <v>198000</v>
      </c>
      <c r="J261" s="102">
        <f t="shared" si="287"/>
        <v>237600</v>
      </c>
      <c r="K261" s="101">
        <f t="shared" si="282"/>
        <v>198000</v>
      </c>
      <c r="L261" s="101">
        <f t="shared" si="283"/>
        <v>237600</v>
      </c>
    </row>
    <row r="262" spans="1:12" ht="27.75" customHeight="1" x14ac:dyDescent="0.3">
      <c r="A262" s="115"/>
      <c r="B262" s="117" t="s">
        <v>236</v>
      </c>
      <c r="C262" s="86" t="s">
        <v>10</v>
      </c>
      <c r="D262" s="118">
        <v>24</v>
      </c>
      <c r="E262" s="102"/>
      <c r="F262" s="101"/>
      <c r="G262" s="101"/>
      <c r="H262" s="101">
        <v>228</v>
      </c>
      <c r="I262" s="102">
        <f t="shared" si="286"/>
        <v>5472</v>
      </c>
      <c r="J262" s="102">
        <f t="shared" si="287"/>
        <v>6566.4</v>
      </c>
      <c r="K262" s="101">
        <f t="shared" si="282"/>
        <v>5472</v>
      </c>
      <c r="L262" s="101">
        <f t="shared" si="283"/>
        <v>6566.4</v>
      </c>
    </row>
    <row r="263" spans="1:12" ht="27.75" customHeight="1" x14ac:dyDescent="0.3">
      <c r="A263" s="110"/>
      <c r="B263" s="111" t="s">
        <v>279</v>
      </c>
      <c r="C263" s="13" t="s">
        <v>7</v>
      </c>
      <c r="D263" s="112">
        <v>9.4</v>
      </c>
      <c r="E263" s="113">
        <v>2416.5</v>
      </c>
      <c r="F263" s="98">
        <f t="shared" ref="F263" si="300">ROUND(E263*D263,2)</f>
        <v>22715.1</v>
      </c>
      <c r="G263" s="98">
        <f t="shared" ref="G263" si="301">ROUND(F263*1.2,2)</f>
        <v>27258.12</v>
      </c>
      <c r="H263" s="114"/>
      <c r="I263" s="99"/>
      <c r="J263" s="99"/>
      <c r="K263" s="99">
        <f t="shared" si="282"/>
        <v>22715.1</v>
      </c>
      <c r="L263" s="98">
        <f t="shared" si="283"/>
        <v>27258.12</v>
      </c>
    </row>
    <row r="264" spans="1:12" ht="27.75" customHeight="1" x14ac:dyDescent="0.3">
      <c r="A264" s="115"/>
      <c r="B264" s="87" t="s">
        <v>274</v>
      </c>
      <c r="C264" s="86" t="s">
        <v>7</v>
      </c>
      <c r="D264" s="116">
        <v>11.844000000000001</v>
      </c>
      <c r="E264" s="102"/>
      <c r="F264" s="102"/>
      <c r="G264" s="102"/>
      <c r="H264" s="101">
        <v>4800</v>
      </c>
      <c r="I264" s="102">
        <f t="shared" ref="I264" si="302">ROUND(H264*D264,2)</f>
        <v>56851.199999999997</v>
      </c>
      <c r="J264" s="102">
        <f t="shared" ref="J264" si="303">ROUND(I264*1.2,2)</f>
        <v>68221.440000000002</v>
      </c>
      <c r="K264" s="101">
        <f t="shared" si="282"/>
        <v>56851.199999999997</v>
      </c>
      <c r="L264" s="101">
        <f t="shared" si="283"/>
        <v>68221.440000000002</v>
      </c>
    </row>
    <row r="265" spans="1:12" ht="27.75" customHeight="1" x14ac:dyDescent="0.3">
      <c r="A265" s="130"/>
      <c r="B265" s="111" t="s">
        <v>280</v>
      </c>
      <c r="C265" s="13" t="s">
        <v>7</v>
      </c>
      <c r="D265" s="131">
        <v>0.94</v>
      </c>
      <c r="E265" s="113">
        <v>2102.355</v>
      </c>
      <c r="F265" s="98">
        <f t="shared" ref="F265" si="304">ROUND(E265*D265,2)</f>
        <v>1976.21</v>
      </c>
      <c r="G265" s="98">
        <f t="shared" ref="G265" si="305">ROUND(F265*1.2,2)</f>
        <v>2371.4499999999998</v>
      </c>
      <c r="H265" s="114"/>
      <c r="I265" s="99"/>
      <c r="J265" s="99"/>
      <c r="K265" s="99">
        <f t="shared" ref="K265" si="306">F265+I265</f>
        <v>1976.21</v>
      </c>
      <c r="L265" s="98">
        <f t="shared" ref="L265" si="307">G265+J265</f>
        <v>2371.4499999999998</v>
      </c>
    </row>
    <row r="266" spans="1:12" ht="27.75" customHeight="1" x14ac:dyDescent="0.3">
      <c r="A266" s="115"/>
      <c r="B266" s="117" t="s">
        <v>274</v>
      </c>
      <c r="C266" s="86" t="s">
        <v>7</v>
      </c>
      <c r="D266" s="118">
        <v>1.1843999999999999</v>
      </c>
      <c r="E266" s="102"/>
      <c r="F266" s="101"/>
      <c r="G266" s="101"/>
      <c r="H266" s="101">
        <v>4800</v>
      </c>
      <c r="I266" s="102">
        <f t="shared" ref="I266" si="308">ROUND(H266*D266,2)</f>
        <v>5685.12</v>
      </c>
      <c r="J266" s="102">
        <f t="shared" ref="J266" si="309">ROUND(I266*1.2,2)</f>
        <v>6822.14</v>
      </c>
      <c r="K266" s="101">
        <f t="shared" ref="K266:K270" si="310">F266+I266</f>
        <v>5685.12</v>
      </c>
      <c r="L266" s="101">
        <f t="shared" ref="L266:L270" si="311">G266+J266</f>
        <v>6822.14</v>
      </c>
    </row>
    <row r="267" spans="1:12" ht="27.75" customHeight="1" x14ac:dyDescent="0.3">
      <c r="A267" s="110"/>
      <c r="B267" s="111" t="s">
        <v>281</v>
      </c>
      <c r="C267" s="13" t="s">
        <v>9</v>
      </c>
      <c r="D267" s="112">
        <v>23</v>
      </c>
      <c r="E267" s="113">
        <v>1181.625</v>
      </c>
      <c r="F267" s="98">
        <f t="shared" ref="F267:F270" si="312">ROUND(E267*D267,2)</f>
        <v>27177.38</v>
      </c>
      <c r="G267" s="98">
        <f t="shared" ref="G267:G270" si="313">ROUND(F267*1.2,2)</f>
        <v>32612.86</v>
      </c>
      <c r="H267" s="114"/>
      <c r="I267" s="99"/>
      <c r="J267" s="99"/>
      <c r="K267" s="99">
        <f t="shared" si="310"/>
        <v>27177.38</v>
      </c>
      <c r="L267" s="98">
        <f t="shared" si="311"/>
        <v>32612.86</v>
      </c>
    </row>
    <row r="268" spans="1:12" ht="27.75" customHeight="1" x14ac:dyDescent="0.3">
      <c r="A268" s="110"/>
      <c r="B268" s="111" t="s">
        <v>255</v>
      </c>
      <c r="C268" s="13" t="s">
        <v>15</v>
      </c>
      <c r="D268" s="113">
        <v>34.58</v>
      </c>
      <c r="E268" s="113">
        <v>700</v>
      </c>
      <c r="F268" s="98">
        <f t="shared" si="312"/>
        <v>24206</v>
      </c>
      <c r="G268" s="98">
        <f t="shared" si="313"/>
        <v>29047.200000000001</v>
      </c>
      <c r="H268" s="114"/>
      <c r="I268" s="99"/>
      <c r="J268" s="99"/>
      <c r="K268" s="99">
        <f t="shared" si="310"/>
        <v>24206</v>
      </c>
      <c r="L268" s="98">
        <f t="shared" si="311"/>
        <v>29047.200000000001</v>
      </c>
    </row>
    <row r="269" spans="1:12" ht="43.5" customHeight="1" x14ac:dyDescent="0.3">
      <c r="A269" s="110"/>
      <c r="B269" s="111" t="s">
        <v>256</v>
      </c>
      <c r="C269" s="13" t="s">
        <v>15</v>
      </c>
      <c r="D269" s="113">
        <v>9.5</v>
      </c>
      <c r="E269" s="113">
        <v>1140</v>
      </c>
      <c r="F269" s="98">
        <f t="shared" si="312"/>
        <v>10830</v>
      </c>
      <c r="G269" s="98">
        <f t="shared" si="313"/>
        <v>12996</v>
      </c>
      <c r="H269" s="114"/>
      <c r="I269" s="99"/>
      <c r="J269" s="99"/>
      <c r="K269" s="99">
        <f t="shared" si="310"/>
        <v>10830</v>
      </c>
      <c r="L269" s="98">
        <f t="shared" si="311"/>
        <v>12996</v>
      </c>
    </row>
    <row r="270" spans="1:12" ht="27.75" customHeight="1" x14ac:dyDescent="0.3">
      <c r="A270" s="110"/>
      <c r="B270" s="111" t="s">
        <v>257</v>
      </c>
      <c r="C270" s="13" t="s">
        <v>15</v>
      </c>
      <c r="D270" s="113">
        <v>4.4800000000000004</v>
      </c>
      <c r="E270" s="113">
        <v>1140</v>
      </c>
      <c r="F270" s="98">
        <f t="shared" si="312"/>
        <v>5107.2</v>
      </c>
      <c r="G270" s="98">
        <f t="shared" si="313"/>
        <v>6128.64</v>
      </c>
      <c r="H270" s="114"/>
      <c r="I270" s="99"/>
      <c r="J270" s="99"/>
      <c r="K270" s="99">
        <f t="shared" si="310"/>
        <v>5107.2</v>
      </c>
      <c r="L270" s="98">
        <f t="shared" si="311"/>
        <v>6128.64</v>
      </c>
    </row>
    <row r="271" spans="1:12" ht="27.75" customHeight="1" x14ac:dyDescent="0.3">
      <c r="A271" s="164" t="s">
        <v>267</v>
      </c>
      <c r="B271" s="165"/>
      <c r="C271" s="165"/>
      <c r="D271" s="165"/>
      <c r="E271" s="165"/>
      <c r="F271" s="165"/>
      <c r="G271" s="165"/>
      <c r="H271" s="165"/>
      <c r="I271" s="165"/>
      <c r="J271" s="165"/>
      <c r="K271" s="165"/>
      <c r="L271" s="166"/>
    </row>
    <row r="272" spans="1:12" ht="27.75" customHeight="1" x14ac:dyDescent="0.3">
      <c r="A272" s="110"/>
      <c r="B272" s="111" t="s">
        <v>260</v>
      </c>
      <c r="C272" s="13" t="s">
        <v>7</v>
      </c>
      <c r="D272" s="112">
        <v>14.74</v>
      </c>
      <c r="E272" s="113">
        <v>1800</v>
      </c>
      <c r="F272" s="98">
        <f t="shared" ref="F272:F276" si="314">ROUND(E272*D272,2)</f>
        <v>26532</v>
      </c>
      <c r="G272" s="98">
        <f t="shared" ref="G272:G276" si="315">ROUND(F272*1.2,2)</f>
        <v>31838.400000000001</v>
      </c>
      <c r="H272" s="114"/>
      <c r="I272" s="99"/>
      <c r="J272" s="99"/>
      <c r="K272" s="99">
        <f t="shared" ref="K272:K276" si="316">F272+I272</f>
        <v>26532</v>
      </c>
      <c r="L272" s="98">
        <f t="shared" ref="L272:L276" si="317">G272+J272</f>
        <v>31838.400000000001</v>
      </c>
    </row>
    <row r="273" spans="1:12" ht="27.75" customHeight="1" x14ac:dyDescent="0.3">
      <c r="A273" s="110"/>
      <c r="B273" s="111" t="s">
        <v>251</v>
      </c>
      <c r="C273" s="13" t="s">
        <v>15</v>
      </c>
      <c r="D273" s="112">
        <v>9.5</v>
      </c>
      <c r="E273" s="119">
        <v>8737</v>
      </c>
      <c r="F273" s="98">
        <f t="shared" si="314"/>
        <v>83001.5</v>
      </c>
      <c r="G273" s="98">
        <f t="shared" si="315"/>
        <v>99601.8</v>
      </c>
      <c r="H273" s="114"/>
      <c r="I273" s="99"/>
      <c r="J273" s="99"/>
      <c r="K273" s="99">
        <f t="shared" si="316"/>
        <v>83001.5</v>
      </c>
      <c r="L273" s="98">
        <f t="shared" si="317"/>
        <v>99601.8</v>
      </c>
    </row>
    <row r="274" spans="1:12" ht="27.75" customHeight="1" x14ac:dyDescent="0.3">
      <c r="A274" s="110"/>
      <c r="B274" s="111" t="s">
        <v>261</v>
      </c>
      <c r="C274" s="13" t="s">
        <v>7</v>
      </c>
      <c r="D274" s="112">
        <v>10</v>
      </c>
      <c r="E274" s="113">
        <v>1630</v>
      </c>
      <c r="F274" s="98">
        <f t="shared" si="314"/>
        <v>16300</v>
      </c>
      <c r="G274" s="98">
        <f t="shared" si="315"/>
        <v>19560</v>
      </c>
      <c r="H274" s="114"/>
      <c r="I274" s="99"/>
      <c r="J274" s="99"/>
      <c r="K274" s="99">
        <f t="shared" si="316"/>
        <v>16300</v>
      </c>
      <c r="L274" s="98">
        <f t="shared" si="317"/>
        <v>19560</v>
      </c>
    </row>
    <row r="275" spans="1:12" ht="27.75" customHeight="1" x14ac:dyDescent="0.3">
      <c r="A275" s="120"/>
      <c r="B275" s="89" t="s">
        <v>245</v>
      </c>
      <c r="C275" s="13" t="s">
        <v>8</v>
      </c>
      <c r="D275" s="121">
        <v>100</v>
      </c>
      <c r="E275" s="113">
        <v>101.5</v>
      </c>
      <c r="F275" s="98">
        <f t="shared" si="314"/>
        <v>10150</v>
      </c>
      <c r="G275" s="98">
        <f t="shared" si="315"/>
        <v>12180</v>
      </c>
      <c r="H275" s="114"/>
      <c r="I275" s="99"/>
      <c r="J275" s="99"/>
      <c r="K275" s="99">
        <f t="shared" si="316"/>
        <v>10150</v>
      </c>
      <c r="L275" s="98">
        <f t="shared" si="317"/>
        <v>12180</v>
      </c>
    </row>
    <row r="276" spans="1:12" ht="27.75" customHeight="1" x14ac:dyDescent="0.3">
      <c r="A276" s="110"/>
      <c r="B276" s="111" t="s">
        <v>249</v>
      </c>
      <c r="C276" s="13" t="s">
        <v>7</v>
      </c>
      <c r="D276" s="112">
        <v>10</v>
      </c>
      <c r="E276" s="113">
        <v>2573.7399999999998</v>
      </c>
      <c r="F276" s="98">
        <f t="shared" si="314"/>
        <v>25737.4</v>
      </c>
      <c r="G276" s="98">
        <f t="shared" si="315"/>
        <v>30884.880000000001</v>
      </c>
      <c r="H276" s="114"/>
      <c r="I276" s="99"/>
      <c r="J276" s="99"/>
      <c r="K276" s="99">
        <f t="shared" si="316"/>
        <v>25737.4</v>
      </c>
      <c r="L276" s="98">
        <f t="shared" si="317"/>
        <v>30884.880000000001</v>
      </c>
    </row>
    <row r="277" spans="1:12" ht="27.75" customHeight="1" x14ac:dyDescent="0.3">
      <c r="A277" s="115"/>
      <c r="B277" s="117" t="s">
        <v>247</v>
      </c>
      <c r="C277" s="86" t="s">
        <v>7</v>
      </c>
      <c r="D277" s="118">
        <v>12.6</v>
      </c>
      <c r="E277" s="102"/>
      <c r="F277" s="101"/>
      <c r="G277" s="101"/>
      <c r="H277" s="101">
        <v>4800</v>
      </c>
      <c r="I277" s="102">
        <f t="shared" ref="I277" si="318">ROUND(H277*D277,2)</f>
        <v>60480</v>
      </c>
      <c r="J277" s="102">
        <f t="shared" ref="J277" si="319">ROUND(I277*1.2,2)</f>
        <v>72576</v>
      </c>
      <c r="K277" s="101">
        <f t="shared" ref="K277:K298" si="320">F277+I277</f>
        <v>60480</v>
      </c>
      <c r="L277" s="101">
        <f t="shared" ref="L277:L298" si="321">G277+J277</f>
        <v>72576</v>
      </c>
    </row>
    <row r="278" spans="1:12" ht="27.75" customHeight="1" x14ac:dyDescent="0.3">
      <c r="A278" s="120"/>
      <c r="B278" s="111" t="s">
        <v>291</v>
      </c>
      <c r="C278" s="13" t="s">
        <v>10</v>
      </c>
      <c r="D278" s="131">
        <v>55</v>
      </c>
      <c r="E278" s="113">
        <v>2952.96</v>
      </c>
      <c r="F278" s="98">
        <f t="shared" ref="F278" si="322">ROUND(E278*D278,2)</f>
        <v>162412.79999999999</v>
      </c>
      <c r="G278" s="98">
        <f t="shared" ref="G278" si="323">ROUND(F278*1.2,2)</f>
        <v>194895.35999999999</v>
      </c>
      <c r="H278" s="114"/>
      <c r="I278" s="99"/>
      <c r="J278" s="99"/>
      <c r="K278" s="99">
        <f t="shared" si="320"/>
        <v>162412.79999999999</v>
      </c>
      <c r="L278" s="98">
        <f t="shared" si="321"/>
        <v>194895.35999999999</v>
      </c>
    </row>
    <row r="279" spans="1:12" ht="27.75" customHeight="1" x14ac:dyDescent="0.3">
      <c r="A279" s="115"/>
      <c r="B279" s="117" t="s">
        <v>294</v>
      </c>
      <c r="C279" s="176" t="s">
        <v>283</v>
      </c>
      <c r="D279" s="177">
        <v>1</v>
      </c>
      <c r="E279" s="102"/>
      <c r="F279" s="101"/>
      <c r="G279" s="101"/>
      <c r="H279" s="101">
        <v>420000</v>
      </c>
      <c r="I279" s="102">
        <f t="shared" ref="I279:I295" si="324">ROUND(H279*D279,2)</f>
        <v>420000</v>
      </c>
      <c r="J279" s="102">
        <f t="shared" ref="J279:J295" si="325">ROUND(I279*1.2,2)</f>
        <v>504000</v>
      </c>
      <c r="K279" s="101">
        <f t="shared" si="320"/>
        <v>420000</v>
      </c>
      <c r="L279" s="101">
        <f t="shared" si="321"/>
        <v>504000</v>
      </c>
    </row>
    <row r="280" spans="1:12" ht="27.75" customHeight="1" x14ac:dyDescent="0.3">
      <c r="A280" s="120"/>
      <c r="B280" s="107" t="s">
        <v>295</v>
      </c>
      <c r="C280" s="13" t="s">
        <v>15</v>
      </c>
      <c r="D280" s="132">
        <v>46</v>
      </c>
      <c r="E280" s="113">
        <v>5800</v>
      </c>
      <c r="F280" s="98">
        <f t="shared" ref="F280:F282" si="326">ROUND(E280*D280,2)</f>
        <v>266800</v>
      </c>
      <c r="G280" s="98">
        <f t="shared" ref="G280:G282" si="327">ROUND(F280*1.2,2)</f>
        <v>320160</v>
      </c>
      <c r="H280" s="114"/>
      <c r="I280" s="99"/>
      <c r="J280" s="99"/>
      <c r="K280" s="99">
        <f t="shared" si="320"/>
        <v>266800</v>
      </c>
      <c r="L280" s="98">
        <f t="shared" si="321"/>
        <v>320160</v>
      </c>
    </row>
    <row r="281" spans="1:12" ht="27.75" customHeight="1" x14ac:dyDescent="0.3">
      <c r="A281" s="115"/>
      <c r="B281" s="87" t="s">
        <v>288</v>
      </c>
      <c r="C281" s="86" t="s">
        <v>283</v>
      </c>
      <c r="D281" s="116">
        <v>1</v>
      </c>
      <c r="E281" s="102"/>
      <c r="F281" s="101"/>
      <c r="G281" s="101"/>
      <c r="H281" s="101">
        <v>2730000</v>
      </c>
      <c r="I281" s="102">
        <f t="shared" ref="I281" si="328">ROUND(H281*D281,2)</f>
        <v>2730000</v>
      </c>
      <c r="J281" s="102">
        <f t="shared" ref="J281" si="329">ROUND(I281*1.2,2)</f>
        <v>3276000</v>
      </c>
      <c r="K281" s="101">
        <f t="shared" si="320"/>
        <v>2730000</v>
      </c>
      <c r="L281" s="101">
        <f t="shared" si="321"/>
        <v>3276000</v>
      </c>
    </row>
    <row r="282" spans="1:12" ht="27.75" customHeight="1" x14ac:dyDescent="0.3">
      <c r="A282" s="120"/>
      <c r="B282" s="125" t="s">
        <v>277</v>
      </c>
      <c r="C282" s="13" t="s">
        <v>10</v>
      </c>
      <c r="D282" s="126">
        <v>2</v>
      </c>
      <c r="E282" s="127">
        <v>2510.0160000000001</v>
      </c>
      <c r="F282" s="98">
        <f t="shared" si="326"/>
        <v>5020.03</v>
      </c>
      <c r="G282" s="98">
        <f t="shared" si="327"/>
        <v>6024.04</v>
      </c>
      <c r="H282" s="114"/>
      <c r="I282" s="99"/>
      <c r="J282" s="99"/>
      <c r="K282" s="99">
        <f t="shared" si="320"/>
        <v>5020.03</v>
      </c>
      <c r="L282" s="98">
        <f t="shared" si="321"/>
        <v>6024.04</v>
      </c>
    </row>
    <row r="283" spans="1:12" ht="27.75" customHeight="1" x14ac:dyDescent="0.3">
      <c r="A283" s="115"/>
      <c r="B283" s="128" t="s">
        <v>276</v>
      </c>
      <c r="C283" s="86" t="s">
        <v>10</v>
      </c>
      <c r="D283" s="129">
        <v>2</v>
      </c>
      <c r="E283" s="105"/>
      <c r="F283" s="105"/>
      <c r="G283" s="105"/>
      <c r="H283" s="101">
        <v>26400</v>
      </c>
      <c r="I283" s="105">
        <f>ROUND(H283*D283,2)</f>
        <v>52800</v>
      </c>
      <c r="J283" s="105">
        <f>ROUND(I283*1.2,2)</f>
        <v>63360</v>
      </c>
      <c r="K283" s="105">
        <f>F283+I283</f>
        <v>52800</v>
      </c>
      <c r="L283" s="106">
        <f>G283+J283</f>
        <v>63360</v>
      </c>
    </row>
    <row r="284" spans="1:12" ht="27.75" customHeight="1" x14ac:dyDescent="0.3">
      <c r="A284" s="120"/>
      <c r="B284" s="89" t="s">
        <v>125</v>
      </c>
      <c r="C284" s="13" t="s">
        <v>10</v>
      </c>
      <c r="D284" s="132">
        <v>1</v>
      </c>
      <c r="E284" s="113">
        <v>12480</v>
      </c>
      <c r="F284" s="98">
        <f t="shared" ref="F284" si="330">ROUND(E284*D284,2)</f>
        <v>12480</v>
      </c>
      <c r="G284" s="98">
        <f t="shared" ref="G284" si="331">ROUND(F284*1.2,2)</f>
        <v>14976</v>
      </c>
      <c r="H284" s="114"/>
      <c r="I284" s="99"/>
      <c r="J284" s="99"/>
      <c r="K284" s="99">
        <f t="shared" ref="K284" si="332">F284+I284</f>
        <v>12480</v>
      </c>
      <c r="L284" s="98">
        <f t="shared" ref="L284" si="333">G284+J284</f>
        <v>14976</v>
      </c>
    </row>
    <row r="285" spans="1:12" ht="27.75" customHeight="1" x14ac:dyDescent="0.3">
      <c r="A285" s="115"/>
      <c r="B285" s="87" t="s">
        <v>126</v>
      </c>
      <c r="C285" s="86" t="s">
        <v>10</v>
      </c>
      <c r="D285" s="116">
        <v>1</v>
      </c>
      <c r="E285" s="102"/>
      <c r="F285" s="102"/>
      <c r="G285" s="102"/>
      <c r="H285" s="101">
        <v>112000</v>
      </c>
      <c r="I285" s="102">
        <f t="shared" si="324"/>
        <v>112000</v>
      </c>
      <c r="J285" s="102">
        <f t="shared" si="325"/>
        <v>134400</v>
      </c>
      <c r="K285" s="101">
        <f t="shared" si="320"/>
        <v>112000</v>
      </c>
      <c r="L285" s="101">
        <f t="shared" si="321"/>
        <v>134400</v>
      </c>
    </row>
    <row r="286" spans="1:12" ht="27.75" customHeight="1" x14ac:dyDescent="0.3">
      <c r="A286" s="115"/>
      <c r="B286" s="87" t="s">
        <v>233</v>
      </c>
      <c r="C286" s="86" t="s">
        <v>149</v>
      </c>
      <c r="D286" s="116">
        <v>1</v>
      </c>
      <c r="E286" s="102"/>
      <c r="F286" s="102"/>
      <c r="G286" s="102"/>
      <c r="H286" s="101">
        <v>0</v>
      </c>
      <c r="I286" s="102">
        <f t="shared" si="324"/>
        <v>0</v>
      </c>
      <c r="J286" s="102">
        <f t="shared" si="325"/>
        <v>0</v>
      </c>
      <c r="K286" s="101">
        <f t="shared" si="320"/>
        <v>0</v>
      </c>
      <c r="L286" s="101">
        <f t="shared" si="321"/>
        <v>0</v>
      </c>
    </row>
    <row r="287" spans="1:12" ht="27.75" customHeight="1" x14ac:dyDescent="0.3">
      <c r="A287" s="115"/>
      <c r="B287" s="87" t="s">
        <v>235</v>
      </c>
      <c r="C287" s="86" t="s">
        <v>10</v>
      </c>
      <c r="D287" s="116">
        <v>1</v>
      </c>
      <c r="E287" s="102"/>
      <c r="F287" s="102"/>
      <c r="G287" s="102"/>
      <c r="H287" s="101">
        <v>0</v>
      </c>
      <c r="I287" s="102">
        <f t="shared" si="324"/>
        <v>0</v>
      </c>
      <c r="J287" s="102">
        <f t="shared" si="325"/>
        <v>0</v>
      </c>
      <c r="K287" s="101">
        <f t="shared" si="320"/>
        <v>0</v>
      </c>
      <c r="L287" s="101">
        <f t="shared" si="321"/>
        <v>0</v>
      </c>
    </row>
    <row r="288" spans="1:12" ht="27.75" customHeight="1" x14ac:dyDescent="0.3">
      <c r="A288" s="115"/>
      <c r="B288" s="87" t="s">
        <v>241</v>
      </c>
      <c r="C288" s="86" t="s">
        <v>238</v>
      </c>
      <c r="D288" s="116">
        <v>4</v>
      </c>
      <c r="E288" s="102"/>
      <c r="F288" s="102"/>
      <c r="G288" s="102"/>
      <c r="H288" s="102">
        <v>235.65</v>
      </c>
      <c r="I288" s="102">
        <f t="shared" si="324"/>
        <v>942.6</v>
      </c>
      <c r="J288" s="102">
        <f t="shared" si="325"/>
        <v>1131.1199999999999</v>
      </c>
      <c r="K288" s="101">
        <f t="shared" si="320"/>
        <v>942.6</v>
      </c>
      <c r="L288" s="101">
        <f t="shared" si="321"/>
        <v>1131.1199999999999</v>
      </c>
    </row>
    <row r="289" spans="1:12" ht="27.75" customHeight="1" x14ac:dyDescent="0.3">
      <c r="A289" s="115"/>
      <c r="B289" s="87" t="s">
        <v>239</v>
      </c>
      <c r="C289" s="86" t="s">
        <v>234</v>
      </c>
      <c r="D289" s="116">
        <v>0.76</v>
      </c>
      <c r="E289" s="102"/>
      <c r="F289" s="102"/>
      <c r="G289" s="102"/>
      <c r="H289" s="102">
        <v>367.42500000000001</v>
      </c>
      <c r="I289" s="102">
        <f t="shared" si="324"/>
        <v>279.24</v>
      </c>
      <c r="J289" s="102">
        <f t="shared" si="325"/>
        <v>335.09</v>
      </c>
      <c r="K289" s="101">
        <f t="shared" si="320"/>
        <v>279.24</v>
      </c>
      <c r="L289" s="101">
        <f t="shared" si="321"/>
        <v>335.09</v>
      </c>
    </row>
    <row r="290" spans="1:12" ht="27.75" customHeight="1" x14ac:dyDescent="0.3">
      <c r="A290" s="115"/>
      <c r="B290" s="87" t="s">
        <v>240</v>
      </c>
      <c r="C290" s="86" t="s">
        <v>234</v>
      </c>
      <c r="D290" s="116">
        <v>0.76</v>
      </c>
      <c r="E290" s="102"/>
      <c r="F290" s="102"/>
      <c r="G290" s="102"/>
      <c r="H290" s="102">
        <v>335.875</v>
      </c>
      <c r="I290" s="102">
        <f t="shared" si="324"/>
        <v>255.27</v>
      </c>
      <c r="J290" s="102">
        <f t="shared" si="325"/>
        <v>306.32</v>
      </c>
      <c r="K290" s="101">
        <f t="shared" si="320"/>
        <v>255.27</v>
      </c>
      <c r="L290" s="101">
        <f t="shared" si="321"/>
        <v>306.32</v>
      </c>
    </row>
    <row r="291" spans="1:12" ht="27.75" customHeight="1" x14ac:dyDescent="0.3">
      <c r="A291" s="120"/>
      <c r="B291" s="89" t="s">
        <v>290</v>
      </c>
      <c r="C291" s="133" t="s">
        <v>10</v>
      </c>
      <c r="D291" s="121">
        <v>10</v>
      </c>
      <c r="E291" s="113">
        <v>1120</v>
      </c>
      <c r="F291" s="98">
        <f t="shared" ref="F291" si="334">ROUND(E291*D291,2)</f>
        <v>11200</v>
      </c>
      <c r="G291" s="98">
        <f t="shared" ref="G291" si="335">ROUND(F291*1.2,2)</f>
        <v>13440</v>
      </c>
      <c r="H291" s="114"/>
      <c r="I291" s="99"/>
      <c r="J291" s="99"/>
      <c r="K291" s="99">
        <f t="shared" si="320"/>
        <v>11200</v>
      </c>
      <c r="L291" s="98">
        <f t="shared" si="321"/>
        <v>13440</v>
      </c>
    </row>
    <row r="292" spans="1:12" ht="27.75" customHeight="1" x14ac:dyDescent="0.3">
      <c r="A292" s="120"/>
      <c r="B292" s="89" t="s">
        <v>237</v>
      </c>
      <c r="C292" s="13" t="s">
        <v>24</v>
      </c>
      <c r="D292" s="121">
        <v>12</v>
      </c>
      <c r="E292" s="113">
        <v>1324</v>
      </c>
      <c r="F292" s="98">
        <f t="shared" ref="F292" si="336">ROUND(E292*D292,2)</f>
        <v>15888</v>
      </c>
      <c r="G292" s="98">
        <f t="shared" ref="G292" si="337">ROUND(F292*1.2,2)</f>
        <v>19065.599999999999</v>
      </c>
      <c r="H292" s="114"/>
      <c r="I292" s="99"/>
      <c r="J292" s="99"/>
      <c r="K292" s="99">
        <f t="shared" si="320"/>
        <v>15888</v>
      </c>
      <c r="L292" s="98">
        <f t="shared" si="321"/>
        <v>19065.599999999999</v>
      </c>
    </row>
    <row r="293" spans="1:12" ht="27.75" customHeight="1" x14ac:dyDescent="0.3">
      <c r="A293" s="115"/>
      <c r="B293" s="117" t="s">
        <v>259</v>
      </c>
      <c r="C293" s="86" t="s">
        <v>149</v>
      </c>
      <c r="D293" s="118">
        <v>12</v>
      </c>
      <c r="E293" s="102"/>
      <c r="F293" s="101"/>
      <c r="G293" s="101"/>
      <c r="H293" s="101">
        <v>9650</v>
      </c>
      <c r="I293" s="102">
        <f t="shared" si="324"/>
        <v>115800</v>
      </c>
      <c r="J293" s="102">
        <f t="shared" si="325"/>
        <v>138960</v>
      </c>
      <c r="K293" s="101">
        <f t="shared" si="320"/>
        <v>115800</v>
      </c>
      <c r="L293" s="101">
        <f t="shared" si="321"/>
        <v>138960</v>
      </c>
    </row>
    <row r="294" spans="1:12" ht="27.75" customHeight="1" x14ac:dyDescent="0.3">
      <c r="A294" s="115"/>
      <c r="B294" s="117" t="s">
        <v>289</v>
      </c>
      <c r="C294" s="86" t="s">
        <v>149</v>
      </c>
      <c r="D294" s="118">
        <v>12</v>
      </c>
      <c r="E294" s="102"/>
      <c r="F294" s="101"/>
      <c r="G294" s="101"/>
      <c r="H294" s="101">
        <v>16500</v>
      </c>
      <c r="I294" s="102">
        <f t="shared" si="324"/>
        <v>198000</v>
      </c>
      <c r="J294" s="102">
        <f t="shared" si="325"/>
        <v>237600</v>
      </c>
      <c r="K294" s="101">
        <f t="shared" si="320"/>
        <v>198000</v>
      </c>
      <c r="L294" s="101">
        <f t="shared" si="321"/>
        <v>237600</v>
      </c>
    </row>
    <row r="295" spans="1:12" ht="27.75" customHeight="1" x14ac:dyDescent="0.3">
      <c r="A295" s="115"/>
      <c r="B295" s="117" t="s">
        <v>236</v>
      </c>
      <c r="C295" s="86" t="s">
        <v>10</v>
      </c>
      <c r="D295" s="118">
        <v>24</v>
      </c>
      <c r="E295" s="102"/>
      <c r="F295" s="101"/>
      <c r="G295" s="101"/>
      <c r="H295" s="101">
        <v>228</v>
      </c>
      <c r="I295" s="102">
        <f t="shared" si="324"/>
        <v>5472</v>
      </c>
      <c r="J295" s="102">
        <f t="shared" si="325"/>
        <v>6566.4</v>
      </c>
      <c r="K295" s="101">
        <f t="shared" si="320"/>
        <v>5472</v>
      </c>
      <c r="L295" s="101">
        <f t="shared" si="321"/>
        <v>6566.4</v>
      </c>
    </row>
    <row r="296" spans="1:12" ht="27.75" customHeight="1" x14ac:dyDescent="0.3">
      <c r="A296" s="110"/>
      <c r="B296" s="111" t="s">
        <v>279</v>
      </c>
      <c r="C296" s="13" t="s">
        <v>7</v>
      </c>
      <c r="D296" s="112">
        <v>9.4</v>
      </c>
      <c r="E296" s="113">
        <v>2416.5</v>
      </c>
      <c r="F296" s="98">
        <f t="shared" ref="F296" si="338">ROUND(E296*D296,2)</f>
        <v>22715.1</v>
      </c>
      <c r="G296" s="98">
        <f t="shared" ref="G296" si="339">ROUND(F296*1.2,2)</f>
        <v>27258.12</v>
      </c>
      <c r="H296" s="114"/>
      <c r="I296" s="99"/>
      <c r="J296" s="99"/>
      <c r="K296" s="99">
        <f t="shared" si="320"/>
        <v>22715.1</v>
      </c>
      <c r="L296" s="98">
        <f t="shared" si="321"/>
        <v>27258.12</v>
      </c>
    </row>
    <row r="297" spans="1:12" ht="27.75" customHeight="1" x14ac:dyDescent="0.3">
      <c r="A297" s="115"/>
      <c r="B297" s="87" t="s">
        <v>274</v>
      </c>
      <c r="C297" s="86" t="s">
        <v>7</v>
      </c>
      <c r="D297" s="116">
        <v>11.844000000000001</v>
      </c>
      <c r="E297" s="102"/>
      <c r="F297" s="102"/>
      <c r="G297" s="102"/>
      <c r="H297" s="101">
        <v>4800</v>
      </c>
      <c r="I297" s="102">
        <f t="shared" ref="I297" si="340">ROUND(H297*D297,2)</f>
        <v>56851.199999999997</v>
      </c>
      <c r="J297" s="102">
        <f t="shared" ref="J297" si="341">ROUND(I297*1.2,2)</f>
        <v>68221.440000000002</v>
      </c>
      <c r="K297" s="101">
        <f t="shared" si="320"/>
        <v>56851.199999999997</v>
      </c>
      <c r="L297" s="101">
        <f t="shared" si="321"/>
        <v>68221.440000000002</v>
      </c>
    </row>
    <row r="298" spans="1:12" ht="27.75" customHeight="1" x14ac:dyDescent="0.3">
      <c r="A298" s="130"/>
      <c r="B298" s="111" t="s">
        <v>280</v>
      </c>
      <c r="C298" s="13" t="s">
        <v>7</v>
      </c>
      <c r="D298" s="131">
        <v>0.94</v>
      </c>
      <c r="E298" s="113">
        <v>2102.355</v>
      </c>
      <c r="F298" s="98">
        <f t="shared" ref="F298" si="342">ROUND(E298*D298,2)</f>
        <v>1976.21</v>
      </c>
      <c r="G298" s="98">
        <f t="shared" ref="G298" si="343">ROUND(F298*1.2,2)</f>
        <v>2371.4499999999998</v>
      </c>
      <c r="H298" s="114"/>
      <c r="I298" s="99"/>
      <c r="J298" s="99"/>
      <c r="K298" s="99">
        <f t="shared" si="320"/>
        <v>1976.21</v>
      </c>
      <c r="L298" s="98">
        <f t="shared" si="321"/>
        <v>2371.4499999999998</v>
      </c>
    </row>
    <row r="299" spans="1:12" ht="27.75" customHeight="1" x14ac:dyDescent="0.3">
      <c r="A299" s="115"/>
      <c r="B299" s="117" t="s">
        <v>274</v>
      </c>
      <c r="C299" s="86" t="s">
        <v>7</v>
      </c>
      <c r="D299" s="118">
        <v>1.1843999999999999</v>
      </c>
      <c r="E299" s="102"/>
      <c r="F299" s="101"/>
      <c r="G299" s="101"/>
      <c r="H299" s="101">
        <v>4800</v>
      </c>
      <c r="I299" s="102">
        <f t="shared" ref="I299" si="344">ROUND(H299*D299,2)</f>
        <v>5685.12</v>
      </c>
      <c r="J299" s="102">
        <f t="shared" ref="J299" si="345">ROUND(I299*1.2,2)</f>
        <v>6822.14</v>
      </c>
      <c r="K299" s="101">
        <f t="shared" ref="K299:K303" si="346">F299+I299</f>
        <v>5685.12</v>
      </c>
      <c r="L299" s="101">
        <f t="shared" ref="L299:L303" si="347">G299+J299</f>
        <v>6822.14</v>
      </c>
    </row>
    <row r="300" spans="1:12" ht="27.75" customHeight="1" x14ac:dyDescent="0.3">
      <c r="A300" s="110"/>
      <c r="B300" s="111" t="s">
        <v>281</v>
      </c>
      <c r="C300" s="13" t="s">
        <v>9</v>
      </c>
      <c r="D300" s="112">
        <v>23</v>
      </c>
      <c r="E300" s="113">
        <v>1181.625</v>
      </c>
      <c r="F300" s="98">
        <f t="shared" ref="F300:F303" si="348">ROUND(E300*D300,2)</f>
        <v>27177.38</v>
      </c>
      <c r="G300" s="98">
        <f t="shared" ref="G300:G303" si="349">ROUND(F300*1.2,2)</f>
        <v>32612.86</v>
      </c>
      <c r="H300" s="114"/>
      <c r="I300" s="99"/>
      <c r="J300" s="99"/>
      <c r="K300" s="99">
        <f t="shared" si="346"/>
        <v>27177.38</v>
      </c>
      <c r="L300" s="98">
        <f t="shared" si="347"/>
        <v>32612.86</v>
      </c>
    </row>
    <row r="301" spans="1:12" ht="27.75" customHeight="1" x14ac:dyDescent="0.3">
      <c r="A301" s="110"/>
      <c r="B301" s="111" t="s">
        <v>255</v>
      </c>
      <c r="C301" s="13" t="s">
        <v>15</v>
      </c>
      <c r="D301" s="113">
        <v>34.58</v>
      </c>
      <c r="E301" s="113">
        <v>700</v>
      </c>
      <c r="F301" s="98">
        <f t="shared" si="348"/>
        <v>24206</v>
      </c>
      <c r="G301" s="98">
        <f t="shared" si="349"/>
        <v>29047.200000000001</v>
      </c>
      <c r="H301" s="114"/>
      <c r="I301" s="99"/>
      <c r="J301" s="99"/>
      <c r="K301" s="99">
        <f t="shared" si="346"/>
        <v>24206</v>
      </c>
      <c r="L301" s="98">
        <f t="shared" si="347"/>
        <v>29047.200000000001</v>
      </c>
    </row>
    <row r="302" spans="1:12" ht="42" customHeight="1" x14ac:dyDescent="0.3">
      <c r="A302" s="110"/>
      <c r="B302" s="111" t="s">
        <v>256</v>
      </c>
      <c r="C302" s="13" t="s">
        <v>15</v>
      </c>
      <c r="D302" s="113">
        <v>9.5</v>
      </c>
      <c r="E302" s="113">
        <v>1140</v>
      </c>
      <c r="F302" s="98">
        <f t="shared" si="348"/>
        <v>10830</v>
      </c>
      <c r="G302" s="98">
        <f t="shared" si="349"/>
        <v>12996</v>
      </c>
      <c r="H302" s="114"/>
      <c r="I302" s="99"/>
      <c r="J302" s="99"/>
      <c r="K302" s="99">
        <f t="shared" si="346"/>
        <v>10830</v>
      </c>
      <c r="L302" s="98">
        <f t="shared" si="347"/>
        <v>12996</v>
      </c>
    </row>
    <row r="303" spans="1:12" ht="27.75" customHeight="1" x14ac:dyDescent="0.3">
      <c r="A303" s="110"/>
      <c r="B303" s="111" t="s">
        <v>257</v>
      </c>
      <c r="C303" s="13" t="s">
        <v>15</v>
      </c>
      <c r="D303" s="113">
        <v>4.4800000000000004</v>
      </c>
      <c r="E303" s="113">
        <v>1140</v>
      </c>
      <c r="F303" s="98">
        <f t="shared" si="348"/>
        <v>5107.2</v>
      </c>
      <c r="G303" s="98">
        <f t="shared" si="349"/>
        <v>6128.64</v>
      </c>
      <c r="H303" s="114"/>
      <c r="I303" s="99"/>
      <c r="J303" s="99"/>
      <c r="K303" s="99">
        <f t="shared" si="346"/>
        <v>5107.2</v>
      </c>
      <c r="L303" s="98">
        <f t="shared" si="347"/>
        <v>6128.64</v>
      </c>
    </row>
    <row r="304" spans="1:12" ht="27.75" customHeight="1" x14ac:dyDescent="0.3">
      <c r="A304" s="164" t="s">
        <v>268</v>
      </c>
      <c r="B304" s="165"/>
      <c r="C304" s="165"/>
      <c r="D304" s="165"/>
      <c r="E304" s="165"/>
      <c r="F304" s="165"/>
      <c r="G304" s="165"/>
      <c r="H304" s="165"/>
      <c r="I304" s="165"/>
      <c r="J304" s="165"/>
      <c r="K304" s="165"/>
      <c r="L304" s="166"/>
    </row>
    <row r="305" spans="1:12" ht="27.75" customHeight="1" x14ac:dyDescent="0.3">
      <c r="A305" s="110"/>
      <c r="B305" s="111" t="s">
        <v>260</v>
      </c>
      <c r="C305" s="13" t="s">
        <v>7</v>
      </c>
      <c r="D305" s="112">
        <v>14.74</v>
      </c>
      <c r="E305" s="113">
        <v>1800</v>
      </c>
      <c r="F305" s="98">
        <f t="shared" ref="F305:F309" si="350">ROUND(E305*D305,2)</f>
        <v>26532</v>
      </c>
      <c r="G305" s="98">
        <f t="shared" ref="G305:G309" si="351">ROUND(F305*1.2,2)</f>
        <v>31838.400000000001</v>
      </c>
      <c r="H305" s="114"/>
      <c r="I305" s="99"/>
      <c r="J305" s="99"/>
      <c r="K305" s="99">
        <f t="shared" ref="K305:K309" si="352">F305+I305</f>
        <v>26532</v>
      </c>
      <c r="L305" s="98">
        <f t="shared" ref="L305:L309" si="353">G305+J305</f>
        <v>31838.400000000001</v>
      </c>
    </row>
    <row r="306" spans="1:12" ht="27.75" customHeight="1" x14ac:dyDescent="0.3">
      <c r="A306" s="110"/>
      <c r="B306" s="111" t="s">
        <v>251</v>
      </c>
      <c r="C306" s="13" t="s">
        <v>15</v>
      </c>
      <c r="D306" s="112">
        <v>9.5</v>
      </c>
      <c r="E306" s="119">
        <v>8737</v>
      </c>
      <c r="F306" s="98">
        <f t="shared" si="350"/>
        <v>83001.5</v>
      </c>
      <c r="G306" s="98">
        <f t="shared" si="351"/>
        <v>99601.8</v>
      </c>
      <c r="H306" s="114"/>
      <c r="I306" s="99"/>
      <c r="J306" s="99"/>
      <c r="K306" s="99">
        <f t="shared" si="352"/>
        <v>83001.5</v>
      </c>
      <c r="L306" s="98">
        <f t="shared" si="353"/>
        <v>99601.8</v>
      </c>
    </row>
    <row r="307" spans="1:12" ht="27.75" customHeight="1" x14ac:dyDescent="0.3">
      <c r="A307" s="110"/>
      <c r="B307" s="111" t="s">
        <v>261</v>
      </c>
      <c r="C307" s="13" t="s">
        <v>7</v>
      </c>
      <c r="D307" s="112">
        <v>10</v>
      </c>
      <c r="E307" s="113">
        <v>1630</v>
      </c>
      <c r="F307" s="98">
        <f t="shared" si="350"/>
        <v>16300</v>
      </c>
      <c r="G307" s="98">
        <f t="shared" si="351"/>
        <v>19560</v>
      </c>
      <c r="H307" s="114"/>
      <c r="I307" s="99"/>
      <c r="J307" s="99"/>
      <c r="K307" s="99">
        <f t="shared" si="352"/>
        <v>16300</v>
      </c>
      <c r="L307" s="98">
        <f t="shared" si="353"/>
        <v>19560</v>
      </c>
    </row>
    <row r="308" spans="1:12" ht="27.75" customHeight="1" x14ac:dyDescent="0.3">
      <c r="A308" s="120"/>
      <c r="B308" s="89" t="s">
        <v>245</v>
      </c>
      <c r="C308" s="13" t="s">
        <v>8</v>
      </c>
      <c r="D308" s="121">
        <v>100</v>
      </c>
      <c r="E308" s="113">
        <v>101.5</v>
      </c>
      <c r="F308" s="98">
        <f t="shared" si="350"/>
        <v>10150</v>
      </c>
      <c r="G308" s="98">
        <f t="shared" si="351"/>
        <v>12180</v>
      </c>
      <c r="H308" s="114"/>
      <c r="I308" s="99"/>
      <c r="J308" s="99"/>
      <c r="K308" s="99">
        <f t="shared" si="352"/>
        <v>10150</v>
      </c>
      <c r="L308" s="98">
        <f t="shared" si="353"/>
        <v>12180</v>
      </c>
    </row>
    <row r="309" spans="1:12" ht="27.75" customHeight="1" x14ac:dyDescent="0.3">
      <c r="A309" s="110"/>
      <c r="B309" s="111" t="s">
        <v>249</v>
      </c>
      <c r="C309" s="13" t="s">
        <v>7</v>
      </c>
      <c r="D309" s="112">
        <v>10</v>
      </c>
      <c r="E309" s="113">
        <v>2573.7399999999998</v>
      </c>
      <c r="F309" s="98">
        <f t="shared" si="350"/>
        <v>25737.4</v>
      </c>
      <c r="G309" s="98">
        <f t="shared" si="351"/>
        <v>30884.880000000001</v>
      </c>
      <c r="H309" s="114"/>
      <c r="I309" s="99"/>
      <c r="J309" s="99"/>
      <c r="K309" s="99">
        <f t="shared" si="352"/>
        <v>25737.4</v>
      </c>
      <c r="L309" s="98">
        <f t="shared" si="353"/>
        <v>30884.880000000001</v>
      </c>
    </row>
    <row r="310" spans="1:12" ht="27.75" customHeight="1" x14ac:dyDescent="0.3">
      <c r="A310" s="115"/>
      <c r="B310" s="117" t="s">
        <v>247</v>
      </c>
      <c r="C310" s="86" t="s">
        <v>7</v>
      </c>
      <c r="D310" s="118">
        <v>12.6</v>
      </c>
      <c r="E310" s="102"/>
      <c r="F310" s="101"/>
      <c r="G310" s="101"/>
      <c r="H310" s="101">
        <v>4800</v>
      </c>
      <c r="I310" s="102">
        <f t="shared" ref="I310" si="354">ROUND(H310*D310,2)</f>
        <v>60480</v>
      </c>
      <c r="J310" s="102">
        <f t="shared" ref="J310" si="355">ROUND(I310*1.2,2)</f>
        <v>72576</v>
      </c>
      <c r="K310" s="101">
        <f t="shared" ref="K310:K331" si="356">F310+I310</f>
        <v>60480</v>
      </c>
      <c r="L310" s="101">
        <f t="shared" ref="L310:L331" si="357">G310+J310</f>
        <v>72576</v>
      </c>
    </row>
    <row r="311" spans="1:12" ht="27.75" customHeight="1" x14ac:dyDescent="0.3">
      <c r="A311" s="120"/>
      <c r="B311" s="111" t="s">
        <v>291</v>
      </c>
      <c r="C311" s="13" t="s">
        <v>10</v>
      </c>
      <c r="D311" s="131">
        <v>55</v>
      </c>
      <c r="E311" s="113">
        <v>2952.96</v>
      </c>
      <c r="F311" s="98">
        <f t="shared" ref="F311" si="358">ROUND(E311*D311,2)</f>
        <v>162412.79999999999</v>
      </c>
      <c r="G311" s="98">
        <f t="shared" ref="G311" si="359">ROUND(F311*1.2,2)</f>
        <v>194895.35999999999</v>
      </c>
      <c r="H311" s="114"/>
      <c r="I311" s="99"/>
      <c r="J311" s="99"/>
      <c r="K311" s="99">
        <f t="shared" si="356"/>
        <v>162412.79999999999</v>
      </c>
      <c r="L311" s="98">
        <f t="shared" si="357"/>
        <v>194895.35999999999</v>
      </c>
    </row>
    <row r="312" spans="1:12" ht="27.75" customHeight="1" x14ac:dyDescent="0.3">
      <c r="A312" s="115"/>
      <c r="B312" s="117" t="s">
        <v>292</v>
      </c>
      <c r="C312" s="176" t="s">
        <v>283</v>
      </c>
      <c r="D312" s="177">
        <v>1</v>
      </c>
      <c r="E312" s="102"/>
      <c r="F312" s="101"/>
      <c r="G312" s="101"/>
      <c r="H312" s="101">
        <v>420000</v>
      </c>
      <c r="I312" s="102">
        <f t="shared" ref="I312:I328" si="360">ROUND(H312*D312,2)</f>
        <v>420000</v>
      </c>
      <c r="J312" s="102">
        <f t="shared" ref="J312:J328" si="361">ROUND(I312*1.2,2)</f>
        <v>504000</v>
      </c>
      <c r="K312" s="101">
        <f t="shared" si="356"/>
        <v>420000</v>
      </c>
      <c r="L312" s="101">
        <f t="shared" si="357"/>
        <v>504000</v>
      </c>
    </row>
    <row r="313" spans="1:12" ht="27.75" customHeight="1" x14ac:dyDescent="0.3">
      <c r="A313" s="120"/>
      <c r="B313" s="107" t="s">
        <v>295</v>
      </c>
      <c r="C313" s="13" t="s">
        <v>15</v>
      </c>
      <c r="D313" s="132">
        <v>46</v>
      </c>
      <c r="E313" s="113">
        <v>5800</v>
      </c>
      <c r="F313" s="98">
        <f t="shared" ref="F313:F315" si="362">ROUND(E313*D313,2)</f>
        <v>266800</v>
      </c>
      <c r="G313" s="98">
        <f t="shared" ref="G313:G315" si="363">ROUND(F313*1.2,2)</f>
        <v>320160</v>
      </c>
      <c r="H313" s="114"/>
      <c r="I313" s="99"/>
      <c r="J313" s="99"/>
      <c r="K313" s="99">
        <f t="shared" si="356"/>
        <v>266800</v>
      </c>
      <c r="L313" s="98">
        <f t="shared" si="357"/>
        <v>320160</v>
      </c>
    </row>
    <row r="314" spans="1:12" ht="27.75" customHeight="1" x14ac:dyDescent="0.3">
      <c r="A314" s="115"/>
      <c r="B314" s="87" t="s">
        <v>288</v>
      </c>
      <c r="C314" s="86" t="s">
        <v>283</v>
      </c>
      <c r="D314" s="116">
        <v>1</v>
      </c>
      <c r="E314" s="102"/>
      <c r="F314" s="101"/>
      <c r="G314" s="101"/>
      <c r="H314" s="101">
        <v>2730000</v>
      </c>
      <c r="I314" s="102">
        <f t="shared" ref="I314" si="364">ROUND(H314*D314,2)</f>
        <v>2730000</v>
      </c>
      <c r="J314" s="102">
        <f t="shared" ref="J314" si="365">ROUND(I314*1.2,2)</f>
        <v>3276000</v>
      </c>
      <c r="K314" s="101">
        <f t="shared" si="356"/>
        <v>2730000</v>
      </c>
      <c r="L314" s="101">
        <f t="shared" si="357"/>
        <v>3276000</v>
      </c>
    </row>
    <row r="315" spans="1:12" ht="27.75" customHeight="1" x14ac:dyDescent="0.3">
      <c r="A315" s="120"/>
      <c r="B315" s="125" t="s">
        <v>277</v>
      </c>
      <c r="C315" s="13" t="s">
        <v>10</v>
      </c>
      <c r="D315" s="126">
        <v>2</v>
      </c>
      <c r="E315" s="127">
        <v>2510.0160000000001</v>
      </c>
      <c r="F315" s="98">
        <f t="shared" si="362"/>
        <v>5020.03</v>
      </c>
      <c r="G315" s="98">
        <f t="shared" si="363"/>
        <v>6024.04</v>
      </c>
      <c r="H315" s="114"/>
      <c r="I315" s="99"/>
      <c r="J315" s="99"/>
      <c r="K315" s="99">
        <f t="shared" si="356"/>
        <v>5020.03</v>
      </c>
      <c r="L315" s="98">
        <f t="shared" si="357"/>
        <v>6024.04</v>
      </c>
    </row>
    <row r="316" spans="1:12" ht="27.75" customHeight="1" x14ac:dyDescent="0.3">
      <c r="A316" s="115"/>
      <c r="B316" s="128" t="s">
        <v>276</v>
      </c>
      <c r="C316" s="86" t="s">
        <v>10</v>
      </c>
      <c r="D316" s="129">
        <v>2</v>
      </c>
      <c r="E316" s="105"/>
      <c r="F316" s="105"/>
      <c r="G316" s="105"/>
      <c r="H316" s="101">
        <v>26400</v>
      </c>
      <c r="I316" s="105">
        <f>ROUND(H316*D316,2)</f>
        <v>52800</v>
      </c>
      <c r="J316" s="105">
        <f>ROUND(I316*1.2,2)</f>
        <v>63360</v>
      </c>
      <c r="K316" s="105">
        <f>F316+I316</f>
        <v>52800</v>
      </c>
      <c r="L316" s="106">
        <f>G316+J316</f>
        <v>63360</v>
      </c>
    </row>
    <row r="317" spans="1:12" ht="27.75" customHeight="1" x14ac:dyDescent="0.3">
      <c r="A317" s="120"/>
      <c r="B317" s="89" t="s">
        <v>125</v>
      </c>
      <c r="C317" s="13" t="s">
        <v>10</v>
      </c>
      <c r="D317" s="132">
        <v>1</v>
      </c>
      <c r="E317" s="113">
        <v>12480</v>
      </c>
      <c r="F317" s="98">
        <f t="shared" ref="F317" si="366">ROUND(E317*D317,2)</f>
        <v>12480</v>
      </c>
      <c r="G317" s="98">
        <f t="shared" ref="G317" si="367">ROUND(F317*1.2,2)</f>
        <v>14976</v>
      </c>
      <c r="H317" s="114"/>
      <c r="I317" s="99"/>
      <c r="J317" s="99"/>
      <c r="K317" s="99">
        <f t="shared" ref="K317" si="368">F317+I317</f>
        <v>12480</v>
      </c>
      <c r="L317" s="98">
        <f t="shared" ref="L317" si="369">G317+J317</f>
        <v>14976</v>
      </c>
    </row>
    <row r="318" spans="1:12" ht="27.75" customHeight="1" x14ac:dyDescent="0.3">
      <c r="A318" s="115"/>
      <c r="B318" s="87" t="s">
        <v>126</v>
      </c>
      <c r="C318" s="86" t="s">
        <v>10</v>
      </c>
      <c r="D318" s="116">
        <v>1</v>
      </c>
      <c r="E318" s="102"/>
      <c r="F318" s="102"/>
      <c r="G318" s="102"/>
      <c r="H318" s="101">
        <v>112000</v>
      </c>
      <c r="I318" s="102">
        <f t="shared" si="360"/>
        <v>112000</v>
      </c>
      <c r="J318" s="102">
        <f t="shared" si="361"/>
        <v>134400</v>
      </c>
      <c r="K318" s="101">
        <f t="shared" si="356"/>
        <v>112000</v>
      </c>
      <c r="L318" s="101">
        <f t="shared" si="357"/>
        <v>134400</v>
      </c>
    </row>
    <row r="319" spans="1:12" ht="27.75" customHeight="1" x14ac:dyDescent="0.3">
      <c r="A319" s="115"/>
      <c r="B319" s="87" t="s">
        <v>233</v>
      </c>
      <c r="C319" s="86" t="s">
        <v>149</v>
      </c>
      <c r="D319" s="116">
        <v>1</v>
      </c>
      <c r="E319" s="102"/>
      <c r="F319" s="102"/>
      <c r="G319" s="102"/>
      <c r="H319" s="101">
        <v>0</v>
      </c>
      <c r="I319" s="102">
        <f t="shared" si="360"/>
        <v>0</v>
      </c>
      <c r="J319" s="102">
        <f t="shared" si="361"/>
        <v>0</v>
      </c>
      <c r="K319" s="101">
        <f t="shared" si="356"/>
        <v>0</v>
      </c>
      <c r="L319" s="101">
        <f t="shared" si="357"/>
        <v>0</v>
      </c>
    </row>
    <row r="320" spans="1:12" ht="27.75" customHeight="1" x14ac:dyDescent="0.3">
      <c r="A320" s="115"/>
      <c r="B320" s="87" t="s">
        <v>235</v>
      </c>
      <c r="C320" s="86" t="s">
        <v>10</v>
      </c>
      <c r="D320" s="116">
        <v>1</v>
      </c>
      <c r="E320" s="102"/>
      <c r="F320" s="102"/>
      <c r="G320" s="102"/>
      <c r="H320" s="101">
        <v>0</v>
      </c>
      <c r="I320" s="102">
        <f t="shared" si="360"/>
        <v>0</v>
      </c>
      <c r="J320" s="102">
        <f t="shared" si="361"/>
        <v>0</v>
      </c>
      <c r="K320" s="101">
        <f t="shared" si="356"/>
        <v>0</v>
      </c>
      <c r="L320" s="101">
        <f t="shared" si="357"/>
        <v>0</v>
      </c>
    </row>
    <row r="321" spans="1:12" ht="27.75" customHeight="1" x14ac:dyDescent="0.3">
      <c r="A321" s="115"/>
      <c r="B321" s="87" t="s">
        <v>241</v>
      </c>
      <c r="C321" s="86" t="s">
        <v>238</v>
      </c>
      <c r="D321" s="116">
        <v>4</v>
      </c>
      <c r="E321" s="102"/>
      <c r="F321" s="102"/>
      <c r="G321" s="102"/>
      <c r="H321" s="102">
        <v>235.65</v>
      </c>
      <c r="I321" s="102">
        <f t="shared" si="360"/>
        <v>942.6</v>
      </c>
      <c r="J321" s="102">
        <f t="shared" si="361"/>
        <v>1131.1199999999999</v>
      </c>
      <c r="K321" s="101">
        <f t="shared" si="356"/>
        <v>942.6</v>
      </c>
      <c r="L321" s="101">
        <f t="shared" si="357"/>
        <v>1131.1199999999999</v>
      </c>
    </row>
    <row r="322" spans="1:12" ht="27.75" customHeight="1" x14ac:dyDescent="0.3">
      <c r="A322" s="115"/>
      <c r="B322" s="87" t="s">
        <v>239</v>
      </c>
      <c r="C322" s="86" t="s">
        <v>234</v>
      </c>
      <c r="D322" s="116">
        <v>0.76</v>
      </c>
      <c r="E322" s="102"/>
      <c r="F322" s="102"/>
      <c r="G322" s="102"/>
      <c r="H322" s="102">
        <v>367.42500000000001</v>
      </c>
      <c r="I322" s="102">
        <f t="shared" si="360"/>
        <v>279.24</v>
      </c>
      <c r="J322" s="102">
        <f t="shared" si="361"/>
        <v>335.09</v>
      </c>
      <c r="K322" s="101">
        <f t="shared" si="356"/>
        <v>279.24</v>
      </c>
      <c r="L322" s="101">
        <f t="shared" si="357"/>
        <v>335.09</v>
      </c>
    </row>
    <row r="323" spans="1:12" ht="27.75" customHeight="1" x14ac:dyDescent="0.3">
      <c r="A323" s="115"/>
      <c r="B323" s="87" t="s">
        <v>240</v>
      </c>
      <c r="C323" s="86" t="s">
        <v>234</v>
      </c>
      <c r="D323" s="116">
        <v>0.76</v>
      </c>
      <c r="E323" s="102"/>
      <c r="F323" s="102"/>
      <c r="G323" s="102"/>
      <c r="H323" s="102">
        <v>335.875</v>
      </c>
      <c r="I323" s="102">
        <f t="shared" si="360"/>
        <v>255.27</v>
      </c>
      <c r="J323" s="102">
        <f t="shared" si="361"/>
        <v>306.32</v>
      </c>
      <c r="K323" s="101">
        <f t="shared" si="356"/>
        <v>255.27</v>
      </c>
      <c r="L323" s="101">
        <f t="shared" si="357"/>
        <v>306.32</v>
      </c>
    </row>
    <row r="324" spans="1:12" ht="27.75" customHeight="1" x14ac:dyDescent="0.3">
      <c r="A324" s="120"/>
      <c r="B324" s="89" t="s">
        <v>290</v>
      </c>
      <c r="C324" s="133" t="s">
        <v>10</v>
      </c>
      <c r="D324" s="121">
        <v>10</v>
      </c>
      <c r="E324" s="113">
        <v>1120</v>
      </c>
      <c r="F324" s="98">
        <f t="shared" ref="F324" si="370">ROUND(E324*D324,2)</f>
        <v>11200</v>
      </c>
      <c r="G324" s="98">
        <f t="shared" ref="G324" si="371">ROUND(F324*1.2,2)</f>
        <v>13440</v>
      </c>
      <c r="H324" s="114"/>
      <c r="I324" s="99"/>
      <c r="J324" s="99"/>
      <c r="K324" s="99">
        <f t="shared" si="356"/>
        <v>11200</v>
      </c>
      <c r="L324" s="98">
        <f t="shared" si="357"/>
        <v>13440</v>
      </c>
    </row>
    <row r="325" spans="1:12" ht="27.75" customHeight="1" x14ac:dyDescent="0.3">
      <c r="A325" s="120"/>
      <c r="B325" s="89" t="s">
        <v>237</v>
      </c>
      <c r="C325" s="13" t="s">
        <v>24</v>
      </c>
      <c r="D325" s="121">
        <v>12</v>
      </c>
      <c r="E325" s="113">
        <v>1324</v>
      </c>
      <c r="F325" s="98">
        <f t="shared" ref="F325" si="372">ROUND(E325*D325,2)</f>
        <v>15888</v>
      </c>
      <c r="G325" s="98">
        <f t="shared" ref="G325" si="373">ROUND(F325*1.2,2)</f>
        <v>19065.599999999999</v>
      </c>
      <c r="H325" s="114"/>
      <c r="I325" s="99"/>
      <c r="J325" s="99"/>
      <c r="K325" s="99">
        <f t="shared" si="356"/>
        <v>15888</v>
      </c>
      <c r="L325" s="98">
        <f t="shared" si="357"/>
        <v>19065.599999999999</v>
      </c>
    </row>
    <row r="326" spans="1:12" ht="27.75" customHeight="1" x14ac:dyDescent="0.3">
      <c r="A326" s="115"/>
      <c r="B326" s="117" t="s">
        <v>259</v>
      </c>
      <c r="C326" s="86" t="s">
        <v>149</v>
      </c>
      <c r="D326" s="118">
        <v>12</v>
      </c>
      <c r="E326" s="102"/>
      <c r="F326" s="101"/>
      <c r="G326" s="101"/>
      <c r="H326" s="101">
        <v>9650</v>
      </c>
      <c r="I326" s="102">
        <f t="shared" si="360"/>
        <v>115800</v>
      </c>
      <c r="J326" s="102">
        <f t="shared" si="361"/>
        <v>138960</v>
      </c>
      <c r="K326" s="101">
        <f t="shared" si="356"/>
        <v>115800</v>
      </c>
      <c r="L326" s="101">
        <f t="shared" si="357"/>
        <v>138960</v>
      </c>
    </row>
    <row r="327" spans="1:12" ht="27.75" customHeight="1" x14ac:dyDescent="0.3">
      <c r="A327" s="115"/>
      <c r="B327" s="117" t="s">
        <v>289</v>
      </c>
      <c r="C327" s="86" t="s">
        <v>149</v>
      </c>
      <c r="D327" s="118">
        <v>12</v>
      </c>
      <c r="E327" s="102"/>
      <c r="F327" s="101"/>
      <c r="G327" s="101"/>
      <c r="H327" s="101">
        <v>16500</v>
      </c>
      <c r="I327" s="102">
        <f t="shared" si="360"/>
        <v>198000</v>
      </c>
      <c r="J327" s="102">
        <f t="shared" si="361"/>
        <v>237600</v>
      </c>
      <c r="K327" s="101">
        <f t="shared" si="356"/>
        <v>198000</v>
      </c>
      <c r="L327" s="101">
        <f t="shared" si="357"/>
        <v>237600</v>
      </c>
    </row>
    <row r="328" spans="1:12" ht="27.75" customHeight="1" x14ac:dyDescent="0.3">
      <c r="A328" s="115"/>
      <c r="B328" s="117" t="s">
        <v>236</v>
      </c>
      <c r="C328" s="86" t="s">
        <v>10</v>
      </c>
      <c r="D328" s="118">
        <v>24</v>
      </c>
      <c r="E328" s="102"/>
      <c r="F328" s="101"/>
      <c r="G328" s="101"/>
      <c r="H328" s="101">
        <v>228</v>
      </c>
      <c r="I328" s="102">
        <f t="shared" si="360"/>
        <v>5472</v>
      </c>
      <c r="J328" s="102">
        <f t="shared" si="361"/>
        <v>6566.4</v>
      </c>
      <c r="K328" s="101">
        <f t="shared" si="356"/>
        <v>5472</v>
      </c>
      <c r="L328" s="101">
        <f t="shared" si="357"/>
        <v>6566.4</v>
      </c>
    </row>
    <row r="329" spans="1:12" ht="27.75" customHeight="1" x14ac:dyDescent="0.3">
      <c r="A329" s="110"/>
      <c r="B329" s="111" t="s">
        <v>279</v>
      </c>
      <c r="C329" s="13" t="s">
        <v>7</v>
      </c>
      <c r="D329" s="112">
        <v>9.4</v>
      </c>
      <c r="E329" s="113">
        <v>2416.5</v>
      </c>
      <c r="F329" s="98">
        <f t="shared" ref="F329" si="374">ROUND(E329*D329,2)</f>
        <v>22715.1</v>
      </c>
      <c r="G329" s="98">
        <f t="shared" ref="G329" si="375">ROUND(F329*1.2,2)</f>
        <v>27258.12</v>
      </c>
      <c r="H329" s="114"/>
      <c r="I329" s="99"/>
      <c r="J329" s="99"/>
      <c r="K329" s="99">
        <f t="shared" si="356"/>
        <v>22715.1</v>
      </c>
      <c r="L329" s="98">
        <f t="shared" si="357"/>
        <v>27258.12</v>
      </c>
    </row>
    <row r="330" spans="1:12" ht="27.75" customHeight="1" x14ac:dyDescent="0.3">
      <c r="A330" s="115"/>
      <c r="B330" s="87" t="s">
        <v>274</v>
      </c>
      <c r="C330" s="86" t="s">
        <v>7</v>
      </c>
      <c r="D330" s="116">
        <v>11.844000000000001</v>
      </c>
      <c r="E330" s="102"/>
      <c r="F330" s="102"/>
      <c r="G330" s="102"/>
      <c r="H330" s="101">
        <v>4800</v>
      </c>
      <c r="I330" s="102">
        <f t="shared" ref="I330" si="376">ROUND(H330*D330,2)</f>
        <v>56851.199999999997</v>
      </c>
      <c r="J330" s="102">
        <f t="shared" ref="J330" si="377">ROUND(I330*1.2,2)</f>
        <v>68221.440000000002</v>
      </c>
      <c r="K330" s="101">
        <f t="shared" si="356"/>
        <v>56851.199999999997</v>
      </c>
      <c r="L330" s="101">
        <f t="shared" si="357"/>
        <v>68221.440000000002</v>
      </c>
    </row>
    <row r="331" spans="1:12" ht="27.75" customHeight="1" x14ac:dyDescent="0.3">
      <c r="A331" s="130"/>
      <c r="B331" s="111" t="s">
        <v>280</v>
      </c>
      <c r="C331" s="13" t="s">
        <v>7</v>
      </c>
      <c r="D331" s="131">
        <v>0.94</v>
      </c>
      <c r="E331" s="113">
        <v>2102.355</v>
      </c>
      <c r="F331" s="98">
        <f t="shared" ref="F331" si="378">ROUND(E331*D331,2)</f>
        <v>1976.21</v>
      </c>
      <c r="G331" s="98">
        <f t="shared" ref="G331" si="379">ROUND(F331*1.2,2)</f>
        <v>2371.4499999999998</v>
      </c>
      <c r="H331" s="114"/>
      <c r="I331" s="99"/>
      <c r="J331" s="99"/>
      <c r="K331" s="99">
        <f t="shared" si="356"/>
        <v>1976.21</v>
      </c>
      <c r="L331" s="98">
        <f t="shared" si="357"/>
        <v>2371.4499999999998</v>
      </c>
    </row>
    <row r="332" spans="1:12" ht="27.75" customHeight="1" x14ac:dyDescent="0.3">
      <c r="A332" s="115"/>
      <c r="B332" s="117" t="s">
        <v>274</v>
      </c>
      <c r="C332" s="86" t="s">
        <v>7</v>
      </c>
      <c r="D332" s="118">
        <v>1.1843999999999999</v>
      </c>
      <c r="E332" s="102"/>
      <c r="F332" s="101"/>
      <c r="G332" s="101"/>
      <c r="H332" s="101">
        <v>4800</v>
      </c>
      <c r="I332" s="102">
        <f t="shared" ref="I332" si="380">ROUND(H332*D332,2)</f>
        <v>5685.12</v>
      </c>
      <c r="J332" s="102">
        <f t="shared" ref="J332" si="381">ROUND(I332*1.2,2)</f>
        <v>6822.14</v>
      </c>
      <c r="K332" s="101">
        <f t="shared" ref="K332:K336" si="382">F332+I332</f>
        <v>5685.12</v>
      </c>
      <c r="L332" s="101">
        <f t="shared" ref="L332:L336" si="383">G332+J332</f>
        <v>6822.14</v>
      </c>
    </row>
    <row r="333" spans="1:12" ht="27.75" customHeight="1" x14ac:dyDescent="0.3">
      <c r="A333" s="110"/>
      <c r="B333" s="111" t="s">
        <v>281</v>
      </c>
      <c r="C333" s="13" t="s">
        <v>9</v>
      </c>
      <c r="D333" s="112">
        <v>23</v>
      </c>
      <c r="E333" s="113">
        <v>1181.625</v>
      </c>
      <c r="F333" s="98">
        <f t="shared" ref="F333:F336" si="384">ROUND(E333*D333,2)</f>
        <v>27177.38</v>
      </c>
      <c r="G333" s="98">
        <f t="shared" ref="G333:G336" si="385">ROUND(F333*1.2,2)</f>
        <v>32612.86</v>
      </c>
      <c r="H333" s="114"/>
      <c r="I333" s="99"/>
      <c r="J333" s="99"/>
      <c r="K333" s="99">
        <f t="shared" si="382"/>
        <v>27177.38</v>
      </c>
      <c r="L333" s="98">
        <f t="shared" si="383"/>
        <v>32612.86</v>
      </c>
    </row>
    <row r="334" spans="1:12" ht="27.75" customHeight="1" x14ac:dyDescent="0.3">
      <c r="A334" s="110"/>
      <c r="B334" s="111" t="s">
        <v>255</v>
      </c>
      <c r="C334" s="13" t="s">
        <v>15</v>
      </c>
      <c r="D334" s="113">
        <v>34.58</v>
      </c>
      <c r="E334" s="113">
        <v>700</v>
      </c>
      <c r="F334" s="98">
        <f t="shared" si="384"/>
        <v>24206</v>
      </c>
      <c r="G334" s="98">
        <f t="shared" si="385"/>
        <v>29047.200000000001</v>
      </c>
      <c r="H334" s="114"/>
      <c r="I334" s="99"/>
      <c r="J334" s="99"/>
      <c r="K334" s="99">
        <f t="shared" si="382"/>
        <v>24206</v>
      </c>
      <c r="L334" s="98">
        <f t="shared" si="383"/>
        <v>29047.200000000001</v>
      </c>
    </row>
    <row r="335" spans="1:12" ht="41.25" customHeight="1" x14ac:dyDescent="0.3">
      <c r="A335" s="110"/>
      <c r="B335" s="111" t="s">
        <v>256</v>
      </c>
      <c r="C335" s="13" t="s">
        <v>15</v>
      </c>
      <c r="D335" s="113">
        <v>9.5</v>
      </c>
      <c r="E335" s="113">
        <v>1140</v>
      </c>
      <c r="F335" s="98">
        <f t="shared" si="384"/>
        <v>10830</v>
      </c>
      <c r="G335" s="98">
        <f t="shared" si="385"/>
        <v>12996</v>
      </c>
      <c r="H335" s="114"/>
      <c r="I335" s="99"/>
      <c r="J335" s="99"/>
      <c r="K335" s="99">
        <f t="shared" si="382"/>
        <v>10830</v>
      </c>
      <c r="L335" s="98">
        <f t="shared" si="383"/>
        <v>12996</v>
      </c>
    </row>
    <row r="336" spans="1:12" ht="27.75" customHeight="1" x14ac:dyDescent="0.3">
      <c r="A336" s="110"/>
      <c r="B336" s="111" t="s">
        <v>257</v>
      </c>
      <c r="C336" s="13" t="s">
        <v>15</v>
      </c>
      <c r="D336" s="113">
        <v>4.4800000000000004</v>
      </c>
      <c r="E336" s="113">
        <v>1140</v>
      </c>
      <c r="F336" s="98">
        <f t="shared" si="384"/>
        <v>5107.2</v>
      </c>
      <c r="G336" s="98">
        <f t="shared" si="385"/>
        <v>6128.64</v>
      </c>
      <c r="H336" s="114"/>
      <c r="I336" s="99"/>
      <c r="J336" s="99"/>
      <c r="K336" s="99">
        <f t="shared" si="382"/>
        <v>5107.2</v>
      </c>
      <c r="L336" s="98">
        <f t="shared" si="383"/>
        <v>6128.64</v>
      </c>
    </row>
    <row r="337" spans="1:12" ht="27.75" customHeight="1" x14ac:dyDescent="0.3">
      <c r="A337" s="164" t="s">
        <v>270</v>
      </c>
      <c r="B337" s="165"/>
      <c r="C337" s="165"/>
      <c r="D337" s="165"/>
      <c r="E337" s="165"/>
      <c r="F337" s="165"/>
      <c r="G337" s="165"/>
      <c r="H337" s="165"/>
      <c r="I337" s="165"/>
      <c r="J337" s="165"/>
      <c r="K337" s="165"/>
      <c r="L337" s="166"/>
    </row>
    <row r="338" spans="1:12" ht="27.75" customHeight="1" x14ac:dyDescent="0.3">
      <c r="A338" s="110"/>
      <c r="B338" s="111" t="s">
        <v>260</v>
      </c>
      <c r="C338" s="13" t="s">
        <v>7</v>
      </c>
      <c r="D338" s="112">
        <v>20.309999999999999</v>
      </c>
      <c r="E338" s="113">
        <v>1800</v>
      </c>
      <c r="F338" s="98">
        <f t="shared" ref="F338:F343" si="386">ROUND(E338*D338,2)</f>
        <v>36558</v>
      </c>
      <c r="G338" s="98">
        <f t="shared" ref="G338:G343" si="387">ROUND(F338*1.2,2)</f>
        <v>43869.599999999999</v>
      </c>
      <c r="H338" s="114"/>
      <c r="I338" s="99"/>
      <c r="J338" s="99"/>
      <c r="K338" s="99">
        <f t="shared" ref="K338:K343" si="388">F338+I338</f>
        <v>36558</v>
      </c>
      <c r="L338" s="98">
        <f t="shared" ref="L338:L343" si="389">G338+J338</f>
        <v>43869.599999999999</v>
      </c>
    </row>
    <row r="339" spans="1:12" ht="27.75" customHeight="1" x14ac:dyDescent="0.3">
      <c r="A339" s="110"/>
      <c r="B339" s="111" t="s">
        <v>251</v>
      </c>
      <c r="C339" s="13" t="s">
        <v>15</v>
      </c>
      <c r="D339" s="112">
        <v>11.5</v>
      </c>
      <c r="E339" s="119">
        <v>8737</v>
      </c>
      <c r="F339" s="98">
        <f t="shared" si="386"/>
        <v>100475.5</v>
      </c>
      <c r="G339" s="98">
        <f t="shared" si="387"/>
        <v>120570.6</v>
      </c>
      <c r="H339" s="114"/>
      <c r="I339" s="99"/>
      <c r="J339" s="99"/>
      <c r="K339" s="99">
        <f t="shared" si="388"/>
        <v>100475.5</v>
      </c>
      <c r="L339" s="98">
        <f t="shared" si="389"/>
        <v>120570.6</v>
      </c>
    </row>
    <row r="340" spans="1:12" ht="27.75" customHeight="1" x14ac:dyDescent="0.3">
      <c r="A340" s="110"/>
      <c r="B340" s="111" t="s">
        <v>261</v>
      </c>
      <c r="C340" s="13" t="s">
        <v>7</v>
      </c>
      <c r="D340" s="112">
        <v>12.4</v>
      </c>
      <c r="E340" s="113">
        <v>1630</v>
      </c>
      <c r="F340" s="98">
        <f t="shared" si="386"/>
        <v>20212</v>
      </c>
      <c r="G340" s="98">
        <f t="shared" si="387"/>
        <v>24254.400000000001</v>
      </c>
      <c r="H340" s="114"/>
      <c r="I340" s="99"/>
      <c r="J340" s="99"/>
      <c r="K340" s="99">
        <f t="shared" si="388"/>
        <v>20212</v>
      </c>
      <c r="L340" s="98">
        <f t="shared" si="389"/>
        <v>24254.400000000001</v>
      </c>
    </row>
    <row r="341" spans="1:12" ht="27.75" customHeight="1" x14ac:dyDescent="0.3">
      <c r="A341" s="110"/>
      <c r="B341" s="111" t="s">
        <v>255</v>
      </c>
      <c r="C341" s="13" t="s">
        <v>15</v>
      </c>
      <c r="D341" s="113">
        <v>45</v>
      </c>
      <c r="E341" s="113">
        <v>700</v>
      </c>
      <c r="F341" s="98">
        <f t="shared" si="386"/>
        <v>31500</v>
      </c>
      <c r="G341" s="98">
        <f t="shared" si="387"/>
        <v>37800</v>
      </c>
      <c r="H341" s="114"/>
      <c r="I341" s="99"/>
      <c r="J341" s="99"/>
      <c r="K341" s="99">
        <f t="shared" si="388"/>
        <v>31500</v>
      </c>
      <c r="L341" s="98">
        <f t="shared" si="389"/>
        <v>37800</v>
      </c>
    </row>
    <row r="342" spans="1:12" ht="42.75" customHeight="1" x14ac:dyDescent="0.3">
      <c r="A342" s="110"/>
      <c r="B342" s="111" t="s">
        <v>256</v>
      </c>
      <c r="C342" s="13" t="s">
        <v>15</v>
      </c>
      <c r="D342" s="113">
        <v>11.5</v>
      </c>
      <c r="E342" s="113">
        <v>1140</v>
      </c>
      <c r="F342" s="98">
        <f t="shared" si="386"/>
        <v>13110</v>
      </c>
      <c r="G342" s="98">
        <f t="shared" si="387"/>
        <v>15732</v>
      </c>
      <c r="H342" s="114"/>
      <c r="I342" s="99"/>
      <c r="J342" s="99"/>
      <c r="K342" s="99">
        <f t="shared" si="388"/>
        <v>13110</v>
      </c>
      <c r="L342" s="98">
        <f t="shared" si="389"/>
        <v>15732</v>
      </c>
    </row>
    <row r="343" spans="1:12" ht="27.75" customHeight="1" x14ac:dyDescent="0.3">
      <c r="A343" s="110"/>
      <c r="B343" s="111" t="s">
        <v>257</v>
      </c>
      <c r="C343" s="13" t="s">
        <v>15</v>
      </c>
      <c r="D343" s="113">
        <v>7.3</v>
      </c>
      <c r="E343" s="113">
        <v>1140</v>
      </c>
      <c r="F343" s="98">
        <f t="shared" si="386"/>
        <v>8322</v>
      </c>
      <c r="G343" s="98">
        <f t="shared" si="387"/>
        <v>9986.4</v>
      </c>
      <c r="H343" s="114"/>
      <c r="I343" s="99"/>
      <c r="J343" s="99"/>
      <c r="K343" s="99">
        <f t="shared" si="388"/>
        <v>8322</v>
      </c>
      <c r="L343" s="98">
        <f t="shared" si="389"/>
        <v>9986.4</v>
      </c>
    </row>
    <row r="344" spans="1:12" ht="27.75" customHeight="1" x14ac:dyDescent="0.3">
      <c r="A344" s="167" t="s">
        <v>11</v>
      </c>
      <c r="B344" s="168"/>
      <c r="C344" s="168"/>
      <c r="D344" s="168"/>
      <c r="E344" s="169"/>
      <c r="F344" s="108">
        <f>SUM(F12:F343)</f>
        <v>11891614.520000005</v>
      </c>
      <c r="G344" s="108">
        <f>ROUND(F344*1.2,2)</f>
        <v>14269937.42</v>
      </c>
      <c r="H344" s="109"/>
      <c r="I344" s="108">
        <f>SUM(I12:I343)</f>
        <v>52034871.190000042</v>
      </c>
      <c r="J344" s="108">
        <f>SUM(J12:J343)</f>
        <v>62441845.400000006</v>
      </c>
      <c r="K344" s="108">
        <f>SUM(K12:K343)</f>
        <v>63926485.71000009</v>
      </c>
      <c r="L344" s="108">
        <f>ROUND(K344*1.2,2)</f>
        <v>76711782.849999994</v>
      </c>
    </row>
  </sheetData>
  <mergeCells count="21">
    <mergeCell ref="A344:E344"/>
    <mergeCell ref="A11:L11"/>
    <mergeCell ref="A40:L40"/>
    <mergeCell ref="J1:L1"/>
    <mergeCell ref="A6:A9"/>
    <mergeCell ref="B6:B9"/>
    <mergeCell ref="C6:C9"/>
    <mergeCell ref="D6:D9"/>
    <mergeCell ref="E6:L7"/>
    <mergeCell ref="E8:G8"/>
    <mergeCell ref="H8:J8"/>
    <mergeCell ref="K8:L8"/>
    <mergeCell ref="A73:L73"/>
    <mergeCell ref="A106:L106"/>
    <mergeCell ref="A139:L139"/>
    <mergeCell ref="A238:L238"/>
    <mergeCell ref="A271:L271"/>
    <mergeCell ref="A304:L304"/>
    <mergeCell ref="A337:L337"/>
    <mergeCell ref="A172:L172"/>
    <mergeCell ref="A205:L205"/>
  </mergeCells>
  <pageMargins left="0.7" right="0.7" top="0.75" bottom="0.75" header="0.3" footer="0.3"/>
  <pageSetup paperSize="9" scale="5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C95AD-6F07-41A0-A4A5-E5E39B03C695}">
  <dimension ref="A1"/>
  <sheetViews>
    <sheetView topLeftCell="S31" workbookViewId="0">
      <selection activeCell="BE78" sqref="BE7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Свод</vt:lpstr>
      <vt:lpstr>СМР+мат пред </vt:lpstr>
      <vt:lpstr>СМР+мат 11.04</vt:lpstr>
      <vt:lpstr>Лист1</vt:lpstr>
      <vt:lpstr>Свод!Область_печати</vt:lpstr>
      <vt:lpstr>'СМР+мат 11.04'!Область_печати</vt:lpstr>
      <vt:lpstr>'СМР+мат пред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2025-02-18T08:34:39Z</cp:lastPrinted>
  <dcterms:created xsi:type="dcterms:W3CDTF">2023-10-31T07:58:42Z</dcterms:created>
  <dcterms:modified xsi:type="dcterms:W3CDTF">2025-03-10T13:48:22Z</dcterms:modified>
</cp:coreProperties>
</file>