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ЭЭ\Потребности\"/>
    </mc:Choice>
  </mc:AlternateContent>
  <xr:revisionPtr revIDLastSave="0" documentId="13_ncr:1_{6CD11E0F-7656-4523-98FB-A311755C67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8" r:id="rId1"/>
    <sheet name="СМР+материалы" sheetId="7" r:id="rId2"/>
  </sheets>
  <definedNames>
    <definedName name="_xlnm.Print_Area" localSheetId="1">'СМР+материалы'!$A$1:$P$31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8" l="1"/>
  <c r="H11" i="8"/>
  <c r="H9" i="8"/>
  <c r="H10" i="8"/>
  <c r="H8" i="8"/>
  <c r="H12" i="8"/>
  <c r="H16" i="8" s="1"/>
  <c r="J3" i="8"/>
  <c r="M14" i="7"/>
  <c r="M11" i="7"/>
  <c r="M10" i="7"/>
  <c r="M9" i="7"/>
  <c r="M8" i="7"/>
  <c r="M7" i="7"/>
  <c r="M6" i="7"/>
  <c r="G13" i="7"/>
  <c r="G14" i="7" s="1"/>
  <c r="G15" i="7" s="1"/>
  <c r="G16" i="7" s="1"/>
  <c r="G17" i="7" s="1"/>
  <c r="G18" i="7" s="1"/>
  <c r="G19" i="7" s="1"/>
  <c r="G20" i="7" s="1"/>
  <c r="G21" i="7" s="1"/>
  <c r="G22" i="7" s="1"/>
  <c r="G23" i="7" s="1"/>
  <c r="G24" i="7" s="1"/>
  <c r="L14" i="7"/>
  <c r="L24" i="7"/>
  <c r="M24" i="7" s="1"/>
  <c r="L23" i="7"/>
  <c r="M23" i="7" s="1"/>
  <c r="L22" i="7"/>
  <c r="M22" i="7" s="1"/>
  <c r="L21" i="7"/>
  <c r="M21" i="7" s="1"/>
  <c r="L20" i="7"/>
  <c r="M20" i="7" s="1"/>
  <c r="L19" i="7"/>
  <c r="M19" i="7" s="1"/>
  <c r="L18" i="7"/>
  <c r="M18" i="7" s="1"/>
  <c r="L17" i="7"/>
  <c r="M17" i="7" s="1"/>
  <c r="L16" i="7"/>
  <c r="M16" i="7" s="1"/>
  <c r="L15" i="7"/>
  <c r="M15" i="7" s="1"/>
  <c r="L13" i="7"/>
  <c r="M13" i="7" s="1"/>
  <c r="L11" i="7"/>
  <c r="L10" i="7"/>
  <c r="L12" i="7" s="1"/>
  <c r="L9" i="7"/>
  <c r="L8" i="7"/>
  <c r="L7" i="7"/>
  <c r="L6" i="7"/>
  <c r="G7" i="7"/>
  <c r="G8" i="7" s="1"/>
  <c r="G9" i="7" s="1"/>
  <c r="G10" i="7" s="1"/>
  <c r="G11" i="7" s="1"/>
  <c r="G12" i="7" s="1"/>
  <c r="F24" i="7"/>
  <c r="F23" i="7"/>
  <c r="F22" i="7"/>
  <c r="F21" i="7"/>
  <c r="F20" i="7"/>
  <c r="F19" i="7"/>
  <c r="F18" i="7"/>
  <c r="F17" i="7"/>
  <c r="F16" i="7"/>
  <c r="F15" i="7"/>
  <c r="F14" i="7"/>
  <c r="F13" i="7"/>
  <c r="F11" i="7"/>
  <c r="F10" i="7"/>
  <c r="F9" i="7"/>
  <c r="F8" i="7"/>
  <c r="F7" i="7"/>
  <c r="F6" i="7"/>
  <c r="F12" i="7" l="1"/>
  <c r="M12" i="7" s="1"/>
  <c r="M25" i="7" s="1"/>
  <c r="L25" i="7" l="1"/>
  <c r="A7" i="7"/>
  <c r="A8" i="7" s="1"/>
  <c r="A9" i="7" s="1"/>
  <c r="A10" i="7" s="1"/>
  <c r="A11" i="7" s="1"/>
  <c r="A12" i="7" s="1"/>
  <c r="A13" i="7" l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F25" i="7"/>
</calcChain>
</file>

<file path=xl/sharedStrings.xml><?xml version="1.0" encoding="utf-8"?>
<sst xmlns="http://schemas.openxmlformats.org/spreadsheetml/2006/main" count="122" uniqueCount="65">
  <si>
    <t>Кол-во</t>
  </si>
  <si>
    <t>комплект</t>
  </si>
  <si>
    <t>комплекс</t>
  </si>
  <si>
    <t>Ед.изм.</t>
  </si>
  <si>
    <t>ч/день</t>
  </si>
  <si>
    <t>Аренда манипулятора</t>
  </si>
  <si>
    <t>Накладные и непредвиденные материалы</t>
  </si>
  <si>
    <t>маш/смена</t>
  </si>
  <si>
    <t>Наименование затрат</t>
  </si>
  <si>
    <t>№</t>
  </si>
  <si>
    <t>Цена за ед. с НДС</t>
  </si>
  <si>
    <t>Итого с НДС:</t>
  </si>
  <si>
    <t>ГСМ</t>
  </si>
  <si>
    <t>Аренда экскаватора</t>
  </si>
  <si>
    <t>м3</t>
  </si>
  <si>
    <t>Расходные материалы (свёрла, диски и пр.)</t>
  </si>
  <si>
    <t>Суточные рабочих</t>
  </si>
  <si>
    <t>Суточные ИТР</t>
  </si>
  <si>
    <t>Аренда самосвалов</t>
  </si>
  <si>
    <t xml:space="preserve">Ремонт инструмента и оборудования </t>
  </si>
  <si>
    <t xml:space="preserve">Щебень </t>
  </si>
  <si>
    <t>СИЗ и расходы на ОТ и ТБ</t>
  </si>
  <si>
    <t>Заработная плата геодезистов, инженеров ПТО, снабжения, аппарата упрв., бух. (10% от ФОТ)</t>
  </si>
  <si>
    <t>рубль</t>
  </si>
  <si>
    <t>Расходы на лаборатории</t>
  </si>
  <si>
    <t>месяц</t>
  </si>
  <si>
    <t>Итого:</t>
  </si>
  <si>
    <t>Проживание ИТР (2 чел * 30 дней)</t>
  </si>
  <si>
    <t>Проживание рабочих (6чел*30 дней)</t>
  </si>
  <si>
    <t>ЛКМ и расходные материалы (свёрла, диски и пр.)</t>
  </si>
  <si>
    <t>Аренд стр.городка (или перебазировка с Москвы)</t>
  </si>
  <si>
    <t>ноябрь (стрелки)</t>
  </si>
  <si>
    <t>декабрь (пути)</t>
  </si>
  <si>
    <t>Дополнительный инструмент и оборудование</t>
  </si>
  <si>
    <t>Заработная плата рабочих (оплата труда 6 чел. за 26 дней, включая налоги)</t>
  </si>
  <si>
    <t>Заработная плата ИТР (оплата труда 2 чел. за 26 дней, включая налоги)</t>
  </si>
  <si>
    <t>Проживание рабочих (6чел*20 дней)</t>
  </si>
  <si>
    <t>Проживание ИТР (2 чел * 20 дней)</t>
  </si>
  <si>
    <t>Заработная плата рабочих (оплата труда 6 чел. за 20 дней, включая налоги)</t>
  </si>
  <si>
    <t>Заработная плата ИТР (оплата труда 2 чел. за 20 дней, включая налоги)</t>
  </si>
  <si>
    <t xml:space="preserve">Аренд стр.городка </t>
  </si>
  <si>
    <t>План потребности и расходования денежных средств</t>
  </si>
  <si>
    <t>Всего 2025 г.</t>
  </si>
  <si>
    <t>Закупка материалов</t>
  </si>
  <si>
    <t>Композитный брус</t>
  </si>
  <si>
    <t xml:space="preserve">Шпала ж.б в сборе со скреплением КБ65 </t>
  </si>
  <si>
    <t>шт.</t>
  </si>
  <si>
    <t>Рельс Р65</t>
  </si>
  <si>
    <t>Накладка Р-65 (6-ти отверстные)</t>
  </si>
  <si>
    <t>шт</t>
  </si>
  <si>
    <t>Накладка Р-65/50 (переходная)</t>
  </si>
  <si>
    <t>Болт стыковой в сборе</t>
  </si>
  <si>
    <t>Стрелочный перевод 1/7 левый с комплектом крепежа на дерево</t>
  </si>
  <si>
    <t>Ед. изм.</t>
  </si>
  <si>
    <t>кол-во</t>
  </si>
  <si>
    <t>№ п/п</t>
  </si>
  <si>
    <t>Затраты ЭЭ</t>
  </si>
  <si>
    <t>ноябрь</t>
  </si>
  <si>
    <t>декабрь</t>
  </si>
  <si>
    <t>цена за ед. с НДС</t>
  </si>
  <si>
    <t>сумма с НДС</t>
  </si>
  <si>
    <t>ИТОГО ноябрь, декабрь</t>
  </si>
  <si>
    <t>сумма контракта</t>
  </si>
  <si>
    <t>аванс 30%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</si>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</sst>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7" fillId="0" borderId="0">
      <alignment vertical="top"/>
    </xf>
    <xf numFmtId="0" fontId="7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2" xfId="0" applyFont="1" applyBorder="1" applyAlignment="1">
      <alignment horizontal="right" wrapText="1"/>
    </xf>
    <xf numFmtId="0" fontId="8" fillId="0" borderId="3" xfId="0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2" applyFont="1" applyBorder="1" applyAlignment="1">
      <alignment vertical="center" wrapText="1"/>
    </xf>
    <xf numFmtId="0" fontId="11" fillId="0" borderId="0" xfId="0" applyFont="1"/>
    <xf numFmtId="0" fontId="11" fillId="0" borderId="1" xfId="0" applyFont="1" applyBorder="1"/>
    <xf numFmtId="0" fontId="12" fillId="0" borderId="1" xfId="0" applyFont="1" applyBorder="1"/>
    <xf numFmtId="4" fontId="11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0" xfId="0" applyNumberFormat="1" applyFont="1"/>
    <xf numFmtId="4" fontId="10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11" fillId="2" borderId="1" xfId="0" applyFont="1" applyFill="1" applyBorder="1"/>
    <xf numFmtId="4" fontId="11" fillId="2" borderId="1" xfId="0" applyNumberFormat="1" applyFont="1" applyFill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right"/>
    </xf>
    <xf numFmtId="4" fontId="12" fillId="3" borderId="5" xfId="0" applyNumberFormat="1" applyFont="1" applyFill="1" applyBorder="1"/>
    <xf numFmtId="0" fontId="12" fillId="3" borderId="6" xfId="0" applyFont="1" applyFill="1" applyBorder="1"/>
    <xf numFmtId="4" fontId="12" fillId="3" borderId="7" xfId="0" applyNumberFormat="1" applyFont="1" applyFill="1" applyBorder="1"/>
    <xf numFmtId="0" fontId="12" fillId="3" borderId="8" xfId="0" applyFont="1" applyFill="1" applyBorder="1"/>
  </cellXfs>
  <cellStyles count="3">
    <cellStyle name="ЛокСмМТСН" xfId="1" xr:uid="{00000000-0005-0000-0000-000031000000}"/>
    <cellStyle name="Обычный" xfId="0" builtinId="0"/>
    <cellStyle name="Обычный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CA19-2E92-4E7F-BEB5-D8E1B9910BA1}">
  <dimension ref="C1:K16"/>
  <sheetViews>
    <sheetView tabSelected="1" workbookViewId="0">
      <selection activeCell="K11" sqref="K11"/>
    </sheetView>
  </sheetViews>
  <sheetFormatPr defaultRowHeight="15" x14ac:dyDescent="0.25"/>
  <cols>
    <col min="1" max="3" width="9.140625" style="44"/>
    <col min="4" max="4" width="26.85546875" style="44" customWidth="1"/>
    <col min="5" max="5" width="11.5703125" style="44" customWidth="1"/>
    <col min="6" max="6" width="10.7109375" style="44" customWidth="1"/>
    <col min="7" max="7" width="21.42578125" style="44" customWidth="1"/>
    <col min="8" max="8" width="15.140625" style="44" customWidth="1"/>
    <col min="9" max="9" width="9.140625" style="44"/>
    <col min="10" max="10" width="16.42578125" style="50" customWidth="1"/>
    <col min="11" max="11" width="18.140625" style="44" bestFit="1" customWidth="1"/>
    <col min="12" max="16384" width="9.140625" style="44"/>
  </cols>
  <sheetData>
    <row r="1" spans="3:11" ht="15.75" thickBot="1" x14ac:dyDescent="0.3"/>
    <row r="2" spans="3:11" x14ac:dyDescent="0.25">
      <c r="J2" s="58">
        <v>93904689.430000007</v>
      </c>
      <c r="K2" s="59" t="s">
        <v>62</v>
      </c>
    </row>
    <row r="3" spans="3:11" ht="15.75" thickBot="1" x14ac:dyDescent="0.3">
      <c r="J3" s="60">
        <f>J2*0.3</f>
        <v>28171406.829</v>
      </c>
      <c r="K3" s="61" t="s">
        <v>63</v>
      </c>
    </row>
    <row r="4" spans="3:11" x14ac:dyDescent="0.25">
      <c r="C4" s="46" t="s">
        <v>55</v>
      </c>
      <c r="D4" s="46" t="s">
        <v>8</v>
      </c>
      <c r="E4" s="46" t="s">
        <v>53</v>
      </c>
      <c r="F4" s="46" t="s">
        <v>54</v>
      </c>
      <c r="G4" s="46" t="s">
        <v>59</v>
      </c>
      <c r="H4" s="46" t="s">
        <v>60</v>
      </c>
    </row>
    <row r="5" spans="3:11" x14ac:dyDescent="0.25">
      <c r="C5" s="52">
        <v>1</v>
      </c>
      <c r="D5" s="53" t="s">
        <v>43</v>
      </c>
      <c r="E5" s="54"/>
      <c r="F5" s="54"/>
      <c r="G5" s="55"/>
      <c r="H5" s="55"/>
    </row>
    <row r="6" spans="3:11" x14ac:dyDescent="0.25">
      <c r="C6" s="48">
        <v>2</v>
      </c>
      <c r="D6" s="45" t="s">
        <v>44</v>
      </c>
      <c r="E6" s="42" t="s">
        <v>46</v>
      </c>
      <c r="F6" s="48">
        <v>192</v>
      </c>
      <c r="G6" s="49" t="s">
        <v>64</v>
      </c>
      <c r="H6" s="49">
        <v>5539600</v>
      </c>
    </row>
    <row r="7" spans="3:11" ht="30" x14ac:dyDescent="0.25">
      <c r="C7" s="48">
        <v>3</v>
      </c>
      <c r="D7" s="41" t="s">
        <v>45</v>
      </c>
      <c r="E7" s="42" t="s">
        <v>46</v>
      </c>
      <c r="F7" s="42">
        <v>276</v>
      </c>
      <c r="G7" s="51">
        <v>12273.995999999999</v>
      </c>
      <c r="H7" s="49">
        <f>F7*G7</f>
        <v>3387622.8959999997</v>
      </c>
    </row>
    <row r="8" spans="3:11" x14ac:dyDescent="0.25">
      <c r="C8" s="48">
        <v>4</v>
      </c>
      <c r="D8" s="41" t="s">
        <v>47</v>
      </c>
      <c r="E8" s="42" t="s">
        <v>46</v>
      </c>
      <c r="F8" s="42">
        <v>24</v>
      </c>
      <c r="G8" s="51">
        <v>134700</v>
      </c>
      <c r="H8" s="49">
        <f>F8*G8</f>
        <v>3232800</v>
      </c>
    </row>
    <row r="9" spans="3:11" ht="30" x14ac:dyDescent="0.25">
      <c r="C9" s="48">
        <v>5</v>
      </c>
      <c r="D9" s="43" t="s">
        <v>48</v>
      </c>
      <c r="E9" s="42" t="s">
        <v>49</v>
      </c>
      <c r="F9" s="42">
        <v>22</v>
      </c>
      <c r="G9" s="51">
        <v>7522.5</v>
      </c>
      <c r="H9" s="49">
        <f t="shared" ref="H9:H11" si="0">F9*G9</f>
        <v>165495</v>
      </c>
    </row>
    <row r="10" spans="3:11" ht="30" x14ac:dyDescent="0.25">
      <c r="C10" s="48">
        <v>6</v>
      </c>
      <c r="D10" s="43" t="s">
        <v>50</v>
      </c>
      <c r="E10" s="42" t="s">
        <v>49</v>
      </c>
      <c r="F10" s="42">
        <v>24</v>
      </c>
      <c r="G10" s="51">
        <v>15000</v>
      </c>
      <c r="H10" s="49">
        <f t="shared" si="0"/>
        <v>360000</v>
      </c>
    </row>
    <row r="11" spans="3:11" ht="30" x14ac:dyDescent="0.25">
      <c r="C11" s="48">
        <v>7</v>
      </c>
      <c r="D11" s="41" t="s">
        <v>51</v>
      </c>
      <c r="E11" s="42" t="s">
        <v>46</v>
      </c>
      <c r="F11" s="42">
        <v>138</v>
      </c>
      <c r="G11" s="51">
        <v>222.99600000000001</v>
      </c>
      <c r="H11" s="49">
        <f t="shared" si="0"/>
        <v>30773.448</v>
      </c>
    </row>
    <row r="12" spans="3:11" ht="60" x14ac:dyDescent="0.25">
      <c r="C12" s="48">
        <v>8</v>
      </c>
      <c r="D12" s="41" t="s">
        <v>52</v>
      </c>
      <c r="E12" s="42" t="s">
        <v>46</v>
      </c>
      <c r="F12" s="42">
        <v>4</v>
      </c>
      <c r="G12" s="51">
        <v>3206000</v>
      </c>
      <c r="H12" s="49">
        <f>G12*F12</f>
        <v>12824000</v>
      </c>
    </row>
    <row r="13" spans="3:11" x14ac:dyDescent="0.25">
      <c r="C13" s="52">
        <v>9</v>
      </c>
      <c r="D13" s="54" t="s">
        <v>56</v>
      </c>
      <c r="E13" s="54"/>
      <c r="F13" s="54"/>
      <c r="G13" s="55"/>
      <c r="H13" s="55"/>
    </row>
    <row r="14" spans="3:11" x14ac:dyDescent="0.25">
      <c r="C14" s="48">
        <v>10</v>
      </c>
      <c r="D14" s="45" t="s">
        <v>57</v>
      </c>
      <c r="E14" s="45"/>
      <c r="F14" s="45"/>
      <c r="G14" s="47"/>
      <c r="H14" s="47">
        <v>3724338.6239999998</v>
      </c>
    </row>
    <row r="15" spans="3:11" x14ac:dyDescent="0.25">
      <c r="C15" s="48">
        <v>11</v>
      </c>
      <c r="D15" s="45" t="s">
        <v>58</v>
      </c>
      <c r="E15" s="45"/>
      <c r="F15" s="45"/>
      <c r="G15" s="47"/>
      <c r="H15" s="47">
        <v>6523988.6840000004</v>
      </c>
    </row>
    <row r="16" spans="3:11" x14ac:dyDescent="0.25">
      <c r="C16" s="57" t="s">
        <v>61</v>
      </c>
      <c r="D16" s="57"/>
      <c r="E16" s="57"/>
      <c r="F16" s="57"/>
      <c r="G16" s="57"/>
      <c r="H16" s="56">
        <f>SUM(H6:H15)</f>
        <v>35788618.652000003</v>
      </c>
    </row>
  </sheetData>
  <mergeCells count="1">
    <mergeCell ref="C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5221-58D7-4F1D-897F-BCC258F7F1C1}">
  <dimension ref="A2:M28"/>
  <sheetViews>
    <sheetView view="pageBreakPreview" zoomScaleNormal="100" zoomScaleSheetLayoutView="100" workbookViewId="0">
      <selection activeCell="M25" sqref="M25"/>
    </sheetView>
  </sheetViews>
  <sheetFormatPr defaultColWidth="8.85546875" defaultRowHeight="15" x14ac:dyDescent="0.25"/>
  <cols>
    <col min="1" max="1" width="7.140625" style="1" customWidth="1"/>
    <col min="2" max="2" width="49.7109375" style="1" customWidth="1"/>
    <col min="3" max="3" width="11.7109375" style="2" customWidth="1"/>
    <col min="4" max="4" width="10.140625" style="4" customWidth="1"/>
    <col min="5" max="5" width="14.7109375" style="1" customWidth="1"/>
    <col min="6" max="6" width="14.7109375" style="3" customWidth="1"/>
    <col min="7" max="7" width="7.85546875" style="1" customWidth="1"/>
    <col min="8" max="8" width="49.7109375" style="1" customWidth="1"/>
    <col min="9" max="9" width="11.7109375" style="2" customWidth="1"/>
    <col min="10" max="10" width="9" style="3" customWidth="1"/>
    <col min="11" max="11" width="12.5703125" style="5" customWidth="1"/>
    <col min="12" max="12" width="15.28515625" style="3" customWidth="1"/>
    <col min="13" max="13" width="13.28515625" style="1" customWidth="1"/>
    <col min="14" max="16384" width="8.85546875" style="1"/>
  </cols>
  <sheetData>
    <row r="2" spans="1:13" x14ac:dyDescent="0.25">
      <c r="A2" s="36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x14ac:dyDescent="0.25">
      <c r="A3" s="36"/>
      <c r="B3" s="36"/>
      <c r="C3" s="36"/>
      <c r="D3" s="36"/>
      <c r="E3" s="36"/>
      <c r="F3" s="36"/>
      <c r="G3" s="27"/>
      <c r="H3" s="27"/>
      <c r="I3" s="27"/>
      <c r="J3" s="27"/>
    </row>
    <row r="4" spans="1:13" ht="15" customHeight="1" x14ac:dyDescent="0.25">
      <c r="A4" s="40" t="s">
        <v>31</v>
      </c>
      <c r="B4" s="40"/>
      <c r="C4" s="40"/>
      <c r="D4" s="40"/>
      <c r="E4" s="40"/>
      <c r="F4" s="40"/>
      <c r="G4" s="32" t="s">
        <v>32</v>
      </c>
      <c r="H4" s="32"/>
      <c r="I4" s="32"/>
      <c r="J4" s="32"/>
      <c r="K4" s="32"/>
      <c r="L4" s="32"/>
      <c r="M4" s="25" t="s">
        <v>42</v>
      </c>
    </row>
    <row r="5" spans="1:13" ht="30" x14ac:dyDescent="0.25">
      <c r="A5" s="9" t="s">
        <v>9</v>
      </c>
      <c r="B5" s="9" t="s">
        <v>8</v>
      </c>
      <c r="C5" s="9" t="s">
        <v>3</v>
      </c>
      <c r="D5" s="9" t="s">
        <v>0</v>
      </c>
      <c r="E5" s="9" t="s">
        <v>10</v>
      </c>
      <c r="F5" s="17" t="s">
        <v>11</v>
      </c>
      <c r="G5" s="28" t="s">
        <v>9</v>
      </c>
      <c r="H5" s="28" t="s">
        <v>8</v>
      </c>
      <c r="I5" s="28" t="s">
        <v>3</v>
      </c>
      <c r="J5" s="28" t="s">
        <v>0</v>
      </c>
      <c r="K5" s="9" t="s">
        <v>10</v>
      </c>
      <c r="L5" s="17" t="s">
        <v>11</v>
      </c>
      <c r="M5" s="6"/>
    </row>
    <row r="6" spans="1:13" ht="15.75" customHeight="1" x14ac:dyDescent="0.25">
      <c r="A6" s="7">
        <v>1</v>
      </c>
      <c r="B6" s="23" t="s">
        <v>28</v>
      </c>
      <c r="C6" s="8" t="s">
        <v>4</v>
      </c>
      <c r="D6" s="7">
        <v>180</v>
      </c>
      <c r="E6" s="7">
        <v>500</v>
      </c>
      <c r="F6" s="16">
        <f>E6*D6</f>
        <v>90000</v>
      </c>
      <c r="G6" s="7">
        <v>1</v>
      </c>
      <c r="H6" s="29" t="s">
        <v>36</v>
      </c>
      <c r="I6" s="8" t="s">
        <v>4</v>
      </c>
      <c r="J6" s="7">
        <v>120</v>
      </c>
      <c r="K6" s="7">
        <v>500</v>
      </c>
      <c r="L6" s="16">
        <f>K6*J6</f>
        <v>60000</v>
      </c>
      <c r="M6" s="31">
        <f>L6+F6</f>
        <v>150000</v>
      </c>
    </row>
    <row r="7" spans="1:13" ht="15.75" customHeight="1" x14ac:dyDescent="0.25">
      <c r="A7" s="7">
        <f>A6+1</f>
        <v>2</v>
      </c>
      <c r="B7" s="19" t="s">
        <v>27</v>
      </c>
      <c r="C7" s="8" t="s">
        <v>4</v>
      </c>
      <c r="D7" s="7">
        <v>60</v>
      </c>
      <c r="E7" s="7">
        <v>1500</v>
      </c>
      <c r="F7" s="16">
        <f t="shared" ref="F7:F24" si="0">E7*D7</f>
        <v>90000</v>
      </c>
      <c r="G7" s="7">
        <f>G6+1</f>
        <v>2</v>
      </c>
      <c r="H7" s="29" t="s">
        <v>37</v>
      </c>
      <c r="I7" s="8" t="s">
        <v>4</v>
      </c>
      <c r="J7" s="7">
        <v>40</v>
      </c>
      <c r="K7" s="7">
        <v>1500</v>
      </c>
      <c r="L7" s="16">
        <f t="shared" ref="L7:L11" si="1">K7*J7</f>
        <v>60000</v>
      </c>
      <c r="M7" s="31">
        <f t="shared" ref="M7:M24" si="2">L7+F7</f>
        <v>150000</v>
      </c>
    </row>
    <row r="8" spans="1:13" ht="15.75" customHeight="1" x14ac:dyDescent="0.25">
      <c r="A8" s="7">
        <f t="shared" ref="A8:A24" si="3">A7+1</f>
        <v>3</v>
      </c>
      <c r="B8" s="13" t="s">
        <v>16</v>
      </c>
      <c r="C8" s="8" t="s">
        <v>4</v>
      </c>
      <c r="D8" s="7">
        <v>180</v>
      </c>
      <c r="E8" s="7">
        <v>400</v>
      </c>
      <c r="F8" s="16">
        <f t="shared" si="0"/>
        <v>72000</v>
      </c>
      <c r="G8" s="7">
        <f t="shared" ref="G8:G24" si="4">G7+1</f>
        <v>3</v>
      </c>
      <c r="H8" s="13" t="s">
        <v>16</v>
      </c>
      <c r="I8" s="8" t="s">
        <v>4</v>
      </c>
      <c r="J8" s="7">
        <v>120</v>
      </c>
      <c r="K8" s="7">
        <v>400</v>
      </c>
      <c r="L8" s="16">
        <f t="shared" si="1"/>
        <v>48000</v>
      </c>
      <c r="M8" s="31">
        <f t="shared" si="2"/>
        <v>120000</v>
      </c>
    </row>
    <row r="9" spans="1:13" ht="15.75" customHeight="1" x14ac:dyDescent="0.25">
      <c r="A9" s="7">
        <f t="shared" si="3"/>
        <v>4</v>
      </c>
      <c r="B9" s="13" t="s">
        <v>17</v>
      </c>
      <c r="C9" s="8" t="s">
        <v>4</v>
      </c>
      <c r="D9" s="7">
        <v>60</v>
      </c>
      <c r="E9" s="7">
        <v>600</v>
      </c>
      <c r="F9" s="16">
        <f t="shared" si="0"/>
        <v>36000</v>
      </c>
      <c r="G9" s="7">
        <f t="shared" si="4"/>
        <v>4</v>
      </c>
      <c r="H9" s="13" t="s">
        <v>17</v>
      </c>
      <c r="I9" s="8" t="s">
        <v>4</v>
      </c>
      <c r="J9" s="7">
        <v>40</v>
      </c>
      <c r="K9" s="7">
        <v>600</v>
      </c>
      <c r="L9" s="16">
        <f t="shared" si="1"/>
        <v>24000</v>
      </c>
      <c r="M9" s="31">
        <f t="shared" si="2"/>
        <v>60000</v>
      </c>
    </row>
    <row r="10" spans="1:13" ht="30.75" customHeight="1" x14ac:dyDescent="0.25">
      <c r="A10" s="7">
        <f t="shared" si="3"/>
        <v>5</v>
      </c>
      <c r="B10" s="29" t="s">
        <v>34</v>
      </c>
      <c r="C10" s="10" t="s">
        <v>4</v>
      </c>
      <c r="D10" s="7">
        <v>156</v>
      </c>
      <c r="E10" s="7">
        <v>6064.7999999999993</v>
      </c>
      <c r="F10" s="16">
        <f t="shared" si="0"/>
        <v>946108.79999999993</v>
      </c>
      <c r="G10" s="7">
        <f t="shared" si="4"/>
        <v>5</v>
      </c>
      <c r="H10" s="29" t="s">
        <v>38</v>
      </c>
      <c r="I10" s="10" t="s">
        <v>4</v>
      </c>
      <c r="J10" s="7">
        <v>120</v>
      </c>
      <c r="K10" s="7">
        <v>6064.7999999999993</v>
      </c>
      <c r="L10" s="16">
        <f t="shared" si="1"/>
        <v>727775.99999999988</v>
      </c>
      <c r="M10" s="31">
        <f t="shared" si="2"/>
        <v>1673884.7999999998</v>
      </c>
    </row>
    <row r="11" spans="1:13" ht="30.75" customHeight="1" x14ac:dyDescent="0.25">
      <c r="A11" s="7">
        <f t="shared" si="3"/>
        <v>6</v>
      </c>
      <c r="B11" s="29" t="s">
        <v>35</v>
      </c>
      <c r="C11" s="10" t="s">
        <v>4</v>
      </c>
      <c r="D11" s="7">
        <v>54</v>
      </c>
      <c r="E11" s="7">
        <v>7277.7599999999993</v>
      </c>
      <c r="F11" s="16">
        <f t="shared" si="0"/>
        <v>392999.04</v>
      </c>
      <c r="G11" s="7">
        <f t="shared" si="4"/>
        <v>6</v>
      </c>
      <c r="H11" s="29" t="s">
        <v>39</v>
      </c>
      <c r="I11" s="10" t="s">
        <v>4</v>
      </c>
      <c r="J11" s="7">
        <v>40</v>
      </c>
      <c r="K11" s="7">
        <v>7277.7599999999993</v>
      </c>
      <c r="L11" s="16">
        <f t="shared" si="1"/>
        <v>291110.39999999997</v>
      </c>
      <c r="M11" s="31">
        <f t="shared" si="2"/>
        <v>684109.44</v>
      </c>
    </row>
    <row r="12" spans="1:13" ht="30.75" customHeight="1" x14ac:dyDescent="0.25">
      <c r="A12" s="7">
        <f t="shared" si="3"/>
        <v>7</v>
      </c>
      <c r="B12" s="14" t="s">
        <v>22</v>
      </c>
      <c r="C12" s="15" t="s">
        <v>23</v>
      </c>
      <c r="D12" s="7"/>
      <c r="E12" s="7"/>
      <c r="F12" s="16">
        <f>(F10+F11)*10%</f>
        <v>133910.78399999999</v>
      </c>
      <c r="G12" s="7">
        <f t="shared" si="4"/>
        <v>7</v>
      </c>
      <c r="H12" s="14" t="s">
        <v>22</v>
      </c>
      <c r="I12" s="15" t="s">
        <v>23</v>
      </c>
      <c r="J12" s="16"/>
      <c r="K12" s="7"/>
      <c r="L12" s="16">
        <f>(L10+L11)*10%</f>
        <v>101888.64</v>
      </c>
      <c r="M12" s="31">
        <f t="shared" si="2"/>
        <v>235799.424</v>
      </c>
    </row>
    <row r="13" spans="1:13" ht="15.75" customHeight="1" x14ac:dyDescent="0.25">
      <c r="A13" s="7">
        <f t="shared" si="3"/>
        <v>8</v>
      </c>
      <c r="B13" s="14" t="s">
        <v>20</v>
      </c>
      <c r="C13" s="10" t="s">
        <v>14</v>
      </c>
      <c r="D13" s="11">
        <v>132</v>
      </c>
      <c r="E13" s="7">
        <v>5760</v>
      </c>
      <c r="F13" s="16">
        <f t="shared" si="0"/>
        <v>760320</v>
      </c>
      <c r="G13" s="7">
        <f t="shared" si="4"/>
        <v>8</v>
      </c>
      <c r="H13" s="14" t="s">
        <v>20</v>
      </c>
      <c r="I13" s="10" t="s">
        <v>14</v>
      </c>
      <c r="J13" s="16">
        <v>142.16580208333335</v>
      </c>
      <c r="K13" s="16">
        <v>5760</v>
      </c>
      <c r="L13" s="16">
        <f t="shared" ref="L13:L24" si="5">K13*J13</f>
        <v>818875.02</v>
      </c>
      <c r="M13" s="31">
        <f t="shared" si="2"/>
        <v>1579195.02</v>
      </c>
    </row>
    <row r="14" spans="1:13" ht="15.75" customHeight="1" x14ac:dyDescent="0.25">
      <c r="A14" s="7">
        <f t="shared" si="3"/>
        <v>9</v>
      </c>
      <c r="B14" s="13" t="s">
        <v>13</v>
      </c>
      <c r="C14" s="8" t="s">
        <v>7</v>
      </c>
      <c r="D14" s="11">
        <v>20</v>
      </c>
      <c r="E14" s="7">
        <v>30400</v>
      </c>
      <c r="F14" s="16">
        <f t="shared" si="0"/>
        <v>608000</v>
      </c>
      <c r="G14" s="7">
        <f t="shared" si="4"/>
        <v>9</v>
      </c>
      <c r="H14" s="13" t="s">
        <v>13</v>
      </c>
      <c r="I14" s="8" t="s">
        <v>7</v>
      </c>
      <c r="J14" s="16">
        <v>10</v>
      </c>
      <c r="K14" s="7">
        <v>30400</v>
      </c>
      <c r="L14" s="16">
        <f>K14*J14</f>
        <v>304000</v>
      </c>
      <c r="M14" s="31">
        <f t="shared" si="2"/>
        <v>912000</v>
      </c>
    </row>
    <row r="15" spans="1:13" ht="15.75" customHeight="1" x14ac:dyDescent="0.25">
      <c r="A15" s="7">
        <f t="shared" si="3"/>
        <v>10</v>
      </c>
      <c r="B15" s="12" t="s">
        <v>5</v>
      </c>
      <c r="C15" s="8" t="s">
        <v>7</v>
      </c>
      <c r="D15" s="11">
        <v>2</v>
      </c>
      <c r="E15" s="7">
        <v>32000</v>
      </c>
      <c r="F15" s="16">
        <f t="shared" si="0"/>
        <v>64000</v>
      </c>
      <c r="G15" s="7">
        <f t="shared" si="4"/>
        <v>10</v>
      </c>
      <c r="H15" s="12" t="s">
        <v>5</v>
      </c>
      <c r="I15" s="8" t="s">
        <v>7</v>
      </c>
      <c r="J15" s="16">
        <v>4</v>
      </c>
      <c r="K15" s="7">
        <v>32000</v>
      </c>
      <c r="L15" s="16">
        <f t="shared" si="5"/>
        <v>128000</v>
      </c>
      <c r="M15" s="31">
        <f t="shared" si="2"/>
        <v>192000</v>
      </c>
    </row>
    <row r="16" spans="1:13" ht="15.75" customHeight="1" x14ac:dyDescent="0.25">
      <c r="A16" s="7">
        <f t="shared" si="3"/>
        <v>11</v>
      </c>
      <c r="B16" s="14" t="s">
        <v>18</v>
      </c>
      <c r="C16" s="8" t="s">
        <v>7</v>
      </c>
      <c r="D16" s="11">
        <v>4</v>
      </c>
      <c r="E16" s="7">
        <v>24000</v>
      </c>
      <c r="F16" s="16">
        <f t="shared" si="0"/>
        <v>96000</v>
      </c>
      <c r="G16" s="7">
        <f t="shared" si="4"/>
        <v>11</v>
      </c>
      <c r="H16" s="14" t="s">
        <v>18</v>
      </c>
      <c r="I16" s="8" t="s">
        <v>7</v>
      </c>
      <c r="J16" s="16">
        <v>4</v>
      </c>
      <c r="K16" s="7">
        <v>24000</v>
      </c>
      <c r="L16" s="16">
        <f t="shared" si="5"/>
        <v>96000</v>
      </c>
      <c r="M16" s="31">
        <f t="shared" si="2"/>
        <v>192000</v>
      </c>
    </row>
    <row r="17" spans="1:13" ht="15.75" customHeight="1" x14ac:dyDescent="0.25">
      <c r="A17" s="7">
        <f t="shared" si="3"/>
        <v>12</v>
      </c>
      <c r="B17" s="14" t="s">
        <v>24</v>
      </c>
      <c r="C17" s="8" t="s">
        <v>2</v>
      </c>
      <c r="D17" s="7">
        <v>1</v>
      </c>
      <c r="E17" s="7">
        <v>20000</v>
      </c>
      <c r="F17" s="16">
        <f t="shared" si="0"/>
        <v>20000</v>
      </c>
      <c r="G17" s="7">
        <f t="shared" si="4"/>
        <v>12</v>
      </c>
      <c r="H17" s="14" t="s">
        <v>24</v>
      </c>
      <c r="I17" s="8" t="s">
        <v>2</v>
      </c>
      <c r="J17" s="16">
        <v>1</v>
      </c>
      <c r="K17" s="7">
        <v>20000</v>
      </c>
      <c r="L17" s="16">
        <f t="shared" si="5"/>
        <v>20000</v>
      </c>
      <c r="M17" s="31">
        <f t="shared" si="2"/>
        <v>40000</v>
      </c>
    </row>
    <row r="18" spans="1:13" ht="15.75" customHeight="1" x14ac:dyDescent="0.25">
      <c r="A18" s="7">
        <f t="shared" si="3"/>
        <v>13</v>
      </c>
      <c r="B18" s="14" t="s">
        <v>21</v>
      </c>
      <c r="C18" s="8" t="s">
        <v>2</v>
      </c>
      <c r="D18" s="7">
        <v>1</v>
      </c>
      <c r="E18" s="7">
        <v>80000</v>
      </c>
      <c r="F18" s="16">
        <f t="shared" si="0"/>
        <v>80000</v>
      </c>
      <c r="G18" s="7">
        <f t="shared" si="4"/>
        <v>13</v>
      </c>
      <c r="H18" s="14" t="s">
        <v>21</v>
      </c>
      <c r="I18" s="8" t="s">
        <v>2</v>
      </c>
      <c r="J18" s="16">
        <v>1</v>
      </c>
      <c r="K18" s="7">
        <v>20000</v>
      </c>
      <c r="L18" s="16">
        <f t="shared" si="5"/>
        <v>20000</v>
      </c>
      <c r="M18" s="31">
        <f t="shared" si="2"/>
        <v>100000</v>
      </c>
    </row>
    <row r="19" spans="1:13" ht="15.75" customHeight="1" x14ac:dyDescent="0.25">
      <c r="A19" s="7">
        <f t="shared" si="3"/>
        <v>14</v>
      </c>
      <c r="B19" s="14" t="s">
        <v>19</v>
      </c>
      <c r="C19" s="8" t="s">
        <v>2</v>
      </c>
      <c r="D19" s="7">
        <v>1</v>
      </c>
      <c r="E19" s="7">
        <v>20000</v>
      </c>
      <c r="F19" s="16">
        <f t="shared" si="0"/>
        <v>20000</v>
      </c>
      <c r="G19" s="7">
        <f t="shared" si="4"/>
        <v>14</v>
      </c>
      <c r="H19" s="14" t="s">
        <v>19</v>
      </c>
      <c r="I19" s="8" t="s">
        <v>2</v>
      </c>
      <c r="J19" s="16">
        <v>1</v>
      </c>
      <c r="K19" s="7">
        <v>10000</v>
      </c>
      <c r="L19" s="16">
        <f t="shared" si="5"/>
        <v>10000</v>
      </c>
      <c r="M19" s="31">
        <f t="shared" si="2"/>
        <v>30000</v>
      </c>
    </row>
    <row r="20" spans="1:13" ht="15.75" customHeight="1" x14ac:dyDescent="0.25">
      <c r="A20" s="7">
        <f t="shared" si="3"/>
        <v>15</v>
      </c>
      <c r="B20" s="29" t="s">
        <v>33</v>
      </c>
      <c r="C20" s="8" t="s">
        <v>1</v>
      </c>
      <c r="D20" s="7">
        <v>1</v>
      </c>
      <c r="E20" s="7">
        <v>180000</v>
      </c>
      <c r="F20" s="16">
        <f t="shared" si="0"/>
        <v>180000</v>
      </c>
      <c r="G20" s="7">
        <f t="shared" si="4"/>
        <v>15</v>
      </c>
      <c r="H20" s="29" t="s">
        <v>33</v>
      </c>
      <c r="I20" s="8" t="s">
        <v>1</v>
      </c>
      <c r="J20" s="16">
        <v>1</v>
      </c>
      <c r="K20" s="7">
        <v>20000</v>
      </c>
      <c r="L20" s="16">
        <f t="shared" si="5"/>
        <v>20000</v>
      </c>
      <c r="M20" s="31">
        <f t="shared" si="2"/>
        <v>200000</v>
      </c>
    </row>
    <row r="21" spans="1:13" ht="15.75" customHeight="1" x14ac:dyDescent="0.25">
      <c r="A21" s="7">
        <f t="shared" si="3"/>
        <v>16</v>
      </c>
      <c r="B21" s="29" t="s">
        <v>29</v>
      </c>
      <c r="C21" s="8" t="s">
        <v>1</v>
      </c>
      <c r="D21" s="7">
        <v>1</v>
      </c>
      <c r="E21" s="11">
        <v>25000</v>
      </c>
      <c r="F21" s="16">
        <f t="shared" si="0"/>
        <v>25000</v>
      </c>
      <c r="G21" s="7">
        <f t="shared" si="4"/>
        <v>16</v>
      </c>
      <c r="H21" s="29" t="s">
        <v>15</v>
      </c>
      <c r="I21" s="8" t="s">
        <v>1</v>
      </c>
      <c r="J21" s="16">
        <v>1</v>
      </c>
      <c r="K21" s="11">
        <v>15000</v>
      </c>
      <c r="L21" s="16">
        <f t="shared" si="5"/>
        <v>15000</v>
      </c>
      <c r="M21" s="31">
        <f t="shared" si="2"/>
        <v>40000</v>
      </c>
    </row>
    <row r="22" spans="1:13" ht="15.75" customHeight="1" x14ac:dyDescent="0.25">
      <c r="A22" s="7">
        <f t="shared" si="3"/>
        <v>17</v>
      </c>
      <c r="B22" s="12" t="s">
        <v>6</v>
      </c>
      <c r="C22" s="8" t="s">
        <v>1</v>
      </c>
      <c r="D22" s="7">
        <v>1</v>
      </c>
      <c r="E22" s="11">
        <v>30000</v>
      </c>
      <c r="F22" s="16">
        <f t="shared" si="0"/>
        <v>30000</v>
      </c>
      <c r="G22" s="7">
        <f t="shared" si="4"/>
        <v>17</v>
      </c>
      <c r="H22" s="12" t="s">
        <v>6</v>
      </c>
      <c r="I22" s="8" t="s">
        <v>1</v>
      </c>
      <c r="J22" s="16">
        <v>1</v>
      </c>
      <c r="K22" s="11">
        <v>15000</v>
      </c>
      <c r="L22" s="16">
        <f t="shared" si="5"/>
        <v>15000</v>
      </c>
      <c r="M22" s="31">
        <f t="shared" si="2"/>
        <v>45000</v>
      </c>
    </row>
    <row r="23" spans="1:13" ht="15.75" customHeight="1" x14ac:dyDescent="0.25">
      <c r="A23" s="7">
        <f t="shared" si="3"/>
        <v>18</v>
      </c>
      <c r="B23" s="6" t="s">
        <v>12</v>
      </c>
      <c r="C23" s="7" t="s">
        <v>1</v>
      </c>
      <c r="D23" s="7">
        <v>1</v>
      </c>
      <c r="E23" s="11">
        <v>20000</v>
      </c>
      <c r="F23" s="16">
        <f t="shared" si="0"/>
        <v>20000</v>
      </c>
      <c r="G23" s="7">
        <f t="shared" si="4"/>
        <v>18</v>
      </c>
      <c r="H23" s="6" t="s">
        <v>12</v>
      </c>
      <c r="I23" s="7" t="s">
        <v>1</v>
      </c>
      <c r="J23" s="16">
        <v>1</v>
      </c>
      <c r="K23" s="11">
        <v>10000</v>
      </c>
      <c r="L23" s="16">
        <f t="shared" si="5"/>
        <v>10000</v>
      </c>
      <c r="M23" s="31">
        <f t="shared" si="2"/>
        <v>30000</v>
      </c>
    </row>
    <row r="24" spans="1:13" ht="15.75" customHeight="1" x14ac:dyDescent="0.25">
      <c r="A24" s="7">
        <f t="shared" si="3"/>
        <v>19</v>
      </c>
      <c r="B24" s="30" t="s">
        <v>30</v>
      </c>
      <c r="C24" s="15" t="s">
        <v>25</v>
      </c>
      <c r="D24" s="7">
        <v>1</v>
      </c>
      <c r="E24" s="20">
        <v>60000</v>
      </c>
      <c r="F24" s="16">
        <f t="shared" si="0"/>
        <v>60000</v>
      </c>
      <c r="G24" s="7">
        <f t="shared" si="4"/>
        <v>19</v>
      </c>
      <c r="H24" s="30" t="s">
        <v>40</v>
      </c>
      <c r="I24" s="15" t="s">
        <v>25</v>
      </c>
      <c r="J24" s="16">
        <v>1</v>
      </c>
      <c r="K24" s="20">
        <v>30000</v>
      </c>
      <c r="L24" s="16">
        <f t="shared" si="5"/>
        <v>30000</v>
      </c>
      <c r="M24" s="31">
        <f t="shared" si="2"/>
        <v>90000</v>
      </c>
    </row>
    <row r="25" spans="1:13" ht="15.75" customHeight="1" x14ac:dyDescent="0.25">
      <c r="A25" s="37" t="s">
        <v>26</v>
      </c>
      <c r="B25" s="38"/>
      <c r="C25" s="38"/>
      <c r="D25" s="38"/>
      <c r="E25" s="39"/>
      <c r="F25" s="21">
        <f>SUM(F6:F24)</f>
        <v>3724338.6239999998</v>
      </c>
      <c r="G25" s="21"/>
      <c r="H25" s="33" t="s">
        <v>26</v>
      </c>
      <c r="I25" s="34"/>
      <c r="J25" s="34"/>
      <c r="K25" s="35"/>
      <c r="L25" s="24">
        <f>SUM(L6:L24)</f>
        <v>2799650.0599999996</v>
      </c>
      <c r="M25" s="26">
        <f>SUM(M6:M24)</f>
        <v>6523988.6840000004</v>
      </c>
    </row>
    <row r="28" spans="1:13" x14ac:dyDescent="0.25">
      <c r="E28" s="18"/>
      <c r="F28" s="22"/>
      <c r="J28" s="22"/>
    </row>
  </sheetData>
  <mergeCells count="6">
    <mergeCell ref="G4:L4"/>
    <mergeCell ref="H25:K25"/>
    <mergeCell ref="A2:M2"/>
    <mergeCell ref="A25:E25"/>
    <mergeCell ref="A3:F3"/>
    <mergeCell ref="A4:F4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СМР+материалы</vt:lpstr>
      <vt:lpstr>'СМР+материалы'!Область_печати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Ivanov Andrey</cp:lastModifiedBy>
  <cp:lastPrinted>2024-02-07T07:39:00Z</cp:lastPrinted>
  <dcterms:created xsi:type="dcterms:W3CDTF">2023-10-31T07:58:00Z</dcterms:created>
  <dcterms:modified xsi:type="dcterms:W3CDTF">2025-10-10T10:25:41Z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3964C080893A4FC8A4A8656DCD326BF5_13</vt:lpwstr>
  </property>
  <property fmtid="{D5CDD505-2E9C-101B-9397-08002B2CF9AE}" pid="3" name="KSOProductBuildVer">
    <vt:lpwstr>1049-12.2.0.16731</vt:lpwstr>
  </property>
</Properties>
</file>