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8_{3B2778BC-631A-469E-8AC8-7C57DE200020}" xr6:coauthVersionLast="47" xr6:coauthVersionMax="47" xr10:uidLastSave="{00000000-0000-0000-0000-000000000000}"/>
  <bookViews>
    <workbookView xWindow="-98" yWindow="-98" windowWidth="21795" windowHeight="13875" xr2:uid="{3D902841-1011-4BB6-9B27-DD5628A4549C}"/>
  </bookViews>
  <sheets>
    <sheet name="ЭЭ" sheetId="1" r:id="rId1"/>
  </sheets>
  <definedNames>
    <definedName name="_xlnm._FilterDatabase" localSheetId="0" hidden="1">ЭЭ!$A$10:$G$288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87" i="1" l="1"/>
  <c r="F287" i="1" s="1"/>
  <c r="D286" i="1"/>
  <c r="F286" i="1" s="1"/>
  <c r="D285" i="1"/>
  <c r="F285" i="1" s="1"/>
  <c r="F284" i="1"/>
  <c r="G284" i="1" s="1"/>
  <c r="D283" i="1"/>
  <c r="F283" i="1" s="1"/>
  <c r="G283" i="1" s="1"/>
  <c r="F282" i="1"/>
  <c r="G282" i="1" s="1"/>
  <c r="D281" i="1"/>
  <c r="F281" i="1" s="1"/>
  <c r="G281" i="1" s="1"/>
  <c r="F280" i="1"/>
  <c r="F277" i="1"/>
  <c r="F270" i="1"/>
  <c r="G270" i="1" s="1"/>
  <c r="F268" i="1"/>
  <c r="F266" i="1"/>
  <c r="F264" i="1"/>
  <c r="G264" i="1" s="1"/>
  <c r="D263" i="1"/>
  <c r="F263" i="1" s="1"/>
  <c r="G263" i="1" s="1"/>
  <c r="F262" i="1"/>
  <c r="F261" i="1"/>
  <c r="F260" i="1"/>
  <c r="F259" i="1"/>
  <c r="F257" i="1"/>
  <c r="D257" i="1"/>
  <c r="D256" i="1"/>
  <c r="F256" i="1" s="1"/>
  <c r="D255" i="1"/>
  <c r="F255" i="1" s="1"/>
  <c r="F254" i="1"/>
  <c r="D253" i="1"/>
  <c r="F253" i="1" s="1"/>
  <c r="G253" i="1" s="1"/>
  <c r="F252" i="1"/>
  <c r="D251" i="1"/>
  <c r="F251" i="1" s="1"/>
  <c r="G251" i="1" s="1"/>
  <c r="F250" i="1"/>
  <c r="G250" i="1" s="1"/>
  <c r="F247" i="1"/>
  <c r="F240" i="1"/>
  <c r="F238" i="1"/>
  <c r="G238" i="1" s="1"/>
  <c r="F236" i="1"/>
  <c r="F234" i="1"/>
  <c r="D233" i="1"/>
  <c r="F233" i="1" s="1"/>
  <c r="G233" i="1" s="1"/>
  <c r="F232" i="1"/>
  <c r="G232" i="1" s="1"/>
  <c r="F231" i="1"/>
  <c r="F230" i="1"/>
  <c r="G230" i="1" s="1"/>
  <c r="F229" i="1"/>
  <c r="D227" i="1"/>
  <c r="F227" i="1" s="1"/>
  <c r="D226" i="1"/>
  <c r="F226" i="1" s="1"/>
  <c r="F225" i="1"/>
  <c r="D225" i="1"/>
  <c r="F224" i="1"/>
  <c r="D223" i="1"/>
  <c r="F223" i="1" s="1"/>
  <c r="G223" i="1" s="1"/>
  <c r="F222" i="1"/>
  <c r="D221" i="1"/>
  <c r="F221" i="1" s="1"/>
  <c r="G221" i="1" s="1"/>
  <c r="F220" i="1"/>
  <c r="F217" i="1"/>
  <c r="G217" i="1" s="1"/>
  <c r="F210" i="1"/>
  <c r="F208" i="1"/>
  <c r="F206" i="1"/>
  <c r="F204" i="1"/>
  <c r="D203" i="1"/>
  <c r="F203" i="1" s="1"/>
  <c r="G203" i="1" s="1"/>
  <c r="F202" i="1"/>
  <c r="F201" i="1"/>
  <c r="F200" i="1"/>
  <c r="F199" i="1"/>
  <c r="D197" i="1"/>
  <c r="F197" i="1" s="1"/>
  <c r="D196" i="1"/>
  <c r="F196" i="1" s="1"/>
  <c r="G196" i="1" s="1"/>
  <c r="D195" i="1"/>
  <c r="F195" i="1" s="1"/>
  <c r="F194" i="1"/>
  <c r="D193" i="1"/>
  <c r="F193" i="1" s="1"/>
  <c r="G193" i="1" s="1"/>
  <c r="F192" i="1"/>
  <c r="D191" i="1"/>
  <c r="F191" i="1" s="1"/>
  <c r="G191" i="1" s="1"/>
  <c r="F190" i="1"/>
  <c r="F187" i="1"/>
  <c r="G187" i="1" s="1"/>
  <c r="F180" i="1"/>
  <c r="F178" i="1"/>
  <c r="F176" i="1"/>
  <c r="F174" i="1"/>
  <c r="D173" i="1"/>
  <c r="F173" i="1" s="1"/>
  <c r="G173" i="1" s="1"/>
  <c r="F172" i="1"/>
  <c r="G172" i="1" s="1"/>
  <c r="F171" i="1"/>
  <c r="F170" i="1"/>
  <c r="G170" i="1" s="1"/>
  <c r="F169" i="1"/>
  <c r="D167" i="1"/>
  <c r="F167" i="1" s="1"/>
  <c r="D166" i="1"/>
  <c r="F166" i="1" s="1"/>
  <c r="D165" i="1"/>
  <c r="F165" i="1" s="1"/>
  <c r="F164" i="1"/>
  <c r="D163" i="1"/>
  <c r="F163" i="1" s="1"/>
  <c r="G163" i="1" s="1"/>
  <c r="F162" i="1"/>
  <c r="G162" i="1" s="1"/>
  <c r="D161" i="1"/>
  <c r="F161" i="1" s="1"/>
  <c r="G161" i="1" s="1"/>
  <c r="F160" i="1"/>
  <c r="F157" i="1"/>
  <c r="F150" i="1"/>
  <c r="F148" i="1"/>
  <c r="F146" i="1"/>
  <c r="G146" i="1" s="1"/>
  <c r="F144" i="1"/>
  <c r="D143" i="1"/>
  <c r="F143" i="1" s="1"/>
  <c r="G143" i="1" s="1"/>
  <c r="F142" i="1"/>
  <c r="F141" i="1"/>
  <c r="F140" i="1"/>
  <c r="F139" i="1"/>
  <c r="D137" i="1"/>
  <c r="F137" i="1" s="1"/>
  <c r="D136" i="1"/>
  <c r="F136" i="1" s="1"/>
  <c r="D135" i="1"/>
  <c r="F135" i="1" s="1"/>
  <c r="F134" i="1"/>
  <c r="G134" i="1" s="1"/>
  <c r="D133" i="1"/>
  <c r="F133" i="1" s="1"/>
  <c r="G133" i="1" s="1"/>
  <c r="F132" i="1"/>
  <c r="D131" i="1"/>
  <c r="F131" i="1" s="1"/>
  <c r="G131" i="1" s="1"/>
  <c r="F130" i="1"/>
  <c r="F127" i="1"/>
  <c r="F120" i="1"/>
  <c r="F118" i="1"/>
  <c r="F116" i="1"/>
  <c r="G116" i="1" s="1"/>
  <c r="F114" i="1"/>
  <c r="D113" i="1"/>
  <c r="F112" i="1"/>
  <c r="G112" i="1" s="1"/>
  <c r="F111" i="1"/>
  <c r="G111" i="1" s="1"/>
  <c r="F110" i="1"/>
  <c r="F109" i="1"/>
  <c r="G109" i="1" s="1"/>
  <c r="D107" i="1"/>
  <c r="F107" i="1" s="1"/>
  <c r="D106" i="1"/>
  <c r="F106" i="1" s="1"/>
  <c r="D105" i="1"/>
  <c r="F105" i="1" s="1"/>
  <c r="F104" i="1"/>
  <c r="D103" i="1"/>
  <c r="F103" i="1" s="1"/>
  <c r="G103" i="1" s="1"/>
  <c r="F102" i="1"/>
  <c r="D101" i="1"/>
  <c r="F100" i="1"/>
  <c r="G100" i="1" s="1"/>
  <c r="F97" i="1"/>
  <c r="G97" i="1" s="1"/>
  <c r="F90" i="1"/>
  <c r="G90" i="1" s="1"/>
  <c r="F88" i="1"/>
  <c r="F86" i="1"/>
  <c r="F84" i="1"/>
  <c r="G84" i="1" s="1"/>
  <c r="D83" i="1"/>
  <c r="F83" i="1" s="1"/>
  <c r="G83" i="1" s="1"/>
  <c r="F82" i="1"/>
  <c r="F81" i="1"/>
  <c r="F80" i="1"/>
  <c r="F79" i="1"/>
  <c r="D77" i="1"/>
  <c r="F77" i="1" s="1"/>
  <c r="D76" i="1"/>
  <c r="F76" i="1" s="1"/>
  <c r="G76" i="1" s="1"/>
  <c r="D75" i="1"/>
  <c r="F75" i="1" s="1"/>
  <c r="F74" i="1"/>
  <c r="D73" i="1"/>
  <c r="F73" i="1" s="1"/>
  <c r="G73" i="1" s="1"/>
  <c r="F72" i="1"/>
  <c r="D71" i="1"/>
  <c r="F71" i="1" s="1"/>
  <c r="G71" i="1" s="1"/>
  <c r="F70" i="1"/>
  <c r="F67" i="1"/>
  <c r="F60" i="1"/>
  <c r="F58" i="1"/>
  <c r="F56" i="1"/>
  <c r="F54" i="1"/>
  <c r="G54" i="1" s="1"/>
  <c r="D53" i="1"/>
  <c r="F53" i="1" s="1"/>
  <c r="G53" i="1" s="1"/>
  <c r="F52" i="1"/>
  <c r="G52" i="1" s="1"/>
  <c r="F51" i="1"/>
  <c r="F50" i="1"/>
  <c r="F49" i="1"/>
  <c r="F47" i="1"/>
  <c r="G47" i="1" s="1"/>
  <c r="F46" i="1"/>
  <c r="F45" i="1"/>
  <c r="F43" i="1"/>
  <c r="F42" i="1"/>
  <c r="F41" i="1"/>
  <c r="F39" i="1"/>
  <c r="F38" i="1"/>
  <c r="G38" i="1" s="1"/>
  <c r="F37" i="1"/>
  <c r="G37" i="1" s="1"/>
  <c r="D35" i="1"/>
  <c r="F35" i="1" s="1"/>
  <c r="D34" i="1"/>
  <c r="F34" i="1" s="1"/>
  <c r="G34" i="1" s="1"/>
  <c r="F33" i="1"/>
  <c r="F32" i="1"/>
  <c r="F31" i="1"/>
  <c r="D29" i="1"/>
  <c r="D30" i="1" s="1"/>
  <c r="D28" i="1"/>
  <c r="F28" i="1" s="1"/>
  <c r="G28" i="1" s="1"/>
  <c r="F27" i="1"/>
  <c r="D26" i="1"/>
  <c r="F23" i="1"/>
  <c r="F22" i="1"/>
  <c r="F20" i="1"/>
  <c r="F18" i="1"/>
  <c r="D17" i="1"/>
  <c r="F16" i="1"/>
  <c r="F15" i="1"/>
  <c r="F14" i="1"/>
  <c r="F13" i="1"/>
  <c r="F12" i="1"/>
  <c r="G15" i="1" l="1"/>
  <c r="G42" i="1"/>
  <c r="G49" i="1"/>
  <c r="G107" i="1"/>
  <c r="G234" i="1"/>
  <c r="G118" i="1"/>
  <c r="F29" i="1"/>
  <c r="G50" i="1"/>
  <c r="G39" i="1"/>
  <c r="G171" i="1"/>
  <c r="G178" i="1"/>
  <c r="G201" i="1"/>
  <c r="G256" i="1"/>
  <c r="G220" i="1"/>
  <c r="G45" i="1"/>
  <c r="G231" i="1"/>
  <c r="G174" i="1"/>
  <c r="G224" i="1"/>
  <c r="G104" i="1"/>
  <c r="G82" i="1"/>
  <c r="G130" i="1"/>
  <c r="G260" i="1"/>
  <c r="F101" i="1"/>
  <c r="G101" i="1" s="1"/>
  <c r="G262" i="1"/>
  <c r="G46" i="1"/>
  <c r="G240" i="1"/>
  <c r="G79" i="1"/>
  <c r="F113" i="1"/>
  <c r="G113" i="1" s="1"/>
  <c r="G16" i="1"/>
  <c r="G208" i="1"/>
  <c r="G132" i="1"/>
  <c r="G102" i="1"/>
  <c r="G23" i="1"/>
  <c r="G127" i="1"/>
  <c r="G142" i="1"/>
  <c r="G180" i="1"/>
  <c r="G13" i="1"/>
  <c r="G41" i="1"/>
  <c r="G60" i="1"/>
  <c r="G229" i="1"/>
  <c r="G236" i="1"/>
  <c r="G190" i="1"/>
  <c r="F17" i="1"/>
  <c r="G17" i="1" s="1"/>
  <c r="G167" i="1"/>
  <c r="G255" i="1"/>
  <c r="G105" i="1"/>
  <c r="G106" i="1"/>
  <c r="G35" i="1"/>
  <c r="G227" i="1"/>
  <c r="G195" i="1"/>
  <c r="G166" i="1"/>
  <c r="G75" i="1"/>
  <c r="G136" i="1"/>
  <c r="G285" i="1"/>
  <c r="G286" i="1"/>
  <c r="G135" i="1"/>
  <c r="G137" i="1"/>
  <c r="G287" i="1"/>
  <c r="G22" i="1"/>
  <c r="G33" i="1"/>
  <c r="G72" i="1"/>
  <c r="G77" i="1"/>
  <c r="G202" i="1"/>
  <c r="G225" i="1"/>
  <c r="G261" i="1"/>
  <c r="G67" i="1"/>
  <c r="G114" i="1"/>
  <c r="G120" i="1"/>
  <c r="G144" i="1"/>
  <c r="G150" i="1"/>
  <c r="G226" i="1"/>
  <c r="G268" i="1"/>
  <c r="G280" i="1"/>
  <c r="G12" i="1"/>
  <c r="G56" i="1"/>
  <c r="G18" i="1"/>
  <c r="G80" i="1"/>
  <c r="G139" i="1"/>
  <c r="G192" i="1"/>
  <c r="G197" i="1"/>
  <c r="G74" i="1"/>
  <c r="G86" i="1"/>
  <c r="G157" i="1"/>
  <c r="G204" i="1"/>
  <c r="G210" i="1"/>
  <c r="G43" i="1"/>
  <c r="G51" i="1"/>
  <c r="G110" i="1"/>
  <c r="G169" i="1"/>
  <c r="G222" i="1"/>
  <c r="G81" i="1"/>
  <c r="G140" i="1"/>
  <c r="G199" i="1"/>
  <c r="G252" i="1"/>
  <c r="G257" i="1"/>
  <c r="G14" i="1"/>
  <c r="G58" i="1"/>
  <c r="G70" i="1"/>
  <c r="G164" i="1"/>
  <c r="G176" i="1"/>
  <c r="G247" i="1"/>
  <c r="G20" i="1"/>
  <c r="G31" i="1"/>
  <c r="G141" i="1"/>
  <c r="G200" i="1"/>
  <c r="G259" i="1"/>
  <c r="G88" i="1"/>
  <c r="G194" i="1"/>
  <c r="G206" i="1"/>
  <c r="G277" i="1"/>
  <c r="G32" i="1"/>
  <c r="G165" i="1"/>
  <c r="G27" i="1"/>
  <c r="G148" i="1"/>
  <c r="G160" i="1"/>
  <c r="G254" i="1"/>
  <c r="G266" i="1"/>
  <c r="G29" i="1" l="1"/>
  <c r="F288" i="1"/>
  <c r="G288" i="1" s="1"/>
</calcChain>
</file>

<file path=xl/sharedStrings.xml><?xml version="1.0" encoding="utf-8"?>
<sst xmlns="http://schemas.openxmlformats.org/spreadsheetml/2006/main" count="817" uniqueCount="342">
  <si>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</si>
  <si>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</si>
  <si>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</si>
  <si>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</si>
  <si>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</si>
  <si>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</si>
  <si>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Цена за единицу без НДС</t>
  </si>
  <si>
    <t>ИТОГО без НДС</t>
  </si>
  <si>
    <t>ИТОГО с НДС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</si>
  <si>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</si>
  <si>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</si>
  <si>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</si>
  <si>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</si>
  <si>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</si>
  <si>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</si>
  <si>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</si>
  <si>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</si>
  <si>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</si>
  <si>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</si>
  <si>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</si>
  <si>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</si>
  <si>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</si>
  <si>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</si>
  <si>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</si>
  <si>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</si>
  <si>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</si>
  <si>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</si>
  <si>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</si>
  <si>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</si>
  <si>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Шпала ж.б в сборе со скреплением КБ65 </t>
  </si>
  <si>
    <t>1.9</t>
  </si>
  <si>
    <t xml:space="preserve">Укладка и скрепление рельс по 12,5м </t>
  </si>
  <si>
    <t>м</t>
  </si>
  <si>
    <t>1.10</t>
  </si>
  <si>
    <t>Рельс Р65</t>
  </si>
  <si>
    <t>1.11</t>
  </si>
  <si>
    <t>Резка рельс при стыковке с сущ. путями</t>
  </si>
  <si>
    <t>1.12</t>
  </si>
  <si>
    <t>Монтаж стыковочных накладок Р-65 (6-ти отверстных)</t>
  </si>
  <si>
    <t>к-т</t>
  </si>
  <si>
    <t>1.13</t>
  </si>
  <si>
    <t>Накладка Р-65</t>
  </si>
  <si>
    <t>шт</t>
  </si>
  <si>
    <t>1.14</t>
  </si>
  <si>
    <t>Накладка Р-65/50 (переходная)</t>
  </si>
  <si>
    <t>1.15</t>
  </si>
  <si>
    <t>Болт стыковой в сборе</t>
  </si>
  <si>
    <t>1.16</t>
  </si>
  <si>
    <t>Балластировка путей</t>
  </si>
  <si>
    <t>1.17</t>
  </si>
  <si>
    <t>1.18</t>
  </si>
  <si>
    <t>Выправка пути</t>
  </si>
  <si>
    <t>1.19</t>
  </si>
  <si>
    <t>1.20</t>
  </si>
  <si>
    <t>Рихтовка пути</t>
  </si>
  <si>
    <t>1.21</t>
  </si>
  <si>
    <t>Послеосадочный ремонт пути</t>
  </si>
  <si>
    <t>1.22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</si>
  <si>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</si>
  <si>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</si>
  <si>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1.23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</si>
  <si>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</si>
  <si>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1.24</t>
  </si>
  <si>
    <t>Погрузка и перевозка до 2 х км. демонтированной шпалы в грузовые автомобили механизированным способом</t>
  </si>
  <si>
    <t>Демонтаж СП б/н 1/6,  правая</t>
  </si>
  <si>
    <t>2.1</t>
  </si>
  <si>
    <t>Разборка и демонтаж стр.перевода</t>
  </si>
  <si>
    <t>2.2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</si>
  <si>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</si>
  <si>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2.3</t>
  </si>
  <si>
    <t>Погрузка и перевозка до 2 х км. Демонтированных брусьев и шпалы в грузовые автомобили механизированным способом</t>
  </si>
  <si>
    <t>Демонтаж СП3 1/6,  правая</t>
  </si>
  <si>
    <t>3.1</t>
  </si>
  <si>
    <t>3.2</t>
  </si>
  <si>
    <t>3.3</t>
  </si>
  <si>
    <t>Демонтаж СП15 1/9,  правая</t>
  </si>
  <si>
    <t>4.1</t>
  </si>
  <si>
    <t>4.2</t>
  </si>
  <si>
    <t>4.3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</si>
  <si>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</si>
  <si>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</si>
  <si>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</si>
  <si>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</si>
  <si>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</si>
  <si>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</si>
  <si>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</si>
  <si>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</si>
  <si>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</si>
  <si>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</si>
  <si>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</si>
  <si>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Брусья полимерные композитные</t>
  </si>
  <si>
    <t>компл.</t>
  </si>
  <si>
    <t>5.8</t>
  </si>
  <si>
    <t>Сборка и монтаж стрелочного перевода</t>
  </si>
  <si>
    <t>5.9</t>
  </si>
  <si>
    <t>Стрелочный перевод тип Р65 марка 1/7 проект ЛПTП.665121.103M, левый</t>
  </si>
  <si>
    <t>5.10</t>
  </si>
  <si>
    <t>Монтаж брусьев полимерных композитных под переводные механизмы</t>
  </si>
  <si>
    <t>5.11</t>
  </si>
  <si>
    <t xml:space="preserve">Брусья полимерные композитные L-4.50м. </t>
  </si>
  <si>
    <t>5.12</t>
  </si>
  <si>
    <t>Монтаж переводного механизма (флюгарки)</t>
  </si>
  <si>
    <t>5.13</t>
  </si>
  <si>
    <t>Переводной механизм ручной (флюгарка)</t>
  </si>
  <si>
    <t>5.14</t>
  </si>
  <si>
    <t xml:space="preserve">Запорная закладка с проушинами </t>
  </si>
  <si>
    <t>5.15</t>
  </si>
  <si>
    <t>Закладка стрелочная</t>
  </si>
  <si>
    <t>5.16</t>
  </si>
  <si>
    <t>Лак битумный БТ-577 (Кузбасслак)</t>
  </si>
  <si>
    <t>л</t>
  </si>
  <si>
    <t>5.17</t>
  </si>
  <si>
    <t>Эмаль ПФ-115 белая</t>
  </si>
  <si>
    <t>кг</t>
  </si>
  <si>
    <t>5.18</t>
  </si>
  <si>
    <t>Эмаль ПФ-115 черная</t>
  </si>
  <si>
    <t>5.19</t>
  </si>
  <si>
    <t>5.20</t>
  </si>
  <si>
    <t>5.21</t>
  </si>
  <si>
    <t>5.22</t>
  </si>
  <si>
    <t>Балластировка стрелочного перевода</t>
  </si>
  <si>
    <t>5.23</t>
  </si>
  <si>
    <t>5.24</t>
  </si>
  <si>
    <t>Выправка стрелочного перевода</t>
  </si>
  <si>
    <t>5.25</t>
  </si>
  <si>
    <t>5.26</t>
  </si>
  <si>
    <t>Рихтовка стрелочного перевода</t>
  </si>
  <si>
    <t>5.27</t>
  </si>
  <si>
    <t>Погрузка и перевозка до 2 х км. загрезнённого щебня,  грунта и мусора в самосвалы механизированным способом</t>
  </si>
  <si>
    <t>5.28</t>
  </si>
  <si>
    <t>5.29</t>
  </si>
  <si>
    <t>Замена СП7 1/7,  левая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</si>
  <si>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</si>
  <si>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</si>
  <si>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</si>
  <si>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</si>
  <si>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</si>
  <si>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</si>
  <si>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</si>
  <si>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</si>
  <si>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</si>
  <si>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</si>
  <si>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</si>
  <si>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</si>
  <si>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</si>
  <si>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</si>
  <si>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</si>
  <si>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</si>
  <si>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</si>
  <si>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</si>
  <si>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</si>
  <si>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</si>
  <si>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</si>
  <si>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</si>
  <si>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</si>
  <si>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</si>
  <si>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</si>
  <si>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</si>
  <si>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</si>
  <si>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</si>
  <si>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</si>
  <si>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Замена СП8 1/7,  левая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</si>
  <si>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</si>
  <si>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</si>
  <si>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</si>
  <si>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</si>
  <si>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</si>
  <si>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</si>
  <si>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</si>
  <si>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</si>
  <si>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</si>
  <si>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</si>
  <si>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</si>
  <si>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</si>
  <si>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</si>
  <si>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</si>
  <si>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</si>
  <si>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</si>
  <si>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</si>
  <si>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</si>
  <si>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</si>
  <si>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</si>
  <si>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</si>
  <si>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</si>
  <si>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</si>
  <si>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</si>
  <si>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</si>
  <si>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</si>
  <si>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</si>
  <si>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</si>
  <si>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</si>
  <si>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</si>
  <si>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</si>
  <si>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</si>
  <si>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</si>
  <si>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</si>
  <si>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</si>
  <si>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</si>
  <si>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</si>
  <si>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</si>
  <si>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</si>
  <si>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</si>
  <si>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</si>
  <si>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</si>
  <si>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</si>
  <si>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</si>
  <si>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</si>
  <si>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</si>
  <si>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</si>
  <si>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</si>
  <si>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</si>
  <si>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</si>
  <si>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</si>
  <si>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</si>
  <si>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</si>
  <si>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</si>
  <si>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</si>
  <si>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</si>
  <si>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</si>
  <si>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</si>
  <si>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</si>
  <si>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</si>
  <si>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</si>
  <si>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</si>
  <si>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</si>
  <si>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</si>
  <si>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</si>
  <si>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</si>
  <si>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</si>
  <si>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</si>
  <si>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</si>
  <si>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</si>
  <si>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</si>
  <si>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</si>
  <si>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</si>
  <si>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</si>
  <si>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</si>
  <si>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</si>
  <si>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</si>
  <si>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</si>
  <si>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</si>
  <si>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</si>
  <si>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</si>
  <si>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</si>
  <si>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</si>
  <si>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</si>
  <si>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</si>
  <si>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</si>
  <si>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</si>
  <si>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</si>
  <si>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</si>
  <si>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</si>
  <si>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</si>
  <si>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</si>
  <si>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</si>
  <si>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</si>
  <si>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</si>
  <si>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</si>
  <si>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</si>
  <si>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</si>
  <si>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</si>
  <si>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</si>
  <si>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</si>
  <si>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</si>
  <si>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</si>
  <si>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</si>
  <si>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</si>
  <si>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</si>
  <si>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</si>
  <si>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</si>
  <si>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</si>
  <si>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</si>
  <si>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</si>
  <si>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</si>
  <si>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</si>
  <si>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</si>
  <si>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</si>
  <si>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</si>
  <si>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</si>
  <si>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</si>
  <si>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</si>
  <si>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Замена СП13 1/7,  левая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</si>
  <si>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</si>
  <si>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</si>
  <si>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</si>
  <si>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</si>
  <si>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</si>
  <si>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</si>
  <si>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</si>
  <si>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</si>
  <si>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</si>
  <si>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</si>
  <si>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</si>
  <si>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</si>
  <si>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</si>
  <si>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</si>
  <si>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</si>
  <si>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</si>
  <si>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</si>
  <si>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</si>
  <si>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</si>
  <si>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</si>
  <si>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</si>
  <si>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</si>
  <si>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</si>
  <si>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</si>
  <si>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</si>
  <si>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</si>
  <si>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</si>
  <si>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</si>
  <si>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</si>
  <si>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Замена СП14 1/7,  правая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</si>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</sst>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vertical="center" wrapText="1"/>
    </xf>
    <xf numFmtId="0" fontId="2" fillId="0" borderId="1" xfId="2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3" fontId="5" fillId="3" borderId="1" xfId="1" applyFont="1" applyFill="1" applyBorder="1" applyAlignment="1">
      <alignment vertical="center" wrapText="1"/>
    </xf>
    <xf numFmtId="43" fontId="6" fillId="3" borderId="1" xfId="1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2" fontId="0" fillId="3" borderId="1" xfId="0" applyNumberFormat="1" applyFill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3" fontId="5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1" xfId="1" applyNumberFormat="1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7" xfId="1" applyNumberFormat="1" applyFont="1" applyFill="1" applyBorder="1" applyAlignment="1">
      <alignment vertical="center" wrapText="1"/>
    </xf>
    <xf numFmtId="43" fontId="5" fillId="0" borderId="7" xfId="1" applyFont="1" applyFill="1" applyBorder="1" applyAlignment="1">
      <alignment vertical="center" wrapText="1"/>
    </xf>
    <xf numFmtId="43" fontId="6" fillId="0" borderId="7" xfId="1" applyFont="1" applyBorder="1" applyAlignment="1">
      <alignment vertical="center" wrapText="1"/>
    </xf>
    <xf numFmtId="164" fontId="5" fillId="3" borderId="1" xfId="1" applyNumberFormat="1" applyFont="1" applyFill="1" applyBorder="1" applyAlignment="1">
      <alignment vertical="center" wrapText="1"/>
    </xf>
    <xf numFmtId="0" fontId="5" fillId="0" borderId="1" xfId="4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43" fontId="5" fillId="0" borderId="1" xfId="5" applyFont="1" applyFill="1" applyBorder="1" applyAlignment="1">
      <alignment vertical="center" wrapText="1"/>
    </xf>
    <xf numFmtId="0" fontId="5" fillId="3" borderId="1" xfId="4" applyFont="1" applyFill="1" applyBorder="1" applyAlignment="1">
      <alignment vertical="center" wrapText="1"/>
    </xf>
    <xf numFmtId="2" fontId="5" fillId="3" borderId="1" xfId="5" applyNumberFormat="1" applyFont="1" applyFill="1" applyBorder="1" applyAlignment="1">
      <alignment vertical="center" wrapText="1"/>
    </xf>
    <xf numFmtId="43" fontId="5" fillId="3" borderId="1" xfId="5" applyFont="1" applyFill="1" applyBorder="1" applyAlignment="1">
      <alignment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6" xfId="3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vertical="center" wrapText="1"/>
    </xf>
    <xf numFmtId="43" fontId="3" fillId="4" borderId="1" xfId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6">
    <cellStyle name="ЛокСмМТСН" xfId="2" xr:uid="{939739BB-4D9B-4A6B-931C-DAD9942AEC21}"/>
    <cellStyle name="Обычный" xfId="0" builtinId="0"/>
    <cellStyle name="Обычный 2" xfId="3" xr:uid="{184C981F-EC80-44BD-8251-C924E5E0028D}"/>
    <cellStyle name="Обычный 2 2" xfId="4" xr:uid="{5D9807D7-AE96-49DB-BC22-E947868EBCF0}"/>
    <cellStyle name="Финансовый" xfId="1" builtinId="3"/>
    <cellStyle name="Финансовый 5" xfId="5" xr:uid="{636E0616-8DC6-41D1-ABF0-6C2F56BB4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A993-414C-4035-8077-C7D2B408A02A}">
  <dimension ref="A6:G288"/>
  <sheetViews>
    <sheetView tabSelected="1" topLeftCell="A280" zoomScale="85" zoomScaleNormal="85" workbookViewId="0">
      <selection activeCell="L289" sqref="L289"/>
    </sheetView>
  </sheetViews>
  <sheetFormatPr defaultRowHeight="14.25" x14ac:dyDescent="0.45"/>
  <cols>
    <col min="1" max="1" width="6.86328125" style="1" bestFit="1" customWidth="1"/>
    <col min="2" max="2" width="68.19921875" style="2" customWidth="1"/>
    <col min="3" max="3" width="8.1328125" style="1" bestFit="1" customWidth="1"/>
    <col min="4" max="4" width="8.796875" style="3" bestFit="1" customWidth="1"/>
    <col min="5" max="5" width="14" style="2" bestFit="1" customWidth="1"/>
    <col min="6" max="6" width="15.33203125" style="2" bestFit="1" customWidth="1"/>
    <col min="7" max="7" width="15.33203125" style="4" bestFit="1" customWidth="1"/>
  </cols>
  <sheetData>
    <row r="6" spans="1:7" x14ac:dyDescent="0.45">
      <c r="A6" s="50" t="s">
        <v>0</v>
      </c>
      <c r="B6" s="51" t="s">
        <v>1</v>
      </c>
      <c r="C6" s="50" t="s">
        <v>2</v>
      </c>
      <c r="D6" s="54" t="s">
        <v>3</v>
      </c>
      <c r="E6" s="50" t="s">
        <v>4</v>
      </c>
      <c r="F6" s="50"/>
      <c r="G6" s="50"/>
    </row>
    <row r="7" spans="1:7" x14ac:dyDescent="0.45">
      <c r="A7" s="50"/>
      <c r="B7" s="52"/>
      <c r="C7" s="50"/>
      <c r="D7" s="54"/>
      <c r="E7" s="50"/>
      <c r="F7" s="50"/>
      <c r="G7" s="50"/>
    </row>
    <row r="8" spans="1:7" x14ac:dyDescent="0.45">
      <c r="A8" s="50"/>
      <c r="B8" s="52"/>
      <c r="C8" s="50"/>
      <c r="D8" s="54"/>
      <c r="E8" s="50" t="s">
        <v>5</v>
      </c>
      <c r="F8" s="50"/>
      <c r="G8" s="50"/>
    </row>
    <row r="9" spans="1:7" ht="40.5" x14ac:dyDescent="0.45">
      <c r="A9" s="50"/>
      <c r="B9" s="53"/>
      <c r="C9" s="50"/>
      <c r="D9" s="54"/>
      <c r="E9" s="5" t="s">
        <v>6</v>
      </c>
      <c r="F9" s="5" t="s">
        <v>7</v>
      </c>
      <c r="G9" s="6" t="s">
        <v>8</v>
      </c>
    </row>
    <row r="10" spans="1:7" x14ac:dyDescent="0.4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</row>
    <row r="11" spans="1:7" x14ac:dyDescent="0.45">
      <c r="A11" s="8">
        <v>1</v>
      </c>
      <c r="B11" s="9" t="s">
        <v>9</v>
      </c>
      <c r="C11" s="10"/>
      <c r="D11" s="10"/>
      <c r="E11" s="10"/>
      <c r="F11" s="10"/>
      <c r="G11" s="10"/>
    </row>
    <row r="12" spans="1:7" ht="27.75" x14ac:dyDescent="0.45">
      <c r="A12" s="11" t="s">
        <v>10</v>
      </c>
      <c r="B12" s="12" t="s">
        <v>11</v>
      </c>
      <c r="C12" s="11" t="s">
        <v>12</v>
      </c>
      <c r="D12" s="13">
        <v>17.55</v>
      </c>
      <c r="E12" s="14">
        <v>1800</v>
      </c>
      <c r="F12" s="15">
        <f>ROUND(E12*D12,2)</f>
        <v>31590</v>
      </c>
      <c r="G12" s="15">
        <f>ROUND(F12*1.2,2)</f>
        <v>37908</v>
      </c>
    </row>
    <row r="13" spans="1:7" x14ac:dyDescent="0.45">
      <c r="A13" s="11" t="s">
        <v>13</v>
      </c>
      <c r="B13" s="12" t="s">
        <v>14</v>
      </c>
      <c r="C13" s="11" t="s">
        <v>15</v>
      </c>
      <c r="D13" s="13">
        <v>0.78</v>
      </c>
      <c r="E13" s="14">
        <v>1979800</v>
      </c>
      <c r="F13" s="15">
        <f>ROUND(E13*D13,2)</f>
        <v>1544244</v>
      </c>
      <c r="G13" s="15">
        <f>ROUND(F13*1.2,2)</f>
        <v>1853092.8</v>
      </c>
    </row>
    <row r="14" spans="1:7" x14ac:dyDescent="0.45">
      <c r="A14" s="11" t="s">
        <v>16</v>
      </c>
      <c r="B14" s="12" t="s">
        <v>17</v>
      </c>
      <c r="C14" s="11" t="s">
        <v>12</v>
      </c>
      <c r="D14" s="13">
        <v>456.59</v>
      </c>
      <c r="E14" s="14">
        <v>1630</v>
      </c>
      <c r="F14" s="15">
        <f>ROUND(E14*D14,2)</f>
        <v>744241.7</v>
      </c>
      <c r="G14" s="15">
        <f>ROUND(F14*1.2,2)</f>
        <v>893090.04</v>
      </c>
    </row>
    <row r="15" spans="1:7" x14ac:dyDescent="0.45">
      <c r="A15" s="11" t="s">
        <v>18</v>
      </c>
      <c r="B15" s="12" t="s">
        <v>19</v>
      </c>
      <c r="C15" s="11" t="s">
        <v>20</v>
      </c>
      <c r="D15" s="13">
        <v>2079.96</v>
      </c>
      <c r="E15" s="14">
        <v>101.5</v>
      </c>
      <c r="F15" s="15">
        <f>ROUND(E15*D15,2)</f>
        <v>211115.94</v>
      </c>
      <c r="G15" s="15">
        <f>ROUND(F15*1.2,2)</f>
        <v>253339.13</v>
      </c>
    </row>
    <row r="16" spans="1:7" x14ac:dyDescent="0.45">
      <c r="A16" s="11" t="s">
        <v>21</v>
      </c>
      <c r="B16" s="12" t="s">
        <v>22</v>
      </c>
      <c r="C16" s="11" t="s">
        <v>12</v>
      </c>
      <c r="D16" s="13">
        <v>208</v>
      </c>
      <c r="E16" s="14">
        <v>2573.7399999999998</v>
      </c>
      <c r="F16" s="15">
        <f>ROUND(E16*D16,2)</f>
        <v>535337.92000000004</v>
      </c>
      <c r="G16" s="15">
        <f>ROUND(F16*1.2,2)</f>
        <v>642405.5</v>
      </c>
    </row>
    <row r="17" spans="1:7" x14ac:dyDescent="0.45">
      <c r="A17" s="16" t="s">
        <v>23</v>
      </c>
      <c r="B17" s="17" t="s">
        <v>24</v>
      </c>
      <c r="C17" s="16" t="s">
        <v>12</v>
      </c>
      <c r="D17" s="18">
        <f>D16*1.26</f>
        <v>262.08</v>
      </c>
      <c r="E17" s="20">
        <v>4800</v>
      </c>
      <c r="F17" s="20">
        <f>ROUND(E17*D17,2)</f>
        <v>1257984</v>
      </c>
      <c r="G17" s="20">
        <f>ROUND(F17*1.2,2)</f>
        <v>1509580.8</v>
      </c>
    </row>
    <row r="18" spans="1:7" x14ac:dyDescent="0.45">
      <c r="A18" s="11" t="s">
        <v>25</v>
      </c>
      <c r="B18" s="12" t="s">
        <v>26</v>
      </c>
      <c r="C18" s="11" t="s">
        <v>27</v>
      </c>
      <c r="D18" s="13">
        <v>855</v>
      </c>
      <c r="E18" s="14">
        <v>2160</v>
      </c>
      <c r="F18" s="15">
        <f>ROUND(E18*D18,2)</f>
        <v>1846800</v>
      </c>
      <c r="G18" s="15">
        <f>ROUND(F18*1.2,2)</f>
        <v>2216160</v>
      </c>
    </row>
    <row r="19" spans="1:7" x14ac:dyDescent="0.45">
      <c r="A19" s="16" t="s">
        <v>28</v>
      </c>
      <c r="B19" s="17" t="s">
        <v>29</v>
      </c>
      <c r="C19" s="16" t="s">
        <v>27</v>
      </c>
      <c r="D19" s="18">
        <v>855</v>
      </c>
      <c r="E19" s="19"/>
      <c r="F19" s="20"/>
      <c r="G19" s="20"/>
    </row>
    <row r="20" spans="1:7" x14ac:dyDescent="0.45">
      <c r="A20" s="11" t="s">
        <v>30</v>
      </c>
      <c r="B20" s="12" t="s">
        <v>31</v>
      </c>
      <c r="C20" s="11" t="s">
        <v>32</v>
      </c>
      <c r="D20" s="21">
        <v>929.3</v>
      </c>
      <c r="E20" s="14">
        <v>1920</v>
      </c>
      <c r="F20" s="15">
        <f>ROUND(E20*D20,2)</f>
        <v>1784256</v>
      </c>
      <c r="G20" s="15">
        <f>ROUND(F20*1.2,2)</f>
        <v>2141107.2000000002</v>
      </c>
    </row>
    <row r="21" spans="1:7" x14ac:dyDescent="0.45">
      <c r="A21" s="16" t="s">
        <v>33</v>
      </c>
      <c r="B21" s="17" t="s">
        <v>34</v>
      </c>
      <c r="C21" s="16" t="s">
        <v>27</v>
      </c>
      <c r="D21" s="18">
        <v>75</v>
      </c>
      <c r="E21" s="19"/>
      <c r="F21" s="20"/>
      <c r="G21" s="20"/>
    </row>
    <row r="22" spans="1:7" x14ac:dyDescent="0.45">
      <c r="A22" s="22" t="s">
        <v>35</v>
      </c>
      <c r="B22" s="23" t="s">
        <v>36</v>
      </c>
      <c r="C22" s="22" t="s">
        <v>27</v>
      </c>
      <c r="D22" s="13">
        <v>38</v>
      </c>
      <c r="E22" s="14">
        <v>1120</v>
      </c>
      <c r="F22" s="15">
        <f>ROUND(E22*D22,2)</f>
        <v>42560</v>
      </c>
      <c r="G22" s="15">
        <f>ROUND(F22*1.2,2)</f>
        <v>51072</v>
      </c>
    </row>
    <row r="23" spans="1:7" x14ac:dyDescent="0.45">
      <c r="A23" s="11" t="s">
        <v>37</v>
      </c>
      <c r="B23" s="12" t="s">
        <v>38</v>
      </c>
      <c r="C23" s="11" t="s">
        <v>39</v>
      </c>
      <c r="D23" s="13">
        <v>122</v>
      </c>
      <c r="E23" s="14">
        <v>1324</v>
      </c>
      <c r="F23" s="15">
        <f>ROUND(E23*D23,2)</f>
        <v>161528</v>
      </c>
      <c r="G23" s="15">
        <f>ROUND(F23*1.2,2)</f>
        <v>193833.60000000001</v>
      </c>
    </row>
    <row r="24" spans="1:7" x14ac:dyDescent="0.45">
      <c r="A24" s="24" t="s">
        <v>40</v>
      </c>
      <c r="B24" s="25" t="s">
        <v>41</v>
      </c>
      <c r="C24" s="24" t="s">
        <v>42</v>
      </c>
      <c r="D24" s="18">
        <v>106</v>
      </c>
      <c r="E24" s="19"/>
      <c r="F24" s="20"/>
      <c r="G24" s="20"/>
    </row>
    <row r="25" spans="1:7" x14ac:dyDescent="0.45">
      <c r="A25" s="24" t="s">
        <v>43</v>
      </c>
      <c r="B25" s="25" t="s">
        <v>44</v>
      </c>
      <c r="C25" s="24" t="s">
        <v>42</v>
      </c>
      <c r="D25" s="18">
        <v>16</v>
      </c>
      <c r="E25" s="19"/>
      <c r="F25" s="20"/>
      <c r="G25" s="20"/>
    </row>
    <row r="26" spans="1:7" x14ac:dyDescent="0.45">
      <c r="A26" s="16" t="s">
        <v>45</v>
      </c>
      <c r="B26" s="26" t="s">
        <v>46</v>
      </c>
      <c r="C26" s="16" t="s">
        <v>27</v>
      </c>
      <c r="D26" s="18">
        <f>106*6+16*5</f>
        <v>716</v>
      </c>
      <c r="E26" s="19"/>
      <c r="F26" s="20"/>
      <c r="G26" s="20"/>
    </row>
    <row r="27" spans="1:7" x14ac:dyDescent="0.45">
      <c r="A27" s="11" t="s">
        <v>47</v>
      </c>
      <c r="B27" s="12" t="s">
        <v>48</v>
      </c>
      <c r="C27" s="11" t="s">
        <v>12</v>
      </c>
      <c r="D27" s="13">
        <v>186.45</v>
      </c>
      <c r="E27" s="14">
        <v>1933.2</v>
      </c>
      <c r="F27" s="15">
        <f>ROUND(E27*D27,2)</f>
        <v>360445.14</v>
      </c>
      <c r="G27" s="15">
        <f>ROUND(F27*1.2,2)</f>
        <v>432534.17</v>
      </c>
    </row>
    <row r="28" spans="1:7" x14ac:dyDescent="0.45">
      <c r="A28" s="16" t="s">
        <v>49</v>
      </c>
      <c r="B28" s="26" t="s">
        <v>24</v>
      </c>
      <c r="C28" s="16" t="s">
        <v>12</v>
      </c>
      <c r="D28" s="27">
        <f>D27*1.26</f>
        <v>234.92699999999999</v>
      </c>
      <c r="E28" s="19">
        <v>4800</v>
      </c>
      <c r="F28" s="20">
        <f>ROUND(E28*D28,2)</f>
        <v>1127649.6000000001</v>
      </c>
      <c r="G28" s="20">
        <f>ROUND(F28*1.2,2)</f>
        <v>1353179.52</v>
      </c>
    </row>
    <row r="29" spans="1:7" x14ac:dyDescent="0.45">
      <c r="A29" s="11" t="s">
        <v>50</v>
      </c>
      <c r="B29" s="12" t="s">
        <v>51</v>
      </c>
      <c r="C29" s="11" t="s">
        <v>12</v>
      </c>
      <c r="D29" s="21">
        <f>D27*0.1</f>
        <v>18.645</v>
      </c>
      <c r="E29" s="14">
        <v>1449.9</v>
      </c>
      <c r="F29" s="15">
        <f>ROUND(E29*D29,2)</f>
        <v>27033.39</v>
      </c>
      <c r="G29" s="15">
        <f>ROUND(F29*1.2,2)</f>
        <v>32440.07</v>
      </c>
    </row>
    <row r="30" spans="1:7" x14ac:dyDescent="0.45">
      <c r="A30" s="16" t="s">
        <v>52</v>
      </c>
      <c r="B30" s="17" t="s">
        <v>24</v>
      </c>
      <c r="C30" s="16" t="s">
        <v>12</v>
      </c>
      <c r="D30" s="27">
        <f>D29*1.26</f>
        <v>23.492699999999999</v>
      </c>
      <c r="E30" s="19">
        <v>4800</v>
      </c>
      <c r="F30" s="20">
        <v>1257984</v>
      </c>
      <c r="G30" s="20">
        <v>1509580.8</v>
      </c>
    </row>
    <row r="31" spans="1:7" x14ac:dyDescent="0.45">
      <c r="A31" s="11" t="s">
        <v>53</v>
      </c>
      <c r="B31" s="12" t="s">
        <v>54</v>
      </c>
      <c r="C31" s="11" t="s">
        <v>15</v>
      </c>
      <c r="D31" s="13">
        <v>0.46400000000000002</v>
      </c>
      <c r="E31" s="14">
        <v>945300</v>
      </c>
      <c r="F31" s="15">
        <f>ROUND(E31*D31,2)</f>
        <v>438619.2</v>
      </c>
      <c r="G31" s="15">
        <f>ROUND(F31*1.2,2)</f>
        <v>526343.04</v>
      </c>
    </row>
    <row r="32" spans="1:7" x14ac:dyDescent="0.45">
      <c r="A32" s="11" t="s">
        <v>55</v>
      </c>
      <c r="B32" s="12" t="s">
        <v>56</v>
      </c>
      <c r="C32" s="11" t="s">
        <v>15</v>
      </c>
      <c r="D32" s="13">
        <v>0.46400000000000002</v>
      </c>
      <c r="E32" s="14">
        <v>708980</v>
      </c>
      <c r="F32" s="15">
        <f>ROUND(E32*D32,2)</f>
        <v>328966.71999999997</v>
      </c>
      <c r="G32" s="15">
        <f>ROUND(F32*1.2,2)</f>
        <v>394760.06</v>
      </c>
    </row>
    <row r="33" spans="1:7" ht="27.75" x14ac:dyDescent="0.45">
      <c r="A33" s="11" t="s">
        <v>57</v>
      </c>
      <c r="B33" s="12" t="s">
        <v>58</v>
      </c>
      <c r="C33" s="11" t="s">
        <v>59</v>
      </c>
      <c r="D33" s="13">
        <v>829.75</v>
      </c>
      <c r="E33" s="14">
        <v>700</v>
      </c>
      <c r="F33" s="15">
        <f>ROUND(E33*D33,2)</f>
        <v>580825</v>
      </c>
      <c r="G33" s="15">
        <f>ROUND(F33*1.2,2)</f>
        <v>696990</v>
      </c>
    </row>
    <row r="34" spans="1:7" ht="41.65" x14ac:dyDescent="0.45">
      <c r="A34" s="11" t="s">
        <v>60</v>
      </c>
      <c r="B34" s="12" t="s">
        <v>61</v>
      </c>
      <c r="C34" s="11" t="s">
        <v>59</v>
      </c>
      <c r="D34" s="21">
        <f>0.8484+5.175+79.469+0.88</f>
        <v>86.372399999999985</v>
      </c>
      <c r="E34" s="14">
        <v>1140</v>
      </c>
      <c r="F34" s="15">
        <f>ROUND(E34*D34,2)</f>
        <v>98464.54</v>
      </c>
      <c r="G34" s="15">
        <f>ROUND(F34*1.2,2)</f>
        <v>118157.45</v>
      </c>
    </row>
    <row r="35" spans="1:7" ht="27.75" x14ac:dyDescent="0.45">
      <c r="A35" s="11" t="s">
        <v>62</v>
      </c>
      <c r="B35" s="12" t="s">
        <v>63</v>
      </c>
      <c r="C35" s="11" t="s">
        <v>59</v>
      </c>
      <c r="D35" s="13">
        <f>84.8+48.88</f>
        <v>133.68</v>
      </c>
      <c r="E35" s="14">
        <v>1140</v>
      </c>
      <c r="F35" s="15">
        <f>ROUND(E35*D35,2)</f>
        <v>152395.20000000001</v>
      </c>
      <c r="G35" s="15">
        <f>ROUND(F35*1.2,2)</f>
        <v>182874.23999999999</v>
      </c>
    </row>
    <row r="36" spans="1:7" x14ac:dyDescent="0.45">
      <c r="A36" s="8">
        <v>2</v>
      </c>
      <c r="B36" s="9" t="s">
        <v>64</v>
      </c>
      <c r="C36" s="10"/>
      <c r="D36" s="10"/>
      <c r="E36" s="10"/>
      <c r="F36" s="10"/>
      <c r="G36" s="10"/>
    </row>
    <row r="37" spans="1:7" x14ac:dyDescent="0.45">
      <c r="A37" s="11" t="s">
        <v>65</v>
      </c>
      <c r="B37" s="12" t="s">
        <v>66</v>
      </c>
      <c r="C37" s="11" t="s">
        <v>59</v>
      </c>
      <c r="D37" s="28">
        <v>8.6199999999999992</v>
      </c>
      <c r="E37" s="29">
        <v>8737</v>
      </c>
      <c r="F37" s="15">
        <f>ROUND(E37*D37,2)</f>
        <v>75312.94</v>
      </c>
      <c r="G37" s="15">
        <f>ROUND(F37*1.2,2)</f>
        <v>90375.53</v>
      </c>
    </row>
    <row r="38" spans="1:7" ht="41.65" x14ac:dyDescent="0.45">
      <c r="A38" s="11" t="s">
        <v>67</v>
      </c>
      <c r="B38" s="12" t="s">
        <v>68</v>
      </c>
      <c r="C38" s="11" t="s">
        <v>59</v>
      </c>
      <c r="D38" s="30">
        <v>8.6199999999999992</v>
      </c>
      <c r="E38" s="14">
        <v>1140</v>
      </c>
      <c r="F38" s="15">
        <f>ROUND(E38*D38,2)</f>
        <v>9826.7999999999993</v>
      </c>
      <c r="G38" s="15">
        <f>ROUND(F38*1.2,2)</f>
        <v>11792.16</v>
      </c>
    </row>
    <row r="39" spans="1:7" ht="27.75" x14ac:dyDescent="0.45">
      <c r="A39" s="11" t="s">
        <v>69</v>
      </c>
      <c r="B39" s="12" t="s">
        <v>70</v>
      </c>
      <c r="C39" s="11" t="s">
        <v>59</v>
      </c>
      <c r="D39" s="30">
        <v>5.04</v>
      </c>
      <c r="E39" s="14">
        <v>1140</v>
      </c>
      <c r="F39" s="15">
        <f>ROUND(E39*D39,2)</f>
        <v>5745.6</v>
      </c>
      <c r="G39" s="15">
        <f>ROUND(F39*1.2,2)</f>
        <v>6894.72</v>
      </c>
    </row>
    <row r="40" spans="1:7" x14ac:dyDescent="0.45">
      <c r="A40" s="8">
        <v>3</v>
      </c>
      <c r="B40" s="9" t="s">
        <v>71</v>
      </c>
      <c r="C40" s="10"/>
      <c r="D40" s="10"/>
      <c r="E40" s="10"/>
      <c r="F40" s="10"/>
      <c r="G40" s="10"/>
    </row>
    <row r="41" spans="1:7" x14ac:dyDescent="0.45">
      <c r="A41" s="11" t="s">
        <v>72</v>
      </c>
      <c r="B41" s="12" t="s">
        <v>66</v>
      </c>
      <c r="C41" s="11" t="s">
        <v>59</v>
      </c>
      <c r="D41" s="28">
        <v>8.6199999999999992</v>
      </c>
      <c r="E41" s="29">
        <v>8737</v>
      </c>
      <c r="F41" s="15">
        <f>ROUND(E41*D41,2)</f>
        <v>75312.94</v>
      </c>
      <c r="G41" s="15">
        <f>ROUND(F41*1.2,2)</f>
        <v>90375.53</v>
      </c>
    </row>
    <row r="42" spans="1:7" ht="41.65" x14ac:dyDescent="0.45">
      <c r="A42" s="11" t="s">
        <v>73</v>
      </c>
      <c r="B42" s="12" t="s">
        <v>68</v>
      </c>
      <c r="C42" s="11" t="s">
        <v>59</v>
      </c>
      <c r="D42" s="30">
        <v>8.6199999999999992</v>
      </c>
      <c r="E42" s="14">
        <v>1140</v>
      </c>
      <c r="F42" s="15">
        <f>ROUND(E42*D42,2)</f>
        <v>9826.7999999999993</v>
      </c>
      <c r="G42" s="15">
        <f>ROUND(F42*1.2,2)</f>
        <v>11792.16</v>
      </c>
    </row>
    <row r="43" spans="1:7" ht="27.75" x14ac:dyDescent="0.45">
      <c r="A43" s="11" t="s">
        <v>74</v>
      </c>
      <c r="B43" s="12" t="s">
        <v>70</v>
      </c>
      <c r="C43" s="11" t="s">
        <v>59</v>
      </c>
      <c r="D43" s="30">
        <v>5.04</v>
      </c>
      <c r="E43" s="14">
        <v>1140</v>
      </c>
      <c r="F43" s="15">
        <f>ROUND(E43*D43,2)</f>
        <v>5745.6</v>
      </c>
      <c r="G43" s="15">
        <f>ROUND(F43*1.2,2)</f>
        <v>6894.72</v>
      </c>
    </row>
    <row r="44" spans="1:7" x14ac:dyDescent="0.45">
      <c r="A44" s="8">
        <v>4</v>
      </c>
      <c r="B44" s="9" t="s">
        <v>75</v>
      </c>
      <c r="C44" s="10"/>
      <c r="D44" s="10"/>
      <c r="E44" s="10"/>
      <c r="F44" s="10"/>
      <c r="G44" s="10"/>
    </row>
    <row r="45" spans="1:7" x14ac:dyDescent="0.45">
      <c r="A45" s="11" t="s">
        <v>76</v>
      </c>
      <c r="B45" s="12" t="s">
        <v>66</v>
      </c>
      <c r="C45" s="11" t="s">
        <v>59</v>
      </c>
      <c r="D45" s="28">
        <v>11.71</v>
      </c>
      <c r="E45" s="29">
        <v>8737</v>
      </c>
      <c r="F45" s="15">
        <f>ROUND(E45*D45,2)</f>
        <v>102310.27</v>
      </c>
      <c r="G45" s="15">
        <f>ROUND(F45*1.2,2)</f>
        <v>122772.32</v>
      </c>
    </row>
    <row r="46" spans="1:7" ht="41.65" x14ac:dyDescent="0.45">
      <c r="A46" s="11" t="s">
        <v>77</v>
      </c>
      <c r="B46" s="12" t="s">
        <v>68</v>
      </c>
      <c r="C46" s="11" t="s">
        <v>59</v>
      </c>
      <c r="D46" s="30">
        <v>11.71</v>
      </c>
      <c r="E46" s="14">
        <v>1140</v>
      </c>
      <c r="F46" s="15">
        <f>ROUND(E46*D46,2)</f>
        <v>13349.4</v>
      </c>
      <c r="G46" s="15">
        <f>ROUND(F46*1.2,2)</f>
        <v>16019.28</v>
      </c>
    </row>
    <row r="47" spans="1:7" ht="27.75" x14ac:dyDescent="0.45">
      <c r="A47" s="11" t="s">
        <v>78</v>
      </c>
      <c r="B47" s="12" t="s">
        <v>70</v>
      </c>
      <c r="C47" s="11" t="s">
        <v>59</v>
      </c>
      <c r="D47" s="30">
        <v>5.04</v>
      </c>
      <c r="E47" s="14">
        <v>1140</v>
      </c>
      <c r="F47" s="15">
        <f>ROUND(E47*D47,2)</f>
        <v>5745.6</v>
      </c>
      <c r="G47" s="15">
        <f>ROUND(F47*1.2,2)</f>
        <v>6894.72</v>
      </c>
    </row>
    <row r="48" spans="1:7" x14ac:dyDescent="0.45">
      <c r="A48" s="8">
        <v>5</v>
      </c>
      <c r="B48" s="9" t="s">
        <v>79</v>
      </c>
      <c r="C48" s="10"/>
      <c r="D48" s="10"/>
      <c r="E48" s="10"/>
      <c r="F48" s="10"/>
      <c r="G48" s="10"/>
    </row>
    <row r="49" spans="1:7" x14ac:dyDescent="0.45">
      <c r="A49" s="11" t="s">
        <v>80</v>
      </c>
      <c r="B49" s="12" t="s">
        <v>66</v>
      </c>
      <c r="C49" s="11" t="s">
        <v>59</v>
      </c>
      <c r="D49" s="31">
        <v>9.5</v>
      </c>
      <c r="E49" s="29">
        <v>8737</v>
      </c>
      <c r="F49" s="15">
        <f>ROUND(E49*D49,2)</f>
        <v>83001.5</v>
      </c>
      <c r="G49" s="15">
        <f>ROUND(F49*1.2,2)</f>
        <v>99601.8</v>
      </c>
    </row>
    <row r="50" spans="1:7" ht="27.75" x14ac:dyDescent="0.45">
      <c r="A50" s="11" t="s">
        <v>81</v>
      </c>
      <c r="B50" s="12" t="s">
        <v>82</v>
      </c>
      <c r="C50" s="11" t="s">
        <v>12</v>
      </c>
      <c r="D50" s="31">
        <v>34</v>
      </c>
      <c r="E50" s="14">
        <v>1630</v>
      </c>
      <c r="F50" s="15">
        <f>ROUND(E50*D50,2)</f>
        <v>55420</v>
      </c>
      <c r="G50" s="15">
        <f>ROUND(F50*1.2,2)</f>
        <v>66504</v>
      </c>
    </row>
    <row r="51" spans="1:7" x14ac:dyDescent="0.45">
      <c r="A51" s="11" t="s">
        <v>83</v>
      </c>
      <c r="B51" s="23" t="s">
        <v>19</v>
      </c>
      <c r="C51" s="11" t="s">
        <v>20</v>
      </c>
      <c r="D51" s="32">
        <v>155.4</v>
      </c>
      <c r="E51" s="14">
        <v>101.5</v>
      </c>
      <c r="F51" s="15">
        <f>ROUND(E51*D51,2)</f>
        <v>15773.1</v>
      </c>
      <c r="G51" s="15">
        <f>ROUND(F51*1.2,2)</f>
        <v>18927.72</v>
      </c>
    </row>
    <row r="52" spans="1:7" x14ac:dyDescent="0.45">
      <c r="A52" s="11" t="s">
        <v>84</v>
      </c>
      <c r="B52" s="12" t="s">
        <v>22</v>
      </c>
      <c r="C52" s="11" t="s">
        <v>12</v>
      </c>
      <c r="D52" s="31">
        <v>15.5</v>
      </c>
      <c r="E52" s="14">
        <v>2573.7399999999998</v>
      </c>
      <c r="F52" s="15">
        <f>ROUND(E52*D52,2)</f>
        <v>39892.97</v>
      </c>
      <c r="G52" s="15">
        <f>ROUND(F52*1.2,2)</f>
        <v>47871.56</v>
      </c>
    </row>
    <row r="53" spans="1:7" x14ac:dyDescent="0.45">
      <c r="A53" s="24" t="s">
        <v>85</v>
      </c>
      <c r="B53" s="25" t="s">
        <v>86</v>
      </c>
      <c r="C53" s="24" t="s">
        <v>12</v>
      </c>
      <c r="D53" s="33">
        <f>D52*1.26</f>
        <v>19.53</v>
      </c>
      <c r="E53" s="19">
        <v>4800</v>
      </c>
      <c r="F53" s="19">
        <f>ROUND(E53*D53,2)</f>
        <v>93744</v>
      </c>
      <c r="G53" s="19">
        <f>ROUND(F53*1.2,2)</f>
        <v>112492.8</v>
      </c>
    </row>
    <row r="54" spans="1:7" x14ac:dyDescent="0.45">
      <c r="A54" s="11" t="s">
        <v>87</v>
      </c>
      <c r="B54" s="12" t="s">
        <v>88</v>
      </c>
      <c r="C54" s="11" t="s">
        <v>27</v>
      </c>
      <c r="D54" s="31">
        <v>47</v>
      </c>
      <c r="E54" s="14">
        <v>2952.96</v>
      </c>
      <c r="F54" s="15">
        <f>ROUND(E54*D54,2)</f>
        <v>138789.12</v>
      </c>
      <c r="G54" s="15">
        <f>ROUND(F54*1.2,2)</f>
        <v>166546.94</v>
      </c>
    </row>
    <row r="55" spans="1:7" x14ac:dyDescent="0.45">
      <c r="A55" s="24" t="s">
        <v>89</v>
      </c>
      <c r="B55" s="25" t="s">
        <v>90</v>
      </c>
      <c r="C55" s="24" t="s">
        <v>91</v>
      </c>
      <c r="D55" s="33">
        <v>1</v>
      </c>
      <c r="E55" s="19"/>
      <c r="F55" s="20"/>
      <c r="G55" s="20"/>
    </row>
    <row r="56" spans="1:7" x14ac:dyDescent="0.45">
      <c r="A56" s="34" t="s">
        <v>92</v>
      </c>
      <c r="B56" s="35" t="s">
        <v>93</v>
      </c>
      <c r="C56" s="34" t="s">
        <v>59</v>
      </c>
      <c r="D56" s="36">
        <v>9.5</v>
      </c>
      <c r="E56" s="37">
        <v>10921.25</v>
      </c>
      <c r="F56" s="38">
        <f>ROUND(E56*D56,2)</f>
        <v>103751.88</v>
      </c>
      <c r="G56" s="38">
        <f>ROUND(F56*1.2,2)</f>
        <v>124502.26</v>
      </c>
    </row>
    <row r="57" spans="1:7" x14ac:dyDescent="0.45">
      <c r="A57" s="24" t="s">
        <v>94</v>
      </c>
      <c r="B57" s="17" t="s">
        <v>95</v>
      </c>
      <c r="C57" s="24" t="s">
        <v>91</v>
      </c>
      <c r="D57" s="39">
        <v>1</v>
      </c>
      <c r="E57" s="19"/>
      <c r="F57" s="20"/>
      <c r="G57" s="20"/>
    </row>
    <row r="58" spans="1:7" x14ac:dyDescent="0.45">
      <c r="A58" s="11" t="s">
        <v>96</v>
      </c>
      <c r="B58" s="40" t="s">
        <v>97</v>
      </c>
      <c r="C58" s="11" t="s">
        <v>27</v>
      </c>
      <c r="D58" s="41">
        <v>2</v>
      </c>
      <c r="E58" s="42">
        <v>2510.02</v>
      </c>
      <c r="F58" s="15">
        <f>ROUND(E58*D58,2)</f>
        <v>5020.04</v>
      </c>
      <c r="G58" s="15">
        <f>ROUND(F58*1.2,2)</f>
        <v>6024.05</v>
      </c>
    </row>
    <row r="59" spans="1:7" x14ac:dyDescent="0.45">
      <c r="A59" s="24" t="s">
        <v>98</v>
      </c>
      <c r="B59" s="43" t="s">
        <v>99</v>
      </c>
      <c r="C59" s="24" t="s">
        <v>27</v>
      </c>
      <c r="D59" s="44">
        <v>2</v>
      </c>
      <c r="E59" s="45"/>
      <c r="F59" s="45"/>
      <c r="G59" s="45"/>
    </row>
    <row r="60" spans="1:7" x14ac:dyDescent="0.45">
      <c r="A60" s="11" t="s">
        <v>100</v>
      </c>
      <c r="B60" s="23" t="s">
        <v>101</v>
      </c>
      <c r="C60" s="11" t="s">
        <v>27</v>
      </c>
      <c r="D60" s="32">
        <v>1</v>
      </c>
      <c r="E60" s="14">
        <v>12480</v>
      </c>
      <c r="F60" s="15">
        <f>ROUND(E60*D60,2)</f>
        <v>12480</v>
      </c>
      <c r="G60" s="15">
        <f>ROUND(F60*1.2,2)</f>
        <v>14976</v>
      </c>
    </row>
    <row r="61" spans="1:7" x14ac:dyDescent="0.45">
      <c r="A61" s="24" t="s">
        <v>102</v>
      </c>
      <c r="B61" s="17" t="s">
        <v>103</v>
      </c>
      <c r="C61" s="24" t="s">
        <v>27</v>
      </c>
      <c r="D61" s="39">
        <v>1</v>
      </c>
      <c r="E61" s="19"/>
      <c r="F61" s="19"/>
      <c r="G61" s="19"/>
    </row>
    <row r="62" spans="1:7" x14ac:dyDescent="0.45">
      <c r="A62" s="24" t="s">
        <v>104</v>
      </c>
      <c r="B62" s="17" t="s">
        <v>105</v>
      </c>
      <c r="C62" s="24" t="s">
        <v>42</v>
      </c>
      <c r="D62" s="39">
        <v>1</v>
      </c>
      <c r="E62" s="19"/>
      <c r="F62" s="19"/>
      <c r="G62" s="19"/>
    </row>
    <row r="63" spans="1:7" x14ac:dyDescent="0.45">
      <c r="A63" s="24" t="s">
        <v>106</v>
      </c>
      <c r="B63" s="17" t="s">
        <v>107</v>
      </c>
      <c r="C63" s="24" t="s">
        <v>27</v>
      </c>
      <c r="D63" s="39">
        <v>1</v>
      </c>
      <c r="E63" s="19"/>
      <c r="F63" s="19"/>
      <c r="G63" s="19"/>
    </row>
    <row r="64" spans="1:7" x14ac:dyDescent="0.45">
      <c r="A64" s="24" t="s">
        <v>108</v>
      </c>
      <c r="B64" s="17" t="s">
        <v>109</v>
      </c>
      <c r="C64" s="24" t="s">
        <v>110</v>
      </c>
      <c r="D64" s="39">
        <v>4</v>
      </c>
      <c r="E64" s="19"/>
      <c r="F64" s="19"/>
      <c r="G64" s="19"/>
    </row>
    <row r="65" spans="1:7" x14ac:dyDescent="0.45">
      <c r="A65" s="24" t="s">
        <v>111</v>
      </c>
      <c r="B65" s="17" t="s">
        <v>112</v>
      </c>
      <c r="C65" s="24" t="s">
        <v>113</v>
      </c>
      <c r="D65" s="39">
        <v>0.8</v>
      </c>
      <c r="E65" s="19"/>
      <c r="F65" s="19"/>
      <c r="G65" s="19"/>
    </row>
    <row r="66" spans="1:7" x14ac:dyDescent="0.45">
      <c r="A66" s="24" t="s">
        <v>114</v>
      </c>
      <c r="B66" s="17" t="s">
        <v>115</v>
      </c>
      <c r="C66" s="24" t="s">
        <v>113</v>
      </c>
      <c r="D66" s="39">
        <v>0.8</v>
      </c>
      <c r="E66" s="19"/>
      <c r="F66" s="19"/>
      <c r="G66" s="19"/>
    </row>
    <row r="67" spans="1:7" x14ac:dyDescent="0.45">
      <c r="A67" s="11" t="s">
        <v>116</v>
      </c>
      <c r="B67" s="23" t="s">
        <v>38</v>
      </c>
      <c r="C67" s="11" t="s">
        <v>39</v>
      </c>
      <c r="D67" s="32">
        <v>6</v>
      </c>
      <c r="E67" s="14">
        <v>1324</v>
      </c>
      <c r="F67" s="15">
        <f>ROUND(E67*D67,2)</f>
        <v>7944</v>
      </c>
      <c r="G67" s="15">
        <f>ROUND(F67*1.2,2)</f>
        <v>9532.7999999999993</v>
      </c>
    </row>
    <row r="68" spans="1:7" x14ac:dyDescent="0.45">
      <c r="A68" s="24" t="s">
        <v>117</v>
      </c>
      <c r="B68" s="25" t="s">
        <v>41</v>
      </c>
      <c r="C68" s="24" t="s">
        <v>42</v>
      </c>
      <c r="D68" s="33">
        <v>12</v>
      </c>
      <c r="E68" s="19"/>
      <c r="F68" s="20"/>
      <c r="G68" s="20"/>
    </row>
    <row r="69" spans="1:7" x14ac:dyDescent="0.45">
      <c r="A69" s="24" t="s">
        <v>118</v>
      </c>
      <c r="B69" s="25" t="s">
        <v>46</v>
      </c>
      <c r="C69" s="24" t="s">
        <v>27</v>
      </c>
      <c r="D69" s="33">
        <v>36</v>
      </c>
      <c r="E69" s="19"/>
      <c r="F69" s="20"/>
      <c r="G69" s="20"/>
    </row>
    <row r="70" spans="1:7" x14ac:dyDescent="0.45">
      <c r="A70" s="11" t="s">
        <v>119</v>
      </c>
      <c r="B70" s="12" t="s">
        <v>120</v>
      </c>
      <c r="C70" s="11" t="s">
        <v>12</v>
      </c>
      <c r="D70" s="31">
        <v>12.1</v>
      </c>
      <c r="E70" s="14">
        <v>2416.5</v>
      </c>
      <c r="F70" s="15">
        <f>ROUND(E70*D70,2)</f>
        <v>29239.65</v>
      </c>
      <c r="G70" s="15">
        <f>ROUND(F70*1.2,2)</f>
        <v>35087.58</v>
      </c>
    </row>
    <row r="71" spans="1:7" x14ac:dyDescent="0.45">
      <c r="A71" s="24" t="s">
        <v>121</v>
      </c>
      <c r="B71" s="17" t="s">
        <v>24</v>
      </c>
      <c r="C71" s="24" t="s">
        <v>12</v>
      </c>
      <c r="D71" s="39">
        <f>D70*1.26</f>
        <v>15.246</v>
      </c>
      <c r="E71" s="19">
        <v>4800</v>
      </c>
      <c r="F71" s="19">
        <f>ROUND(E71*D71,2)</f>
        <v>73180.800000000003</v>
      </c>
      <c r="G71" s="19">
        <f>ROUND(F71*1.2,2)</f>
        <v>87816.960000000006</v>
      </c>
    </row>
    <row r="72" spans="1:7" x14ac:dyDescent="0.45">
      <c r="A72" s="11" t="s">
        <v>122</v>
      </c>
      <c r="B72" s="12" t="s">
        <v>123</v>
      </c>
      <c r="C72" s="11" t="s">
        <v>12</v>
      </c>
      <c r="D72" s="31">
        <v>1.2</v>
      </c>
      <c r="E72" s="14">
        <v>2102.36</v>
      </c>
      <c r="F72" s="15">
        <f>ROUND(E72*D72,2)</f>
        <v>2522.83</v>
      </c>
      <c r="G72" s="15">
        <f>ROUND(F72*1.2,2)</f>
        <v>3027.4</v>
      </c>
    </row>
    <row r="73" spans="1:7" x14ac:dyDescent="0.45">
      <c r="A73" s="24" t="s">
        <v>124</v>
      </c>
      <c r="B73" s="25" t="s">
        <v>24</v>
      </c>
      <c r="C73" s="24" t="s">
        <v>12</v>
      </c>
      <c r="D73" s="33">
        <f>D72*1.26</f>
        <v>1.512</v>
      </c>
      <c r="E73" s="19">
        <v>4800</v>
      </c>
      <c r="F73" s="19">
        <f>ROUND(E73*D73,2)</f>
        <v>7257.6</v>
      </c>
      <c r="G73" s="19">
        <f>ROUND(F73*1.2,2)</f>
        <v>8709.1200000000008</v>
      </c>
    </row>
    <row r="74" spans="1:7" x14ac:dyDescent="0.45">
      <c r="A74" s="11" t="s">
        <v>125</v>
      </c>
      <c r="B74" s="12" t="s">
        <v>126</v>
      </c>
      <c r="C74" s="11" t="s">
        <v>32</v>
      </c>
      <c r="D74" s="31">
        <v>22.4</v>
      </c>
      <c r="E74" s="14">
        <v>1181.6300000000001</v>
      </c>
      <c r="F74" s="15">
        <f>ROUND(E74*D74,2)</f>
        <v>26468.51</v>
      </c>
      <c r="G74" s="15">
        <f>ROUND(F74*1.2,2)</f>
        <v>31762.21</v>
      </c>
    </row>
    <row r="75" spans="1:7" ht="27.75" x14ac:dyDescent="0.45">
      <c r="A75" s="11" t="s">
        <v>127</v>
      </c>
      <c r="B75" s="12" t="s">
        <v>128</v>
      </c>
      <c r="C75" s="11" t="s">
        <v>59</v>
      </c>
      <c r="D75" s="31">
        <f>34.03*1.75</f>
        <v>59.552500000000002</v>
      </c>
      <c r="E75" s="14">
        <v>700</v>
      </c>
      <c r="F75" s="15">
        <f>ROUND(E75*D75,2)</f>
        <v>41686.75</v>
      </c>
      <c r="G75" s="15">
        <f>ROUND(F75*1.2,2)</f>
        <v>50024.1</v>
      </c>
    </row>
    <row r="76" spans="1:7" ht="41.65" x14ac:dyDescent="0.45">
      <c r="A76" s="11" t="s">
        <v>129</v>
      </c>
      <c r="B76" s="12" t="s">
        <v>68</v>
      </c>
      <c r="C76" s="11" t="s">
        <v>59</v>
      </c>
      <c r="D76" s="31">
        <f>9.47+0.15+0.0414*6</f>
        <v>9.8684000000000012</v>
      </c>
      <c r="E76" s="14">
        <v>1140</v>
      </c>
      <c r="F76" s="15">
        <f>ROUND(E76*D76,2)</f>
        <v>11249.98</v>
      </c>
      <c r="G76" s="15">
        <f>ROUND(F76*1.2,2)</f>
        <v>13499.98</v>
      </c>
    </row>
    <row r="77" spans="1:7" ht="27.75" x14ac:dyDescent="0.45">
      <c r="A77" s="11" t="s">
        <v>130</v>
      </c>
      <c r="B77" s="12" t="s">
        <v>70</v>
      </c>
      <c r="C77" s="11" t="s">
        <v>59</v>
      </c>
      <c r="D77" s="31">
        <f>63*0.08</f>
        <v>5.04</v>
      </c>
      <c r="E77" s="14">
        <v>1140</v>
      </c>
      <c r="F77" s="15">
        <f>ROUND(E77*D77,2)</f>
        <v>5745.6</v>
      </c>
      <c r="G77" s="15">
        <f>ROUND(F77*1.2,2)</f>
        <v>6894.72</v>
      </c>
    </row>
    <row r="78" spans="1:7" x14ac:dyDescent="0.45">
      <c r="A78" s="8">
        <v>6</v>
      </c>
      <c r="B78" s="9" t="s">
        <v>131</v>
      </c>
      <c r="C78" s="10"/>
      <c r="D78" s="10"/>
      <c r="E78" s="10"/>
      <c r="F78" s="10"/>
      <c r="G78" s="10"/>
    </row>
    <row r="79" spans="1:7" x14ac:dyDescent="0.45">
      <c r="A79" s="11" t="s">
        <v>132</v>
      </c>
      <c r="B79" s="12" t="s">
        <v>66</v>
      </c>
      <c r="C79" s="11" t="s">
        <v>59</v>
      </c>
      <c r="D79" s="31">
        <v>9.5</v>
      </c>
      <c r="E79" s="29">
        <v>8737</v>
      </c>
      <c r="F79" s="15">
        <f>ROUND(E79*D79,2)</f>
        <v>83001.5</v>
      </c>
      <c r="G79" s="15">
        <f>ROUND(F79*1.2,2)</f>
        <v>99601.8</v>
      </c>
    </row>
    <row r="80" spans="1:7" ht="27.75" x14ac:dyDescent="0.45">
      <c r="A80" s="11" t="s">
        <v>133</v>
      </c>
      <c r="B80" s="12" t="s">
        <v>82</v>
      </c>
      <c r="C80" s="11" t="s">
        <v>12</v>
      </c>
      <c r="D80" s="31">
        <v>29</v>
      </c>
      <c r="E80" s="14">
        <v>1630</v>
      </c>
      <c r="F80" s="15">
        <f>ROUND(E80*D80,2)</f>
        <v>47270</v>
      </c>
      <c r="G80" s="15">
        <f>ROUND(F80*1.2,2)</f>
        <v>56724</v>
      </c>
    </row>
    <row r="81" spans="1:7" x14ac:dyDescent="0.45">
      <c r="A81" s="11" t="s">
        <v>134</v>
      </c>
      <c r="B81" s="23" t="s">
        <v>19</v>
      </c>
      <c r="C81" s="11" t="s">
        <v>20</v>
      </c>
      <c r="D81" s="32">
        <v>136.1</v>
      </c>
      <c r="E81" s="14">
        <v>101.5</v>
      </c>
      <c r="F81" s="15">
        <f>ROUND(E81*D81,2)</f>
        <v>13814.15</v>
      </c>
      <c r="G81" s="15">
        <f>ROUND(F81*1.2,2)</f>
        <v>16576.98</v>
      </c>
    </row>
    <row r="82" spans="1:7" x14ac:dyDescent="0.45">
      <c r="A82" s="11" t="s">
        <v>135</v>
      </c>
      <c r="B82" s="12" t="s">
        <v>22</v>
      </c>
      <c r="C82" s="11" t="s">
        <v>12</v>
      </c>
      <c r="D82" s="31">
        <v>13.6</v>
      </c>
      <c r="E82" s="14">
        <v>2573.7399999999998</v>
      </c>
      <c r="F82" s="15">
        <f>ROUND(E82*D82,2)</f>
        <v>35002.86</v>
      </c>
      <c r="G82" s="15">
        <f>ROUND(F82*1.2,2)</f>
        <v>42003.43</v>
      </c>
    </row>
    <row r="83" spans="1:7" x14ac:dyDescent="0.45">
      <c r="A83" s="24" t="s">
        <v>136</v>
      </c>
      <c r="B83" s="25" t="s">
        <v>86</v>
      </c>
      <c r="C83" s="24" t="s">
        <v>12</v>
      </c>
      <c r="D83" s="33">
        <f>D82*1.26</f>
        <v>17.135999999999999</v>
      </c>
      <c r="E83" s="19">
        <v>4800</v>
      </c>
      <c r="F83" s="19">
        <f>ROUND(E83*D83,2)</f>
        <v>82252.800000000003</v>
      </c>
      <c r="G83" s="19">
        <f>ROUND(F83*1.2,2)</f>
        <v>98703.360000000001</v>
      </c>
    </row>
    <row r="84" spans="1:7" x14ac:dyDescent="0.45">
      <c r="A84" s="11" t="s">
        <v>137</v>
      </c>
      <c r="B84" s="12" t="s">
        <v>88</v>
      </c>
      <c r="C84" s="11" t="s">
        <v>27</v>
      </c>
      <c r="D84" s="31">
        <v>47</v>
      </c>
      <c r="E84" s="14">
        <v>2952.96</v>
      </c>
      <c r="F84" s="15">
        <f>ROUND(E84*D84,2)</f>
        <v>138789.12</v>
      </c>
      <c r="G84" s="15">
        <f>ROUND(F84*1.2,2)</f>
        <v>166546.94</v>
      </c>
    </row>
    <row r="85" spans="1:7" x14ac:dyDescent="0.45">
      <c r="A85" s="24" t="s">
        <v>138</v>
      </c>
      <c r="B85" s="25" t="s">
        <v>90</v>
      </c>
      <c r="C85" s="24" t="s">
        <v>91</v>
      </c>
      <c r="D85" s="33">
        <v>1</v>
      </c>
      <c r="E85" s="19"/>
      <c r="F85" s="20"/>
      <c r="G85" s="20"/>
    </row>
    <row r="86" spans="1:7" x14ac:dyDescent="0.45">
      <c r="A86" s="34" t="s">
        <v>139</v>
      </c>
      <c r="B86" s="35" t="s">
        <v>93</v>
      </c>
      <c r="C86" s="34" t="s">
        <v>59</v>
      </c>
      <c r="D86" s="36">
        <v>9.5</v>
      </c>
      <c r="E86" s="37">
        <v>10921.25</v>
      </c>
      <c r="F86" s="38">
        <f>ROUND(E86*D86,2)</f>
        <v>103751.88</v>
      </c>
      <c r="G86" s="38">
        <f>ROUND(F86*1.2,2)</f>
        <v>124502.26</v>
      </c>
    </row>
    <row r="87" spans="1:7" x14ac:dyDescent="0.45">
      <c r="A87" s="24" t="s">
        <v>140</v>
      </c>
      <c r="B87" s="17" t="s">
        <v>95</v>
      </c>
      <c r="C87" s="24" t="s">
        <v>91</v>
      </c>
      <c r="D87" s="39">
        <v>1</v>
      </c>
      <c r="E87" s="19"/>
      <c r="F87" s="20"/>
      <c r="G87" s="20"/>
    </row>
    <row r="88" spans="1:7" x14ac:dyDescent="0.45">
      <c r="A88" s="11" t="s">
        <v>141</v>
      </c>
      <c r="B88" s="40" t="s">
        <v>97</v>
      </c>
      <c r="C88" s="11" t="s">
        <v>27</v>
      </c>
      <c r="D88" s="41">
        <v>2</v>
      </c>
      <c r="E88" s="42">
        <v>2510.02</v>
      </c>
      <c r="F88" s="15">
        <f>ROUND(E88*D88,2)</f>
        <v>5020.04</v>
      </c>
      <c r="G88" s="15">
        <f>ROUND(F88*1.2,2)</f>
        <v>6024.05</v>
      </c>
    </row>
    <row r="89" spans="1:7" x14ac:dyDescent="0.45">
      <c r="A89" s="24" t="s">
        <v>142</v>
      </c>
      <c r="B89" s="43" t="s">
        <v>99</v>
      </c>
      <c r="C89" s="24" t="s">
        <v>27</v>
      </c>
      <c r="D89" s="44">
        <v>2</v>
      </c>
      <c r="E89" s="45"/>
      <c r="F89" s="45"/>
      <c r="G89" s="45"/>
    </row>
    <row r="90" spans="1:7" x14ac:dyDescent="0.45">
      <c r="A90" s="11" t="s">
        <v>143</v>
      </c>
      <c r="B90" s="23" t="s">
        <v>101</v>
      </c>
      <c r="C90" s="11" t="s">
        <v>27</v>
      </c>
      <c r="D90" s="32">
        <v>1</v>
      </c>
      <c r="E90" s="14">
        <v>12480</v>
      </c>
      <c r="F90" s="15">
        <f>ROUND(E90*D90,2)</f>
        <v>12480</v>
      </c>
      <c r="G90" s="15">
        <f>ROUND(F90*1.2,2)</f>
        <v>14976</v>
      </c>
    </row>
    <row r="91" spans="1:7" x14ac:dyDescent="0.45">
      <c r="A91" s="24" t="s">
        <v>144</v>
      </c>
      <c r="B91" s="17" t="s">
        <v>103</v>
      </c>
      <c r="C91" s="24" t="s">
        <v>27</v>
      </c>
      <c r="D91" s="39">
        <v>1</v>
      </c>
      <c r="E91" s="19"/>
      <c r="F91" s="19"/>
      <c r="G91" s="19"/>
    </row>
    <row r="92" spans="1:7" x14ac:dyDescent="0.45">
      <c r="A92" s="24" t="s">
        <v>145</v>
      </c>
      <c r="B92" s="17" t="s">
        <v>105</v>
      </c>
      <c r="C92" s="24" t="s">
        <v>42</v>
      </c>
      <c r="D92" s="39">
        <v>1</v>
      </c>
      <c r="E92" s="19"/>
      <c r="F92" s="19"/>
      <c r="G92" s="19"/>
    </row>
    <row r="93" spans="1:7" x14ac:dyDescent="0.45">
      <c r="A93" s="24" t="s">
        <v>146</v>
      </c>
      <c r="B93" s="17" t="s">
        <v>107</v>
      </c>
      <c r="C93" s="24" t="s">
        <v>27</v>
      </c>
      <c r="D93" s="39">
        <v>1</v>
      </c>
      <c r="E93" s="19"/>
      <c r="F93" s="19"/>
      <c r="G93" s="19"/>
    </row>
    <row r="94" spans="1:7" x14ac:dyDescent="0.45">
      <c r="A94" s="24" t="s">
        <v>147</v>
      </c>
      <c r="B94" s="17" t="s">
        <v>109</v>
      </c>
      <c r="C94" s="24" t="s">
        <v>110</v>
      </c>
      <c r="D94" s="39">
        <v>4</v>
      </c>
      <c r="E94" s="19"/>
      <c r="F94" s="19"/>
      <c r="G94" s="19"/>
    </row>
    <row r="95" spans="1:7" x14ac:dyDescent="0.45">
      <c r="A95" s="24" t="s">
        <v>148</v>
      </c>
      <c r="B95" s="17" t="s">
        <v>112</v>
      </c>
      <c r="C95" s="24" t="s">
        <v>113</v>
      </c>
      <c r="D95" s="39">
        <v>0.8</v>
      </c>
      <c r="E95" s="19"/>
      <c r="F95" s="19"/>
      <c r="G95" s="19"/>
    </row>
    <row r="96" spans="1:7" x14ac:dyDescent="0.45">
      <c r="A96" s="24" t="s">
        <v>149</v>
      </c>
      <c r="B96" s="17" t="s">
        <v>115</v>
      </c>
      <c r="C96" s="24" t="s">
        <v>113</v>
      </c>
      <c r="D96" s="39">
        <v>0.8</v>
      </c>
      <c r="E96" s="19"/>
      <c r="F96" s="19"/>
      <c r="G96" s="19"/>
    </row>
    <row r="97" spans="1:7" x14ac:dyDescent="0.45">
      <c r="A97" s="11" t="s">
        <v>150</v>
      </c>
      <c r="B97" s="23" t="s">
        <v>38</v>
      </c>
      <c r="C97" s="11" t="s">
        <v>39</v>
      </c>
      <c r="D97" s="32">
        <v>6</v>
      </c>
      <c r="E97" s="14">
        <v>1324</v>
      </c>
      <c r="F97" s="15">
        <f>ROUND(E97*D97,2)</f>
        <v>7944</v>
      </c>
      <c r="G97" s="15">
        <f>ROUND(F97*1.2,2)</f>
        <v>9532.7999999999993</v>
      </c>
    </row>
    <row r="98" spans="1:7" x14ac:dyDescent="0.45">
      <c r="A98" s="24" t="s">
        <v>151</v>
      </c>
      <c r="B98" s="25" t="s">
        <v>41</v>
      </c>
      <c r="C98" s="24" t="s">
        <v>42</v>
      </c>
      <c r="D98" s="33">
        <v>12</v>
      </c>
      <c r="E98" s="19"/>
      <c r="F98" s="20"/>
      <c r="G98" s="20"/>
    </row>
    <row r="99" spans="1:7" x14ac:dyDescent="0.45">
      <c r="A99" s="24" t="s">
        <v>152</v>
      </c>
      <c r="B99" s="25" t="s">
        <v>46</v>
      </c>
      <c r="C99" s="24" t="s">
        <v>27</v>
      </c>
      <c r="D99" s="33">
        <v>36</v>
      </c>
      <c r="E99" s="19"/>
      <c r="F99" s="20"/>
      <c r="G99" s="20"/>
    </row>
    <row r="100" spans="1:7" x14ac:dyDescent="0.45">
      <c r="A100" s="11" t="s">
        <v>153</v>
      </c>
      <c r="B100" s="12" t="s">
        <v>120</v>
      </c>
      <c r="C100" s="11" t="s">
        <v>12</v>
      </c>
      <c r="D100" s="31">
        <v>12.1</v>
      </c>
      <c r="E100" s="14">
        <v>2416.5</v>
      </c>
      <c r="F100" s="15">
        <f>ROUND(E100*D100,2)</f>
        <v>29239.65</v>
      </c>
      <c r="G100" s="15">
        <f>ROUND(F100*1.2,2)</f>
        <v>35087.58</v>
      </c>
    </row>
    <row r="101" spans="1:7" x14ac:dyDescent="0.45">
      <c r="A101" s="24" t="s">
        <v>154</v>
      </c>
      <c r="B101" s="17" t="s">
        <v>24</v>
      </c>
      <c r="C101" s="24" t="s">
        <v>12</v>
      </c>
      <c r="D101" s="39">
        <f>D100*1.26</f>
        <v>15.246</v>
      </c>
      <c r="E101" s="19">
        <v>4800</v>
      </c>
      <c r="F101" s="19">
        <f>ROUND(E101*D101,2)</f>
        <v>73180.800000000003</v>
      </c>
      <c r="G101" s="19">
        <f>ROUND(F101*1.2,2)</f>
        <v>87816.960000000006</v>
      </c>
    </row>
    <row r="102" spans="1:7" x14ac:dyDescent="0.45">
      <c r="A102" s="11" t="s">
        <v>155</v>
      </c>
      <c r="B102" s="12" t="s">
        <v>123</v>
      </c>
      <c r="C102" s="11" t="s">
        <v>12</v>
      </c>
      <c r="D102" s="31">
        <v>1.2</v>
      </c>
      <c r="E102" s="14">
        <v>2102.36</v>
      </c>
      <c r="F102" s="15">
        <f>ROUND(E102*D102,2)</f>
        <v>2522.83</v>
      </c>
      <c r="G102" s="15">
        <f>ROUND(F102*1.2,2)</f>
        <v>3027.4</v>
      </c>
    </row>
    <row r="103" spans="1:7" x14ac:dyDescent="0.45">
      <c r="A103" s="24" t="s">
        <v>156</v>
      </c>
      <c r="B103" s="25" t="s">
        <v>24</v>
      </c>
      <c r="C103" s="24" t="s">
        <v>12</v>
      </c>
      <c r="D103" s="33">
        <f>D102*1.26</f>
        <v>1.512</v>
      </c>
      <c r="E103" s="19">
        <v>4800</v>
      </c>
      <c r="F103" s="19">
        <f>ROUND(E103*D103,2)</f>
        <v>7257.6</v>
      </c>
      <c r="G103" s="19">
        <f>ROUND(F103*1.2,2)</f>
        <v>8709.1200000000008</v>
      </c>
    </row>
    <row r="104" spans="1:7" x14ac:dyDescent="0.45">
      <c r="A104" s="11" t="s">
        <v>157</v>
      </c>
      <c r="B104" s="12" t="s">
        <v>126</v>
      </c>
      <c r="C104" s="11" t="s">
        <v>32</v>
      </c>
      <c r="D104" s="31">
        <v>22.4</v>
      </c>
      <c r="E104" s="14">
        <v>1181.6300000000001</v>
      </c>
      <c r="F104" s="15">
        <f>ROUND(E104*D104,2)</f>
        <v>26468.51</v>
      </c>
      <c r="G104" s="15">
        <f>ROUND(F104*1.2,2)</f>
        <v>31762.21</v>
      </c>
    </row>
    <row r="105" spans="1:7" ht="27.75" x14ac:dyDescent="0.45">
      <c r="A105" s="11" t="s">
        <v>158</v>
      </c>
      <c r="B105" s="12" t="s">
        <v>128</v>
      </c>
      <c r="C105" s="11" t="s">
        <v>59</v>
      </c>
      <c r="D105" s="31">
        <f>28.99*1.75</f>
        <v>50.732499999999995</v>
      </c>
      <c r="E105" s="14">
        <v>700</v>
      </c>
      <c r="F105" s="15">
        <f>ROUND(E105*D105,2)</f>
        <v>35512.75</v>
      </c>
      <c r="G105" s="15">
        <f>ROUND(F105*1.2,2)</f>
        <v>42615.3</v>
      </c>
    </row>
    <row r="106" spans="1:7" ht="41.65" x14ac:dyDescent="0.45">
      <c r="A106" s="11" t="s">
        <v>159</v>
      </c>
      <c r="B106" s="12" t="s">
        <v>68</v>
      </c>
      <c r="C106" s="11" t="s">
        <v>59</v>
      </c>
      <c r="D106" s="31">
        <f>9.47+0.15+0.0414*6</f>
        <v>9.8684000000000012</v>
      </c>
      <c r="E106" s="14">
        <v>1140</v>
      </c>
      <c r="F106" s="15">
        <f>ROUND(E106*D106,2)</f>
        <v>11249.98</v>
      </c>
      <c r="G106" s="15">
        <f>ROUND(F106*1.2,2)</f>
        <v>13499.98</v>
      </c>
    </row>
    <row r="107" spans="1:7" ht="27.75" x14ac:dyDescent="0.45">
      <c r="A107" s="11" t="s">
        <v>160</v>
      </c>
      <c r="B107" s="12" t="s">
        <v>70</v>
      </c>
      <c r="C107" s="11" t="s">
        <v>59</v>
      </c>
      <c r="D107" s="31">
        <f>63*0.08</f>
        <v>5.04</v>
      </c>
      <c r="E107" s="14">
        <v>1140</v>
      </c>
      <c r="F107" s="15">
        <f>ROUND(E107*D107,2)</f>
        <v>5745.6</v>
      </c>
      <c r="G107" s="15">
        <f>ROUND(F107*1.2,2)</f>
        <v>6894.72</v>
      </c>
    </row>
    <row r="108" spans="1:7" x14ac:dyDescent="0.45">
      <c r="A108" s="8">
        <v>7</v>
      </c>
      <c r="B108" s="9" t="s">
        <v>161</v>
      </c>
      <c r="C108" s="10"/>
      <c r="D108" s="10"/>
      <c r="E108" s="10"/>
      <c r="F108" s="10"/>
      <c r="G108" s="10"/>
    </row>
    <row r="109" spans="1:7" x14ac:dyDescent="0.45">
      <c r="A109" s="11" t="s">
        <v>162</v>
      </c>
      <c r="B109" s="12" t="s">
        <v>66</v>
      </c>
      <c r="C109" s="11" t="s">
        <v>59</v>
      </c>
      <c r="D109" s="31">
        <v>9.5</v>
      </c>
      <c r="E109" s="29">
        <v>8737</v>
      </c>
      <c r="F109" s="15">
        <f>ROUND(E109*D109,2)</f>
        <v>83001.5</v>
      </c>
      <c r="G109" s="15">
        <f>ROUND(F109*1.2,2)</f>
        <v>99601.8</v>
      </c>
    </row>
    <row r="110" spans="1:7" ht="27.75" x14ac:dyDescent="0.45">
      <c r="A110" s="11" t="s">
        <v>163</v>
      </c>
      <c r="B110" s="12" t="s">
        <v>82</v>
      </c>
      <c r="C110" s="11" t="s">
        <v>12</v>
      </c>
      <c r="D110" s="31">
        <v>25.8</v>
      </c>
      <c r="E110" s="14">
        <v>1630</v>
      </c>
      <c r="F110" s="15">
        <f>ROUND(E110*D110,2)</f>
        <v>42054</v>
      </c>
      <c r="G110" s="15">
        <f>ROUND(F110*1.2,2)</f>
        <v>50464.800000000003</v>
      </c>
    </row>
    <row r="111" spans="1:7" x14ac:dyDescent="0.45">
      <c r="A111" s="11" t="s">
        <v>164</v>
      </c>
      <c r="B111" s="23" t="s">
        <v>19</v>
      </c>
      <c r="C111" s="11" t="s">
        <v>20</v>
      </c>
      <c r="D111" s="32">
        <v>123.7</v>
      </c>
      <c r="E111" s="14">
        <v>101.5</v>
      </c>
      <c r="F111" s="15">
        <f>ROUND(E111*D111,2)</f>
        <v>12555.55</v>
      </c>
      <c r="G111" s="15">
        <f>ROUND(F111*1.2,2)</f>
        <v>15066.66</v>
      </c>
    </row>
    <row r="112" spans="1:7" x14ac:dyDescent="0.45">
      <c r="A112" s="11" t="s">
        <v>165</v>
      </c>
      <c r="B112" s="12" t="s">
        <v>22</v>
      </c>
      <c r="C112" s="11" t="s">
        <v>12</v>
      </c>
      <c r="D112" s="31">
        <v>12.4</v>
      </c>
      <c r="E112" s="14">
        <v>2573.7399999999998</v>
      </c>
      <c r="F112" s="15">
        <f>ROUND(E112*D112,2)</f>
        <v>31914.38</v>
      </c>
      <c r="G112" s="15">
        <f>ROUND(F112*1.2,2)</f>
        <v>38297.26</v>
      </c>
    </row>
    <row r="113" spans="1:7" x14ac:dyDescent="0.45">
      <c r="A113" s="24" t="s">
        <v>166</v>
      </c>
      <c r="B113" s="25" t="s">
        <v>86</v>
      </c>
      <c r="C113" s="24" t="s">
        <v>12</v>
      </c>
      <c r="D113" s="33">
        <f>D112*1.26</f>
        <v>15.624000000000001</v>
      </c>
      <c r="E113" s="19">
        <v>4800</v>
      </c>
      <c r="F113" s="19">
        <f>ROUND(E113*D113,2)</f>
        <v>74995.199999999997</v>
      </c>
      <c r="G113" s="19">
        <f>ROUND(F113*1.2,2)</f>
        <v>89994.240000000005</v>
      </c>
    </row>
    <row r="114" spans="1:7" x14ac:dyDescent="0.45">
      <c r="A114" s="11" t="s">
        <v>167</v>
      </c>
      <c r="B114" s="12" t="s">
        <v>88</v>
      </c>
      <c r="C114" s="11" t="s">
        <v>27</v>
      </c>
      <c r="D114" s="31">
        <v>47</v>
      </c>
      <c r="E114" s="14">
        <v>2952.96</v>
      </c>
      <c r="F114" s="15">
        <f>ROUND(E114*D114,2)</f>
        <v>138789.12</v>
      </c>
      <c r="G114" s="15">
        <f>ROUND(F114*1.2,2)</f>
        <v>166546.94</v>
      </c>
    </row>
    <row r="115" spans="1:7" x14ac:dyDescent="0.45">
      <c r="A115" s="24" t="s">
        <v>168</v>
      </c>
      <c r="B115" s="25" t="s">
        <v>90</v>
      </c>
      <c r="C115" s="24" t="s">
        <v>91</v>
      </c>
      <c r="D115" s="33">
        <v>1</v>
      </c>
      <c r="E115" s="19"/>
      <c r="F115" s="20"/>
      <c r="G115" s="20"/>
    </row>
    <row r="116" spans="1:7" x14ac:dyDescent="0.45">
      <c r="A116" s="34" t="s">
        <v>169</v>
      </c>
      <c r="B116" s="35" t="s">
        <v>93</v>
      </c>
      <c r="C116" s="34" t="s">
        <v>59</v>
      </c>
      <c r="D116" s="36">
        <v>9.5</v>
      </c>
      <c r="E116" s="37">
        <v>10921.25</v>
      </c>
      <c r="F116" s="38">
        <f>ROUND(E116*D116,2)</f>
        <v>103751.88</v>
      </c>
      <c r="G116" s="38">
        <f>ROUND(F116*1.2,2)</f>
        <v>124502.26</v>
      </c>
    </row>
    <row r="117" spans="1:7" x14ac:dyDescent="0.45">
      <c r="A117" s="24" t="s">
        <v>170</v>
      </c>
      <c r="B117" s="17" t="s">
        <v>95</v>
      </c>
      <c r="C117" s="24" t="s">
        <v>91</v>
      </c>
      <c r="D117" s="39">
        <v>1</v>
      </c>
      <c r="E117" s="19"/>
      <c r="F117" s="20"/>
      <c r="G117" s="20"/>
    </row>
    <row r="118" spans="1:7" x14ac:dyDescent="0.45">
      <c r="A118" s="11" t="s">
        <v>171</v>
      </c>
      <c r="B118" s="40" t="s">
        <v>97</v>
      </c>
      <c r="C118" s="11" t="s">
        <v>27</v>
      </c>
      <c r="D118" s="41">
        <v>2</v>
      </c>
      <c r="E118" s="42">
        <v>2510.02</v>
      </c>
      <c r="F118" s="15">
        <f>ROUND(E118*D118,2)</f>
        <v>5020.04</v>
      </c>
      <c r="G118" s="15">
        <f>ROUND(F118*1.2,2)</f>
        <v>6024.05</v>
      </c>
    </row>
    <row r="119" spans="1:7" x14ac:dyDescent="0.45">
      <c r="A119" s="24" t="s">
        <v>172</v>
      </c>
      <c r="B119" s="43" t="s">
        <v>99</v>
      </c>
      <c r="C119" s="24" t="s">
        <v>27</v>
      </c>
      <c r="D119" s="44">
        <v>2</v>
      </c>
      <c r="E119" s="45"/>
      <c r="F119" s="45"/>
      <c r="G119" s="45"/>
    </row>
    <row r="120" spans="1:7" x14ac:dyDescent="0.45">
      <c r="A120" s="11" t="s">
        <v>173</v>
      </c>
      <c r="B120" s="23" t="s">
        <v>101</v>
      </c>
      <c r="C120" s="11" t="s">
        <v>27</v>
      </c>
      <c r="D120" s="32">
        <v>1</v>
      </c>
      <c r="E120" s="14">
        <v>12480</v>
      </c>
      <c r="F120" s="15">
        <f>ROUND(E120*D120,2)</f>
        <v>12480</v>
      </c>
      <c r="G120" s="15">
        <f>ROUND(F120*1.2,2)</f>
        <v>14976</v>
      </c>
    </row>
    <row r="121" spans="1:7" x14ac:dyDescent="0.45">
      <c r="A121" s="24" t="s">
        <v>174</v>
      </c>
      <c r="B121" s="17" t="s">
        <v>103</v>
      </c>
      <c r="C121" s="24" t="s">
        <v>27</v>
      </c>
      <c r="D121" s="39">
        <v>1</v>
      </c>
      <c r="E121" s="19"/>
      <c r="F121" s="19"/>
      <c r="G121" s="19"/>
    </row>
    <row r="122" spans="1:7" x14ac:dyDescent="0.45">
      <c r="A122" s="24" t="s">
        <v>175</v>
      </c>
      <c r="B122" s="17" t="s">
        <v>105</v>
      </c>
      <c r="C122" s="24" t="s">
        <v>42</v>
      </c>
      <c r="D122" s="39">
        <v>1</v>
      </c>
      <c r="E122" s="19"/>
      <c r="F122" s="19"/>
      <c r="G122" s="19"/>
    </row>
    <row r="123" spans="1:7" x14ac:dyDescent="0.45">
      <c r="A123" s="24" t="s">
        <v>176</v>
      </c>
      <c r="B123" s="17" t="s">
        <v>107</v>
      </c>
      <c r="C123" s="24" t="s">
        <v>27</v>
      </c>
      <c r="D123" s="39">
        <v>1</v>
      </c>
      <c r="E123" s="19"/>
      <c r="F123" s="19"/>
      <c r="G123" s="19"/>
    </row>
    <row r="124" spans="1:7" x14ac:dyDescent="0.45">
      <c r="A124" s="24" t="s">
        <v>177</v>
      </c>
      <c r="B124" s="17" t="s">
        <v>109</v>
      </c>
      <c r="C124" s="24" t="s">
        <v>110</v>
      </c>
      <c r="D124" s="39">
        <v>4</v>
      </c>
      <c r="E124" s="19"/>
      <c r="F124" s="19"/>
      <c r="G124" s="19"/>
    </row>
    <row r="125" spans="1:7" x14ac:dyDescent="0.45">
      <c r="A125" s="24" t="s">
        <v>178</v>
      </c>
      <c r="B125" s="17" t="s">
        <v>112</v>
      </c>
      <c r="C125" s="24" t="s">
        <v>113</v>
      </c>
      <c r="D125" s="39">
        <v>0.8</v>
      </c>
      <c r="E125" s="19"/>
      <c r="F125" s="19"/>
      <c r="G125" s="19"/>
    </row>
    <row r="126" spans="1:7" x14ac:dyDescent="0.45">
      <c r="A126" s="24" t="s">
        <v>179</v>
      </c>
      <c r="B126" s="17" t="s">
        <v>115</v>
      </c>
      <c r="C126" s="24" t="s">
        <v>113</v>
      </c>
      <c r="D126" s="39">
        <v>0.8</v>
      </c>
      <c r="E126" s="19"/>
      <c r="F126" s="19"/>
      <c r="G126" s="19"/>
    </row>
    <row r="127" spans="1:7" x14ac:dyDescent="0.45">
      <c r="A127" s="11" t="s">
        <v>180</v>
      </c>
      <c r="B127" s="23" t="s">
        <v>38</v>
      </c>
      <c r="C127" s="11" t="s">
        <v>39</v>
      </c>
      <c r="D127" s="32">
        <v>6</v>
      </c>
      <c r="E127" s="14">
        <v>1324</v>
      </c>
      <c r="F127" s="15">
        <f>ROUND(E127*D127,2)</f>
        <v>7944</v>
      </c>
      <c r="G127" s="15">
        <f>ROUND(F127*1.2,2)</f>
        <v>9532.7999999999993</v>
      </c>
    </row>
    <row r="128" spans="1:7" x14ac:dyDescent="0.45">
      <c r="A128" s="24" t="s">
        <v>181</v>
      </c>
      <c r="B128" s="25" t="s">
        <v>41</v>
      </c>
      <c r="C128" s="24" t="s">
        <v>42</v>
      </c>
      <c r="D128" s="33">
        <v>12</v>
      </c>
      <c r="E128" s="19"/>
      <c r="F128" s="20"/>
      <c r="G128" s="20"/>
    </row>
    <row r="129" spans="1:7" x14ac:dyDescent="0.45">
      <c r="A129" s="24" t="s">
        <v>182</v>
      </c>
      <c r="B129" s="25" t="s">
        <v>46</v>
      </c>
      <c r="C129" s="24" t="s">
        <v>27</v>
      </c>
      <c r="D129" s="33">
        <v>36</v>
      </c>
      <c r="E129" s="19"/>
      <c r="F129" s="20"/>
      <c r="G129" s="20"/>
    </row>
    <row r="130" spans="1:7" x14ac:dyDescent="0.45">
      <c r="A130" s="11" t="s">
        <v>183</v>
      </c>
      <c r="B130" s="12" t="s">
        <v>120</v>
      </c>
      <c r="C130" s="11" t="s">
        <v>12</v>
      </c>
      <c r="D130" s="31">
        <v>12.1</v>
      </c>
      <c r="E130" s="14">
        <v>2416.5</v>
      </c>
      <c r="F130" s="15">
        <f>ROUND(E130*D130,2)</f>
        <v>29239.65</v>
      </c>
      <c r="G130" s="15">
        <f>ROUND(F130*1.2,2)</f>
        <v>35087.58</v>
      </c>
    </row>
    <row r="131" spans="1:7" x14ac:dyDescent="0.45">
      <c r="A131" s="24" t="s">
        <v>184</v>
      </c>
      <c r="B131" s="17" t="s">
        <v>24</v>
      </c>
      <c r="C131" s="24" t="s">
        <v>12</v>
      </c>
      <c r="D131" s="39">
        <f>D130*1.26</f>
        <v>15.246</v>
      </c>
      <c r="E131" s="19">
        <v>4800</v>
      </c>
      <c r="F131" s="19">
        <f>ROUND(E131*D131,2)</f>
        <v>73180.800000000003</v>
      </c>
      <c r="G131" s="19">
        <f>ROUND(F131*1.2,2)</f>
        <v>87816.960000000006</v>
      </c>
    </row>
    <row r="132" spans="1:7" x14ac:dyDescent="0.45">
      <c r="A132" s="11" t="s">
        <v>185</v>
      </c>
      <c r="B132" s="12" t="s">
        <v>123</v>
      </c>
      <c r="C132" s="11" t="s">
        <v>12</v>
      </c>
      <c r="D132" s="31">
        <v>1.2</v>
      </c>
      <c r="E132" s="14">
        <v>2102.36</v>
      </c>
      <c r="F132" s="15">
        <f>ROUND(E132*D132,2)</f>
        <v>2522.83</v>
      </c>
      <c r="G132" s="15">
        <f>ROUND(F132*1.2,2)</f>
        <v>3027.4</v>
      </c>
    </row>
    <row r="133" spans="1:7" x14ac:dyDescent="0.45">
      <c r="A133" s="24" t="s">
        <v>186</v>
      </c>
      <c r="B133" s="25" t="s">
        <v>24</v>
      </c>
      <c r="C133" s="24" t="s">
        <v>12</v>
      </c>
      <c r="D133" s="33">
        <f>D132*1.26</f>
        <v>1.512</v>
      </c>
      <c r="E133" s="19">
        <v>4800</v>
      </c>
      <c r="F133" s="20">
        <f>ROUND(E133*D133,2)</f>
        <v>7257.6</v>
      </c>
      <c r="G133" s="20">
        <f>ROUND(F133*1.2,2)</f>
        <v>8709.1200000000008</v>
      </c>
    </row>
    <row r="134" spans="1:7" x14ac:dyDescent="0.45">
      <c r="A134" s="11" t="s">
        <v>187</v>
      </c>
      <c r="B134" s="12" t="s">
        <v>126</v>
      </c>
      <c r="C134" s="11" t="s">
        <v>32</v>
      </c>
      <c r="D134" s="31">
        <v>22.4</v>
      </c>
      <c r="E134" s="14">
        <v>1181.6300000000001</v>
      </c>
      <c r="F134" s="15">
        <f>ROUND(E134*D134,2)</f>
        <v>26468.51</v>
      </c>
      <c r="G134" s="15">
        <f>ROUND(F134*1.2,2)</f>
        <v>31762.21</v>
      </c>
    </row>
    <row r="135" spans="1:7" ht="27.75" x14ac:dyDescent="0.45">
      <c r="A135" s="11" t="s">
        <v>188</v>
      </c>
      <c r="B135" s="12" t="s">
        <v>128</v>
      </c>
      <c r="C135" s="11" t="s">
        <v>59</v>
      </c>
      <c r="D135" s="31">
        <f>25.8*1.75</f>
        <v>45.15</v>
      </c>
      <c r="E135" s="14">
        <v>700</v>
      </c>
      <c r="F135" s="15">
        <f>ROUND(E135*D135,2)</f>
        <v>31605</v>
      </c>
      <c r="G135" s="15">
        <f>ROUND(F135*1.2,2)</f>
        <v>37926</v>
      </c>
    </row>
    <row r="136" spans="1:7" ht="41.65" x14ac:dyDescent="0.45">
      <c r="A136" s="11" t="s">
        <v>189</v>
      </c>
      <c r="B136" s="12" t="s">
        <v>68</v>
      </c>
      <c r="C136" s="11" t="s">
        <v>59</v>
      </c>
      <c r="D136" s="31">
        <f>9.47+0.15+0.0414*6</f>
        <v>9.8684000000000012</v>
      </c>
      <c r="E136" s="14">
        <v>1140</v>
      </c>
      <c r="F136" s="15">
        <f>ROUND(E136*D136,2)</f>
        <v>11249.98</v>
      </c>
      <c r="G136" s="15">
        <f>ROUND(F136*1.2,2)</f>
        <v>13499.98</v>
      </c>
    </row>
    <row r="137" spans="1:7" ht="27.75" x14ac:dyDescent="0.45">
      <c r="A137" s="11" t="s">
        <v>190</v>
      </c>
      <c r="B137" s="12" t="s">
        <v>70</v>
      </c>
      <c r="C137" s="11" t="s">
        <v>59</v>
      </c>
      <c r="D137" s="31">
        <f>63*0.08</f>
        <v>5.04</v>
      </c>
      <c r="E137" s="14">
        <v>1140</v>
      </c>
      <c r="F137" s="15">
        <f>ROUND(E137*D137,2)</f>
        <v>5745.6</v>
      </c>
      <c r="G137" s="15">
        <f>ROUND(F137*1.2,2)</f>
        <v>6894.72</v>
      </c>
    </row>
    <row r="138" spans="1:7" x14ac:dyDescent="0.45">
      <c r="A138" s="8">
        <v>8</v>
      </c>
      <c r="B138" s="9" t="s">
        <v>191</v>
      </c>
      <c r="C138" s="10"/>
      <c r="D138" s="10"/>
      <c r="E138" s="10"/>
      <c r="F138" s="10"/>
      <c r="G138" s="10"/>
    </row>
    <row r="139" spans="1:7" x14ac:dyDescent="0.45">
      <c r="A139" s="11" t="s">
        <v>192</v>
      </c>
      <c r="B139" s="12" t="s">
        <v>66</v>
      </c>
      <c r="C139" s="11" t="s">
        <v>59</v>
      </c>
      <c r="D139" s="31">
        <v>9.5</v>
      </c>
      <c r="E139" s="29">
        <v>8737</v>
      </c>
      <c r="F139" s="15">
        <f>ROUND(E139*D139,2)</f>
        <v>83001.5</v>
      </c>
      <c r="G139" s="15">
        <f>ROUND(F139*1.2,2)</f>
        <v>99601.8</v>
      </c>
    </row>
    <row r="140" spans="1:7" ht="27.75" x14ac:dyDescent="0.45">
      <c r="A140" s="11" t="s">
        <v>193</v>
      </c>
      <c r="B140" s="12" t="s">
        <v>82</v>
      </c>
      <c r="C140" s="11" t="s">
        <v>12</v>
      </c>
      <c r="D140" s="31">
        <v>21.8</v>
      </c>
      <c r="E140" s="14">
        <v>1630</v>
      </c>
      <c r="F140" s="15">
        <f>ROUND(E140*D140,2)</f>
        <v>35534</v>
      </c>
      <c r="G140" s="15">
        <f>ROUND(F140*1.2,2)</f>
        <v>42640.800000000003</v>
      </c>
    </row>
    <row r="141" spans="1:7" x14ac:dyDescent="0.45">
      <c r="A141" s="11" t="s">
        <v>194</v>
      </c>
      <c r="B141" s="23" t="s">
        <v>19</v>
      </c>
      <c r="C141" s="11" t="s">
        <v>20</v>
      </c>
      <c r="D141" s="32">
        <v>108.2</v>
      </c>
      <c r="E141" s="14">
        <v>101.5</v>
      </c>
      <c r="F141" s="15">
        <f>ROUND(E141*D141,2)</f>
        <v>10982.3</v>
      </c>
      <c r="G141" s="15">
        <f>ROUND(F141*1.2,2)</f>
        <v>13178.76</v>
      </c>
    </row>
    <row r="142" spans="1:7" x14ac:dyDescent="0.45">
      <c r="A142" s="11" t="s">
        <v>195</v>
      </c>
      <c r="B142" s="12" t="s">
        <v>22</v>
      </c>
      <c r="C142" s="11" t="s">
        <v>12</v>
      </c>
      <c r="D142" s="31">
        <v>10.8</v>
      </c>
      <c r="E142" s="14">
        <v>2573.7399999999998</v>
      </c>
      <c r="F142" s="15">
        <f>ROUND(E142*D142,2)</f>
        <v>27796.39</v>
      </c>
      <c r="G142" s="15">
        <f>ROUND(F142*1.2,2)</f>
        <v>33355.67</v>
      </c>
    </row>
    <row r="143" spans="1:7" x14ac:dyDescent="0.45">
      <c r="A143" s="24" t="s">
        <v>196</v>
      </c>
      <c r="B143" s="25" t="s">
        <v>86</v>
      </c>
      <c r="C143" s="24" t="s">
        <v>12</v>
      </c>
      <c r="D143" s="33">
        <f>D142*1.26</f>
        <v>13.608000000000001</v>
      </c>
      <c r="E143" s="19">
        <v>4800</v>
      </c>
      <c r="F143" s="20">
        <f>ROUND(E143*D143,2)</f>
        <v>65318.400000000001</v>
      </c>
      <c r="G143" s="20">
        <f>ROUND(F143*1.2,2)</f>
        <v>78382.080000000002</v>
      </c>
    </row>
    <row r="144" spans="1:7" x14ac:dyDescent="0.45">
      <c r="A144" s="11" t="s">
        <v>197</v>
      </c>
      <c r="B144" s="12" t="s">
        <v>88</v>
      </c>
      <c r="C144" s="11" t="s">
        <v>27</v>
      </c>
      <c r="D144" s="31">
        <v>47</v>
      </c>
      <c r="E144" s="14">
        <v>2952.96</v>
      </c>
      <c r="F144" s="15">
        <f>ROUND(E144*D144,2)</f>
        <v>138789.12</v>
      </c>
      <c r="G144" s="15">
        <f>ROUND(F144*1.2,2)</f>
        <v>166546.94</v>
      </c>
    </row>
    <row r="145" spans="1:7" x14ac:dyDescent="0.45">
      <c r="A145" s="24" t="s">
        <v>198</v>
      </c>
      <c r="B145" s="25" t="s">
        <v>90</v>
      </c>
      <c r="C145" s="24" t="s">
        <v>91</v>
      </c>
      <c r="D145" s="33">
        <v>1</v>
      </c>
      <c r="E145" s="19"/>
      <c r="F145" s="20"/>
      <c r="G145" s="20"/>
    </row>
    <row r="146" spans="1:7" x14ac:dyDescent="0.45">
      <c r="A146" s="34" t="s">
        <v>199</v>
      </c>
      <c r="B146" s="35" t="s">
        <v>93</v>
      </c>
      <c r="C146" s="34" t="s">
        <v>59</v>
      </c>
      <c r="D146" s="36">
        <v>9.5</v>
      </c>
      <c r="E146" s="37">
        <v>10921.25</v>
      </c>
      <c r="F146" s="38">
        <f>ROUND(E146*D146,2)</f>
        <v>103751.88</v>
      </c>
      <c r="G146" s="38">
        <f>ROUND(F146*1.2,2)</f>
        <v>124502.26</v>
      </c>
    </row>
    <row r="147" spans="1:7" x14ac:dyDescent="0.45">
      <c r="A147" s="24" t="s">
        <v>200</v>
      </c>
      <c r="B147" s="17" t="s">
        <v>95</v>
      </c>
      <c r="C147" s="24" t="s">
        <v>91</v>
      </c>
      <c r="D147" s="39">
        <v>1</v>
      </c>
      <c r="E147" s="19"/>
      <c r="F147" s="20"/>
      <c r="G147" s="20"/>
    </row>
    <row r="148" spans="1:7" x14ac:dyDescent="0.45">
      <c r="A148" s="11" t="s">
        <v>201</v>
      </c>
      <c r="B148" s="40" t="s">
        <v>97</v>
      </c>
      <c r="C148" s="11" t="s">
        <v>27</v>
      </c>
      <c r="D148" s="41">
        <v>2</v>
      </c>
      <c r="E148" s="42">
        <v>2510.02</v>
      </c>
      <c r="F148" s="15">
        <f>ROUND(E148*D148,2)</f>
        <v>5020.04</v>
      </c>
      <c r="G148" s="15">
        <f>ROUND(F148*1.2,2)</f>
        <v>6024.05</v>
      </c>
    </row>
    <row r="149" spans="1:7" x14ac:dyDescent="0.45">
      <c r="A149" s="24" t="s">
        <v>202</v>
      </c>
      <c r="B149" s="43" t="s">
        <v>99</v>
      </c>
      <c r="C149" s="24" t="s">
        <v>27</v>
      </c>
      <c r="D149" s="44">
        <v>2</v>
      </c>
      <c r="E149" s="45"/>
      <c r="F149" s="45"/>
      <c r="G149" s="45"/>
    </row>
    <row r="150" spans="1:7" x14ac:dyDescent="0.45">
      <c r="A150" s="11" t="s">
        <v>203</v>
      </c>
      <c r="B150" s="23" t="s">
        <v>101</v>
      </c>
      <c r="C150" s="11" t="s">
        <v>27</v>
      </c>
      <c r="D150" s="32">
        <v>1</v>
      </c>
      <c r="E150" s="14">
        <v>12480</v>
      </c>
      <c r="F150" s="15">
        <f>ROUND(E150*D150,2)</f>
        <v>12480</v>
      </c>
      <c r="G150" s="15">
        <f>ROUND(F150*1.2,2)</f>
        <v>14976</v>
      </c>
    </row>
    <row r="151" spans="1:7" x14ac:dyDescent="0.45">
      <c r="A151" s="24" t="s">
        <v>204</v>
      </c>
      <c r="B151" s="17" t="s">
        <v>103</v>
      </c>
      <c r="C151" s="24" t="s">
        <v>27</v>
      </c>
      <c r="D151" s="39">
        <v>1</v>
      </c>
      <c r="E151" s="19"/>
      <c r="F151" s="19"/>
      <c r="G151" s="19"/>
    </row>
    <row r="152" spans="1:7" x14ac:dyDescent="0.45">
      <c r="A152" s="24" t="s">
        <v>205</v>
      </c>
      <c r="B152" s="17" t="s">
        <v>105</v>
      </c>
      <c r="C152" s="24" t="s">
        <v>42</v>
      </c>
      <c r="D152" s="39">
        <v>1</v>
      </c>
      <c r="E152" s="19"/>
      <c r="F152" s="19"/>
      <c r="G152" s="19"/>
    </row>
    <row r="153" spans="1:7" x14ac:dyDescent="0.45">
      <c r="A153" s="24" t="s">
        <v>206</v>
      </c>
      <c r="B153" s="17" t="s">
        <v>107</v>
      </c>
      <c r="C153" s="24" t="s">
        <v>27</v>
      </c>
      <c r="D153" s="39">
        <v>1</v>
      </c>
      <c r="E153" s="19"/>
      <c r="F153" s="19"/>
      <c r="G153" s="19"/>
    </row>
    <row r="154" spans="1:7" x14ac:dyDescent="0.45">
      <c r="A154" s="24" t="s">
        <v>207</v>
      </c>
      <c r="B154" s="17" t="s">
        <v>109</v>
      </c>
      <c r="C154" s="24" t="s">
        <v>110</v>
      </c>
      <c r="D154" s="39">
        <v>4</v>
      </c>
      <c r="E154" s="19"/>
      <c r="F154" s="19"/>
      <c r="G154" s="19"/>
    </row>
    <row r="155" spans="1:7" x14ac:dyDescent="0.45">
      <c r="A155" s="24" t="s">
        <v>208</v>
      </c>
      <c r="B155" s="17" t="s">
        <v>112</v>
      </c>
      <c r="C155" s="24" t="s">
        <v>113</v>
      </c>
      <c r="D155" s="39">
        <v>0.8</v>
      </c>
      <c r="E155" s="19"/>
      <c r="F155" s="19"/>
      <c r="G155" s="19"/>
    </row>
    <row r="156" spans="1:7" x14ac:dyDescent="0.45">
      <c r="A156" s="24" t="s">
        <v>209</v>
      </c>
      <c r="B156" s="17" t="s">
        <v>115</v>
      </c>
      <c r="C156" s="24" t="s">
        <v>113</v>
      </c>
      <c r="D156" s="39">
        <v>0.8</v>
      </c>
      <c r="E156" s="19"/>
      <c r="F156" s="19"/>
      <c r="G156" s="19"/>
    </row>
    <row r="157" spans="1:7" x14ac:dyDescent="0.45">
      <c r="A157" s="11" t="s">
        <v>210</v>
      </c>
      <c r="B157" s="23" t="s">
        <v>38</v>
      </c>
      <c r="C157" s="11" t="s">
        <v>39</v>
      </c>
      <c r="D157" s="32">
        <v>6</v>
      </c>
      <c r="E157" s="14">
        <v>1324</v>
      </c>
      <c r="F157" s="15">
        <f>ROUND(E157*D157,2)</f>
        <v>7944</v>
      </c>
      <c r="G157" s="15">
        <f>ROUND(F157*1.2,2)</f>
        <v>9532.7999999999993</v>
      </c>
    </row>
    <row r="158" spans="1:7" x14ac:dyDescent="0.45">
      <c r="A158" s="24" t="s">
        <v>211</v>
      </c>
      <c r="B158" s="25" t="s">
        <v>41</v>
      </c>
      <c r="C158" s="24" t="s">
        <v>42</v>
      </c>
      <c r="D158" s="33">
        <v>12</v>
      </c>
      <c r="E158" s="19"/>
      <c r="F158" s="20"/>
      <c r="G158" s="20"/>
    </row>
    <row r="159" spans="1:7" x14ac:dyDescent="0.45">
      <c r="A159" s="24" t="s">
        <v>212</v>
      </c>
      <c r="B159" s="25" t="s">
        <v>46</v>
      </c>
      <c r="C159" s="24" t="s">
        <v>27</v>
      </c>
      <c r="D159" s="33">
        <v>36</v>
      </c>
      <c r="E159" s="19"/>
      <c r="F159" s="20"/>
      <c r="G159" s="20"/>
    </row>
    <row r="160" spans="1:7" x14ac:dyDescent="0.45">
      <c r="A160" s="11" t="s">
        <v>213</v>
      </c>
      <c r="B160" s="12" t="s">
        <v>120</v>
      </c>
      <c r="C160" s="11" t="s">
        <v>12</v>
      </c>
      <c r="D160" s="31">
        <v>12.1</v>
      </c>
      <c r="E160" s="14">
        <v>2416.5</v>
      </c>
      <c r="F160" s="15">
        <f>ROUND(E160*D160,2)</f>
        <v>29239.65</v>
      </c>
      <c r="G160" s="15">
        <f>ROUND(F160*1.2,2)</f>
        <v>35087.58</v>
      </c>
    </row>
    <row r="161" spans="1:7" x14ac:dyDescent="0.45">
      <c r="A161" s="24" t="s">
        <v>214</v>
      </c>
      <c r="B161" s="17" t="s">
        <v>24</v>
      </c>
      <c r="C161" s="24" t="s">
        <v>12</v>
      </c>
      <c r="D161" s="39">
        <f>D160*1.26</f>
        <v>15.246</v>
      </c>
      <c r="E161" s="19">
        <v>4800</v>
      </c>
      <c r="F161" s="19">
        <f>ROUND(E161*D161,2)</f>
        <v>73180.800000000003</v>
      </c>
      <c r="G161" s="19">
        <f>ROUND(F161*1.2,2)</f>
        <v>87816.960000000006</v>
      </c>
    </row>
    <row r="162" spans="1:7" x14ac:dyDescent="0.45">
      <c r="A162" s="11" t="s">
        <v>215</v>
      </c>
      <c r="B162" s="12" t="s">
        <v>123</v>
      </c>
      <c r="C162" s="11" t="s">
        <v>12</v>
      </c>
      <c r="D162" s="31">
        <v>1.2</v>
      </c>
      <c r="E162" s="14">
        <v>2102.36</v>
      </c>
      <c r="F162" s="15">
        <f>ROUND(E162*D162,2)</f>
        <v>2522.83</v>
      </c>
      <c r="G162" s="15">
        <f>ROUND(F162*1.2,2)</f>
        <v>3027.4</v>
      </c>
    </row>
    <row r="163" spans="1:7" x14ac:dyDescent="0.45">
      <c r="A163" s="24" t="s">
        <v>216</v>
      </c>
      <c r="B163" s="25" t="s">
        <v>24</v>
      </c>
      <c r="C163" s="24" t="s">
        <v>12</v>
      </c>
      <c r="D163" s="33">
        <f>D162*1.26</f>
        <v>1.512</v>
      </c>
      <c r="E163" s="19">
        <v>4800</v>
      </c>
      <c r="F163" s="20">
        <f>ROUND(E163*D163,2)</f>
        <v>7257.6</v>
      </c>
      <c r="G163" s="20">
        <f>ROUND(F163*1.2,2)</f>
        <v>8709.1200000000008</v>
      </c>
    </row>
    <row r="164" spans="1:7" x14ac:dyDescent="0.45">
      <c r="A164" s="11" t="s">
        <v>217</v>
      </c>
      <c r="B164" s="12" t="s">
        <v>126</v>
      </c>
      <c r="C164" s="11" t="s">
        <v>32</v>
      </c>
      <c r="D164" s="31">
        <v>22.4</v>
      </c>
      <c r="E164" s="14">
        <v>1181.6300000000001</v>
      </c>
      <c r="F164" s="15">
        <f>ROUND(E164*D164,2)</f>
        <v>26468.51</v>
      </c>
      <c r="G164" s="15">
        <f>ROUND(F164*1.2,2)</f>
        <v>31762.21</v>
      </c>
    </row>
    <row r="165" spans="1:7" ht="27.75" x14ac:dyDescent="0.45">
      <c r="A165" s="11" t="s">
        <v>218</v>
      </c>
      <c r="B165" s="12" t="s">
        <v>128</v>
      </c>
      <c r="C165" s="11" t="s">
        <v>59</v>
      </c>
      <c r="D165" s="31">
        <f>21.75*1.75</f>
        <v>38.0625</v>
      </c>
      <c r="E165" s="14">
        <v>700</v>
      </c>
      <c r="F165" s="15">
        <f>ROUND(E165*D165,2)</f>
        <v>26643.75</v>
      </c>
      <c r="G165" s="15">
        <f>ROUND(F165*1.2,2)</f>
        <v>31972.5</v>
      </c>
    </row>
    <row r="166" spans="1:7" ht="41.65" x14ac:dyDescent="0.45">
      <c r="A166" s="11" t="s">
        <v>219</v>
      </c>
      <c r="B166" s="12" t="s">
        <v>68</v>
      </c>
      <c r="C166" s="11" t="s">
        <v>59</v>
      </c>
      <c r="D166" s="31">
        <f>9.47+0.15+0.0414*6</f>
        <v>9.8684000000000012</v>
      </c>
      <c r="E166" s="14">
        <v>1140</v>
      </c>
      <c r="F166" s="15">
        <f>ROUND(E166*D166,2)</f>
        <v>11249.98</v>
      </c>
      <c r="G166" s="15">
        <f>ROUND(F166*1.2,2)</f>
        <v>13499.98</v>
      </c>
    </row>
    <row r="167" spans="1:7" ht="27.75" x14ac:dyDescent="0.45">
      <c r="A167" s="11" t="s">
        <v>220</v>
      </c>
      <c r="B167" s="12" t="s">
        <v>70</v>
      </c>
      <c r="C167" s="11" t="s">
        <v>59</v>
      </c>
      <c r="D167" s="31">
        <f>63*0.08</f>
        <v>5.04</v>
      </c>
      <c r="E167" s="14">
        <v>1140</v>
      </c>
      <c r="F167" s="15">
        <f>ROUND(E167*D167,2)</f>
        <v>5745.6</v>
      </c>
      <c r="G167" s="15">
        <f>ROUND(F167*1.2,2)</f>
        <v>6894.72</v>
      </c>
    </row>
    <row r="168" spans="1:7" x14ac:dyDescent="0.45">
      <c r="A168" s="8">
        <v>9</v>
      </c>
      <c r="B168" s="9" t="s">
        <v>221</v>
      </c>
      <c r="C168" s="10"/>
      <c r="D168" s="10"/>
      <c r="E168" s="10"/>
      <c r="F168" s="10"/>
      <c r="G168" s="10"/>
    </row>
    <row r="169" spans="1:7" x14ac:dyDescent="0.45">
      <c r="A169" s="11" t="s">
        <v>222</v>
      </c>
      <c r="B169" s="12" t="s">
        <v>66</v>
      </c>
      <c r="C169" s="11" t="s">
        <v>59</v>
      </c>
      <c r="D169" s="31">
        <v>9.5</v>
      </c>
      <c r="E169" s="29">
        <v>8737</v>
      </c>
      <c r="F169" s="15">
        <f>ROUND(E169*D169,2)</f>
        <v>83001.5</v>
      </c>
      <c r="G169" s="15">
        <f>ROUND(F169*1.2,2)</f>
        <v>99601.8</v>
      </c>
    </row>
    <row r="170" spans="1:7" ht="27.75" x14ac:dyDescent="0.45">
      <c r="A170" s="11" t="s">
        <v>223</v>
      </c>
      <c r="B170" s="12" t="s">
        <v>82</v>
      </c>
      <c r="C170" s="11" t="s">
        <v>12</v>
      </c>
      <c r="D170" s="31">
        <v>29.9</v>
      </c>
      <c r="E170" s="14">
        <v>1630</v>
      </c>
      <c r="F170" s="15">
        <f>ROUND(E170*D170,2)</f>
        <v>48737</v>
      </c>
      <c r="G170" s="15">
        <f>ROUND(F170*1.2,2)</f>
        <v>58484.4</v>
      </c>
    </row>
    <row r="171" spans="1:7" x14ac:dyDescent="0.45">
      <c r="A171" s="11" t="s">
        <v>224</v>
      </c>
      <c r="B171" s="23" t="s">
        <v>19</v>
      </c>
      <c r="C171" s="11" t="s">
        <v>20</v>
      </c>
      <c r="D171" s="32">
        <v>139.5</v>
      </c>
      <c r="E171" s="14">
        <v>101.5</v>
      </c>
      <c r="F171" s="15">
        <f>ROUND(E171*D171,2)</f>
        <v>14159.25</v>
      </c>
      <c r="G171" s="15">
        <f>ROUND(F171*1.2,2)</f>
        <v>16991.099999999999</v>
      </c>
    </row>
    <row r="172" spans="1:7" x14ac:dyDescent="0.45">
      <c r="A172" s="11" t="s">
        <v>225</v>
      </c>
      <c r="B172" s="12" t="s">
        <v>22</v>
      </c>
      <c r="C172" s="11" t="s">
        <v>12</v>
      </c>
      <c r="D172" s="31">
        <v>14</v>
      </c>
      <c r="E172" s="14">
        <v>2573.7399999999998</v>
      </c>
      <c r="F172" s="15">
        <f>ROUND(E172*D172,2)</f>
        <v>36032.36</v>
      </c>
      <c r="G172" s="15">
        <f>ROUND(F172*1.2,2)</f>
        <v>43238.83</v>
      </c>
    </row>
    <row r="173" spans="1:7" x14ac:dyDescent="0.45">
      <c r="A173" s="24" t="s">
        <v>226</v>
      </c>
      <c r="B173" s="25" t="s">
        <v>86</v>
      </c>
      <c r="C173" s="24" t="s">
        <v>12</v>
      </c>
      <c r="D173" s="33">
        <f>D172*1.26</f>
        <v>17.64</v>
      </c>
      <c r="E173" s="19">
        <v>4800</v>
      </c>
      <c r="F173" s="20">
        <f>ROUND(E173*D173,2)</f>
        <v>84672</v>
      </c>
      <c r="G173" s="20">
        <f>ROUND(F173*1.2,2)</f>
        <v>101606.39999999999</v>
      </c>
    </row>
    <row r="174" spans="1:7" x14ac:dyDescent="0.45">
      <c r="A174" s="11" t="s">
        <v>227</v>
      </c>
      <c r="B174" s="12" t="s">
        <v>88</v>
      </c>
      <c r="C174" s="11" t="s">
        <v>27</v>
      </c>
      <c r="D174" s="31">
        <v>47</v>
      </c>
      <c r="E174" s="14">
        <v>2952.96</v>
      </c>
      <c r="F174" s="15">
        <f>ROUND(E174*D174,2)</f>
        <v>138789.12</v>
      </c>
      <c r="G174" s="15">
        <f>ROUND(F174*1.2,2)</f>
        <v>166546.94</v>
      </c>
    </row>
    <row r="175" spans="1:7" x14ac:dyDescent="0.45">
      <c r="A175" s="24" t="s">
        <v>228</v>
      </c>
      <c r="B175" s="25" t="s">
        <v>90</v>
      </c>
      <c r="C175" s="24" t="s">
        <v>91</v>
      </c>
      <c r="D175" s="33">
        <v>1</v>
      </c>
      <c r="E175" s="19"/>
      <c r="F175" s="20"/>
      <c r="G175" s="20"/>
    </row>
    <row r="176" spans="1:7" x14ac:dyDescent="0.45">
      <c r="A176" s="34" t="s">
        <v>229</v>
      </c>
      <c r="B176" s="35" t="s">
        <v>93</v>
      </c>
      <c r="C176" s="34" t="s">
        <v>59</v>
      </c>
      <c r="D176" s="36">
        <v>9.5</v>
      </c>
      <c r="E176" s="37">
        <v>10921.25</v>
      </c>
      <c r="F176" s="38">
        <f>ROUND(E176*D176,2)</f>
        <v>103751.88</v>
      </c>
      <c r="G176" s="38">
        <f>ROUND(F176*1.2,2)</f>
        <v>124502.26</v>
      </c>
    </row>
    <row r="177" spans="1:7" x14ac:dyDescent="0.45">
      <c r="A177" s="24" t="s">
        <v>230</v>
      </c>
      <c r="B177" s="17" t="s">
        <v>95</v>
      </c>
      <c r="C177" s="24" t="s">
        <v>91</v>
      </c>
      <c r="D177" s="39">
        <v>1</v>
      </c>
      <c r="E177" s="19"/>
      <c r="F177" s="20"/>
      <c r="G177" s="20"/>
    </row>
    <row r="178" spans="1:7" x14ac:dyDescent="0.45">
      <c r="A178" s="11" t="s">
        <v>231</v>
      </c>
      <c r="B178" s="40" t="s">
        <v>97</v>
      </c>
      <c r="C178" s="11" t="s">
        <v>27</v>
      </c>
      <c r="D178" s="41">
        <v>2</v>
      </c>
      <c r="E178" s="42">
        <v>2510.02</v>
      </c>
      <c r="F178" s="15">
        <f>ROUND(E178*D178,2)</f>
        <v>5020.04</v>
      </c>
      <c r="G178" s="15">
        <f>ROUND(F178*1.2,2)</f>
        <v>6024.05</v>
      </c>
    </row>
    <row r="179" spans="1:7" x14ac:dyDescent="0.45">
      <c r="A179" s="24" t="s">
        <v>232</v>
      </c>
      <c r="B179" s="43" t="s">
        <v>99</v>
      </c>
      <c r="C179" s="24" t="s">
        <v>27</v>
      </c>
      <c r="D179" s="44">
        <v>2</v>
      </c>
      <c r="E179" s="45"/>
      <c r="F179" s="45"/>
      <c r="G179" s="45"/>
    </row>
    <row r="180" spans="1:7" x14ac:dyDescent="0.45">
      <c r="A180" s="11" t="s">
        <v>233</v>
      </c>
      <c r="B180" s="23" t="s">
        <v>101</v>
      </c>
      <c r="C180" s="11" t="s">
        <v>27</v>
      </c>
      <c r="D180" s="32">
        <v>1</v>
      </c>
      <c r="E180" s="14">
        <v>12480</v>
      </c>
      <c r="F180" s="15">
        <f>ROUND(E180*D180,2)</f>
        <v>12480</v>
      </c>
      <c r="G180" s="15">
        <f>ROUND(F180*1.2,2)</f>
        <v>14976</v>
      </c>
    </row>
    <row r="181" spans="1:7" x14ac:dyDescent="0.45">
      <c r="A181" s="24" t="s">
        <v>234</v>
      </c>
      <c r="B181" s="17" t="s">
        <v>103</v>
      </c>
      <c r="C181" s="24" t="s">
        <v>27</v>
      </c>
      <c r="D181" s="39">
        <v>1</v>
      </c>
      <c r="E181" s="19"/>
      <c r="F181" s="19"/>
      <c r="G181" s="19"/>
    </row>
    <row r="182" spans="1:7" x14ac:dyDescent="0.45">
      <c r="A182" s="24" t="s">
        <v>235</v>
      </c>
      <c r="B182" s="17" t="s">
        <v>105</v>
      </c>
      <c r="C182" s="24" t="s">
        <v>42</v>
      </c>
      <c r="D182" s="39">
        <v>1</v>
      </c>
      <c r="E182" s="19"/>
      <c r="F182" s="19"/>
      <c r="G182" s="19"/>
    </row>
    <row r="183" spans="1:7" x14ac:dyDescent="0.45">
      <c r="A183" s="24" t="s">
        <v>236</v>
      </c>
      <c r="B183" s="17" t="s">
        <v>107</v>
      </c>
      <c r="C183" s="24" t="s">
        <v>27</v>
      </c>
      <c r="D183" s="39">
        <v>1</v>
      </c>
      <c r="E183" s="19"/>
      <c r="F183" s="19"/>
      <c r="G183" s="19"/>
    </row>
    <row r="184" spans="1:7" x14ac:dyDescent="0.45">
      <c r="A184" s="24" t="s">
        <v>237</v>
      </c>
      <c r="B184" s="17" t="s">
        <v>109</v>
      </c>
      <c r="C184" s="24" t="s">
        <v>110</v>
      </c>
      <c r="D184" s="39">
        <v>4</v>
      </c>
      <c r="E184" s="19"/>
      <c r="F184" s="19"/>
      <c r="G184" s="19"/>
    </row>
    <row r="185" spans="1:7" x14ac:dyDescent="0.45">
      <c r="A185" s="24" t="s">
        <v>238</v>
      </c>
      <c r="B185" s="17" t="s">
        <v>112</v>
      </c>
      <c r="C185" s="24" t="s">
        <v>113</v>
      </c>
      <c r="D185" s="39">
        <v>0.8</v>
      </c>
      <c r="E185" s="19"/>
      <c r="F185" s="19"/>
      <c r="G185" s="19"/>
    </row>
    <row r="186" spans="1:7" x14ac:dyDescent="0.45">
      <c r="A186" s="24" t="s">
        <v>239</v>
      </c>
      <c r="B186" s="17" t="s">
        <v>115</v>
      </c>
      <c r="C186" s="24" t="s">
        <v>113</v>
      </c>
      <c r="D186" s="39">
        <v>0.8</v>
      </c>
      <c r="E186" s="19"/>
      <c r="F186" s="19"/>
      <c r="G186" s="19"/>
    </row>
    <row r="187" spans="1:7" x14ac:dyDescent="0.45">
      <c r="A187" s="11" t="s">
        <v>240</v>
      </c>
      <c r="B187" s="23" t="s">
        <v>38</v>
      </c>
      <c r="C187" s="11" t="s">
        <v>39</v>
      </c>
      <c r="D187" s="32">
        <v>6</v>
      </c>
      <c r="E187" s="14">
        <v>1324</v>
      </c>
      <c r="F187" s="15">
        <f>ROUND(E187*D187,2)</f>
        <v>7944</v>
      </c>
      <c r="G187" s="15">
        <f>ROUND(F187*1.2,2)</f>
        <v>9532.7999999999993</v>
      </c>
    </row>
    <row r="188" spans="1:7" x14ac:dyDescent="0.45">
      <c r="A188" s="24" t="s">
        <v>241</v>
      </c>
      <c r="B188" s="25" t="s">
        <v>41</v>
      </c>
      <c r="C188" s="24" t="s">
        <v>42</v>
      </c>
      <c r="D188" s="33">
        <v>12</v>
      </c>
      <c r="E188" s="19"/>
      <c r="F188" s="20"/>
      <c r="G188" s="20"/>
    </row>
    <row r="189" spans="1:7" x14ac:dyDescent="0.45">
      <c r="A189" s="24" t="s">
        <v>242</v>
      </c>
      <c r="B189" s="25" t="s">
        <v>46</v>
      </c>
      <c r="C189" s="24" t="s">
        <v>27</v>
      </c>
      <c r="D189" s="33">
        <v>36</v>
      </c>
      <c r="E189" s="19"/>
      <c r="F189" s="20"/>
      <c r="G189" s="20"/>
    </row>
    <row r="190" spans="1:7" x14ac:dyDescent="0.45">
      <c r="A190" s="11" t="s">
        <v>243</v>
      </c>
      <c r="B190" s="12" t="s">
        <v>120</v>
      </c>
      <c r="C190" s="11" t="s">
        <v>12</v>
      </c>
      <c r="D190" s="31">
        <v>12.1</v>
      </c>
      <c r="E190" s="14">
        <v>2416.5</v>
      </c>
      <c r="F190" s="15">
        <f>ROUND(E190*D190,2)</f>
        <v>29239.65</v>
      </c>
      <c r="G190" s="15">
        <f>ROUND(F190*1.2,2)</f>
        <v>35087.58</v>
      </c>
    </row>
    <row r="191" spans="1:7" x14ac:dyDescent="0.45">
      <c r="A191" s="24" t="s">
        <v>244</v>
      </c>
      <c r="B191" s="17" t="s">
        <v>24</v>
      </c>
      <c r="C191" s="24" t="s">
        <v>12</v>
      </c>
      <c r="D191" s="39">
        <f>D190*1.26</f>
        <v>15.246</v>
      </c>
      <c r="E191" s="19">
        <v>4800</v>
      </c>
      <c r="F191" s="19">
        <f>ROUND(E191*D191,2)</f>
        <v>73180.800000000003</v>
      </c>
      <c r="G191" s="19">
        <f>ROUND(F191*1.2,2)</f>
        <v>87816.960000000006</v>
      </c>
    </row>
    <row r="192" spans="1:7" x14ac:dyDescent="0.45">
      <c r="A192" s="11" t="s">
        <v>245</v>
      </c>
      <c r="B192" s="12" t="s">
        <v>123</v>
      </c>
      <c r="C192" s="11" t="s">
        <v>12</v>
      </c>
      <c r="D192" s="31">
        <v>1.2</v>
      </c>
      <c r="E192" s="14">
        <v>2102.36</v>
      </c>
      <c r="F192" s="15">
        <f>ROUND(E192*D192,2)</f>
        <v>2522.83</v>
      </c>
      <c r="G192" s="15">
        <f>ROUND(F192*1.2,2)</f>
        <v>3027.4</v>
      </c>
    </row>
    <row r="193" spans="1:7" x14ac:dyDescent="0.45">
      <c r="A193" s="24" t="s">
        <v>246</v>
      </c>
      <c r="B193" s="25" t="s">
        <v>24</v>
      </c>
      <c r="C193" s="24" t="s">
        <v>12</v>
      </c>
      <c r="D193" s="33">
        <f>D192*1.26</f>
        <v>1.512</v>
      </c>
      <c r="E193" s="19">
        <v>4800</v>
      </c>
      <c r="F193" s="20">
        <f>ROUND(E193*D193,2)</f>
        <v>7257.6</v>
      </c>
      <c r="G193" s="20">
        <f>ROUND(F193*1.2,2)</f>
        <v>8709.1200000000008</v>
      </c>
    </row>
    <row r="194" spans="1:7" x14ac:dyDescent="0.45">
      <c r="A194" s="11" t="s">
        <v>247</v>
      </c>
      <c r="B194" s="12" t="s">
        <v>126</v>
      </c>
      <c r="C194" s="11" t="s">
        <v>32</v>
      </c>
      <c r="D194" s="31">
        <v>22.4</v>
      </c>
      <c r="E194" s="14">
        <v>1181.6300000000001</v>
      </c>
      <c r="F194" s="15">
        <f>ROUND(E194*D194,2)</f>
        <v>26468.51</v>
      </c>
      <c r="G194" s="15">
        <f>ROUND(F194*1.2,2)</f>
        <v>31762.21</v>
      </c>
    </row>
    <row r="195" spans="1:7" ht="27.75" x14ac:dyDescent="0.45">
      <c r="A195" s="11" t="s">
        <v>248</v>
      </c>
      <c r="B195" s="12" t="s">
        <v>128</v>
      </c>
      <c r="C195" s="11" t="s">
        <v>59</v>
      </c>
      <c r="D195" s="31">
        <f>29.9*1.75</f>
        <v>52.324999999999996</v>
      </c>
      <c r="E195" s="14">
        <v>700</v>
      </c>
      <c r="F195" s="15">
        <f>ROUND(E195*D195,2)</f>
        <v>36627.5</v>
      </c>
      <c r="G195" s="15">
        <f>ROUND(F195*1.2,2)</f>
        <v>43953</v>
      </c>
    </row>
    <row r="196" spans="1:7" ht="41.65" x14ac:dyDescent="0.45">
      <c r="A196" s="11" t="s">
        <v>249</v>
      </c>
      <c r="B196" s="12" t="s">
        <v>68</v>
      </c>
      <c r="C196" s="11" t="s">
        <v>59</v>
      </c>
      <c r="D196" s="31">
        <f>9.47+0.15+0.0414*6</f>
        <v>9.8684000000000012</v>
      </c>
      <c r="E196" s="14">
        <v>1140</v>
      </c>
      <c r="F196" s="15">
        <f>ROUND(E196*D196,2)</f>
        <v>11249.98</v>
      </c>
      <c r="G196" s="15">
        <f>ROUND(F196*1.2,2)</f>
        <v>13499.98</v>
      </c>
    </row>
    <row r="197" spans="1:7" ht="27.75" x14ac:dyDescent="0.45">
      <c r="A197" s="11" t="s">
        <v>250</v>
      </c>
      <c r="B197" s="12" t="s">
        <v>70</v>
      </c>
      <c r="C197" s="11" t="s">
        <v>59</v>
      </c>
      <c r="D197" s="31">
        <f>63*0.08</f>
        <v>5.04</v>
      </c>
      <c r="E197" s="14">
        <v>1140</v>
      </c>
      <c r="F197" s="15">
        <f>ROUND(E197*D197,2)</f>
        <v>5745.6</v>
      </c>
      <c r="G197" s="15">
        <f>ROUND(F197*1.2,2)</f>
        <v>6894.72</v>
      </c>
    </row>
    <row r="198" spans="1:7" x14ac:dyDescent="0.45">
      <c r="A198" s="8">
        <v>10</v>
      </c>
      <c r="B198" s="9" t="s">
        <v>251</v>
      </c>
      <c r="C198" s="10"/>
      <c r="D198" s="10"/>
      <c r="E198" s="10"/>
      <c r="F198" s="10"/>
      <c r="G198" s="10"/>
    </row>
    <row r="199" spans="1:7" x14ac:dyDescent="0.45">
      <c r="A199" s="11" t="s">
        <v>252</v>
      </c>
      <c r="B199" s="12" t="s">
        <v>66</v>
      </c>
      <c r="C199" s="11" t="s">
        <v>59</v>
      </c>
      <c r="D199" s="31">
        <v>11.7</v>
      </c>
      <c r="E199" s="29">
        <v>8737</v>
      </c>
      <c r="F199" s="15">
        <f>ROUND(E199*D199,2)</f>
        <v>102222.9</v>
      </c>
      <c r="G199" s="15">
        <f>ROUND(F199*1.2,2)</f>
        <v>122667.48</v>
      </c>
    </row>
    <row r="200" spans="1:7" ht="27.75" x14ac:dyDescent="0.45">
      <c r="A200" s="11" t="s">
        <v>253</v>
      </c>
      <c r="B200" s="12" t="s">
        <v>82</v>
      </c>
      <c r="C200" s="11" t="s">
        <v>12</v>
      </c>
      <c r="D200" s="31">
        <v>23.7</v>
      </c>
      <c r="E200" s="14">
        <v>1630</v>
      </c>
      <c r="F200" s="15">
        <f>ROUND(E200*D200,2)</f>
        <v>38631</v>
      </c>
      <c r="G200" s="15">
        <f>ROUND(F200*1.2,2)</f>
        <v>46357.2</v>
      </c>
    </row>
    <row r="201" spans="1:7" x14ac:dyDescent="0.45">
      <c r="A201" s="11" t="s">
        <v>254</v>
      </c>
      <c r="B201" s="23" t="s">
        <v>19</v>
      </c>
      <c r="C201" s="11" t="s">
        <v>20</v>
      </c>
      <c r="D201" s="32">
        <v>115.6</v>
      </c>
      <c r="E201" s="14">
        <v>101.5</v>
      </c>
      <c r="F201" s="15">
        <f>ROUND(E201*D201,2)</f>
        <v>11733.4</v>
      </c>
      <c r="G201" s="15">
        <f>ROUND(F201*1.2,2)</f>
        <v>14080.08</v>
      </c>
    </row>
    <row r="202" spans="1:7" x14ac:dyDescent="0.45">
      <c r="A202" s="11" t="s">
        <v>255</v>
      </c>
      <c r="B202" s="12" t="s">
        <v>22</v>
      </c>
      <c r="C202" s="11" t="s">
        <v>12</v>
      </c>
      <c r="D202" s="31">
        <v>11.6</v>
      </c>
      <c r="E202" s="14">
        <v>2573.7399999999998</v>
      </c>
      <c r="F202" s="15">
        <f>ROUND(E202*D202,2)</f>
        <v>29855.38</v>
      </c>
      <c r="G202" s="15">
        <f>ROUND(F202*1.2,2)</f>
        <v>35826.46</v>
      </c>
    </row>
    <row r="203" spans="1:7" x14ac:dyDescent="0.45">
      <c r="A203" s="24" t="s">
        <v>256</v>
      </c>
      <c r="B203" s="25" t="s">
        <v>86</v>
      </c>
      <c r="C203" s="24" t="s">
        <v>12</v>
      </c>
      <c r="D203" s="33">
        <f>D202*1.26</f>
        <v>14.616</v>
      </c>
      <c r="E203" s="19">
        <v>4800</v>
      </c>
      <c r="F203" s="20">
        <f>ROUND(E203*D203,2)</f>
        <v>70156.800000000003</v>
      </c>
      <c r="G203" s="20">
        <f>ROUND(F203*1.2,2)</f>
        <v>84188.160000000003</v>
      </c>
    </row>
    <row r="204" spans="1:7" x14ac:dyDescent="0.45">
      <c r="A204" s="11" t="s">
        <v>257</v>
      </c>
      <c r="B204" s="12" t="s">
        <v>88</v>
      </c>
      <c r="C204" s="11" t="s">
        <v>27</v>
      </c>
      <c r="D204" s="31">
        <v>47</v>
      </c>
      <c r="E204" s="14">
        <v>2952.96</v>
      </c>
      <c r="F204" s="15">
        <f>ROUND(E204*D204,2)</f>
        <v>138789.12</v>
      </c>
      <c r="G204" s="15">
        <f>ROUND(F204*1.2,2)</f>
        <v>166546.94</v>
      </c>
    </row>
    <row r="205" spans="1:7" x14ac:dyDescent="0.45">
      <c r="A205" s="24" t="s">
        <v>258</v>
      </c>
      <c r="B205" s="25" t="s">
        <v>90</v>
      </c>
      <c r="C205" s="24" t="s">
        <v>91</v>
      </c>
      <c r="D205" s="33">
        <v>1</v>
      </c>
      <c r="E205" s="19"/>
      <c r="F205" s="20"/>
      <c r="G205" s="20"/>
    </row>
    <row r="206" spans="1:7" x14ac:dyDescent="0.45">
      <c r="A206" s="34" t="s">
        <v>259</v>
      </c>
      <c r="B206" s="35" t="s">
        <v>93</v>
      </c>
      <c r="C206" s="34" t="s">
        <v>59</v>
      </c>
      <c r="D206" s="36">
        <v>9.5</v>
      </c>
      <c r="E206" s="37">
        <v>10921.25</v>
      </c>
      <c r="F206" s="38">
        <f>ROUND(E206*D206,2)</f>
        <v>103751.88</v>
      </c>
      <c r="G206" s="38">
        <f>ROUND(F206*1.2,2)</f>
        <v>124502.26</v>
      </c>
    </row>
    <row r="207" spans="1:7" x14ac:dyDescent="0.45">
      <c r="A207" s="24" t="s">
        <v>260</v>
      </c>
      <c r="B207" s="17" t="s">
        <v>95</v>
      </c>
      <c r="C207" s="24" t="s">
        <v>91</v>
      </c>
      <c r="D207" s="39">
        <v>1</v>
      </c>
      <c r="E207" s="19"/>
      <c r="F207" s="20"/>
      <c r="G207" s="20"/>
    </row>
    <row r="208" spans="1:7" x14ac:dyDescent="0.45">
      <c r="A208" s="11" t="s">
        <v>261</v>
      </c>
      <c r="B208" s="40" t="s">
        <v>97</v>
      </c>
      <c r="C208" s="11" t="s">
        <v>27</v>
      </c>
      <c r="D208" s="41">
        <v>2</v>
      </c>
      <c r="E208" s="42">
        <v>2510.02</v>
      </c>
      <c r="F208" s="15">
        <f>ROUND(E208*D208,2)</f>
        <v>5020.04</v>
      </c>
      <c r="G208" s="15">
        <f>ROUND(F208*1.2,2)</f>
        <v>6024.05</v>
      </c>
    </row>
    <row r="209" spans="1:7" x14ac:dyDescent="0.45">
      <c r="A209" s="24" t="s">
        <v>262</v>
      </c>
      <c r="B209" s="43" t="s">
        <v>99</v>
      </c>
      <c r="C209" s="24" t="s">
        <v>27</v>
      </c>
      <c r="D209" s="44">
        <v>2</v>
      </c>
      <c r="E209" s="45"/>
      <c r="F209" s="45"/>
      <c r="G209" s="45"/>
    </row>
    <row r="210" spans="1:7" x14ac:dyDescent="0.45">
      <c r="A210" s="11" t="s">
        <v>263</v>
      </c>
      <c r="B210" s="23" t="s">
        <v>101</v>
      </c>
      <c r="C210" s="11" t="s">
        <v>27</v>
      </c>
      <c r="D210" s="32">
        <v>1</v>
      </c>
      <c r="E210" s="14">
        <v>12480</v>
      </c>
      <c r="F210" s="15">
        <f>ROUND(E210*D210,2)</f>
        <v>12480</v>
      </c>
      <c r="G210" s="15">
        <f>ROUND(F210*1.2,2)</f>
        <v>14976</v>
      </c>
    </row>
    <row r="211" spans="1:7" x14ac:dyDescent="0.45">
      <c r="A211" s="24" t="s">
        <v>264</v>
      </c>
      <c r="B211" s="17" t="s">
        <v>103</v>
      </c>
      <c r="C211" s="24" t="s">
        <v>27</v>
      </c>
      <c r="D211" s="39">
        <v>1</v>
      </c>
      <c r="E211" s="19"/>
      <c r="F211" s="19"/>
      <c r="G211" s="19"/>
    </row>
    <row r="212" spans="1:7" x14ac:dyDescent="0.45">
      <c r="A212" s="24" t="s">
        <v>265</v>
      </c>
      <c r="B212" s="17" t="s">
        <v>105</v>
      </c>
      <c r="C212" s="24" t="s">
        <v>42</v>
      </c>
      <c r="D212" s="39">
        <v>1</v>
      </c>
      <c r="E212" s="19"/>
      <c r="F212" s="19"/>
      <c r="G212" s="19"/>
    </row>
    <row r="213" spans="1:7" x14ac:dyDescent="0.45">
      <c r="A213" s="24" t="s">
        <v>266</v>
      </c>
      <c r="B213" s="17" t="s">
        <v>107</v>
      </c>
      <c r="C213" s="24" t="s">
        <v>27</v>
      </c>
      <c r="D213" s="39">
        <v>1</v>
      </c>
      <c r="E213" s="19"/>
      <c r="F213" s="19"/>
      <c r="G213" s="19"/>
    </row>
    <row r="214" spans="1:7" x14ac:dyDescent="0.45">
      <c r="A214" s="24" t="s">
        <v>267</v>
      </c>
      <c r="B214" s="17" t="s">
        <v>109</v>
      </c>
      <c r="C214" s="24" t="s">
        <v>110</v>
      </c>
      <c r="D214" s="39">
        <v>4</v>
      </c>
      <c r="E214" s="19"/>
      <c r="F214" s="19"/>
      <c r="G214" s="19"/>
    </row>
    <row r="215" spans="1:7" x14ac:dyDescent="0.45">
      <c r="A215" s="24" t="s">
        <v>268</v>
      </c>
      <c r="B215" s="17" t="s">
        <v>112</v>
      </c>
      <c r="C215" s="24" t="s">
        <v>113</v>
      </c>
      <c r="D215" s="39">
        <v>0.8</v>
      </c>
      <c r="E215" s="19"/>
      <c r="F215" s="19"/>
      <c r="G215" s="19"/>
    </row>
    <row r="216" spans="1:7" x14ac:dyDescent="0.45">
      <c r="A216" s="24" t="s">
        <v>269</v>
      </c>
      <c r="B216" s="17" t="s">
        <v>115</v>
      </c>
      <c r="C216" s="24" t="s">
        <v>113</v>
      </c>
      <c r="D216" s="39">
        <v>0.8</v>
      </c>
      <c r="E216" s="19"/>
      <c r="F216" s="19"/>
      <c r="G216" s="19"/>
    </row>
    <row r="217" spans="1:7" x14ac:dyDescent="0.45">
      <c r="A217" s="11" t="s">
        <v>270</v>
      </c>
      <c r="B217" s="23" t="s">
        <v>38</v>
      </c>
      <c r="C217" s="11" t="s">
        <v>39</v>
      </c>
      <c r="D217" s="32">
        <v>6</v>
      </c>
      <c r="E217" s="14">
        <v>1324</v>
      </c>
      <c r="F217" s="15">
        <f>ROUND(E217*D217,2)</f>
        <v>7944</v>
      </c>
      <c r="G217" s="15">
        <f>ROUND(F217*1.2,2)</f>
        <v>9532.7999999999993</v>
      </c>
    </row>
    <row r="218" spans="1:7" x14ac:dyDescent="0.45">
      <c r="A218" s="24" t="s">
        <v>271</v>
      </c>
      <c r="B218" s="25" t="s">
        <v>41</v>
      </c>
      <c r="C218" s="24" t="s">
        <v>42</v>
      </c>
      <c r="D218" s="33">
        <v>12</v>
      </c>
      <c r="E218" s="19"/>
      <c r="F218" s="20"/>
      <c r="G218" s="20"/>
    </row>
    <row r="219" spans="1:7" x14ac:dyDescent="0.45">
      <c r="A219" s="24" t="s">
        <v>272</v>
      </c>
      <c r="B219" s="25" t="s">
        <v>46</v>
      </c>
      <c r="C219" s="24" t="s">
        <v>27</v>
      </c>
      <c r="D219" s="33">
        <v>36</v>
      </c>
      <c r="E219" s="19"/>
      <c r="F219" s="20"/>
      <c r="G219" s="20"/>
    </row>
    <row r="220" spans="1:7" x14ac:dyDescent="0.45">
      <c r="A220" s="11" t="s">
        <v>273</v>
      </c>
      <c r="B220" s="12" t="s">
        <v>120</v>
      </c>
      <c r="C220" s="11" t="s">
        <v>12</v>
      </c>
      <c r="D220" s="31">
        <v>12.1</v>
      </c>
      <c r="E220" s="14">
        <v>2416.5</v>
      </c>
      <c r="F220" s="15">
        <f>ROUND(E220*D220,2)</f>
        <v>29239.65</v>
      </c>
      <c r="G220" s="15">
        <f>ROUND(F220*1.2,2)</f>
        <v>35087.58</v>
      </c>
    </row>
    <row r="221" spans="1:7" x14ac:dyDescent="0.45">
      <c r="A221" s="24" t="s">
        <v>274</v>
      </c>
      <c r="B221" s="17" t="s">
        <v>24</v>
      </c>
      <c r="C221" s="24" t="s">
        <v>12</v>
      </c>
      <c r="D221" s="39">
        <f>D220*1.26</f>
        <v>15.246</v>
      </c>
      <c r="E221" s="19">
        <v>4800</v>
      </c>
      <c r="F221" s="19">
        <f>ROUND(E221*D221,2)</f>
        <v>73180.800000000003</v>
      </c>
      <c r="G221" s="19">
        <f>ROUND(F221*1.2,2)</f>
        <v>87816.960000000006</v>
      </c>
    </row>
    <row r="222" spans="1:7" x14ac:dyDescent="0.45">
      <c r="A222" s="11" t="s">
        <v>275</v>
      </c>
      <c r="B222" s="12" t="s">
        <v>123</v>
      </c>
      <c r="C222" s="11" t="s">
        <v>12</v>
      </c>
      <c r="D222" s="31">
        <v>1.2</v>
      </c>
      <c r="E222" s="14">
        <v>2102.36</v>
      </c>
      <c r="F222" s="15">
        <f>ROUND(E222*D222,2)</f>
        <v>2522.83</v>
      </c>
      <c r="G222" s="15">
        <f>ROUND(F222*1.2,2)</f>
        <v>3027.4</v>
      </c>
    </row>
    <row r="223" spans="1:7" x14ac:dyDescent="0.45">
      <c r="A223" s="24" t="s">
        <v>276</v>
      </c>
      <c r="B223" s="25" t="s">
        <v>24</v>
      </c>
      <c r="C223" s="24" t="s">
        <v>12</v>
      </c>
      <c r="D223" s="33">
        <f>D222*1.26</f>
        <v>1.512</v>
      </c>
      <c r="E223" s="19">
        <v>4800</v>
      </c>
      <c r="F223" s="20">
        <f>ROUND(E223*D223,2)</f>
        <v>7257.6</v>
      </c>
      <c r="G223" s="20">
        <f>ROUND(F223*1.2,2)</f>
        <v>8709.1200000000008</v>
      </c>
    </row>
    <row r="224" spans="1:7" x14ac:dyDescent="0.45">
      <c r="A224" s="11" t="s">
        <v>277</v>
      </c>
      <c r="B224" s="12" t="s">
        <v>126</v>
      </c>
      <c r="C224" s="11" t="s">
        <v>32</v>
      </c>
      <c r="D224" s="31">
        <v>22.4</v>
      </c>
      <c r="E224" s="14">
        <v>1181.6300000000001</v>
      </c>
      <c r="F224" s="15">
        <f>ROUND(E224*D224,2)</f>
        <v>26468.51</v>
      </c>
      <c r="G224" s="15">
        <f>ROUND(F224*1.2,2)</f>
        <v>31762.21</v>
      </c>
    </row>
    <row r="225" spans="1:7" ht="27.75" x14ac:dyDescent="0.45">
      <c r="A225" s="11" t="s">
        <v>278</v>
      </c>
      <c r="B225" s="12" t="s">
        <v>128</v>
      </c>
      <c r="C225" s="11" t="s">
        <v>59</v>
      </c>
      <c r="D225" s="31">
        <f>23.7*1.75</f>
        <v>41.475000000000001</v>
      </c>
      <c r="E225" s="14">
        <v>700</v>
      </c>
      <c r="F225" s="15">
        <f>ROUND(E225*D225,2)</f>
        <v>29032.5</v>
      </c>
      <c r="G225" s="15">
        <f>ROUND(F225*1.2,2)</f>
        <v>34839</v>
      </c>
    </row>
    <row r="226" spans="1:7" ht="41.65" x14ac:dyDescent="0.45">
      <c r="A226" s="11" t="s">
        <v>279</v>
      </c>
      <c r="B226" s="12" t="s">
        <v>68</v>
      </c>
      <c r="C226" s="11" t="s">
        <v>59</v>
      </c>
      <c r="D226" s="31">
        <f>9.47+0.15+0.0414*6</f>
        <v>9.8684000000000012</v>
      </c>
      <c r="E226" s="14">
        <v>1140</v>
      </c>
      <c r="F226" s="15">
        <f>ROUND(E226*D226,2)</f>
        <v>11249.98</v>
      </c>
      <c r="G226" s="15">
        <f>ROUND(F226*1.2,2)</f>
        <v>13499.98</v>
      </c>
    </row>
    <row r="227" spans="1:7" ht="27.75" x14ac:dyDescent="0.45">
      <c r="A227" s="11" t="s">
        <v>280</v>
      </c>
      <c r="B227" s="12" t="s">
        <v>70</v>
      </c>
      <c r="C227" s="11" t="s">
        <v>59</v>
      </c>
      <c r="D227" s="31">
        <f>63*0.08</f>
        <v>5.04</v>
      </c>
      <c r="E227" s="14">
        <v>1140</v>
      </c>
      <c r="F227" s="15">
        <f>ROUND(E227*D227,2)</f>
        <v>5745.6</v>
      </c>
      <c r="G227" s="15">
        <f>ROUND(F227*1.2,2)</f>
        <v>6894.72</v>
      </c>
    </row>
    <row r="228" spans="1:7" x14ac:dyDescent="0.45">
      <c r="A228" s="8">
        <v>11</v>
      </c>
      <c r="B228" s="9" t="s">
        <v>281</v>
      </c>
      <c r="C228" s="10"/>
      <c r="D228" s="10"/>
      <c r="E228" s="10"/>
      <c r="F228" s="10"/>
      <c r="G228" s="10"/>
    </row>
    <row r="229" spans="1:7" x14ac:dyDescent="0.45">
      <c r="A229" s="11" t="s">
        <v>282</v>
      </c>
      <c r="B229" s="12" t="s">
        <v>66</v>
      </c>
      <c r="C229" s="11" t="s">
        <v>59</v>
      </c>
      <c r="D229" s="31">
        <v>11.7</v>
      </c>
      <c r="E229" s="29">
        <v>8737</v>
      </c>
      <c r="F229" s="15">
        <f>ROUND(E229*D229,2)</f>
        <v>102222.9</v>
      </c>
      <c r="G229" s="15">
        <f>ROUND(F229*1.2,2)</f>
        <v>122667.48</v>
      </c>
    </row>
    <row r="230" spans="1:7" ht="27.75" x14ac:dyDescent="0.45">
      <c r="A230" s="11" t="s">
        <v>283</v>
      </c>
      <c r="B230" s="12" t="s">
        <v>82</v>
      </c>
      <c r="C230" s="11" t="s">
        <v>12</v>
      </c>
      <c r="D230" s="31">
        <v>23.6</v>
      </c>
      <c r="E230" s="14">
        <v>1630</v>
      </c>
      <c r="F230" s="15">
        <f>ROUND(E230*D230,2)</f>
        <v>38468</v>
      </c>
      <c r="G230" s="15">
        <f>ROUND(F230*1.2,2)</f>
        <v>46161.599999999999</v>
      </c>
    </row>
    <row r="231" spans="1:7" x14ac:dyDescent="0.45">
      <c r="A231" s="11" t="s">
        <v>284</v>
      </c>
      <c r="B231" s="23" t="s">
        <v>19</v>
      </c>
      <c r="C231" s="11" t="s">
        <v>20</v>
      </c>
      <c r="D231" s="32">
        <v>115.2</v>
      </c>
      <c r="E231" s="14">
        <v>101.5</v>
      </c>
      <c r="F231" s="15">
        <f>ROUND(E231*D231,2)</f>
        <v>11692.8</v>
      </c>
      <c r="G231" s="15">
        <f>ROUND(F231*1.2,2)</f>
        <v>14031.36</v>
      </c>
    </row>
    <row r="232" spans="1:7" x14ac:dyDescent="0.45">
      <c r="A232" s="11" t="s">
        <v>285</v>
      </c>
      <c r="B232" s="12" t="s">
        <v>22</v>
      </c>
      <c r="C232" s="11" t="s">
        <v>12</v>
      </c>
      <c r="D232" s="31">
        <v>11.5</v>
      </c>
      <c r="E232" s="14">
        <v>2573.7399999999998</v>
      </c>
      <c r="F232" s="15">
        <f>ROUND(E232*D232,2)</f>
        <v>29598.01</v>
      </c>
      <c r="G232" s="15">
        <f>ROUND(F232*1.2,2)</f>
        <v>35517.61</v>
      </c>
    </row>
    <row r="233" spans="1:7" x14ac:dyDescent="0.45">
      <c r="A233" s="24" t="s">
        <v>286</v>
      </c>
      <c r="B233" s="25" t="s">
        <v>86</v>
      </c>
      <c r="C233" s="24" t="s">
        <v>12</v>
      </c>
      <c r="D233" s="33">
        <f>D232*1.26</f>
        <v>14.49</v>
      </c>
      <c r="E233" s="19">
        <v>4800</v>
      </c>
      <c r="F233" s="20">
        <f>ROUND(E233*D233,2)</f>
        <v>69552</v>
      </c>
      <c r="G233" s="20">
        <f>ROUND(F233*1.2,2)</f>
        <v>83462.399999999994</v>
      </c>
    </row>
    <row r="234" spans="1:7" x14ac:dyDescent="0.45">
      <c r="A234" s="11" t="s">
        <v>287</v>
      </c>
      <c r="B234" s="12" t="s">
        <v>88</v>
      </c>
      <c r="C234" s="11" t="s">
        <v>27</v>
      </c>
      <c r="D234" s="31">
        <v>47</v>
      </c>
      <c r="E234" s="14">
        <v>2952.96</v>
      </c>
      <c r="F234" s="15">
        <f>ROUND(E234*D234,2)</f>
        <v>138789.12</v>
      </c>
      <c r="G234" s="15">
        <f>ROUND(F234*1.2,2)</f>
        <v>166546.94</v>
      </c>
    </row>
    <row r="235" spans="1:7" x14ac:dyDescent="0.45">
      <c r="A235" s="24" t="s">
        <v>288</v>
      </c>
      <c r="B235" s="25" t="s">
        <v>90</v>
      </c>
      <c r="C235" s="24" t="s">
        <v>91</v>
      </c>
      <c r="D235" s="33">
        <v>1</v>
      </c>
      <c r="E235" s="19"/>
      <c r="F235" s="20"/>
      <c r="G235" s="20"/>
    </row>
    <row r="236" spans="1:7" x14ac:dyDescent="0.45">
      <c r="A236" s="34" t="s">
        <v>289</v>
      </c>
      <c r="B236" s="35" t="s">
        <v>93</v>
      </c>
      <c r="C236" s="34" t="s">
        <v>59</v>
      </c>
      <c r="D236" s="36">
        <v>9.5</v>
      </c>
      <c r="E236" s="37">
        <v>10921.25</v>
      </c>
      <c r="F236" s="38">
        <f>ROUND(E236*D236,2)</f>
        <v>103751.88</v>
      </c>
      <c r="G236" s="38">
        <f>ROUND(F236*1.2,2)</f>
        <v>124502.26</v>
      </c>
    </row>
    <row r="237" spans="1:7" x14ac:dyDescent="0.45">
      <c r="A237" s="24" t="s">
        <v>290</v>
      </c>
      <c r="B237" s="17" t="s">
        <v>95</v>
      </c>
      <c r="C237" s="24" t="s">
        <v>91</v>
      </c>
      <c r="D237" s="39">
        <v>1</v>
      </c>
      <c r="E237" s="19"/>
      <c r="F237" s="20"/>
      <c r="G237" s="20"/>
    </row>
    <row r="238" spans="1:7" x14ac:dyDescent="0.45">
      <c r="A238" s="11" t="s">
        <v>291</v>
      </c>
      <c r="B238" s="40" t="s">
        <v>97</v>
      </c>
      <c r="C238" s="11" t="s">
        <v>27</v>
      </c>
      <c r="D238" s="41">
        <v>2</v>
      </c>
      <c r="E238" s="42">
        <v>2510.02</v>
      </c>
      <c r="F238" s="15">
        <f>ROUND(E238*D238,2)</f>
        <v>5020.04</v>
      </c>
      <c r="G238" s="15">
        <f>ROUND(F238*1.2,2)</f>
        <v>6024.05</v>
      </c>
    </row>
    <row r="239" spans="1:7" x14ac:dyDescent="0.45">
      <c r="A239" s="24" t="s">
        <v>292</v>
      </c>
      <c r="B239" s="43" t="s">
        <v>99</v>
      </c>
      <c r="C239" s="24" t="s">
        <v>27</v>
      </c>
      <c r="D239" s="44">
        <v>2</v>
      </c>
      <c r="E239" s="45"/>
      <c r="F239" s="45"/>
      <c r="G239" s="45"/>
    </row>
    <row r="240" spans="1:7" x14ac:dyDescent="0.45">
      <c r="A240" s="11" t="s">
        <v>293</v>
      </c>
      <c r="B240" s="23" t="s">
        <v>101</v>
      </c>
      <c r="C240" s="11" t="s">
        <v>27</v>
      </c>
      <c r="D240" s="32">
        <v>1</v>
      </c>
      <c r="E240" s="14">
        <v>12480</v>
      </c>
      <c r="F240" s="15">
        <f>ROUND(E240*D240,2)</f>
        <v>12480</v>
      </c>
      <c r="G240" s="15">
        <f>ROUND(F240*1.2,2)</f>
        <v>14976</v>
      </c>
    </row>
    <row r="241" spans="1:7" x14ac:dyDescent="0.45">
      <c r="A241" s="24" t="s">
        <v>294</v>
      </c>
      <c r="B241" s="17" t="s">
        <v>103</v>
      </c>
      <c r="C241" s="24" t="s">
        <v>27</v>
      </c>
      <c r="D241" s="39">
        <v>1</v>
      </c>
      <c r="E241" s="19"/>
      <c r="F241" s="19"/>
      <c r="G241" s="19"/>
    </row>
    <row r="242" spans="1:7" x14ac:dyDescent="0.45">
      <c r="A242" s="24" t="s">
        <v>295</v>
      </c>
      <c r="B242" s="17" t="s">
        <v>105</v>
      </c>
      <c r="C242" s="24" t="s">
        <v>42</v>
      </c>
      <c r="D242" s="39">
        <v>1</v>
      </c>
      <c r="E242" s="19"/>
      <c r="F242" s="19"/>
      <c r="G242" s="19"/>
    </row>
    <row r="243" spans="1:7" x14ac:dyDescent="0.45">
      <c r="A243" s="24" t="s">
        <v>296</v>
      </c>
      <c r="B243" s="17" t="s">
        <v>107</v>
      </c>
      <c r="C243" s="24" t="s">
        <v>27</v>
      </c>
      <c r="D243" s="39">
        <v>1</v>
      </c>
      <c r="E243" s="19"/>
      <c r="F243" s="19"/>
      <c r="G243" s="19"/>
    </row>
    <row r="244" spans="1:7" x14ac:dyDescent="0.45">
      <c r="A244" s="24" t="s">
        <v>297</v>
      </c>
      <c r="B244" s="17" t="s">
        <v>109</v>
      </c>
      <c r="C244" s="24" t="s">
        <v>110</v>
      </c>
      <c r="D244" s="39">
        <v>4</v>
      </c>
      <c r="E244" s="19"/>
      <c r="F244" s="19"/>
      <c r="G244" s="19"/>
    </row>
    <row r="245" spans="1:7" x14ac:dyDescent="0.45">
      <c r="A245" s="24" t="s">
        <v>298</v>
      </c>
      <c r="B245" s="17" t="s">
        <v>112</v>
      </c>
      <c r="C245" s="24" t="s">
        <v>113</v>
      </c>
      <c r="D245" s="39">
        <v>0.8</v>
      </c>
      <c r="E245" s="19"/>
      <c r="F245" s="19"/>
      <c r="G245" s="19"/>
    </row>
    <row r="246" spans="1:7" x14ac:dyDescent="0.45">
      <c r="A246" s="24" t="s">
        <v>299</v>
      </c>
      <c r="B246" s="17" t="s">
        <v>115</v>
      </c>
      <c r="C246" s="24" t="s">
        <v>113</v>
      </c>
      <c r="D246" s="39">
        <v>0.8</v>
      </c>
      <c r="E246" s="19"/>
      <c r="F246" s="19"/>
      <c r="G246" s="19"/>
    </row>
    <row r="247" spans="1:7" x14ac:dyDescent="0.45">
      <c r="A247" s="11" t="s">
        <v>300</v>
      </c>
      <c r="B247" s="23" t="s">
        <v>38</v>
      </c>
      <c r="C247" s="11" t="s">
        <v>39</v>
      </c>
      <c r="D247" s="32">
        <v>6</v>
      </c>
      <c r="E247" s="14">
        <v>1324</v>
      </c>
      <c r="F247" s="15">
        <f>ROUND(E247*D247,2)</f>
        <v>7944</v>
      </c>
      <c r="G247" s="15">
        <f>ROUND(F247*1.2,2)</f>
        <v>9532.7999999999993</v>
      </c>
    </row>
    <row r="248" spans="1:7" x14ac:dyDescent="0.45">
      <c r="A248" s="24" t="s">
        <v>301</v>
      </c>
      <c r="B248" s="25" t="s">
        <v>41</v>
      </c>
      <c r="C248" s="24" t="s">
        <v>42</v>
      </c>
      <c r="D248" s="33">
        <v>12</v>
      </c>
      <c r="E248" s="19"/>
      <c r="F248" s="20"/>
      <c r="G248" s="20"/>
    </row>
    <row r="249" spans="1:7" x14ac:dyDescent="0.45">
      <c r="A249" s="24" t="s">
        <v>302</v>
      </c>
      <c r="B249" s="25" t="s">
        <v>46</v>
      </c>
      <c r="C249" s="24" t="s">
        <v>27</v>
      </c>
      <c r="D249" s="33">
        <v>36</v>
      </c>
      <c r="E249" s="19"/>
      <c r="F249" s="20"/>
      <c r="G249" s="20"/>
    </row>
    <row r="250" spans="1:7" x14ac:dyDescent="0.45">
      <c r="A250" s="11" t="s">
        <v>303</v>
      </c>
      <c r="B250" s="12" t="s">
        <v>120</v>
      </c>
      <c r="C250" s="11" t="s">
        <v>12</v>
      </c>
      <c r="D250" s="31">
        <v>12.1</v>
      </c>
      <c r="E250" s="14">
        <v>2416.5</v>
      </c>
      <c r="F250" s="15">
        <f>ROUND(E250*D250,2)</f>
        <v>29239.65</v>
      </c>
      <c r="G250" s="15">
        <f>ROUND(F250*1.2,2)</f>
        <v>35087.58</v>
      </c>
    </row>
    <row r="251" spans="1:7" x14ac:dyDescent="0.45">
      <c r="A251" s="24" t="s">
        <v>304</v>
      </c>
      <c r="B251" s="17" t="s">
        <v>24</v>
      </c>
      <c r="C251" s="24" t="s">
        <v>12</v>
      </c>
      <c r="D251" s="39">
        <f>D250*1.26</f>
        <v>15.246</v>
      </c>
      <c r="E251" s="19">
        <v>4800</v>
      </c>
      <c r="F251" s="19">
        <f>ROUND(E251*D251,2)</f>
        <v>73180.800000000003</v>
      </c>
      <c r="G251" s="19">
        <f>ROUND(F251*1.2,2)</f>
        <v>87816.960000000006</v>
      </c>
    </row>
    <row r="252" spans="1:7" x14ac:dyDescent="0.45">
      <c r="A252" s="11" t="s">
        <v>305</v>
      </c>
      <c r="B252" s="12" t="s">
        <v>123</v>
      </c>
      <c r="C252" s="11" t="s">
        <v>12</v>
      </c>
      <c r="D252" s="31">
        <v>1.2</v>
      </c>
      <c r="E252" s="14">
        <v>2102.36</v>
      </c>
      <c r="F252" s="15">
        <f>ROUND(E252*D252,2)</f>
        <v>2522.83</v>
      </c>
      <c r="G252" s="15">
        <f>ROUND(F252*1.2,2)</f>
        <v>3027.4</v>
      </c>
    </row>
    <row r="253" spans="1:7" x14ac:dyDescent="0.45">
      <c r="A253" s="24" t="s">
        <v>306</v>
      </c>
      <c r="B253" s="25" t="s">
        <v>24</v>
      </c>
      <c r="C253" s="24" t="s">
        <v>12</v>
      </c>
      <c r="D253" s="33">
        <f>D252*1.26</f>
        <v>1.512</v>
      </c>
      <c r="E253" s="19">
        <v>4800</v>
      </c>
      <c r="F253" s="20">
        <f>ROUND(E253*D253,2)</f>
        <v>7257.6</v>
      </c>
      <c r="G253" s="20">
        <f>ROUND(F253*1.2,2)</f>
        <v>8709.1200000000008</v>
      </c>
    </row>
    <row r="254" spans="1:7" x14ac:dyDescent="0.45">
      <c r="A254" s="11" t="s">
        <v>307</v>
      </c>
      <c r="B254" s="12" t="s">
        <v>126</v>
      </c>
      <c r="C254" s="11" t="s">
        <v>32</v>
      </c>
      <c r="D254" s="31">
        <v>22.4</v>
      </c>
      <c r="E254" s="14">
        <v>1181.6300000000001</v>
      </c>
      <c r="F254" s="15">
        <f>ROUND(E254*D254,2)</f>
        <v>26468.51</v>
      </c>
      <c r="G254" s="15">
        <f>ROUND(F254*1.2,2)</f>
        <v>31762.21</v>
      </c>
    </row>
    <row r="255" spans="1:7" ht="27.75" x14ac:dyDescent="0.45">
      <c r="A255" s="11" t="s">
        <v>308</v>
      </c>
      <c r="B255" s="12" t="s">
        <v>128</v>
      </c>
      <c r="C255" s="11" t="s">
        <v>59</v>
      </c>
      <c r="D255" s="31">
        <f>23.6*1.75</f>
        <v>41.300000000000004</v>
      </c>
      <c r="E255" s="14">
        <v>700</v>
      </c>
      <c r="F255" s="15">
        <f>ROUND(E255*D255,2)</f>
        <v>28910</v>
      </c>
      <c r="G255" s="15">
        <f>ROUND(F255*1.2,2)</f>
        <v>34692</v>
      </c>
    </row>
    <row r="256" spans="1:7" ht="41.65" x14ac:dyDescent="0.45">
      <c r="A256" s="11" t="s">
        <v>309</v>
      </c>
      <c r="B256" s="12" t="s">
        <v>68</v>
      </c>
      <c r="C256" s="11" t="s">
        <v>59</v>
      </c>
      <c r="D256" s="31">
        <f>11.707+0.15+0.0414*6</f>
        <v>12.105400000000001</v>
      </c>
      <c r="E256" s="14">
        <v>1140</v>
      </c>
      <c r="F256" s="15">
        <f>ROUND(E256*D256,2)</f>
        <v>13800.16</v>
      </c>
      <c r="G256" s="15">
        <f>ROUND(F256*1.2,2)</f>
        <v>16560.189999999999</v>
      </c>
    </row>
    <row r="257" spans="1:7" ht="27.75" x14ac:dyDescent="0.45">
      <c r="A257" s="11" t="s">
        <v>310</v>
      </c>
      <c r="B257" s="12" t="s">
        <v>70</v>
      </c>
      <c r="C257" s="11" t="s">
        <v>59</v>
      </c>
      <c r="D257" s="31">
        <f>63*0.08</f>
        <v>5.04</v>
      </c>
      <c r="E257" s="14">
        <v>1140</v>
      </c>
      <c r="F257" s="15">
        <f>ROUND(E257*D257,2)</f>
        <v>5745.6</v>
      </c>
      <c r="G257" s="15">
        <f>ROUND(F257*1.2,2)</f>
        <v>6894.72</v>
      </c>
    </row>
    <row r="258" spans="1:7" x14ac:dyDescent="0.45">
      <c r="A258" s="8">
        <v>12</v>
      </c>
      <c r="B258" s="9" t="s">
        <v>311</v>
      </c>
      <c r="C258" s="10"/>
      <c r="D258" s="10"/>
      <c r="E258" s="10"/>
      <c r="F258" s="10"/>
      <c r="G258" s="10"/>
    </row>
    <row r="259" spans="1:7" x14ac:dyDescent="0.45">
      <c r="A259" s="11" t="s">
        <v>312</v>
      </c>
      <c r="B259" s="12" t="s">
        <v>66</v>
      </c>
      <c r="C259" s="11" t="s">
        <v>59</v>
      </c>
      <c r="D259" s="31">
        <v>9.5</v>
      </c>
      <c r="E259" s="29">
        <v>8737</v>
      </c>
      <c r="F259" s="15">
        <f>ROUND(E259*D259,2)</f>
        <v>83001.5</v>
      </c>
      <c r="G259" s="15">
        <f>ROUND(F259*1.2,2)</f>
        <v>99601.8</v>
      </c>
    </row>
    <row r="260" spans="1:7" ht="27.75" x14ac:dyDescent="0.45">
      <c r="A260" s="11" t="s">
        <v>313</v>
      </c>
      <c r="B260" s="12" t="s">
        <v>82</v>
      </c>
      <c r="C260" s="11" t="s">
        <v>12</v>
      </c>
      <c r="D260" s="31">
        <v>28.4</v>
      </c>
      <c r="E260" s="14">
        <v>1630</v>
      </c>
      <c r="F260" s="15">
        <f>ROUND(E260*D260,2)</f>
        <v>46292</v>
      </c>
      <c r="G260" s="15">
        <f>ROUND(F260*1.2,2)</f>
        <v>55550.400000000001</v>
      </c>
    </row>
    <row r="261" spans="1:7" x14ac:dyDescent="0.45">
      <c r="A261" s="11" t="s">
        <v>314</v>
      </c>
      <c r="B261" s="23" t="s">
        <v>19</v>
      </c>
      <c r="C261" s="11" t="s">
        <v>20</v>
      </c>
      <c r="D261" s="32">
        <v>133.6</v>
      </c>
      <c r="E261" s="14">
        <v>101.5</v>
      </c>
      <c r="F261" s="15">
        <f>ROUND(E261*D261,2)</f>
        <v>13560.4</v>
      </c>
      <c r="G261" s="15">
        <f>ROUND(F261*1.2,2)</f>
        <v>16272.48</v>
      </c>
    </row>
    <row r="262" spans="1:7" x14ac:dyDescent="0.45">
      <c r="A262" s="11" t="s">
        <v>315</v>
      </c>
      <c r="B262" s="12" t="s">
        <v>22</v>
      </c>
      <c r="C262" s="11" t="s">
        <v>12</v>
      </c>
      <c r="D262" s="31">
        <v>13.4</v>
      </c>
      <c r="E262" s="14">
        <v>2573.7399999999998</v>
      </c>
      <c r="F262" s="15">
        <f>ROUND(E262*D262,2)</f>
        <v>34488.120000000003</v>
      </c>
      <c r="G262" s="15">
        <f>ROUND(F262*1.2,2)</f>
        <v>41385.74</v>
      </c>
    </row>
    <row r="263" spans="1:7" x14ac:dyDescent="0.45">
      <c r="A263" s="24" t="s">
        <v>316</v>
      </c>
      <c r="B263" s="25" t="s">
        <v>86</v>
      </c>
      <c r="C263" s="24" t="s">
        <v>12</v>
      </c>
      <c r="D263" s="33">
        <f>D262*1.26</f>
        <v>16.884</v>
      </c>
      <c r="E263" s="19">
        <v>4800</v>
      </c>
      <c r="F263" s="20">
        <f>ROUND(E263*D263,2)</f>
        <v>81043.199999999997</v>
      </c>
      <c r="G263" s="20">
        <f>ROUND(F263*1.2,2)</f>
        <v>97251.839999999997</v>
      </c>
    </row>
    <row r="264" spans="1:7" x14ac:dyDescent="0.45">
      <c r="A264" s="11" t="s">
        <v>317</v>
      </c>
      <c r="B264" s="12" t="s">
        <v>88</v>
      </c>
      <c r="C264" s="11" t="s">
        <v>27</v>
      </c>
      <c r="D264" s="31">
        <v>47</v>
      </c>
      <c r="E264" s="14">
        <v>2952.96</v>
      </c>
      <c r="F264" s="15">
        <f>ROUND(E264*D264,2)</f>
        <v>138789.12</v>
      </c>
      <c r="G264" s="15">
        <f>ROUND(F264*1.2,2)</f>
        <v>166546.94</v>
      </c>
    </row>
    <row r="265" spans="1:7" x14ac:dyDescent="0.45">
      <c r="A265" s="24" t="s">
        <v>318</v>
      </c>
      <c r="B265" s="25" t="s">
        <v>90</v>
      </c>
      <c r="C265" s="24" t="s">
        <v>91</v>
      </c>
      <c r="D265" s="33">
        <v>1</v>
      </c>
      <c r="E265" s="19"/>
      <c r="F265" s="20"/>
      <c r="G265" s="20"/>
    </row>
    <row r="266" spans="1:7" x14ac:dyDescent="0.45">
      <c r="A266" s="34" t="s">
        <v>319</v>
      </c>
      <c r="B266" s="35" t="s">
        <v>93</v>
      </c>
      <c r="C266" s="34" t="s">
        <v>59</v>
      </c>
      <c r="D266" s="36">
        <v>9.5</v>
      </c>
      <c r="E266" s="37">
        <v>10921.25</v>
      </c>
      <c r="F266" s="38">
        <f>ROUND(E266*D266,2)</f>
        <v>103751.88</v>
      </c>
      <c r="G266" s="38">
        <f>ROUND(F266*1.2,2)</f>
        <v>124502.26</v>
      </c>
    </row>
    <row r="267" spans="1:7" x14ac:dyDescent="0.45">
      <c r="A267" s="24" t="s">
        <v>320</v>
      </c>
      <c r="B267" s="17" t="s">
        <v>95</v>
      </c>
      <c r="C267" s="24" t="s">
        <v>91</v>
      </c>
      <c r="D267" s="39">
        <v>1</v>
      </c>
      <c r="E267" s="19"/>
      <c r="F267" s="20"/>
      <c r="G267" s="20"/>
    </row>
    <row r="268" spans="1:7" x14ac:dyDescent="0.45">
      <c r="A268" s="11" t="s">
        <v>321</v>
      </c>
      <c r="B268" s="40" t="s">
        <v>97</v>
      </c>
      <c r="C268" s="11" t="s">
        <v>27</v>
      </c>
      <c r="D268" s="41">
        <v>2</v>
      </c>
      <c r="E268" s="42">
        <v>2510.02</v>
      </c>
      <c r="F268" s="15">
        <f>ROUND(E268*D268,2)</f>
        <v>5020.04</v>
      </c>
      <c r="G268" s="15">
        <f>ROUND(F268*1.2,2)</f>
        <v>6024.05</v>
      </c>
    </row>
    <row r="269" spans="1:7" x14ac:dyDescent="0.45">
      <c r="A269" s="24" t="s">
        <v>322</v>
      </c>
      <c r="B269" s="43" t="s">
        <v>99</v>
      </c>
      <c r="C269" s="24" t="s">
        <v>27</v>
      </c>
      <c r="D269" s="44">
        <v>2</v>
      </c>
      <c r="E269" s="45"/>
      <c r="F269" s="45"/>
      <c r="G269" s="45"/>
    </row>
    <row r="270" spans="1:7" x14ac:dyDescent="0.45">
      <c r="A270" s="11" t="s">
        <v>323</v>
      </c>
      <c r="B270" s="23" t="s">
        <v>101</v>
      </c>
      <c r="C270" s="11" t="s">
        <v>27</v>
      </c>
      <c r="D270" s="32">
        <v>1</v>
      </c>
      <c r="E270" s="14">
        <v>12480</v>
      </c>
      <c r="F270" s="15">
        <f>ROUND(E270*D270,2)</f>
        <v>12480</v>
      </c>
      <c r="G270" s="15">
        <f>ROUND(F270*1.2,2)</f>
        <v>14976</v>
      </c>
    </row>
    <row r="271" spans="1:7" x14ac:dyDescent="0.45">
      <c r="A271" s="24" t="s">
        <v>324</v>
      </c>
      <c r="B271" s="17" t="s">
        <v>103</v>
      </c>
      <c r="C271" s="24" t="s">
        <v>27</v>
      </c>
      <c r="D271" s="39">
        <v>1</v>
      </c>
      <c r="E271" s="19"/>
      <c r="F271" s="19"/>
      <c r="G271" s="19"/>
    </row>
    <row r="272" spans="1:7" x14ac:dyDescent="0.45">
      <c r="A272" s="24" t="s">
        <v>325</v>
      </c>
      <c r="B272" s="17" t="s">
        <v>105</v>
      </c>
      <c r="C272" s="24" t="s">
        <v>42</v>
      </c>
      <c r="D272" s="39">
        <v>1</v>
      </c>
      <c r="E272" s="19"/>
      <c r="F272" s="19"/>
      <c r="G272" s="19"/>
    </row>
    <row r="273" spans="1:7" x14ac:dyDescent="0.45">
      <c r="A273" s="24" t="s">
        <v>326</v>
      </c>
      <c r="B273" s="17" t="s">
        <v>107</v>
      </c>
      <c r="C273" s="24" t="s">
        <v>27</v>
      </c>
      <c r="D273" s="39">
        <v>1</v>
      </c>
      <c r="E273" s="19"/>
      <c r="F273" s="19"/>
      <c r="G273" s="19"/>
    </row>
    <row r="274" spans="1:7" x14ac:dyDescent="0.45">
      <c r="A274" s="24" t="s">
        <v>327</v>
      </c>
      <c r="B274" s="17" t="s">
        <v>109</v>
      </c>
      <c r="C274" s="24" t="s">
        <v>110</v>
      </c>
      <c r="D274" s="39">
        <v>4</v>
      </c>
      <c r="E274" s="19"/>
      <c r="F274" s="19"/>
      <c r="G274" s="19"/>
    </row>
    <row r="275" spans="1:7" x14ac:dyDescent="0.45">
      <c r="A275" s="24" t="s">
        <v>328</v>
      </c>
      <c r="B275" s="17" t="s">
        <v>112</v>
      </c>
      <c r="C275" s="24" t="s">
        <v>113</v>
      </c>
      <c r="D275" s="39">
        <v>0.8</v>
      </c>
      <c r="E275" s="19"/>
      <c r="F275" s="19"/>
      <c r="G275" s="19"/>
    </row>
    <row r="276" spans="1:7" x14ac:dyDescent="0.45">
      <c r="A276" s="24" t="s">
        <v>329</v>
      </c>
      <c r="B276" s="17" t="s">
        <v>115</v>
      </c>
      <c r="C276" s="24" t="s">
        <v>113</v>
      </c>
      <c r="D276" s="39">
        <v>0.8</v>
      </c>
      <c r="E276" s="19"/>
      <c r="F276" s="19"/>
      <c r="G276" s="19"/>
    </row>
    <row r="277" spans="1:7" x14ac:dyDescent="0.45">
      <c r="A277" s="11" t="s">
        <v>330</v>
      </c>
      <c r="B277" s="23" t="s">
        <v>38</v>
      </c>
      <c r="C277" s="11" t="s">
        <v>39</v>
      </c>
      <c r="D277" s="32">
        <v>6</v>
      </c>
      <c r="E277" s="14">
        <v>1324</v>
      </c>
      <c r="F277" s="15">
        <f>ROUND(E277*D277,2)</f>
        <v>7944</v>
      </c>
      <c r="G277" s="15">
        <f>ROUND(F277*1.2,2)</f>
        <v>9532.7999999999993</v>
      </c>
    </row>
    <row r="278" spans="1:7" x14ac:dyDescent="0.45">
      <c r="A278" s="24" t="s">
        <v>331</v>
      </c>
      <c r="B278" s="25" t="s">
        <v>41</v>
      </c>
      <c r="C278" s="24" t="s">
        <v>42</v>
      </c>
      <c r="D278" s="33">
        <v>12</v>
      </c>
      <c r="E278" s="19"/>
      <c r="F278" s="20"/>
      <c r="G278" s="20"/>
    </row>
    <row r="279" spans="1:7" x14ac:dyDescent="0.45">
      <c r="A279" s="24" t="s">
        <v>332</v>
      </c>
      <c r="B279" s="25" t="s">
        <v>46</v>
      </c>
      <c r="C279" s="24" t="s">
        <v>27</v>
      </c>
      <c r="D279" s="33">
        <v>36</v>
      </c>
      <c r="E279" s="19"/>
      <c r="F279" s="20"/>
      <c r="G279" s="20"/>
    </row>
    <row r="280" spans="1:7" x14ac:dyDescent="0.45">
      <c r="A280" s="11" t="s">
        <v>333</v>
      </c>
      <c r="B280" s="12" t="s">
        <v>120</v>
      </c>
      <c r="C280" s="11" t="s">
        <v>12</v>
      </c>
      <c r="D280" s="31">
        <v>12.1</v>
      </c>
      <c r="E280" s="14">
        <v>2416.5</v>
      </c>
      <c r="F280" s="15">
        <f>ROUND(E280*D280,2)</f>
        <v>29239.65</v>
      </c>
      <c r="G280" s="15">
        <f>ROUND(F280*1.2,2)</f>
        <v>35087.58</v>
      </c>
    </row>
    <row r="281" spans="1:7" x14ac:dyDescent="0.45">
      <c r="A281" s="24" t="s">
        <v>334</v>
      </c>
      <c r="B281" s="17" t="s">
        <v>24</v>
      </c>
      <c r="C281" s="24" t="s">
        <v>12</v>
      </c>
      <c r="D281" s="39">
        <f>D280*1.26</f>
        <v>15.246</v>
      </c>
      <c r="E281" s="19">
        <v>4800</v>
      </c>
      <c r="F281" s="19">
        <f>ROUND(E281*D281,2)</f>
        <v>73180.800000000003</v>
      </c>
      <c r="G281" s="19">
        <f>ROUND(F281*1.2,2)</f>
        <v>87816.960000000006</v>
      </c>
    </row>
    <row r="282" spans="1:7" x14ac:dyDescent="0.45">
      <c r="A282" s="11" t="s">
        <v>335</v>
      </c>
      <c r="B282" s="12" t="s">
        <v>123</v>
      </c>
      <c r="C282" s="11" t="s">
        <v>12</v>
      </c>
      <c r="D282" s="31">
        <v>1.2</v>
      </c>
      <c r="E282" s="14">
        <v>2102.36</v>
      </c>
      <c r="F282" s="15">
        <f>ROUND(E282*D282,2)</f>
        <v>2522.83</v>
      </c>
      <c r="G282" s="15">
        <f>ROUND(F282*1.2,2)</f>
        <v>3027.4</v>
      </c>
    </row>
    <row r="283" spans="1:7" x14ac:dyDescent="0.45">
      <c r="A283" s="24" t="s">
        <v>336</v>
      </c>
      <c r="B283" s="25" t="s">
        <v>24</v>
      </c>
      <c r="C283" s="24" t="s">
        <v>12</v>
      </c>
      <c r="D283" s="33">
        <f>D282*1.26</f>
        <v>1.512</v>
      </c>
      <c r="E283" s="19">
        <v>4800</v>
      </c>
      <c r="F283" s="20">
        <f>ROUND(E283*D283,2)</f>
        <v>7257.6</v>
      </c>
      <c r="G283" s="20">
        <f>ROUND(F283*1.2,2)</f>
        <v>8709.1200000000008</v>
      </c>
    </row>
    <row r="284" spans="1:7" x14ac:dyDescent="0.45">
      <c r="A284" s="11" t="s">
        <v>337</v>
      </c>
      <c r="B284" s="12" t="s">
        <v>126</v>
      </c>
      <c r="C284" s="11" t="s">
        <v>32</v>
      </c>
      <c r="D284" s="31">
        <v>22.4</v>
      </c>
      <c r="E284" s="14">
        <v>1181.6300000000001</v>
      </c>
      <c r="F284" s="15">
        <f>ROUND(E284*D284,2)</f>
        <v>26468.51</v>
      </c>
      <c r="G284" s="15">
        <f>ROUND(F284*1.2,2)</f>
        <v>31762.21</v>
      </c>
    </row>
    <row r="285" spans="1:7" ht="27.75" x14ac:dyDescent="0.45">
      <c r="A285" s="11" t="s">
        <v>338</v>
      </c>
      <c r="B285" s="12" t="s">
        <v>128</v>
      </c>
      <c r="C285" s="11" t="s">
        <v>59</v>
      </c>
      <c r="D285" s="31">
        <f>28.36*1.75</f>
        <v>49.629999999999995</v>
      </c>
      <c r="E285" s="14">
        <v>700</v>
      </c>
      <c r="F285" s="15">
        <f>ROUND(E285*D285,2)</f>
        <v>34741</v>
      </c>
      <c r="G285" s="15">
        <f>ROUND(F285*1.2,2)</f>
        <v>41689.199999999997</v>
      </c>
    </row>
    <row r="286" spans="1:7" ht="41.65" x14ac:dyDescent="0.45">
      <c r="A286" s="11" t="s">
        <v>339</v>
      </c>
      <c r="B286" s="12" t="s">
        <v>68</v>
      </c>
      <c r="C286" s="11" t="s">
        <v>59</v>
      </c>
      <c r="D286" s="31">
        <f>9.47+0.15+0.0414*6</f>
        <v>9.8684000000000012</v>
      </c>
      <c r="E286" s="14">
        <v>1140</v>
      </c>
      <c r="F286" s="15">
        <f>ROUND(E286*D286,2)</f>
        <v>11249.98</v>
      </c>
      <c r="G286" s="15">
        <f>ROUND(F286*1.2,2)</f>
        <v>13499.98</v>
      </c>
    </row>
    <row r="287" spans="1:7" ht="27.75" x14ac:dyDescent="0.45">
      <c r="A287" s="11" t="s">
        <v>340</v>
      </c>
      <c r="B287" s="12" t="s">
        <v>70</v>
      </c>
      <c r="C287" s="11" t="s">
        <v>59</v>
      </c>
      <c r="D287" s="31">
        <f>63*0.08</f>
        <v>5.04</v>
      </c>
      <c r="E287" s="14">
        <v>1140</v>
      </c>
      <c r="F287" s="15">
        <f>ROUND(E287*D287,2)</f>
        <v>5745.6</v>
      </c>
      <c r="G287" s="15">
        <f>ROUND(F287*1.2,2)</f>
        <v>6894.72</v>
      </c>
    </row>
    <row r="288" spans="1:7" x14ac:dyDescent="0.45">
      <c r="A288" s="46"/>
      <c r="B288" s="47" t="s">
        <v>341</v>
      </c>
      <c r="C288" s="48"/>
      <c r="D288" s="48"/>
      <c r="E288" s="48"/>
      <c r="F288" s="49">
        <f>SUM(F12:F287)</f>
        <v>18537172.430000007</v>
      </c>
      <c r="G288" s="49">
        <f>ROUND(F288*1.2,2)</f>
        <v>22244606.920000002</v>
      </c>
    </row>
  </sheetData>
  <autoFilter ref="A10:G288" xr:uid="{293DA993-414C-4035-8077-C7D2B408A02A}"/>
  <mergeCells count="6">
    <mergeCell ref="A6:A9"/>
    <mergeCell ref="B6:B9"/>
    <mergeCell ref="C6:C9"/>
    <mergeCell ref="D6:D9"/>
    <mergeCell ref="E6:G7"/>
    <mergeCell ref="E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Ivanov Andrey</cp:lastModifiedBy>
  <dcterms:created xsi:type="dcterms:W3CDTF">2025-07-09T15:49:43Z</dcterms:created>
  <dcterms:modified xsi:type="dcterms:W3CDTF">2025-10-07T15:54:51Z</dcterms:modified>
</cp:coreProperties>
</file>