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0" yWindow="0" windowWidth="51600" windowHeight="176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9" i="1" l="1"/>
  <c r="I159" i="1" s="1"/>
  <c r="J159" i="1" s="1"/>
  <c r="J158" i="1"/>
  <c r="D158" i="1"/>
  <c r="I158" i="1" s="1"/>
  <c r="I157" i="1"/>
  <c r="J157" i="1" s="1"/>
  <c r="D157" i="1"/>
  <c r="F157" i="1" s="1"/>
  <c r="I156" i="1"/>
  <c r="K156" i="1" s="1"/>
  <c r="L156" i="1" s="1"/>
  <c r="G156" i="1"/>
  <c r="F156" i="1"/>
  <c r="D155" i="1"/>
  <c r="I154" i="1"/>
  <c r="J154" i="1" s="1"/>
  <c r="F154" i="1"/>
  <c r="K154" i="1" s="1"/>
  <c r="L154" i="1" s="1"/>
  <c r="D153" i="1"/>
  <c r="I153" i="1" s="1"/>
  <c r="J153" i="1" s="1"/>
  <c r="K152" i="1"/>
  <c r="L152" i="1" s="1"/>
  <c r="J152" i="1"/>
  <c r="I152" i="1"/>
  <c r="F152" i="1"/>
  <c r="G152" i="1" s="1"/>
  <c r="I151" i="1"/>
  <c r="K151" i="1" s="1"/>
  <c r="L151" i="1" s="1"/>
  <c r="G151" i="1"/>
  <c r="F151" i="1"/>
  <c r="I150" i="1"/>
  <c r="J150" i="1" s="1"/>
  <c r="F150" i="1"/>
  <c r="K150" i="1" s="1"/>
  <c r="L150" i="1" s="1"/>
  <c r="L149" i="1"/>
  <c r="I149" i="1"/>
  <c r="J149" i="1" s="1"/>
  <c r="F149" i="1"/>
  <c r="K149" i="1" s="1"/>
  <c r="K148" i="1"/>
  <c r="L148" i="1" s="1"/>
  <c r="J148" i="1"/>
  <c r="I148" i="1"/>
  <c r="F148" i="1"/>
  <c r="G148" i="1" s="1"/>
  <c r="I147" i="1"/>
  <c r="K147" i="1" s="1"/>
  <c r="L147" i="1" s="1"/>
  <c r="G147" i="1"/>
  <c r="F147" i="1"/>
  <c r="I146" i="1"/>
  <c r="J146" i="1" s="1"/>
  <c r="F146" i="1"/>
  <c r="K146" i="1" s="1"/>
  <c r="L146" i="1" s="1"/>
  <c r="I145" i="1"/>
  <c r="J145" i="1" s="1"/>
  <c r="F145" i="1"/>
  <c r="K145" i="1" s="1"/>
  <c r="L145" i="1" s="1"/>
  <c r="K144" i="1"/>
  <c r="L144" i="1" s="1"/>
  <c r="J144" i="1"/>
  <c r="I144" i="1"/>
  <c r="F144" i="1"/>
  <c r="G144" i="1" s="1"/>
  <c r="I143" i="1"/>
  <c r="K143" i="1" s="1"/>
  <c r="L143" i="1" s="1"/>
  <c r="G143" i="1"/>
  <c r="F143" i="1"/>
  <c r="I142" i="1"/>
  <c r="J142" i="1" s="1"/>
  <c r="F142" i="1"/>
  <c r="K142" i="1" s="1"/>
  <c r="L142" i="1" s="1"/>
  <c r="L141" i="1"/>
  <c r="I141" i="1"/>
  <c r="J141" i="1" s="1"/>
  <c r="F141" i="1"/>
  <c r="K141" i="1" s="1"/>
  <c r="K140" i="1"/>
  <c r="L140" i="1" s="1"/>
  <c r="J140" i="1"/>
  <c r="I140" i="1"/>
  <c r="F140" i="1"/>
  <c r="G140" i="1" s="1"/>
  <c r="I139" i="1"/>
  <c r="K139" i="1" s="1"/>
  <c r="L139" i="1" s="1"/>
  <c r="G139" i="1"/>
  <c r="F139" i="1"/>
  <c r="I138" i="1"/>
  <c r="J138" i="1" s="1"/>
  <c r="F138" i="1"/>
  <c r="K138" i="1" s="1"/>
  <c r="L138" i="1" s="1"/>
  <c r="I137" i="1"/>
  <c r="J137" i="1" s="1"/>
  <c r="F137" i="1"/>
  <c r="K137" i="1" s="1"/>
  <c r="L137" i="1" s="1"/>
  <c r="K136" i="1"/>
  <c r="L136" i="1" s="1"/>
  <c r="J136" i="1"/>
  <c r="I136" i="1"/>
  <c r="F136" i="1"/>
  <c r="G136" i="1" s="1"/>
  <c r="I135" i="1"/>
  <c r="J135" i="1" s="1"/>
  <c r="D135" i="1"/>
  <c r="F135" i="1" s="1"/>
  <c r="K135" i="1" s="1"/>
  <c r="L135" i="1" s="1"/>
  <c r="I134" i="1"/>
  <c r="J134" i="1" s="1"/>
  <c r="F134" i="1"/>
  <c r="I133" i="1"/>
  <c r="J133" i="1" s="1"/>
  <c r="F133" i="1"/>
  <c r="K133" i="1" s="1"/>
  <c r="L133" i="1" s="1"/>
  <c r="K132" i="1"/>
  <c r="L132" i="1" s="1"/>
  <c r="I132" i="1"/>
  <c r="J132" i="1" s="1"/>
  <c r="F132" i="1"/>
  <c r="G132" i="1" s="1"/>
  <c r="I131" i="1"/>
  <c r="F131" i="1"/>
  <c r="G131" i="1" s="1"/>
  <c r="I129" i="1"/>
  <c r="J129" i="1" s="1"/>
  <c r="F129" i="1"/>
  <c r="D129" i="1"/>
  <c r="D128" i="1"/>
  <c r="D127" i="1"/>
  <c r="I127" i="1" s="1"/>
  <c r="J127" i="1" s="1"/>
  <c r="I126" i="1"/>
  <c r="J126" i="1" s="1"/>
  <c r="F126" i="1"/>
  <c r="K126" i="1" s="1"/>
  <c r="L126" i="1" s="1"/>
  <c r="J125" i="1"/>
  <c r="D125" i="1"/>
  <c r="I125" i="1" s="1"/>
  <c r="I124" i="1"/>
  <c r="F124" i="1"/>
  <c r="G124" i="1" s="1"/>
  <c r="I123" i="1"/>
  <c r="J123" i="1" s="1"/>
  <c r="F123" i="1"/>
  <c r="D123" i="1"/>
  <c r="I122" i="1"/>
  <c r="J122" i="1" s="1"/>
  <c r="F122" i="1"/>
  <c r="K122" i="1" s="1"/>
  <c r="L122" i="1" s="1"/>
  <c r="L121" i="1"/>
  <c r="I121" i="1"/>
  <c r="J121" i="1" s="1"/>
  <c r="F121" i="1"/>
  <c r="K121" i="1" s="1"/>
  <c r="K120" i="1"/>
  <c r="L120" i="1" s="1"/>
  <c r="J120" i="1"/>
  <c r="I120" i="1"/>
  <c r="F120" i="1"/>
  <c r="G120" i="1" s="1"/>
  <c r="I119" i="1"/>
  <c r="K119" i="1" s="1"/>
  <c r="L119" i="1" s="1"/>
  <c r="G119" i="1"/>
  <c r="F119" i="1"/>
  <c r="I118" i="1"/>
  <c r="J118" i="1" s="1"/>
  <c r="F118" i="1"/>
  <c r="K118" i="1" s="1"/>
  <c r="L118" i="1" s="1"/>
  <c r="I117" i="1"/>
  <c r="J117" i="1" s="1"/>
  <c r="F117" i="1"/>
  <c r="K117" i="1" s="1"/>
  <c r="L117" i="1" s="1"/>
  <c r="K116" i="1"/>
  <c r="L116" i="1" s="1"/>
  <c r="J116" i="1"/>
  <c r="I116" i="1"/>
  <c r="F116" i="1"/>
  <c r="G116" i="1" s="1"/>
  <c r="I115" i="1"/>
  <c r="K115" i="1" s="1"/>
  <c r="L115" i="1" s="1"/>
  <c r="G115" i="1"/>
  <c r="F115" i="1"/>
  <c r="I114" i="1"/>
  <c r="J114" i="1" s="1"/>
  <c r="F114" i="1"/>
  <c r="K114" i="1" s="1"/>
  <c r="L114" i="1" s="1"/>
  <c r="L113" i="1"/>
  <c r="I113" i="1"/>
  <c r="J113" i="1" s="1"/>
  <c r="F113" i="1"/>
  <c r="K113" i="1" s="1"/>
  <c r="K112" i="1"/>
  <c r="L112" i="1" s="1"/>
  <c r="J112" i="1"/>
  <c r="I112" i="1"/>
  <c r="F112" i="1"/>
  <c r="G112" i="1" s="1"/>
  <c r="I111" i="1"/>
  <c r="K111" i="1" s="1"/>
  <c r="L111" i="1" s="1"/>
  <c r="G111" i="1"/>
  <c r="F111" i="1"/>
  <c r="I110" i="1"/>
  <c r="J110" i="1" s="1"/>
  <c r="F110" i="1"/>
  <c r="K110" i="1" s="1"/>
  <c r="L110" i="1" s="1"/>
  <c r="I109" i="1"/>
  <c r="J109" i="1" s="1"/>
  <c r="F109" i="1"/>
  <c r="K109" i="1" s="1"/>
  <c r="L109" i="1" s="1"/>
  <c r="K108" i="1"/>
  <c r="L108" i="1" s="1"/>
  <c r="J108" i="1"/>
  <c r="I108" i="1"/>
  <c r="F108" i="1"/>
  <c r="G108" i="1" s="1"/>
  <c r="I107" i="1"/>
  <c r="K107" i="1" s="1"/>
  <c r="L107" i="1" s="1"/>
  <c r="G107" i="1"/>
  <c r="F107" i="1"/>
  <c r="I106" i="1"/>
  <c r="J106" i="1" s="1"/>
  <c r="F106" i="1"/>
  <c r="K106" i="1" s="1"/>
  <c r="L106" i="1" s="1"/>
  <c r="D105" i="1"/>
  <c r="I105" i="1" s="1"/>
  <c r="J105" i="1" s="1"/>
  <c r="K104" i="1"/>
  <c r="L104" i="1" s="1"/>
  <c r="I104" i="1"/>
  <c r="J104" i="1" s="1"/>
  <c r="F104" i="1"/>
  <c r="G104" i="1" s="1"/>
  <c r="I103" i="1"/>
  <c r="F103" i="1"/>
  <c r="G103" i="1" s="1"/>
  <c r="I102" i="1"/>
  <c r="J102" i="1" s="1"/>
  <c r="F102" i="1"/>
  <c r="I101" i="1"/>
  <c r="J101" i="1" s="1"/>
  <c r="F101" i="1"/>
  <c r="K101" i="1" s="1"/>
  <c r="L101" i="1" s="1"/>
  <c r="D99" i="1"/>
  <c r="I99" i="1" s="1"/>
  <c r="J99" i="1" s="1"/>
  <c r="D98" i="1"/>
  <c r="I98" i="1" s="1"/>
  <c r="J98" i="1" s="1"/>
  <c r="I97" i="1"/>
  <c r="F97" i="1"/>
  <c r="G97" i="1" s="1"/>
  <c r="D97" i="1"/>
  <c r="I96" i="1"/>
  <c r="K96" i="1" s="1"/>
  <c r="L96" i="1" s="1"/>
  <c r="G96" i="1"/>
  <c r="F96" i="1"/>
  <c r="D95" i="1"/>
  <c r="I94" i="1"/>
  <c r="J94" i="1" s="1"/>
  <c r="F94" i="1"/>
  <c r="K94" i="1" s="1"/>
  <c r="L94" i="1" s="1"/>
  <c r="D93" i="1"/>
  <c r="I93" i="1" s="1"/>
  <c r="J93" i="1" s="1"/>
  <c r="K92" i="1"/>
  <c r="L92" i="1" s="1"/>
  <c r="J92" i="1"/>
  <c r="I92" i="1"/>
  <c r="G92" i="1"/>
  <c r="F92" i="1"/>
  <c r="I91" i="1"/>
  <c r="K91" i="1" s="1"/>
  <c r="L91" i="1" s="1"/>
  <c r="G91" i="1"/>
  <c r="F91" i="1"/>
  <c r="I90" i="1"/>
  <c r="J90" i="1" s="1"/>
  <c r="F90" i="1"/>
  <c r="K90" i="1" s="1"/>
  <c r="L90" i="1" s="1"/>
  <c r="J89" i="1"/>
  <c r="I89" i="1"/>
  <c r="F89" i="1"/>
  <c r="K89" i="1" s="1"/>
  <c r="L89" i="1" s="1"/>
  <c r="K88" i="1"/>
  <c r="L88" i="1" s="1"/>
  <c r="J88" i="1"/>
  <c r="I88" i="1"/>
  <c r="G88" i="1"/>
  <c r="F88" i="1"/>
  <c r="I87" i="1"/>
  <c r="K87" i="1" s="1"/>
  <c r="L87" i="1" s="1"/>
  <c r="G87" i="1"/>
  <c r="F87" i="1"/>
  <c r="I86" i="1"/>
  <c r="J86" i="1" s="1"/>
  <c r="F86" i="1"/>
  <c r="K86" i="1" s="1"/>
  <c r="L86" i="1" s="1"/>
  <c r="J85" i="1"/>
  <c r="I85" i="1"/>
  <c r="F85" i="1"/>
  <c r="K85" i="1" s="1"/>
  <c r="L85" i="1" s="1"/>
  <c r="K84" i="1"/>
  <c r="L84" i="1" s="1"/>
  <c r="J84" i="1"/>
  <c r="I84" i="1"/>
  <c r="F84" i="1"/>
  <c r="G84" i="1" s="1"/>
  <c r="I83" i="1"/>
  <c r="K83" i="1" s="1"/>
  <c r="L83" i="1" s="1"/>
  <c r="G83" i="1"/>
  <c r="F83" i="1"/>
  <c r="I82" i="1"/>
  <c r="J82" i="1" s="1"/>
  <c r="F82" i="1"/>
  <c r="K82" i="1" s="1"/>
  <c r="L82" i="1" s="1"/>
  <c r="L81" i="1"/>
  <c r="I81" i="1"/>
  <c r="J81" i="1" s="1"/>
  <c r="F81" i="1"/>
  <c r="K81" i="1" s="1"/>
  <c r="K80" i="1"/>
  <c r="L80" i="1" s="1"/>
  <c r="J80" i="1"/>
  <c r="I80" i="1"/>
  <c r="F80" i="1"/>
  <c r="G80" i="1" s="1"/>
  <c r="I79" i="1"/>
  <c r="K79" i="1" s="1"/>
  <c r="L79" i="1" s="1"/>
  <c r="G79" i="1"/>
  <c r="F79" i="1"/>
  <c r="I78" i="1"/>
  <c r="J78" i="1" s="1"/>
  <c r="F78" i="1"/>
  <c r="K78" i="1" s="1"/>
  <c r="L78" i="1" s="1"/>
  <c r="L77" i="1"/>
  <c r="I77" i="1"/>
  <c r="J77" i="1" s="1"/>
  <c r="F77" i="1"/>
  <c r="K77" i="1" s="1"/>
  <c r="K76" i="1"/>
  <c r="L76" i="1" s="1"/>
  <c r="J76" i="1"/>
  <c r="I76" i="1"/>
  <c r="F76" i="1"/>
  <c r="G76" i="1" s="1"/>
  <c r="I75" i="1"/>
  <c r="J75" i="1" s="1"/>
  <c r="G75" i="1"/>
  <c r="D75" i="1"/>
  <c r="F75" i="1" s="1"/>
  <c r="K75" i="1" s="1"/>
  <c r="L75" i="1" s="1"/>
  <c r="I74" i="1"/>
  <c r="J74" i="1" s="1"/>
  <c r="F74" i="1"/>
  <c r="I73" i="1"/>
  <c r="J73" i="1" s="1"/>
  <c r="F73" i="1"/>
  <c r="K73" i="1" s="1"/>
  <c r="L73" i="1" s="1"/>
  <c r="K72" i="1"/>
  <c r="L72" i="1" s="1"/>
  <c r="I72" i="1"/>
  <c r="J72" i="1" s="1"/>
  <c r="F72" i="1"/>
  <c r="G72" i="1" s="1"/>
  <c r="I71" i="1"/>
  <c r="F71" i="1"/>
  <c r="G71" i="1" s="1"/>
  <c r="I69" i="1"/>
  <c r="J69" i="1" s="1"/>
  <c r="F69" i="1"/>
  <c r="D69" i="1"/>
  <c r="D68" i="1"/>
  <c r="D67" i="1"/>
  <c r="I67" i="1" s="1"/>
  <c r="J67" i="1" s="1"/>
  <c r="L66" i="1"/>
  <c r="I66" i="1"/>
  <c r="J66" i="1" s="1"/>
  <c r="F66" i="1"/>
  <c r="K66" i="1" s="1"/>
  <c r="D65" i="1"/>
  <c r="I65" i="1" s="1"/>
  <c r="J65" i="1" s="1"/>
  <c r="I64" i="1"/>
  <c r="F64" i="1"/>
  <c r="G64" i="1" s="1"/>
  <c r="I63" i="1"/>
  <c r="J63" i="1" s="1"/>
  <c r="F63" i="1"/>
  <c r="D63" i="1"/>
  <c r="I62" i="1"/>
  <c r="J62" i="1" s="1"/>
  <c r="F62" i="1"/>
  <c r="K62" i="1" s="1"/>
  <c r="L62" i="1" s="1"/>
  <c r="L61" i="1"/>
  <c r="I61" i="1"/>
  <c r="J61" i="1" s="1"/>
  <c r="F61" i="1"/>
  <c r="K61" i="1" s="1"/>
  <c r="K60" i="1"/>
  <c r="L60" i="1" s="1"/>
  <c r="J60" i="1"/>
  <c r="I60" i="1"/>
  <c r="F60" i="1"/>
  <c r="G60" i="1" s="1"/>
  <c r="I59" i="1"/>
  <c r="K59" i="1" s="1"/>
  <c r="L59" i="1" s="1"/>
  <c r="G59" i="1"/>
  <c r="F59" i="1"/>
  <c r="I58" i="1"/>
  <c r="J58" i="1" s="1"/>
  <c r="F58" i="1"/>
  <c r="K58" i="1" s="1"/>
  <c r="L58" i="1" s="1"/>
  <c r="L57" i="1"/>
  <c r="I57" i="1"/>
  <c r="J57" i="1" s="1"/>
  <c r="F57" i="1"/>
  <c r="K57" i="1" s="1"/>
  <c r="K56" i="1"/>
  <c r="L56" i="1" s="1"/>
  <c r="J56" i="1"/>
  <c r="I56" i="1"/>
  <c r="F56" i="1"/>
  <c r="G56" i="1" s="1"/>
  <c r="I55" i="1"/>
  <c r="K55" i="1" s="1"/>
  <c r="L55" i="1" s="1"/>
  <c r="G55" i="1"/>
  <c r="F55" i="1"/>
  <c r="I54" i="1"/>
  <c r="J54" i="1" s="1"/>
  <c r="F54" i="1"/>
  <c r="K54" i="1" s="1"/>
  <c r="L54" i="1" s="1"/>
  <c r="L53" i="1"/>
  <c r="I53" i="1"/>
  <c r="J53" i="1" s="1"/>
  <c r="F53" i="1"/>
  <c r="K53" i="1" s="1"/>
  <c r="K52" i="1"/>
  <c r="L52" i="1" s="1"/>
  <c r="J52" i="1"/>
  <c r="I52" i="1"/>
  <c r="F52" i="1"/>
  <c r="G52" i="1" s="1"/>
  <c r="I51" i="1"/>
  <c r="K51" i="1" s="1"/>
  <c r="L51" i="1" s="1"/>
  <c r="G51" i="1"/>
  <c r="F51" i="1"/>
  <c r="I50" i="1"/>
  <c r="J50" i="1" s="1"/>
  <c r="F50" i="1"/>
  <c r="K50" i="1" s="1"/>
  <c r="L50" i="1" s="1"/>
  <c r="L49" i="1"/>
  <c r="I49" i="1"/>
  <c r="J49" i="1" s="1"/>
  <c r="F49" i="1"/>
  <c r="K49" i="1" s="1"/>
  <c r="L48" i="1"/>
  <c r="K48" i="1"/>
  <c r="J48" i="1"/>
  <c r="I48" i="1"/>
  <c r="F48" i="1"/>
  <c r="G48" i="1" s="1"/>
  <c r="J47" i="1"/>
  <c r="I47" i="1"/>
  <c r="K47" i="1" s="1"/>
  <c r="L47" i="1" s="1"/>
  <c r="G47" i="1"/>
  <c r="F47" i="1"/>
  <c r="I46" i="1"/>
  <c r="J46" i="1" s="1"/>
  <c r="G46" i="1"/>
  <c r="F46" i="1"/>
  <c r="K46" i="1" s="1"/>
  <c r="L46" i="1" s="1"/>
  <c r="D45" i="1"/>
  <c r="K44" i="1"/>
  <c r="L44" i="1" s="1"/>
  <c r="I44" i="1"/>
  <c r="J44" i="1" s="1"/>
  <c r="G44" i="1"/>
  <c r="F44" i="1"/>
  <c r="I43" i="1"/>
  <c r="J43" i="1" s="1"/>
  <c r="F43" i="1"/>
  <c r="G43" i="1" s="1"/>
  <c r="I42" i="1"/>
  <c r="J42" i="1" s="1"/>
  <c r="F42" i="1"/>
  <c r="I41" i="1"/>
  <c r="J41" i="1" s="1"/>
  <c r="F41" i="1"/>
  <c r="K39" i="1"/>
  <c r="L39" i="1" s="1"/>
  <c r="I39" i="1"/>
  <c r="J39" i="1" s="1"/>
  <c r="F39" i="1"/>
  <c r="G39" i="1" s="1"/>
  <c r="I38" i="1"/>
  <c r="J38" i="1" s="1"/>
  <c r="F38" i="1"/>
  <c r="G38" i="1" s="1"/>
  <c r="I37" i="1"/>
  <c r="J37" i="1" s="1"/>
  <c r="F37" i="1"/>
  <c r="I35" i="1"/>
  <c r="J35" i="1" s="1"/>
  <c r="F35" i="1"/>
  <c r="K34" i="1"/>
  <c r="L34" i="1" s="1"/>
  <c r="I34" i="1"/>
  <c r="J34" i="1" s="1"/>
  <c r="F34" i="1"/>
  <c r="G34" i="1" s="1"/>
  <c r="I33" i="1"/>
  <c r="J33" i="1" s="1"/>
  <c r="F33" i="1"/>
  <c r="G33" i="1" s="1"/>
  <c r="I32" i="1"/>
  <c r="J32" i="1" s="1"/>
  <c r="F32" i="1"/>
  <c r="I31" i="1"/>
  <c r="J31" i="1" s="1"/>
  <c r="F31" i="1"/>
  <c r="K30" i="1"/>
  <c r="L30" i="1" s="1"/>
  <c r="I30" i="1"/>
  <c r="J30" i="1" s="1"/>
  <c r="F30" i="1"/>
  <c r="G30" i="1" s="1"/>
  <c r="I29" i="1"/>
  <c r="J29" i="1" s="1"/>
  <c r="F29" i="1"/>
  <c r="G29" i="1" s="1"/>
  <c r="I28" i="1"/>
  <c r="J28" i="1" s="1"/>
  <c r="F28" i="1"/>
  <c r="I27" i="1"/>
  <c r="J27" i="1" s="1"/>
  <c r="F27" i="1"/>
  <c r="K26" i="1"/>
  <c r="L26" i="1" s="1"/>
  <c r="I26" i="1"/>
  <c r="J26" i="1" s="1"/>
  <c r="F26" i="1"/>
  <c r="G26" i="1" s="1"/>
  <c r="I25" i="1"/>
  <c r="J25" i="1" s="1"/>
  <c r="F25" i="1"/>
  <c r="G25" i="1" s="1"/>
  <c r="I24" i="1"/>
  <c r="J24" i="1" s="1"/>
  <c r="F24" i="1"/>
  <c r="I23" i="1"/>
  <c r="J23" i="1" s="1"/>
  <c r="F23" i="1"/>
  <c r="K22" i="1"/>
  <c r="L22" i="1" s="1"/>
  <c r="I22" i="1"/>
  <c r="J22" i="1" s="1"/>
  <c r="F22" i="1"/>
  <c r="G22" i="1" s="1"/>
  <c r="I21" i="1"/>
  <c r="J21" i="1" s="1"/>
  <c r="F21" i="1"/>
  <c r="G21" i="1" s="1"/>
  <c r="I20" i="1"/>
  <c r="J20" i="1" s="1"/>
  <c r="F20" i="1"/>
  <c r="I19" i="1"/>
  <c r="J19" i="1" s="1"/>
  <c r="F19" i="1"/>
  <c r="K18" i="1"/>
  <c r="L18" i="1" s="1"/>
  <c r="I18" i="1"/>
  <c r="J18" i="1" s="1"/>
  <c r="F18" i="1"/>
  <c r="G18" i="1" s="1"/>
  <c r="I17" i="1"/>
  <c r="J17" i="1" s="1"/>
  <c r="F17" i="1"/>
  <c r="G17" i="1" s="1"/>
  <c r="I16" i="1"/>
  <c r="J16" i="1" s="1"/>
  <c r="F16" i="1"/>
  <c r="I15" i="1"/>
  <c r="J15" i="1" s="1"/>
  <c r="F15" i="1"/>
  <c r="K14" i="1"/>
  <c r="L14" i="1" s="1"/>
  <c r="I14" i="1"/>
  <c r="J14" i="1" s="1"/>
  <c r="F14" i="1"/>
  <c r="G14" i="1" s="1"/>
  <c r="I13" i="1"/>
  <c r="J13" i="1" s="1"/>
  <c r="F13" i="1"/>
  <c r="G13" i="1" s="1"/>
  <c r="I12" i="1"/>
  <c r="F12" i="1"/>
  <c r="K97" i="1" l="1"/>
  <c r="L97" i="1" s="1"/>
  <c r="J97" i="1"/>
  <c r="K134" i="1"/>
  <c r="L134" i="1" s="1"/>
  <c r="G134" i="1"/>
  <c r="K29" i="1"/>
  <c r="L29" i="1" s="1"/>
  <c r="J12" i="1"/>
  <c r="I160" i="1"/>
  <c r="K16" i="1"/>
  <c r="L16" i="1" s="1"/>
  <c r="G16" i="1"/>
  <c r="K19" i="1"/>
  <c r="L19" i="1" s="1"/>
  <c r="G19" i="1"/>
  <c r="K25" i="1"/>
  <c r="L25" i="1" s="1"/>
  <c r="K32" i="1"/>
  <c r="L32" i="1" s="1"/>
  <c r="G32" i="1"/>
  <c r="K35" i="1"/>
  <c r="L35" i="1" s="1"/>
  <c r="G35" i="1"/>
  <c r="K43" i="1"/>
  <c r="L43" i="1" s="1"/>
  <c r="K64" i="1"/>
  <c r="L64" i="1" s="1"/>
  <c r="J64" i="1"/>
  <c r="K102" i="1"/>
  <c r="L102" i="1" s="1"/>
  <c r="G102" i="1"/>
  <c r="K129" i="1"/>
  <c r="L129" i="1" s="1"/>
  <c r="G129" i="1"/>
  <c r="K69" i="1"/>
  <c r="L69" i="1" s="1"/>
  <c r="G69" i="1"/>
  <c r="K41" i="1"/>
  <c r="L41" i="1" s="1"/>
  <c r="G41" i="1"/>
  <c r="I95" i="1"/>
  <c r="J95" i="1" s="1"/>
  <c r="F95" i="1"/>
  <c r="K103" i="1"/>
  <c r="L103" i="1" s="1"/>
  <c r="J103" i="1"/>
  <c r="K131" i="1"/>
  <c r="L131" i="1" s="1"/>
  <c r="J131" i="1"/>
  <c r="K13" i="1"/>
  <c r="L13" i="1" s="1"/>
  <c r="G157" i="1"/>
  <c r="K157" i="1"/>
  <c r="L157" i="1" s="1"/>
  <c r="K17" i="1"/>
  <c r="L17" i="1" s="1"/>
  <c r="K24" i="1"/>
  <c r="L24" i="1" s="1"/>
  <c r="G24" i="1"/>
  <c r="K27" i="1"/>
  <c r="L27" i="1" s="1"/>
  <c r="G27" i="1"/>
  <c r="K33" i="1"/>
  <c r="L33" i="1" s="1"/>
  <c r="K42" i="1"/>
  <c r="L42" i="1" s="1"/>
  <c r="G42" i="1"/>
  <c r="K71" i="1"/>
  <c r="L71" i="1" s="1"/>
  <c r="J71" i="1"/>
  <c r="K123" i="1"/>
  <c r="L123" i="1" s="1"/>
  <c r="G123" i="1"/>
  <c r="G135" i="1"/>
  <c r="K20" i="1"/>
  <c r="L20" i="1" s="1"/>
  <c r="G20" i="1"/>
  <c r="K74" i="1"/>
  <c r="L74" i="1" s="1"/>
  <c r="G74" i="1"/>
  <c r="I45" i="1"/>
  <c r="J45" i="1" s="1"/>
  <c r="F45" i="1"/>
  <c r="K63" i="1"/>
  <c r="L63" i="1" s="1"/>
  <c r="G63" i="1"/>
  <c r="K23" i="1"/>
  <c r="L23" i="1" s="1"/>
  <c r="G23" i="1"/>
  <c r="K37" i="1"/>
  <c r="L37" i="1" s="1"/>
  <c r="G37" i="1"/>
  <c r="K12" i="1"/>
  <c r="G12" i="1"/>
  <c r="K15" i="1"/>
  <c r="L15" i="1" s="1"/>
  <c r="G15" i="1"/>
  <c r="K21" i="1"/>
  <c r="L21" i="1" s="1"/>
  <c r="K28" i="1"/>
  <c r="L28" i="1" s="1"/>
  <c r="G28" i="1"/>
  <c r="K31" i="1"/>
  <c r="L31" i="1" s="1"/>
  <c r="G31" i="1"/>
  <c r="K38" i="1"/>
  <c r="L38" i="1" s="1"/>
  <c r="I128" i="1"/>
  <c r="J128" i="1" s="1"/>
  <c r="F128" i="1"/>
  <c r="I155" i="1"/>
  <c r="J155" i="1" s="1"/>
  <c r="F155" i="1"/>
  <c r="I68" i="1"/>
  <c r="J68" i="1" s="1"/>
  <c r="F68" i="1"/>
  <c r="K124" i="1"/>
  <c r="L124" i="1" s="1"/>
  <c r="J124" i="1"/>
  <c r="G50" i="1"/>
  <c r="J51" i="1"/>
  <c r="G54" i="1"/>
  <c r="J55" i="1"/>
  <c r="G58" i="1"/>
  <c r="J59" i="1"/>
  <c r="G62" i="1"/>
  <c r="F67" i="1"/>
  <c r="G78" i="1"/>
  <c r="J79" i="1"/>
  <c r="G82" i="1"/>
  <c r="J83" i="1"/>
  <c r="G86" i="1"/>
  <c r="J87" i="1"/>
  <c r="G90" i="1"/>
  <c r="J91" i="1"/>
  <c r="J96" i="1"/>
  <c r="G106" i="1"/>
  <c r="J107" i="1"/>
  <c r="G110" i="1"/>
  <c r="J111" i="1"/>
  <c r="G114" i="1"/>
  <c r="J115" i="1"/>
  <c r="G118" i="1"/>
  <c r="J119" i="1"/>
  <c r="G122" i="1"/>
  <c r="F127" i="1"/>
  <c r="G138" i="1"/>
  <c r="J139" i="1"/>
  <c r="G142" i="1"/>
  <c r="J143" i="1"/>
  <c r="G146" i="1"/>
  <c r="J147" i="1"/>
  <c r="G150" i="1"/>
  <c r="J151" i="1"/>
  <c r="J156" i="1"/>
  <c r="G73" i="1"/>
  <c r="G94" i="1"/>
  <c r="G101" i="1"/>
  <c r="F105" i="1"/>
  <c r="G133" i="1"/>
  <c r="G154" i="1"/>
  <c r="G49" i="1"/>
  <c r="G53" i="1"/>
  <c r="G57" i="1"/>
  <c r="G61" i="1"/>
  <c r="G66" i="1"/>
  <c r="G77" i="1"/>
  <c r="G81" i="1"/>
  <c r="G85" i="1"/>
  <c r="G89" i="1"/>
  <c r="F93" i="1"/>
  <c r="F99" i="1"/>
  <c r="G109" i="1"/>
  <c r="G113" i="1"/>
  <c r="G117" i="1"/>
  <c r="G121" i="1"/>
  <c r="G126" i="1"/>
  <c r="G137" i="1"/>
  <c r="G141" i="1"/>
  <c r="G145" i="1"/>
  <c r="G149" i="1"/>
  <c r="F153" i="1"/>
  <c r="F159" i="1"/>
  <c r="F65" i="1"/>
  <c r="F98" i="1"/>
  <c r="F125" i="1"/>
  <c r="F158" i="1"/>
  <c r="G153" i="1" l="1"/>
  <c r="K153" i="1"/>
  <c r="L153" i="1" s="1"/>
  <c r="F160" i="1"/>
  <c r="K45" i="1"/>
  <c r="L45" i="1" s="1"/>
  <c r="G45" i="1"/>
  <c r="K68" i="1"/>
  <c r="L68" i="1" s="1"/>
  <c r="G68" i="1"/>
  <c r="L12" i="1"/>
  <c r="G159" i="1"/>
  <c r="K159" i="1"/>
  <c r="L159" i="1" s="1"/>
  <c r="K105" i="1"/>
  <c r="L105" i="1" s="1"/>
  <c r="G105" i="1"/>
  <c r="K67" i="1"/>
  <c r="L67" i="1" s="1"/>
  <c r="G67" i="1"/>
  <c r="G160" i="1" s="1"/>
  <c r="J160" i="1"/>
  <c r="G99" i="1"/>
  <c r="K99" i="1"/>
  <c r="L99" i="1" s="1"/>
  <c r="K95" i="1"/>
  <c r="L95" i="1" s="1"/>
  <c r="G95" i="1"/>
  <c r="G158" i="1"/>
  <c r="K158" i="1"/>
  <c r="L158" i="1" s="1"/>
  <c r="G93" i="1"/>
  <c r="K93" i="1"/>
  <c r="L93" i="1" s="1"/>
  <c r="K155" i="1"/>
  <c r="L155" i="1" s="1"/>
  <c r="G155" i="1"/>
  <c r="G125" i="1"/>
  <c r="K125" i="1"/>
  <c r="L125" i="1" s="1"/>
  <c r="K127" i="1"/>
  <c r="L127" i="1" s="1"/>
  <c r="G127" i="1"/>
  <c r="G98" i="1"/>
  <c r="K98" i="1"/>
  <c r="L98" i="1" s="1"/>
  <c r="K128" i="1"/>
  <c r="L128" i="1" s="1"/>
  <c r="G128" i="1"/>
  <c r="G65" i="1"/>
  <c r="K65" i="1"/>
  <c r="L65" i="1" s="1"/>
  <c r="K160" i="1" l="1"/>
  <c r="L160" i="1"/>
</calcChain>
</file>

<file path=xl/sharedStrings.xml><?xml version="1.0" encoding="utf-8"?>
<sst xmlns="http://schemas.openxmlformats.org/spreadsheetml/2006/main" count="452" uniqueCount="218">
  <si>
    <t>№ п/п</t>
  </si>
  <si>
    <t>Наименование материалов</t>
  </si>
  <si>
    <t>Ед.изм</t>
  </si>
  <si>
    <t>Кол-во</t>
  </si>
  <si>
    <t>ООО "КиКГЕОСТРОЙ" титул Пути и стрелки у ЛЦ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</si>
  <si>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</si>
  <si>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</si>
  <si>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</si>
  <si>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</si>
  <si>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</si>
  <si>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</si>
  <si>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</si>
  <si>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</si>
  <si>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</si>
  <si>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</si>
  <si>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</si>
  <si>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</si>
  <si>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</si>
  <si>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</si>
  <si>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</si>
  <si>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</si>
  <si>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</si>
  <si>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</si>
  <si>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</si>
  <si>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</si>
  <si>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</si>
  <si>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</si>
  <si>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</si>
  <si>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</si>
  <si>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</si>
  <si>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</si>
  <si>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</si>
  <si>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</si>
  <si>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</si>
  <si>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</si>
  <si>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 xml:space="preserve">Укладка и скрепление рельс по 12,5м 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</si>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</sst>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 applyAlignment="1">
      <alignment wrapText="1"/>
    </xf>
    <xf numFmtId="43" fontId="0" fillId="0" borderId="0" xfId="1" applyFont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3" fontId="7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3" borderId="1" xfId="5" applyFont="1" applyFill="1" applyBorder="1" applyAlignment="1">
      <alignment vertical="center" wrapText="1"/>
    </xf>
    <xf numFmtId="164" fontId="6" fillId="3" borderId="9" xfId="6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43" fontId="0" fillId="0" borderId="0" xfId="1" applyFont="1" applyAlignment="1">
      <alignment horizontal="center" wrapText="1"/>
    </xf>
    <xf numFmtId="43" fontId="0" fillId="0" borderId="0" xfId="0" applyNumberFormat="1" applyAlignment="1">
      <alignment horizontal="center" wrapText="1"/>
    </xf>
    <xf numFmtId="9" fontId="0" fillId="0" borderId="0" xfId="2" applyFont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3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4" fontId="6" fillId="3" borderId="1" xfId="6" applyNumberFormat="1" applyFont="1" applyFill="1" applyBorder="1" applyAlignment="1">
      <alignment horizontal="center" vertical="center" wrapText="1"/>
    </xf>
    <xf numFmtId="0" fontId="3" fillId="5" borderId="10" xfId="4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3" fillId="5" borderId="1" xfId="4" applyFont="1" applyFill="1" applyBorder="1" applyAlignment="1">
      <alignment vertical="center" wrapText="1"/>
    </xf>
    <xf numFmtId="4" fontId="3" fillId="5" borderId="1" xfId="4" applyNumberFormat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 wrapText="1"/>
    </xf>
  </cellXfs>
  <cellStyles count="7">
    <cellStyle name="ЛокСмМТСН" xfId="3"/>
    <cellStyle name="Обычный" xfId="0" builtinId="0"/>
    <cellStyle name="Обычный 2" xfId="4"/>
    <cellStyle name="Обычный 2 2" xfId="5"/>
    <cellStyle name="Процентный" xfId="2" builtinId="5"/>
    <cellStyle name="Финансовый" xfId="1" builtinId="3"/>
    <cellStyle name="Финансов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tabSelected="1" topLeftCell="A6" workbookViewId="0">
      <selection activeCell="K12" sqref="K12"/>
    </sheetView>
  </sheetViews>
  <sheetFormatPr defaultColWidth="8.85546875" defaultRowHeight="15" x14ac:dyDescent="0.25"/>
  <cols>
    <col min="1" max="1" width="7" style="1" bestFit="1" customWidth="1"/>
    <col min="2" max="2" width="151" style="2" bestFit="1" customWidth="1"/>
    <col min="3" max="3" width="8" style="1" bestFit="1" customWidth="1"/>
    <col min="4" max="4" width="9.5703125" style="55" bestFit="1" customWidth="1"/>
    <col min="5" max="5" width="14" style="2" bestFit="1" customWidth="1"/>
    <col min="6" max="7" width="15.28515625" style="2" bestFit="1" customWidth="1"/>
    <col min="8" max="8" width="14" style="2" bestFit="1" customWidth="1"/>
    <col min="9" max="11" width="16.5703125" style="2" bestFit="1" customWidth="1"/>
    <col min="12" max="12" width="16.42578125" style="2" bestFit="1" customWidth="1"/>
    <col min="13" max="16384" width="8.85546875" style="2"/>
  </cols>
  <sheetData>
    <row r="1" spans="1:12" ht="15" hidden="1" customHeight="1" x14ac:dyDescent="0.25"/>
    <row r="2" spans="1:12" hidden="1" x14ac:dyDescent="0.25"/>
    <row r="3" spans="1:12" hidden="1" x14ac:dyDescent="0.25"/>
    <row r="4" spans="1:12" hidden="1" x14ac:dyDescent="0.25">
      <c r="E4" s="2">
        <v>1.55</v>
      </c>
      <c r="G4" s="3"/>
      <c r="H4" s="4">
        <v>1.3</v>
      </c>
    </row>
    <row r="5" spans="1:12" hidden="1" x14ac:dyDescent="0.25"/>
    <row r="6" spans="1:12" ht="40.5" customHeight="1" x14ac:dyDescent="0.25">
      <c r="A6" s="5" t="s">
        <v>0</v>
      </c>
      <c r="B6" s="6" t="s">
        <v>1</v>
      </c>
      <c r="C6" s="5" t="s">
        <v>2</v>
      </c>
      <c r="D6" s="5" t="s">
        <v>3</v>
      </c>
      <c r="E6" s="7" t="s">
        <v>4</v>
      </c>
      <c r="F6" s="8"/>
      <c r="G6" s="8"/>
      <c r="H6" s="8"/>
      <c r="I6" s="8"/>
      <c r="J6" s="8"/>
      <c r="K6" s="8"/>
      <c r="L6" s="6"/>
    </row>
    <row r="7" spans="1:12" ht="14.65" customHeight="1" x14ac:dyDescent="0.25">
      <c r="A7" s="5"/>
      <c r="B7" s="9"/>
      <c r="C7" s="5"/>
      <c r="D7" s="5"/>
      <c r="E7" s="10"/>
      <c r="F7" s="11"/>
      <c r="G7" s="11"/>
      <c r="H7" s="11"/>
      <c r="I7" s="11"/>
      <c r="J7" s="11"/>
      <c r="K7" s="11"/>
      <c r="L7" s="12"/>
    </row>
    <row r="8" spans="1:12" ht="27.75" customHeight="1" x14ac:dyDescent="0.25">
      <c r="A8" s="5"/>
      <c r="B8" s="9"/>
      <c r="C8" s="5"/>
      <c r="D8" s="5"/>
      <c r="E8" s="13" t="s">
        <v>5</v>
      </c>
      <c r="F8" s="14"/>
      <c r="G8" s="15"/>
      <c r="H8" s="13" t="s">
        <v>6</v>
      </c>
      <c r="I8" s="14"/>
      <c r="J8" s="15"/>
      <c r="K8" s="16" t="s">
        <v>7</v>
      </c>
      <c r="L8" s="17"/>
    </row>
    <row r="9" spans="1:12" ht="56.25" customHeight="1" x14ac:dyDescent="0.25">
      <c r="A9" s="5"/>
      <c r="B9" s="12"/>
      <c r="C9" s="5"/>
      <c r="D9" s="5"/>
      <c r="E9" s="18" t="s">
        <v>8</v>
      </c>
      <c r="F9" s="18" t="s">
        <v>9</v>
      </c>
      <c r="G9" s="18" t="s">
        <v>10</v>
      </c>
      <c r="H9" s="18" t="s">
        <v>8</v>
      </c>
      <c r="I9" s="18" t="s">
        <v>9</v>
      </c>
      <c r="J9" s="18" t="s">
        <v>10</v>
      </c>
      <c r="K9" s="18" t="s">
        <v>11</v>
      </c>
      <c r="L9" s="18" t="s">
        <v>12</v>
      </c>
    </row>
    <row r="10" spans="1:12" x14ac:dyDescent="0.25">
      <c r="A10" s="19">
        <v>1</v>
      </c>
      <c r="B10" s="19">
        <v>2</v>
      </c>
      <c r="C10" s="19">
        <v>3</v>
      </c>
      <c r="D10" s="20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</row>
    <row r="11" spans="1:12" ht="20.25" customHeight="1" x14ac:dyDescent="0.25">
      <c r="A11" s="22">
        <v>1</v>
      </c>
      <c r="B11" s="23" t="s">
        <v>13</v>
      </c>
      <c r="C11" s="24"/>
      <c r="D11" s="56"/>
      <c r="E11" s="25"/>
      <c r="F11" s="25"/>
      <c r="G11" s="25"/>
      <c r="H11" s="25"/>
      <c r="I11" s="25"/>
      <c r="J11" s="25"/>
      <c r="K11" s="25"/>
      <c r="L11" s="25"/>
    </row>
    <row r="12" spans="1:12" ht="27.75" customHeight="1" x14ac:dyDescent="0.25">
      <c r="A12" s="26" t="s">
        <v>14</v>
      </c>
      <c r="B12" s="27" t="s">
        <v>15</v>
      </c>
      <c r="C12" s="26" t="s">
        <v>16</v>
      </c>
      <c r="D12" s="28">
        <v>6.15</v>
      </c>
      <c r="E12" s="29">
        <v>2790</v>
      </c>
      <c r="F12" s="29">
        <f>E12*D12</f>
        <v>17158.5</v>
      </c>
      <c r="G12" s="29">
        <f t="shared" ref="G12:G69" si="0">F12*1.2</f>
        <v>20590.2</v>
      </c>
      <c r="H12" s="29">
        <v>0</v>
      </c>
      <c r="I12" s="29">
        <f>H12*D12</f>
        <v>0</v>
      </c>
      <c r="J12" s="29">
        <f t="shared" ref="J12:J69" si="1">I12*1.2</f>
        <v>0</v>
      </c>
      <c r="K12" s="29">
        <f t="shared" ref="K12:K69" si="2">F12+I12</f>
        <v>17158.5</v>
      </c>
      <c r="L12" s="29">
        <f t="shared" ref="L12:L69" si="3">K12*1.2</f>
        <v>20590.2</v>
      </c>
    </row>
    <row r="13" spans="1:12" ht="27.75" customHeight="1" x14ac:dyDescent="0.25">
      <c r="A13" s="26" t="s">
        <v>17</v>
      </c>
      <c r="B13" s="27" t="s">
        <v>18</v>
      </c>
      <c r="C13" s="26" t="s">
        <v>19</v>
      </c>
      <c r="D13" s="28">
        <v>0.28000000000000003</v>
      </c>
      <c r="E13" s="29">
        <v>3068690</v>
      </c>
      <c r="F13" s="29">
        <f>E13*D13</f>
        <v>859233.20000000007</v>
      </c>
      <c r="G13" s="29">
        <f t="shared" si="0"/>
        <v>1031079.8400000001</v>
      </c>
      <c r="H13" s="29">
        <v>0</v>
      </c>
      <c r="I13" s="29">
        <f>H13*D13</f>
        <v>0</v>
      </c>
      <c r="J13" s="29">
        <f t="shared" si="1"/>
        <v>0</v>
      </c>
      <c r="K13" s="29">
        <f t="shared" si="2"/>
        <v>859233.20000000007</v>
      </c>
      <c r="L13" s="29">
        <f t="shared" si="3"/>
        <v>1031079.8400000001</v>
      </c>
    </row>
    <row r="14" spans="1:12" ht="30.75" customHeight="1" x14ac:dyDescent="0.25">
      <c r="A14" s="26" t="s">
        <v>20</v>
      </c>
      <c r="B14" s="27" t="s">
        <v>21</v>
      </c>
      <c r="C14" s="26" t="s">
        <v>16</v>
      </c>
      <c r="D14" s="30">
        <v>146.1088</v>
      </c>
      <c r="E14" s="29">
        <v>2526.5</v>
      </c>
      <c r="F14" s="29">
        <f>E14*D14</f>
        <v>369143.88319999998</v>
      </c>
      <c r="G14" s="29">
        <f t="shared" si="0"/>
        <v>442972.65983999998</v>
      </c>
      <c r="H14" s="29">
        <v>0</v>
      </c>
      <c r="I14" s="29">
        <f>H14*D14</f>
        <v>0</v>
      </c>
      <c r="J14" s="29">
        <f t="shared" si="1"/>
        <v>0</v>
      </c>
      <c r="K14" s="29">
        <f t="shared" si="2"/>
        <v>369143.88319999998</v>
      </c>
      <c r="L14" s="29">
        <f t="shared" si="3"/>
        <v>442972.65983999998</v>
      </c>
    </row>
    <row r="15" spans="1:12" ht="27.75" customHeight="1" x14ac:dyDescent="0.25">
      <c r="A15" s="26" t="s">
        <v>22</v>
      </c>
      <c r="B15" s="27" t="s">
        <v>23</v>
      </c>
      <c r="C15" s="26" t="s">
        <v>24</v>
      </c>
      <c r="D15" s="30">
        <v>665.58720000000005</v>
      </c>
      <c r="E15" s="29">
        <v>157.32500000000002</v>
      </c>
      <c r="F15" s="29">
        <f>E15*D15</f>
        <v>104713.50624000002</v>
      </c>
      <c r="G15" s="29">
        <f t="shared" si="0"/>
        <v>125656.20748800001</v>
      </c>
      <c r="H15" s="29">
        <v>0</v>
      </c>
      <c r="I15" s="29">
        <f>H15*D15</f>
        <v>0</v>
      </c>
      <c r="J15" s="29">
        <f t="shared" si="1"/>
        <v>0</v>
      </c>
      <c r="K15" s="29">
        <f t="shared" si="2"/>
        <v>104713.50624000002</v>
      </c>
      <c r="L15" s="29">
        <f t="shared" si="3"/>
        <v>125656.20748800001</v>
      </c>
    </row>
    <row r="16" spans="1:12" ht="27.75" customHeight="1" x14ac:dyDescent="0.25">
      <c r="A16" s="26" t="s">
        <v>25</v>
      </c>
      <c r="B16" s="27" t="s">
        <v>26</v>
      </c>
      <c r="C16" s="26" t="s">
        <v>16</v>
      </c>
      <c r="D16" s="30">
        <v>66.56</v>
      </c>
      <c r="E16" s="29">
        <v>3989.2969999999996</v>
      </c>
      <c r="F16" s="29">
        <f>E16*D16</f>
        <v>265527.60832</v>
      </c>
      <c r="G16" s="29">
        <f t="shared" si="0"/>
        <v>318633.129984</v>
      </c>
      <c r="H16" s="29">
        <v>0</v>
      </c>
      <c r="I16" s="29">
        <f>H16*D16</f>
        <v>0</v>
      </c>
      <c r="J16" s="29">
        <f t="shared" si="1"/>
        <v>0</v>
      </c>
      <c r="K16" s="29">
        <f t="shared" si="2"/>
        <v>265527.60832</v>
      </c>
      <c r="L16" s="29">
        <f t="shared" si="3"/>
        <v>318633.129984</v>
      </c>
    </row>
    <row r="17" spans="1:12" ht="27.75" customHeight="1" x14ac:dyDescent="0.25">
      <c r="A17" s="31" t="s">
        <v>27</v>
      </c>
      <c r="B17" s="32" t="s">
        <v>28</v>
      </c>
      <c r="C17" s="31" t="s">
        <v>16</v>
      </c>
      <c r="D17" s="33">
        <v>83.865600000000001</v>
      </c>
      <c r="E17" s="34">
        <v>0</v>
      </c>
      <c r="F17" s="34">
        <f>E17*D17</f>
        <v>0</v>
      </c>
      <c r="G17" s="34">
        <f t="shared" si="0"/>
        <v>0</v>
      </c>
      <c r="H17" s="34">
        <v>6240</v>
      </c>
      <c r="I17" s="34">
        <f>H17*D17</f>
        <v>523321.34399999998</v>
      </c>
      <c r="J17" s="34">
        <f t="shared" si="1"/>
        <v>627985.6128</v>
      </c>
      <c r="K17" s="34">
        <f t="shared" si="2"/>
        <v>523321.34399999998</v>
      </c>
      <c r="L17" s="34">
        <f t="shared" si="3"/>
        <v>627985.6128</v>
      </c>
    </row>
    <row r="18" spans="1:12" ht="27.75" customHeight="1" x14ac:dyDescent="0.25">
      <c r="A18" s="26" t="s">
        <v>29</v>
      </c>
      <c r="B18" s="27" t="s">
        <v>30</v>
      </c>
      <c r="C18" s="26" t="s">
        <v>31</v>
      </c>
      <c r="D18" s="28">
        <v>273</v>
      </c>
      <c r="E18" s="29">
        <v>3348</v>
      </c>
      <c r="F18" s="29">
        <f>E18*D18</f>
        <v>914004</v>
      </c>
      <c r="G18" s="29">
        <f t="shared" si="0"/>
        <v>1096804.8</v>
      </c>
      <c r="H18" s="29">
        <v>0</v>
      </c>
      <c r="I18" s="29">
        <f>H18*D18</f>
        <v>0</v>
      </c>
      <c r="J18" s="29">
        <f t="shared" si="1"/>
        <v>0</v>
      </c>
      <c r="K18" s="29">
        <f t="shared" si="2"/>
        <v>914004</v>
      </c>
      <c r="L18" s="29">
        <f t="shared" si="3"/>
        <v>1096804.8</v>
      </c>
    </row>
    <row r="19" spans="1:12" ht="27.75" customHeight="1" x14ac:dyDescent="0.25">
      <c r="A19" s="31" t="s">
        <v>32</v>
      </c>
      <c r="B19" s="32" t="s">
        <v>33</v>
      </c>
      <c r="C19" s="31" t="s">
        <v>31</v>
      </c>
      <c r="D19" s="35">
        <v>273</v>
      </c>
      <c r="E19" s="34">
        <v>0</v>
      </c>
      <c r="F19" s="34">
        <f>E19*D19</f>
        <v>0</v>
      </c>
      <c r="G19" s="34">
        <f t="shared" si="0"/>
        <v>0</v>
      </c>
      <c r="H19" s="34">
        <v>15957.5</v>
      </c>
      <c r="I19" s="34">
        <f>H19*D19</f>
        <v>4356397.5</v>
      </c>
      <c r="J19" s="34">
        <f t="shared" si="1"/>
        <v>5227677</v>
      </c>
      <c r="K19" s="34">
        <f t="shared" si="2"/>
        <v>4356397.5</v>
      </c>
      <c r="L19" s="34">
        <f t="shared" si="3"/>
        <v>5227677</v>
      </c>
    </row>
    <row r="20" spans="1:12" ht="27.75" customHeight="1" x14ac:dyDescent="0.25">
      <c r="A20" s="26" t="s">
        <v>34</v>
      </c>
      <c r="B20" s="27" t="s">
        <v>35</v>
      </c>
      <c r="C20" s="26" t="s">
        <v>36</v>
      </c>
      <c r="D20" s="28">
        <v>300</v>
      </c>
      <c r="E20" s="29">
        <v>2976</v>
      </c>
      <c r="F20" s="29">
        <f>E20*D20</f>
        <v>892800</v>
      </c>
      <c r="G20" s="29">
        <f t="shared" si="0"/>
        <v>1071360</v>
      </c>
      <c r="H20" s="29">
        <v>0</v>
      </c>
      <c r="I20" s="29">
        <f>H20*D20</f>
        <v>0</v>
      </c>
      <c r="J20" s="29">
        <f t="shared" si="1"/>
        <v>0</v>
      </c>
      <c r="K20" s="29">
        <f t="shared" si="2"/>
        <v>892800</v>
      </c>
      <c r="L20" s="29">
        <f t="shared" si="3"/>
        <v>1071360</v>
      </c>
    </row>
    <row r="21" spans="1:12" ht="27.75" customHeight="1" x14ac:dyDescent="0.25">
      <c r="A21" s="31" t="s">
        <v>37</v>
      </c>
      <c r="B21" s="32" t="s">
        <v>38</v>
      </c>
      <c r="C21" s="31" t="s">
        <v>31</v>
      </c>
      <c r="D21" s="35">
        <v>24</v>
      </c>
      <c r="E21" s="34">
        <v>0</v>
      </c>
      <c r="F21" s="34">
        <f>E21*D21</f>
        <v>0</v>
      </c>
      <c r="G21" s="34">
        <f t="shared" si="0"/>
        <v>0</v>
      </c>
      <c r="H21" s="34">
        <v>187135</v>
      </c>
      <c r="I21" s="34">
        <f>H21*D21</f>
        <v>4491240</v>
      </c>
      <c r="J21" s="34">
        <f t="shared" si="1"/>
        <v>5389488</v>
      </c>
      <c r="K21" s="34">
        <f t="shared" si="2"/>
        <v>4491240</v>
      </c>
      <c r="L21" s="34">
        <f t="shared" si="3"/>
        <v>5389488</v>
      </c>
    </row>
    <row r="22" spans="1:12" ht="27.75" customHeight="1" x14ac:dyDescent="0.25">
      <c r="A22" s="36" t="s">
        <v>39</v>
      </c>
      <c r="B22" s="37" t="s">
        <v>40</v>
      </c>
      <c r="C22" s="36" t="s">
        <v>31</v>
      </c>
      <c r="D22" s="28">
        <v>12</v>
      </c>
      <c r="E22" s="29">
        <v>1736</v>
      </c>
      <c r="F22" s="29">
        <f>E22*D22</f>
        <v>20832</v>
      </c>
      <c r="G22" s="29">
        <f t="shared" si="0"/>
        <v>24998.399999999998</v>
      </c>
      <c r="H22" s="29">
        <v>0</v>
      </c>
      <c r="I22" s="29">
        <f>H22*D22</f>
        <v>0</v>
      </c>
      <c r="J22" s="29">
        <f t="shared" si="1"/>
        <v>0</v>
      </c>
      <c r="K22" s="29">
        <f t="shared" si="2"/>
        <v>20832</v>
      </c>
      <c r="L22" s="29">
        <f t="shared" si="3"/>
        <v>24998.399999999998</v>
      </c>
    </row>
    <row r="23" spans="1:12" ht="27.75" customHeight="1" x14ac:dyDescent="0.25">
      <c r="A23" s="26" t="s">
        <v>41</v>
      </c>
      <c r="B23" s="27" t="s">
        <v>42</v>
      </c>
      <c r="C23" s="26" t="s">
        <v>43</v>
      </c>
      <c r="D23" s="28">
        <v>39</v>
      </c>
      <c r="E23" s="29">
        <v>2052.2000000000003</v>
      </c>
      <c r="F23" s="29">
        <f>E23*D23</f>
        <v>80035.800000000017</v>
      </c>
      <c r="G23" s="29">
        <f t="shared" si="0"/>
        <v>96042.960000000021</v>
      </c>
      <c r="H23" s="29">
        <v>0</v>
      </c>
      <c r="I23" s="29">
        <f>H23*D23</f>
        <v>0</v>
      </c>
      <c r="J23" s="29">
        <f t="shared" si="1"/>
        <v>0</v>
      </c>
      <c r="K23" s="29">
        <f t="shared" si="2"/>
        <v>80035.800000000017</v>
      </c>
      <c r="L23" s="29">
        <f t="shared" si="3"/>
        <v>96042.960000000021</v>
      </c>
    </row>
    <row r="24" spans="1:12" ht="27.75" customHeight="1" x14ac:dyDescent="0.25">
      <c r="A24" s="38" t="s">
        <v>44</v>
      </c>
      <c r="B24" s="39" t="s">
        <v>45</v>
      </c>
      <c r="C24" s="38" t="s">
        <v>46</v>
      </c>
      <c r="D24" s="35">
        <v>33</v>
      </c>
      <c r="E24" s="34">
        <v>0</v>
      </c>
      <c r="F24" s="34">
        <f>E24*D24</f>
        <v>0</v>
      </c>
      <c r="G24" s="34">
        <f t="shared" si="0"/>
        <v>0</v>
      </c>
      <c r="H24" s="34">
        <v>10465</v>
      </c>
      <c r="I24" s="34">
        <f>H24*D24</f>
        <v>345345</v>
      </c>
      <c r="J24" s="34">
        <f t="shared" si="1"/>
        <v>414414</v>
      </c>
      <c r="K24" s="34">
        <f t="shared" si="2"/>
        <v>345345</v>
      </c>
      <c r="L24" s="34">
        <f t="shared" si="3"/>
        <v>414414</v>
      </c>
    </row>
    <row r="25" spans="1:12" ht="27.75" customHeight="1" x14ac:dyDescent="0.25">
      <c r="A25" s="38" t="s">
        <v>47</v>
      </c>
      <c r="B25" s="39" t="s">
        <v>48</v>
      </c>
      <c r="C25" s="38" t="s">
        <v>46</v>
      </c>
      <c r="D25" s="35">
        <v>6</v>
      </c>
      <c r="E25" s="34">
        <v>0</v>
      </c>
      <c r="F25" s="34">
        <f>E25*D25</f>
        <v>0</v>
      </c>
      <c r="G25" s="34">
        <f t="shared" si="0"/>
        <v>0</v>
      </c>
      <c r="H25" s="34">
        <v>15730</v>
      </c>
      <c r="I25" s="34">
        <f>H25*D25</f>
        <v>94380</v>
      </c>
      <c r="J25" s="34">
        <f t="shared" si="1"/>
        <v>113256</v>
      </c>
      <c r="K25" s="34">
        <f t="shared" si="2"/>
        <v>94380</v>
      </c>
      <c r="L25" s="34">
        <f t="shared" si="3"/>
        <v>113256</v>
      </c>
    </row>
    <row r="26" spans="1:12" ht="27.75" customHeight="1" x14ac:dyDescent="0.25">
      <c r="A26" s="31" t="s">
        <v>49</v>
      </c>
      <c r="B26" s="40" t="s">
        <v>50</v>
      </c>
      <c r="C26" s="31" t="s">
        <v>31</v>
      </c>
      <c r="D26" s="35">
        <v>228</v>
      </c>
      <c r="E26" s="34">
        <v>0</v>
      </c>
      <c r="F26" s="34">
        <f>E26*D26</f>
        <v>0</v>
      </c>
      <c r="G26" s="34">
        <f t="shared" si="0"/>
        <v>0</v>
      </c>
      <c r="H26" s="34">
        <v>305.5</v>
      </c>
      <c r="I26" s="34">
        <f>H26*D26</f>
        <v>69654</v>
      </c>
      <c r="J26" s="34">
        <f t="shared" si="1"/>
        <v>83584.800000000003</v>
      </c>
      <c r="K26" s="34">
        <f t="shared" si="2"/>
        <v>69654</v>
      </c>
      <c r="L26" s="34">
        <f t="shared" si="3"/>
        <v>83584.800000000003</v>
      </c>
    </row>
    <row r="27" spans="1:12" ht="27.75" customHeight="1" x14ac:dyDescent="0.25">
      <c r="A27" s="26" t="s">
        <v>51</v>
      </c>
      <c r="B27" s="27" t="s">
        <v>52</v>
      </c>
      <c r="C27" s="26" t="s">
        <v>16</v>
      </c>
      <c r="D27" s="30">
        <v>59.663999999999994</v>
      </c>
      <c r="E27" s="29">
        <v>2996.46</v>
      </c>
      <c r="F27" s="29">
        <f>E27*D27</f>
        <v>178780.78943999999</v>
      </c>
      <c r="G27" s="29">
        <f t="shared" si="0"/>
        <v>214536.94732799998</v>
      </c>
      <c r="H27" s="29">
        <v>0</v>
      </c>
      <c r="I27" s="29">
        <f>H27*D27</f>
        <v>0</v>
      </c>
      <c r="J27" s="29">
        <f t="shared" si="1"/>
        <v>0</v>
      </c>
      <c r="K27" s="29">
        <f t="shared" si="2"/>
        <v>178780.78943999999</v>
      </c>
      <c r="L27" s="29">
        <f t="shared" si="3"/>
        <v>214536.94732799998</v>
      </c>
    </row>
    <row r="28" spans="1:12" ht="27.75" customHeight="1" x14ac:dyDescent="0.25">
      <c r="A28" s="31" t="s">
        <v>53</v>
      </c>
      <c r="B28" s="40" t="s">
        <v>28</v>
      </c>
      <c r="C28" s="31" t="s">
        <v>16</v>
      </c>
      <c r="D28" s="33">
        <v>75.176640000000006</v>
      </c>
      <c r="E28" s="34">
        <v>0</v>
      </c>
      <c r="F28" s="34">
        <f>E28*D28</f>
        <v>0</v>
      </c>
      <c r="G28" s="34">
        <f t="shared" si="0"/>
        <v>0</v>
      </c>
      <c r="H28" s="34">
        <v>6240</v>
      </c>
      <c r="I28" s="34">
        <f>H28*D28</f>
        <v>469102.23360000004</v>
      </c>
      <c r="J28" s="34">
        <f t="shared" si="1"/>
        <v>562922.68032000004</v>
      </c>
      <c r="K28" s="34">
        <f t="shared" si="2"/>
        <v>469102.23360000004</v>
      </c>
      <c r="L28" s="34">
        <f t="shared" si="3"/>
        <v>562922.68032000004</v>
      </c>
    </row>
    <row r="29" spans="1:12" ht="27.75" customHeight="1" x14ac:dyDescent="0.25">
      <c r="A29" s="26" t="s">
        <v>54</v>
      </c>
      <c r="B29" s="27" t="s">
        <v>55</v>
      </c>
      <c r="C29" s="26" t="s">
        <v>16</v>
      </c>
      <c r="D29" s="30">
        <v>5.9664000000000001</v>
      </c>
      <c r="E29" s="29">
        <v>2247.3450000000003</v>
      </c>
      <c r="F29" s="29">
        <f>E29*D29</f>
        <v>13408.559208000002</v>
      </c>
      <c r="G29" s="29">
        <f t="shared" si="0"/>
        <v>16090.271049600002</v>
      </c>
      <c r="H29" s="29">
        <v>0</v>
      </c>
      <c r="I29" s="29">
        <f>H29*D29</f>
        <v>0</v>
      </c>
      <c r="J29" s="29">
        <f t="shared" si="1"/>
        <v>0</v>
      </c>
      <c r="K29" s="29">
        <f t="shared" si="2"/>
        <v>13408.559208000002</v>
      </c>
      <c r="L29" s="29">
        <f t="shared" si="3"/>
        <v>16090.271049600002</v>
      </c>
    </row>
    <row r="30" spans="1:12" ht="27.75" customHeight="1" x14ac:dyDescent="0.25">
      <c r="A30" s="31" t="s">
        <v>56</v>
      </c>
      <c r="B30" s="32" t="s">
        <v>28</v>
      </c>
      <c r="C30" s="31" t="s">
        <v>16</v>
      </c>
      <c r="D30" s="33">
        <v>7.5176639999999999</v>
      </c>
      <c r="E30" s="34">
        <v>0</v>
      </c>
      <c r="F30" s="34">
        <f>E30*D30</f>
        <v>0</v>
      </c>
      <c r="G30" s="34">
        <f t="shared" si="0"/>
        <v>0</v>
      </c>
      <c r="H30" s="34">
        <v>6240</v>
      </c>
      <c r="I30" s="34">
        <f>H30*D30</f>
        <v>46910.223359999996</v>
      </c>
      <c r="J30" s="34">
        <f t="shared" si="1"/>
        <v>56292.268031999993</v>
      </c>
      <c r="K30" s="34">
        <f t="shared" si="2"/>
        <v>46910.223359999996</v>
      </c>
      <c r="L30" s="34">
        <f t="shared" si="3"/>
        <v>56292.268031999993</v>
      </c>
    </row>
    <row r="31" spans="1:12" ht="27.75" customHeight="1" x14ac:dyDescent="0.25">
      <c r="A31" s="26" t="s">
        <v>57</v>
      </c>
      <c r="B31" s="27" t="s">
        <v>58</v>
      </c>
      <c r="C31" s="26" t="s">
        <v>19</v>
      </c>
      <c r="D31" s="28">
        <v>0.15</v>
      </c>
      <c r="E31" s="29">
        <v>1465215</v>
      </c>
      <c r="F31" s="29">
        <f>E31*D31</f>
        <v>219782.25</v>
      </c>
      <c r="G31" s="29">
        <f t="shared" si="0"/>
        <v>263738.7</v>
      </c>
      <c r="H31" s="29">
        <v>0</v>
      </c>
      <c r="I31" s="29">
        <f>H31*D31</f>
        <v>0</v>
      </c>
      <c r="J31" s="29">
        <f t="shared" si="1"/>
        <v>0</v>
      </c>
      <c r="K31" s="29">
        <f t="shared" si="2"/>
        <v>219782.25</v>
      </c>
      <c r="L31" s="29">
        <f t="shared" si="3"/>
        <v>263738.7</v>
      </c>
    </row>
    <row r="32" spans="1:12" ht="27.75" customHeight="1" x14ac:dyDescent="0.25">
      <c r="A32" s="41" t="s">
        <v>59</v>
      </c>
      <c r="B32" s="42" t="s">
        <v>60</v>
      </c>
      <c r="C32" s="41" t="s">
        <v>19</v>
      </c>
      <c r="D32" s="43">
        <v>0.15</v>
      </c>
      <c r="E32" s="29">
        <v>1098919</v>
      </c>
      <c r="F32" s="29">
        <f>E32*D32</f>
        <v>164837.85</v>
      </c>
      <c r="G32" s="29">
        <f t="shared" si="0"/>
        <v>197805.42</v>
      </c>
      <c r="H32" s="29">
        <v>0</v>
      </c>
      <c r="I32" s="29">
        <f>H32*D32</f>
        <v>0</v>
      </c>
      <c r="J32" s="29">
        <f t="shared" si="1"/>
        <v>0</v>
      </c>
      <c r="K32" s="29">
        <f t="shared" si="2"/>
        <v>164837.85</v>
      </c>
      <c r="L32" s="29">
        <f t="shared" si="3"/>
        <v>197805.42</v>
      </c>
    </row>
    <row r="33" spans="1:12" ht="27.75" customHeight="1" x14ac:dyDescent="0.25">
      <c r="A33" s="26" t="s">
        <v>61</v>
      </c>
      <c r="B33" s="27" t="s">
        <v>62</v>
      </c>
      <c r="C33" s="26" t="s">
        <v>63</v>
      </c>
      <c r="D33" s="30">
        <v>265.52</v>
      </c>
      <c r="E33" s="29">
        <v>1085</v>
      </c>
      <c r="F33" s="29">
        <f>E33*D33</f>
        <v>288089.19999999995</v>
      </c>
      <c r="G33" s="29">
        <f t="shared" si="0"/>
        <v>345707.03999999992</v>
      </c>
      <c r="H33" s="29">
        <v>0</v>
      </c>
      <c r="I33" s="29">
        <f>H33*D33</f>
        <v>0</v>
      </c>
      <c r="J33" s="29">
        <f t="shared" si="1"/>
        <v>0</v>
      </c>
      <c r="K33" s="29">
        <f t="shared" si="2"/>
        <v>288089.19999999995</v>
      </c>
      <c r="L33" s="29">
        <f t="shared" si="3"/>
        <v>345707.03999999992</v>
      </c>
    </row>
    <row r="34" spans="1:12" ht="41.25" customHeight="1" x14ac:dyDescent="0.25">
      <c r="A34" s="26" t="s">
        <v>64</v>
      </c>
      <c r="B34" s="27" t="s">
        <v>65</v>
      </c>
      <c r="C34" s="26" t="s">
        <v>63</v>
      </c>
      <c r="D34" s="30">
        <v>27.639167999999994</v>
      </c>
      <c r="E34" s="29">
        <v>1767</v>
      </c>
      <c r="F34" s="29">
        <f>E34*D34</f>
        <v>48838.409855999991</v>
      </c>
      <c r="G34" s="29">
        <f t="shared" si="0"/>
        <v>58606.091827199991</v>
      </c>
      <c r="H34" s="29">
        <v>0</v>
      </c>
      <c r="I34" s="29">
        <f>H34*D34</f>
        <v>0</v>
      </c>
      <c r="J34" s="29">
        <f t="shared" si="1"/>
        <v>0</v>
      </c>
      <c r="K34" s="29">
        <f t="shared" si="2"/>
        <v>48838.409855999991</v>
      </c>
      <c r="L34" s="29">
        <f t="shared" si="3"/>
        <v>58606.091827199991</v>
      </c>
    </row>
    <row r="35" spans="1:12" ht="27.75" customHeight="1" x14ac:dyDescent="0.25">
      <c r="A35" s="26" t="s">
        <v>66</v>
      </c>
      <c r="B35" s="27" t="s">
        <v>67</v>
      </c>
      <c r="C35" s="26" t="s">
        <v>63</v>
      </c>
      <c r="D35" s="30">
        <v>42.7776</v>
      </c>
      <c r="E35" s="29">
        <v>1767</v>
      </c>
      <c r="F35" s="29">
        <f>E35*D35</f>
        <v>75588.019199999995</v>
      </c>
      <c r="G35" s="29">
        <f t="shared" si="0"/>
        <v>90705.623039999991</v>
      </c>
      <c r="H35" s="29">
        <v>0</v>
      </c>
      <c r="I35" s="29">
        <f>H35*D35</f>
        <v>0</v>
      </c>
      <c r="J35" s="29">
        <f t="shared" si="1"/>
        <v>0</v>
      </c>
      <c r="K35" s="29">
        <f t="shared" si="2"/>
        <v>75588.019199999995</v>
      </c>
      <c r="L35" s="29">
        <f t="shared" si="3"/>
        <v>90705.623039999991</v>
      </c>
    </row>
    <row r="36" spans="1:12" ht="27.75" customHeight="1" x14ac:dyDescent="0.25">
      <c r="A36" s="44">
        <v>4</v>
      </c>
      <c r="B36" s="23" t="s">
        <v>68</v>
      </c>
      <c r="C36" s="24"/>
      <c r="D36" s="56"/>
      <c r="E36" s="25"/>
      <c r="F36" s="25"/>
      <c r="G36" s="25"/>
      <c r="H36" s="25"/>
      <c r="I36" s="25"/>
      <c r="J36" s="25"/>
      <c r="K36" s="25"/>
      <c r="L36" s="25"/>
    </row>
    <row r="37" spans="1:12" ht="27.75" customHeight="1" x14ac:dyDescent="0.25">
      <c r="A37" s="26" t="s">
        <v>69</v>
      </c>
      <c r="B37" s="27" t="s">
        <v>70</v>
      </c>
      <c r="C37" s="26" t="s">
        <v>63</v>
      </c>
      <c r="D37" s="45">
        <v>11.71</v>
      </c>
      <c r="E37" s="29">
        <v>13542.35</v>
      </c>
      <c r="F37" s="29">
        <f>E37*D37</f>
        <v>158580.91850000003</v>
      </c>
      <c r="G37" s="29">
        <f t="shared" si="0"/>
        <v>190297.10220000002</v>
      </c>
      <c r="H37" s="29">
        <v>0</v>
      </c>
      <c r="I37" s="29">
        <f>H37*D37</f>
        <v>0</v>
      </c>
      <c r="J37" s="29">
        <f t="shared" si="1"/>
        <v>0</v>
      </c>
      <c r="K37" s="29">
        <f t="shared" si="2"/>
        <v>158580.91850000003</v>
      </c>
      <c r="L37" s="29">
        <f t="shared" si="3"/>
        <v>190297.10220000002</v>
      </c>
    </row>
    <row r="38" spans="1:12" ht="27.75" customHeight="1" x14ac:dyDescent="0.25">
      <c r="A38" s="26" t="s">
        <v>71</v>
      </c>
      <c r="B38" s="27" t="s">
        <v>72</v>
      </c>
      <c r="C38" s="26" t="s">
        <v>63</v>
      </c>
      <c r="D38" s="45">
        <v>11.71</v>
      </c>
      <c r="E38" s="29">
        <v>1767</v>
      </c>
      <c r="F38" s="29">
        <f>E38*D38</f>
        <v>20691.57</v>
      </c>
      <c r="G38" s="29">
        <f t="shared" si="0"/>
        <v>24829.883999999998</v>
      </c>
      <c r="H38" s="29">
        <v>0</v>
      </c>
      <c r="I38" s="29">
        <f>H38*D38</f>
        <v>0</v>
      </c>
      <c r="J38" s="29">
        <f t="shared" si="1"/>
        <v>0</v>
      </c>
      <c r="K38" s="29">
        <f t="shared" si="2"/>
        <v>20691.57</v>
      </c>
      <c r="L38" s="29">
        <f t="shared" si="3"/>
        <v>24829.883999999998</v>
      </c>
    </row>
    <row r="39" spans="1:12" ht="27.75" customHeight="1" x14ac:dyDescent="0.25">
      <c r="A39" s="26" t="s">
        <v>73</v>
      </c>
      <c r="B39" s="27" t="s">
        <v>74</v>
      </c>
      <c r="C39" s="26" t="s">
        <v>63</v>
      </c>
      <c r="D39" s="45">
        <v>5.04</v>
      </c>
      <c r="E39" s="29">
        <v>1767</v>
      </c>
      <c r="F39" s="29">
        <f>E39*D39</f>
        <v>8905.68</v>
      </c>
      <c r="G39" s="29">
        <f t="shared" si="0"/>
        <v>10686.816000000001</v>
      </c>
      <c r="H39" s="29">
        <v>0</v>
      </c>
      <c r="I39" s="29">
        <f>H39*D39</f>
        <v>0</v>
      </c>
      <c r="J39" s="29">
        <f t="shared" si="1"/>
        <v>0</v>
      </c>
      <c r="K39" s="29">
        <f t="shared" si="2"/>
        <v>8905.68</v>
      </c>
      <c r="L39" s="29">
        <f t="shared" si="3"/>
        <v>10686.816000000001</v>
      </c>
    </row>
    <row r="40" spans="1:12" ht="27.75" customHeight="1" x14ac:dyDescent="0.25">
      <c r="A40" s="44">
        <v>5</v>
      </c>
      <c r="B40" s="23" t="s">
        <v>75</v>
      </c>
      <c r="C40" s="24"/>
      <c r="D40" s="56"/>
      <c r="E40" s="25"/>
      <c r="F40" s="25"/>
      <c r="G40" s="25"/>
      <c r="H40" s="25"/>
      <c r="I40" s="25"/>
      <c r="J40" s="25"/>
      <c r="K40" s="25"/>
      <c r="L40" s="25"/>
    </row>
    <row r="41" spans="1:12" ht="27.75" customHeight="1" x14ac:dyDescent="0.25">
      <c r="A41" s="26" t="s">
        <v>76</v>
      </c>
      <c r="B41" s="27" t="s">
        <v>70</v>
      </c>
      <c r="C41" s="26" t="s">
        <v>63</v>
      </c>
      <c r="D41" s="45">
        <v>9.4700000000000006</v>
      </c>
      <c r="E41" s="29">
        <v>13542.35</v>
      </c>
      <c r="F41" s="29">
        <f>E41*D41</f>
        <v>128246.05450000001</v>
      </c>
      <c r="G41" s="29">
        <f t="shared" si="0"/>
        <v>153895.2654</v>
      </c>
      <c r="H41" s="29">
        <v>0</v>
      </c>
      <c r="I41" s="29">
        <f>H41*D41</f>
        <v>0</v>
      </c>
      <c r="J41" s="29">
        <f t="shared" si="1"/>
        <v>0</v>
      </c>
      <c r="K41" s="29">
        <f t="shared" si="2"/>
        <v>128246.05450000001</v>
      </c>
      <c r="L41" s="29">
        <f t="shared" si="3"/>
        <v>153895.2654</v>
      </c>
    </row>
    <row r="42" spans="1:12" ht="27.75" customHeight="1" x14ac:dyDescent="0.25">
      <c r="A42" s="26" t="s">
        <v>77</v>
      </c>
      <c r="B42" s="27" t="s">
        <v>78</v>
      </c>
      <c r="C42" s="26" t="s">
        <v>16</v>
      </c>
      <c r="D42" s="45">
        <v>34.03</v>
      </c>
      <c r="E42" s="29">
        <v>2526.5</v>
      </c>
      <c r="F42" s="29">
        <f>E42*D42</f>
        <v>85976.794999999998</v>
      </c>
      <c r="G42" s="29">
        <f t="shared" si="0"/>
        <v>103172.15399999999</v>
      </c>
      <c r="H42" s="29">
        <v>0</v>
      </c>
      <c r="I42" s="29">
        <f>H42*D42</f>
        <v>0</v>
      </c>
      <c r="J42" s="29">
        <f t="shared" si="1"/>
        <v>0</v>
      </c>
      <c r="K42" s="29">
        <f t="shared" si="2"/>
        <v>85976.794999999998</v>
      </c>
      <c r="L42" s="29">
        <f t="shared" si="3"/>
        <v>103172.15399999999</v>
      </c>
    </row>
    <row r="43" spans="1:12" ht="27.75" customHeight="1" x14ac:dyDescent="0.25">
      <c r="A43" s="26" t="s">
        <v>79</v>
      </c>
      <c r="B43" s="37" t="s">
        <v>23</v>
      </c>
      <c r="C43" s="26" t="s">
        <v>24</v>
      </c>
      <c r="D43" s="57">
        <v>155.38999999999999</v>
      </c>
      <c r="E43" s="29">
        <v>157.32500000000002</v>
      </c>
      <c r="F43" s="29">
        <f>E43*D43</f>
        <v>24446.731749999999</v>
      </c>
      <c r="G43" s="29">
        <f t="shared" si="0"/>
        <v>29336.078099999999</v>
      </c>
      <c r="H43" s="29">
        <v>0</v>
      </c>
      <c r="I43" s="29">
        <f>H43*D43</f>
        <v>0</v>
      </c>
      <c r="J43" s="29">
        <f t="shared" si="1"/>
        <v>0</v>
      </c>
      <c r="K43" s="29">
        <f t="shared" si="2"/>
        <v>24446.731749999999</v>
      </c>
      <c r="L43" s="29">
        <f t="shared" si="3"/>
        <v>29336.078099999999</v>
      </c>
    </row>
    <row r="44" spans="1:12" ht="27.75" customHeight="1" x14ac:dyDescent="0.25">
      <c r="A44" s="26" t="s">
        <v>80</v>
      </c>
      <c r="B44" s="27" t="s">
        <v>26</v>
      </c>
      <c r="C44" s="26" t="s">
        <v>16</v>
      </c>
      <c r="D44" s="45">
        <v>15.54</v>
      </c>
      <c r="E44" s="29">
        <v>3989.2969999999996</v>
      </c>
      <c r="F44" s="29">
        <f>E44*D44</f>
        <v>61993.675379999993</v>
      </c>
      <c r="G44" s="29">
        <f t="shared" si="0"/>
        <v>74392.410455999983</v>
      </c>
      <c r="H44" s="29">
        <v>0</v>
      </c>
      <c r="I44" s="29">
        <f>H44*D44</f>
        <v>0</v>
      </c>
      <c r="J44" s="29">
        <f t="shared" si="1"/>
        <v>0</v>
      </c>
      <c r="K44" s="29">
        <f t="shared" si="2"/>
        <v>61993.675379999993</v>
      </c>
      <c r="L44" s="29">
        <f t="shared" si="3"/>
        <v>74392.410455999983</v>
      </c>
    </row>
    <row r="45" spans="1:12" ht="27.75" customHeight="1" x14ac:dyDescent="0.25">
      <c r="A45" s="38" t="s">
        <v>81</v>
      </c>
      <c r="B45" s="39" t="s">
        <v>82</v>
      </c>
      <c r="C45" s="38" t="s">
        <v>16</v>
      </c>
      <c r="D45" s="58">
        <f>D44*1.26</f>
        <v>19.580399999999997</v>
      </c>
      <c r="E45" s="34">
        <v>0</v>
      </c>
      <c r="F45" s="34">
        <f>E45*D45</f>
        <v>0</v>
      </c>
      <c r="G45" s="34">
        <f t="shared" si="0"/>
        <v>0</v>
      </c>
      <c r="H45" s="34">
        <v>6240</v>
      </c>
      <c r="I45" s="34">
        <f>H45*D45</f>
        <v>122181.69599999998</v>
      </c>
      <c r="J45" s="34">
        <f t="shared" si="1"/>
        <v>146618.03519999998</v>
      </c>
      <c r="K45" s="34">
        <f t="shared" si="2"/>
        <v>122181.69599999998</v>
      </c>
      <c r="L45" s="34">
        <f t="shared" si="3"/>
        <v>146618.03519999998</v>
      </c>
    </row>
    <row r="46" spans="1:12" ht="27.75" customHeight="1" x14ac:dyDescent="0.25">
      <c r="A46" s="26" t="s">
        <v>83</v>
      </c>
      <c r="B46" s="27" t="s">
        <v>84</v>
      </c>
      <c r="C46" s="26" t="s">
        <v>31</v>
      </c>
      <c r="D46" s="45">
        <v>47</v>
      </c>
      <c r="E46" s="29">
        <v>4577.0879999999997</v>
      </c>
      <c r="F46" s="29">
        <f>E46*D46</f>
        <v>215123.136</v>
      </c>
      <c r="G46" s="29">
        <f t="shared" si="0"/>
        <v>258147.76319999999</v>
      </c>
      <c r="H46" s="29">
        <v>0</v>
      </c>
      <c r="I46" s="29">
        <f>H46*D46</f>
        <v>0</v>
      </c>
      <c r="J46" s="29">
        <f t="shared" si="1"/>
        <v>0</v>
      </c>
      <c r="K46" s="29">
        <f t="shared" si="2"/>
        <v>215123.136</v>
      </c>
      <c r="L46" s="29">
        <f t="shared" si="3"/>
        <v>258147.76319999999</v>
      </c>
    </row>
    <row r="47" spans="1:12" ht="27.75" customHeight="1" x14ac:dyDescent="0.25">
      <c r="A47" s="38" t="s">
        <v>85</v>
      </c>
      <c r="B47" s="39" t="s">
        <v>86</v>
      </c>
      <c r="C47" s="38" t="s">
        <v>87</v>
      </c>
      <c r="D47" s="58">
        <v>1</v>
      </c>
      <c r="E47" s="34">
        <v>0</v>
      </c>
      <c r="F47" s="34">
        <f>E47*D47</f>
        <v>0</v>
      </c>
      <c r="G47" s="34">
        <f t="shared" si="0"/>
        <v>0</v>
      </c>
      <c r="H47" s="34">
        <v>1625000</v>
      </c>
      <c r="I47" s="34">
        <f>H47*D47</f>
        <v>1625000</v>
      </c>
      <c r="J47" s="34">
        <f t="shared" si="1"/>
        <v>1950000</v>
      </c>
      <c r="K47" s="34">
        <f t="shared" si="2"/>
        <v>1625000</v>
      </c>
      <c r="L47" s="34">
        <f t="shared" si="3"/>
        <v>1950000</v>
      </c>
    </row>
    <row r="48" spans="1:12" ht="27.75" customHeight="1" x14ac:dyDescent="0.25">
      <c r="A48" s="46" t="s">
        <v>88</v>
      </c>
      <c r="B48" s="47" t="s">
        <v>89</v>
      </c>
      <c r="C48" s="46" t="s">
        <v>63</v>
      </c>
      <c r="D48" s="59">
        <v>9.4700000000000006</v>
      </c>
      <c r="E48" s="29">
        <v>16927.9375</v>
      </c>
      <c r="F48" s="29">
        <f>E48*D48</f>
        <v>160307.56812500002</v>
      </c>
      <c r="G48" s="29">
        <f t="shared" si="0"/>
        <v>192369.08175000001</v>
      </c>
      <c r="H48" s="29">
        <v>0</v>
      </c>
      <c r="I48" s="29">
        <f>H48*D48</f>
        <v>0</v>
      </c>
      <c r="J48" s="29">
        <f t="shared" si="1"/>
        <v>0</v>
      </c>
      <c r="K48" s="29">
        <f t="shared" si="2"/>
        <v>160307.56812500002</v>
      </c>
      <c r="L48" s="29">
        <f t="shared" si="3"/>
        <v>192369.08175000001</v>
      </c>
    </row>
    <row r="49" spans="1:12" ht="27.75" customHeight="1" x14ac:dyDescent="0.25">
      <c r="A49" s="38" t="s">
        <v>90</v>
      </c>
      <c r="B49" s="32" t="s">
        <v>91</v>
      </c>
      <c r="C49" s="38" t="s">
        <v>87</v>
      </c>
      <c r="D49" s="60">
        <v>1</v>
      </c>
      <c r="E49" s="34">
        <v>0</v>
      </c>
      <c r="F49" s="34">
        <f>E49*D49</f>
        <v>0</v>
      </c>
      <c r="G49" s="34">
        <f t="shared" si="0"/>
        <v>0</v>
      </c>
      <c r="H49" s="34">
        <v>3549000</v>
      </c>
      <c r="I49" s="34">
        <f>H49*D49</f>
        <v>3549000</v>
      </c>
      <c r="J49" s="34">
        <f t="shared" si="1"/>
        <v>4258800</v>
      </c>
      <c r="K49" s="34">
        <f t="shared" si="2"/>
        <v>3549000</v>
      </c>
      <c r="L49" s="34">
        <f t="shared" si="3"/>
        <v>4258800</v>
      </c>
    </row>
    <row r="50" spans="1:12" ht="27.75" customHeight="1" x14ac:dyDescent="0.25">
      <c r="A50" s="26" t="s">
        <v>92</v>
      </c>
      <c r="B50" s="48" t="s">
        <v>93</v>
      </c>
      <c r="C50" s="26" t="s">
        <v>31</v>
      </c>
      <c r="D50" s="45">
        <v>2</v>
      </c>
      <c r="E50" s="29">
        <v>3890.5248000000001</v>
      </c>
      <c r="F50" s="29">
        <f>E50*D50</f>
        <v>7781.0496000000003</v>
      </c>
      <c r="G50" s="29">
        <f t="shared" si="0"/>
        <v>9337.2595199999996</v>
      </c>
      <c r="H50" s="29">
        <v>0</v>
      </c>
      <c r="I50" s="29">
        <f>H50*D50</f>
        <v>0</v>
      </c>
      <c r="J50" s="29">
        <f t="shared" si="1"/>
        <v>0</v>
      </c>
      <c r="K50" s="29">
        <f t="shared" si="2"/>
        <v>7781.0496000000003</v>
      </c>
      <c r="L50" s="29">
        <f t="shared" si="3"/>
        <v>9337.2595199999996</v>
      </c>
    </row>
    <row r="51" spans="1:12" ht="27.75" customHeight="1" x14ac:dyDescent="0.25">
      <c r="A51" s="38" t="s">
        <v>94</v>
      </c>
      <c r="B51" s="49" t="s">
        <v>95</v>
      </c>
      <c r="C51" s="38" t="s">
        <v>31</v>
      </c>
      <c r="D51" s="61">
        <v>2</v>
      </c>
      <c r="E51" s="50">
        <v>0</v>
      </c>
      <c r="F51" s="50">
        <f>E51*D51</f>
        <v>0</v>
      </c>
      <c r="G51" s="50">
        <f t="shared" si="0"/>
        <v>0</v>
      </c>
      <c r="H51" s="50">
        <v>42081</v>
      </c>
      <c r="I51" s="50">
        <f>H51*D51</f>
        <v>84162</v>
      </c>
      <c r="J51" s="50">
        <f t="shared" si="1"/>
        <v>100994.4</v>
      </c>
      <c r="K51" s="50">
        <f t="shared" si="2"/>
        <v>84162</v>
      </c>
      <c r="L51" s="50">
        <f t="shared" si="3"/>
        <v>100994.4</v>
      </c>
    </row>
    <row r="52" spans="1:12" ht="27.75" customHeight="1" x14ac:dyDescent="0.25">
      <c r="A52" s="26" t="s">
        <v>96</v>
      </c>
      <c r="B52" s="37" t="s">
        <v>97</v>
      </c>
      <c r="C52" s="26" t="s">
        <v>31</v>
      </c>
      <c r="D52" s="57">
        <v>1</v>
      </c>
      <c r="E52" s="29">
        <v>19344</v>
      </c>
      <c r="F52" s="29">
        <f>E52*D52</f>
        <v>19344</v>
      </c>
      <c r="G52" s="29">
        <f t="shared" si="0"/>
        <v>23212.799999999999</v>
      </c>
      <c r="H52" s="29">
        <v>0</v>
      </c>
      <c r="I52" s="29">
        <f>H52*D52</f>
        <v>0</v>
      </c>
      <c r="J52" s="29">
        <f t="shared" si="1"/>
        <v>0</v>
      </c>
      <c r="K52" s="29">
        <f t="shared" si="2"/>
        <v>19344</v>
      </c>
      <c r="L52" s="29">
        <f t="shared" si="3"/>
        <v>23212.799999999999</v>
      </c>
    </row>
    <row r="53" spans="1:12" ht="27.75" customHeight="1" x14ac:dyDescent="0.25">
      <c r="A53" s="38" t="s">
        <v>98</v>
      </c>
      <c r="B53" s="32" t="s">
        <v>99</v>
      </c>
      <c r="C53" s="38" t="s">
        <v>31</v>
      </c>
      <c r="D53" s="60">
        <v>1</v>
      </c>
      <c r="E53" s="34">
        <v>0</v>
      </c>
      <c r="F53" s="34">
        <f>E53*D53</f>
        <v>0</v>
      </c>
      <c r="G53" s="34">
        <f t="shared" si="0"/>
        <v>0</v>
      </c>
      <c r="H53" s="34">
        <v>145600</v>
      </c>
      <c r="I53" s="34">
        <f>H53*D53</f>
        <v>145600</v>
      </c>
      <c r="J53" s="34">
        <f t="shared" si="1"/>
        <v>174720</v>
      </c>
      <c r="K53" s="34">
        <f t="shared" si="2"/>
        <v>145600</v>
      </c>
      <c r="L53" s="34">
        <f t="shared" si="3"/>
        <v>174720</v>
      </c>
    </row>
    <row r="54" spans="1:12" ht="27.75" customHeight="1" x14ac:dyDescent="0.25">
      <c r="A54" s="38" t="s">
        <v>100</v>
      </c>
      <c r="B54" s="32" t="s">
        <v>101</v>
      </c>
      <c r="C54" s="38" t="s">
        <v>46</v>
      </c>
      <c r="D54" s="60">
        <v>1</v>
      </c>
      <c r="E54" s="34">
        <v>0</v>
      </c>
      <c r="F54" s="34">
        <f>E54*D54</f>
        <v>0</v>
      </c>
      <c r="G54" s="34">
        <f t="shared" si="0"/>
        <v>0</v>
      </c>
      <c r="H54" s="34">
        <v>4810</v>
      </c>
      <c r="I54" s="34">
        <f>H54*D54</f>
        <v>4810</v>
      </c>
      <c r="J54" s="34">
        <f t="shared" si="1"/>
        <v>5772</v>
      </c>
      <c r="K54" s="34">
        <f t="shared" si="2"/>
        <v>4810</v>
      </c>
      <c r="L54" s="34">
        <f t="shared" si="3"/>
        <v>5772</v>
      </c>
    </row>
    <row r="55" spans="1:12" ht="27.75" customHeight="1" x14ac:dyDescent="0.25">
      <c r="A55" s="38" t="s">
        <v>102</v>
      </c>
      <c r="B55" s="32" t="s">
        <v>103</v>
      </c>
      <c r="C55" s="38" t="s">
        <v>31</v>
      </c>
      <c r="D55" s="60">
        <v>1</v>
      </c>
      <c r="E55" s="34">
        <v>0</v>
      </c>
      <c r="F55" s="34">
        <f>E55*D55</f>
        <v>0</v>
      </c>
      <c r="G55" s="34">
        <f t="shared" si="0"/>
        <v>0</v>
      </c>
      <c r="H55" s="34">
        <v>4810</v>
      </c>
      <c r="I55" s="34">
        <f>H55*D55</f>
        <v>4810</v>
      </c>
      <c r="J55" s="34">
        <f t="shared" si="1"/>
        <v>5772</v>
      </c>
      <c r="K55" s="34">
        <f t="shared" si="2"/>
        <v>4810</v>
      </c>
      <c r="L55" s="34">
        <f t="shared" si="3"/>
        <v>5772</v>
      </c>
    </row>
    <row r="56" spans="1:12" ht="27.75" customHeight="1" x14ac:dyDescent="0.25">
      <c r="A56" s="38" t="s">
        <v>104</v>
      </c>
      <c r="B56" s="32" t="s">
        <v>105</v>
      </c>
      <c r="C56" s="38" t="s">
        <v>106</v>
      </c>
      <c r="D56" s="60">
        <v>4</v>
      </c>
      <c r="E56" s="34">
        <v>0</v>
      </c>
      <c r="F56" s="34">
        <f>E56*D56</f>
        <v>0</v>
      </c>
      <c r="G56" s="34">
        <f t="shared" si="0"/>
        <v>0</v>
      </c>
      <c r="H56" s="34">
        <v>306.34500000000003</v>
      </c>
      <c r="I56" s="34">
        <f>H56*D56</f>
        <v>1225.3800000000001</v>
      </c>
      <c r="J56" s="34">
        <f t="shared" si="1"/>
        <v>1470.4560000000001</v>
      </c>
      <c r="K56" s="34">
        <f t="shared" si="2"/>
        <v>1225.3800000000001</v>
      </c>
      <c r="L56" s="34">
        <f t="shared" si="3"/>
        <v>1470.4560000000001</v>
      </c>
    </row>
    <row r="57" spans="1:12" ht="27.75" customHeight="1" x14ac:dyDescent="0.25">
      <c r="A57" s="38" t="s">
        <v>107</v>
      </c>
      <c r="B57" s="32" t="s">
        <v>108</v>
      </c>
      <c r="C57" s="38" t="s">
        <v>109</v>
      </c>
      <c r="D57" s="60">
        <v>0.76</v>
      </c>
      <c r="E57" s="34">
        <v>0</v>
      </c>
      <c r="F57" s="34">
        <f>E57*D57</f>
        <v>0</v>
      </c>
      <c r="G57" s="34">
        <f t="shared" si="0"/>
        <v>0</v>
      </c>
      <c r="H57" s="34">
        <v>477.65250000000003</v>
      </c>
      <c r="I57" s="34">
        <f>H57*D57</f>
        <v>363.01590000000004</v>
      </c>
      <c r="J57" s="34">
        <f t="shared" si="1"/>
        <v>435.61908000000005</v>
      </c>
      <c r="K57" s="34">
        <f t="shared" si="2"/>
        <v>363.01590000000004</v>
      </c>
      <c r="L57" s="34">
        <f t="shared" si="3"/>
        <v>435.61908000000005</v>
      </c>
    </row>
    <row r="58" spans="1:12" ht="27.75" customHeight="1" x14ac:dyDescent="0.25">
      <c r="A58" s="38" t="s">
        <v>110</v>
      </c>
      <c r="B58" s="32" t="s">
        <v>111</v>
      </c>
      <c r="C58" s="38" t="s">
        <v>109</v>
      </c>
      <c r="D58" s="60">
        <v>0.76</v>
      </c>
      <c r="E58" s="34">
        <v>0</v>
      </c>
      <c r="F58" s="34">
        <f>E58*D58</f>
        <v>0</v>
      </c>
      <c r="G58" s="34">
        <f t="shared" si="0"/>
        <v>0</v>
      </c>
      <c r="H58" s="34">
        <v>436.63749999999999</v>
      </c>
      <c r="I58" s="34">
        <f>H58*D58</f>
        <v>331.84449999999998</v>
      </c>
      <c r="J58" s="34">
        <f t="shared" si="1"/>
        <v>398.21339999999998</v>
      </c>
      <c r="K58" s="34">
        <f t="shared" si="2"/>
        <v>331.84449999999998</v>
      </c>
      <c r="L58" s="34">
        <f t="shared" si="3"/>
        <v>398.21339999999998</v>
      </c>
    </row>
    <row r="59" spans="1:12" ht="27.75" customHeight="1" x14ac:dyDescent="0.25">
      <c r="A59" s="26" t="s">
        <v>112</v>
      </c>
      <c r="B59" s="37" t="s">
        <v>42</v>
      </c>
      <c r="C59" s="26" t="s">
        <v>43</v>
      </c>
      <c r="D59" s="57">
        <v>6</v>
      </c>
      <c r="E59" s="29">
        <v>2052.2000000000003</v>
      </c>
      <c r="F59" s="29">
        <f>E59*D59</f>
        <v>12313.2</v>
      </c>
      <c r="G59" s="29">
        <f t="shared" si="0"/>
        <v>14775.84</v>
      </c>
      <c r="H59" s="29">
        <v>0</v>
      </c>
      <c r="I59" s="29">
        <f>H59*D59</f>
        <v>0</v>
      </c>
      <c r="J59" s="29">
        <f t="shared" si="1"/>
        <v>0</v>
      </c>
      <c r="K59" s="29">
        <f t="shared" si="2"/>
        <v>12313.2</v>
      </c>
      <c r="L59" s="29">
        <f t="shared" si="3"/>
        <v>14775.84</v>
      </c>
    </row>
    <row r="60" spans="1:12" ht="27.75" customHeight="1" x14ac:dyDescent="0.25">
      <c r="A60" s="38" t="s">
        <v>113</v>
      </c>
      <c r="B60" s="39" t="s">
        <v>45</v>
      </c>
      <c r="C60" s="38" t="s">
        <v>46</v>
      </c>
      <c r="D60" s="58">
        <v>12</v>
      </c>
      <c r="E60" s="34">
        <v>0</v>
      </c>
      <c r="F60" s="34">
        <f>E60*D60</f>
        <v>0</v>
      </c>
      <c r="G60" s="34">
        <f t="shared" si="0"/>
        <v>0</v>
      </c>
      <c r="H60" s="34">
        <v>10465</v>
      </c>
      <c r="I60" s="34">
        <f>H60*D60</f>
        <v>125580</v>
      </c>
      <c r="J60" s="34">
        <f t="shared" si="1"/>
        <v>150696</v>
      </c>
      <c r="K60" s="34">
        <f t="shared" si="2"/>
        <v>125580</v>
      </c>
      <c r="L60" s="34">
        <f t="shared" si="3"/>
        <v>150696</v>
      </c>
    </row>
    <row r="61" spans="1:12" ht="27.75" customHeight="1" x14ac:dyDescent="0.25">
      <c r="A61" s="38" t="s">
        <v>114</v>
      </c>
      <c r="B61" s="39" t="s">
        <v>50</v>
      </c>
      <c r="C61" s="38" t="s">
        <v>31</v>
      </c>
      <c r="D61" s="58">
        <v>36</v>
      </c>
      <c r="E61" s="34">
        <v>0</v>
      </c>
      <c r="F61" s="34">
        <f>E61*D61</f>
        <v>0</v>
      </c>
      <c r="G61" s="34">
        <f t="shared" si="0"/>
        <v>0</v>
      </c>
      <c r="H61" s="34">
        <v>305.5</v>
      </c>
      <c r="I61" s="34">
        <f>H61*D61</f>
        <v>10998</v>
      </c>
      <c r="J61" s="34">
        <f t="shared" si="1"/>
        <v>13197.6</v>
      </c>
      <c r="K61" s="34">
        <f t="shared" si="2"/>
        <v>10998</v>
      </c>
      <c r="L61" s="34">
        <f t="shared" si="3"/>
        <v>13197.6</v>
      </c>
    </row>
    <row r="62" spans="1:12" ht="27.75" customHeight="1" x14ac:dyDescent="0.25">
      <c r="A62" s="26" t="s">
        <v>115</v>
      </c>
      <c r="B62" s="27" t="s">
        <v>116</v>
      </c>
      <c r="C62" s="26" t="s">
        <v>16</v>
      </c>
      <c r="D62" s="45">
        <v>12.12</v>
      </c>
      <c r="E62" s="29">
        <v>3745.5750000000003</v>
      </c>
      <c r="F62" s="29">
        <f>E62*D62</f>
        <v>45396.368999999999</v>
      </c>
      <c r="G62" s="29">
        <f t="shared" si="0"/>
        <v>54475.642799999994</v>
      </c>
      <c r="H62" s="29">
        <v>0</v>
      </c>
      <c r="I62" s="29">
        <f>H62*D62</f>
        <v>0</v>
      </c>
      <c r="J62" s="29">
        <f t="shared" si="1"/>
        <v>0</v>
      </c>
      <c r="K62" s="29">
        <f t="shared" si="2"/>
        <v>45396.368999999999</v>
      </c>
      <c r="L62" s="29">
        <f t="shared" si="3"/>
        <v>54475.642799999994</v>
      </c>
    </row>
    <row r="63" spans="1:12" ht="27.75" customHeight="1" x14ac:dyDescent="0.25">
      <c r="A63" s="38" t="s">
        <v>117</v>
      </c>
      <c r="B63" s="32" t="s">
        <v>28</v>
      </c>
      <c r="C63" s="38" t="s">
        <v>16</v>
      </c>
      <c r="D63" s="60">
        <f>D62*1.26</f>
        <v>15.271199999999999</v>
      </c>
      <c r="E63" s="34">
        <v>0</v>
      </c>
      <c r="F63" s="34">
        <f>E63*D63</f>
        <v>0</v>
      </c>
      <c r="G63" s="34">
        <f t="shared" si="0"/>
        <v>0</v>
      </c>
      <c r="H63" s="34">
        <v>6240</v>
      </c>
      <c r="I63" s="34">
        <f>H63*D63</f>
        <v>95292.287999999986</v>
      </c>
      <c r="J63" s="34">
        <f t="shared" si="1"/>
        <v>114350.74559999998</v>
      </c>
      <c r="K63" s="34">
        <f t="shared" si="2"/>
        <v>95292.287999999986</v>
      </c>
      <c r="L63" s="34">
        <f t="shared" si="3"/>
        <v>114350.74559999998</v>
      </c>
    </row>
    <row r="64" spans="1:12" ht="27.75" customHeight="1" x14ac:dyDescent="0.25">
      <c r="A64" s="26" t="s">
        <v>118</v>
      </c>
      <c r="B64" s="27" t="s">
        <v>119</v>
      </c>
      <c r="C64" s="26" t="s">
        <v>16</v>
      </c>
      <c r="D64" s="45">
        <v>1.21</v>
      </c>
      <c r="E64" s="29">
        <v>3258.6502500000001</v>
      </c>
      <c r="F64" s="29">
        <f>E64*D64</f>
        <v>3942.9668025000001</v>
      </c>
      <c r="G64" s="29">
        <f t="shared" si="0"/>
        <v>4731.5601630000001</v>
      </c>
      <c r="H64" s="29">
        <v>0</v>
      </c>
      <c r="I64" s="29">
        <f>H64*D64</f>
        <v>0</v>
      </c>
      <c r="J64" s="29">
        <f t="shared" si="1"/>
        <v>0</v>
      </c>
      <c r="K64" s="29">
        <f t="shared" si="2"/>
        <v>3942.9668025000001</v>
      </c>
      <c r="L64" s="29">
        <f t="shared" si="3"/>
        <v>4731.5601630000001</v>
      </c>
    </row>
    <row r="65" spans="1:12" ht="27.75" customHeight="1" x14ac:dyDescent="0.25">
      <c r="A65" s="38" t="s">
        <v>120</v>
      </c>
      <c r="B65" s="39" t="s">
        <v>28</v>
      </c>
      <c r="C65" s="38" t="s">
        <v>16</v>
      </c>
      <c r="D65" s="58">
        <f>D64*1.26</f>
        <v>1.5246</v>
      </c>
      <c r="E65" s="34">
        <v>0</v>
      </c>
      <c r="F65" s="34">
        <f>E65*D65</f>
        <v>0</v>
      </c>
      <c r="G65" s="34">
        <f t="shared" si="0"/>
        <v>0</v>
      </c>
      <c r="H65" s="34">
        <v>6240</v>
      </c>
      <c r="I65" s="34">
        <f>H65*D65</f>
        <v>9513.503999999999</v>
      </c>
      <c r="J65" s="34">
        <f t="shared" si="1"/>
        <v>11416.204799999998</v>
      </c>
      <c r="K65" s="34">
        <f t="shared" si="2"/>
        <v>9513.503999999999</v>
      </c>
      <c r="L65" s="34">
        <f t="shared" si="3"/>
        <v>11416.204799999998</v>
      </c>
    </row>
    <row r="66" spans="1:12" ht="27.75" customHeight="1" x14ac:dyDescent="0.25">
      <c r="A66" s="26" t="s">
        <v>121</v>
      </c>
      <c r="B66" s="27" t="s">
        <v>122</v>
      </c>
      <c r="C66" s="26" t="s">
        <v>36</v>
      </c>
      <c r="D66" s="45">
        <v>22.42</v>
      </c>
      <c r="E66" s="29">
        <v>1831.51875</v>
      </c>
      <c r="F66" s="29">
        <f>E66*D66</f>
        <v>41062.650375000005</v>
      </c>
      <c r="G66" s="29">
        <f t="shared" si="0"/>
        <v>49275.180450000007</v>
      </c>
      <c r="H66" s="29">
        <v>0</v>
      </c>
      <c r="I66" s="29">
        <f>H66*D66</f>
        <v>0</v>
      </c>
      <c r="J66" s="29">
        <f t="shared" si="1"/>
        <v>0</v>
      </c>
      <c r="K66" s="29">
        <f t="shared" si="2"/>
        <v>41062.650375000005</v>
      </c>
      <c r="L66" s="29">
        <f t="shared" si="3"/>
        <v>49275.180450000007</v>
      </c>
    </row>
    <row r="67" spans="1:12" ht="27.75" customHeight="1" x14ac:dyDescent="0.25">
      <c r="A67" s="26" t="s">
        <v>123</v>
      </c>
      <c r="B67" s="27" t="s">
        <v>124</v>
      </c>
      <c r="C67" s="26" t="s">
        <v>63</v>
      </c>
      <c r="D67" s="45">
        <f>34.03*1.75</f>
        <v>59.552500000000002</v>
      </c>
      <c r="E67" s="29">
        <v>1085</v>
      </c>
      <c r="F67" s="29">
        <f>E67*D67</f>
        <v>64614.462500000001</v>
      </c>
      <c r="G67" s="29">
        <f t="shared" si="0"/>
        <v>77537.354999999996</v>
      </c>
      <c r="H67" s="29">
        <v>0</v>
      </c>
      <c r="I67" s="29">
        <f>H67*D67</f>
        <v>0</v>
      </c>
      <c r="J67" s="29">
        <f t="shared" si="1"/>
        <v>0</v>
      </c>
      <c r="K67" s="29">
        <f t="shared" si="2"/>
        <v>64614.462500000001</v>
      </c>
      <c r="L67" s="29">
        <f t="shared" si="3"/>
        <v>77537.354999999996</v>
      </c>
    </row>
    <row r="68" spans="1:12" ht="45" customHeight="1" x14ac:dyDescent="0.25">
      <c r="A68" s="26" t="s">
        <v>125</v>
      </c>
      <c r="B68" s="27" t="s">
        <v>72</v>
      </c>
      <c r="C68" s="26" t="s">
        <v>63</v>
      </c>
      <c r="D68" s="45">
        <f>9.47+0.15+0.0414*6</f>
        <v>9.8684000000000012</v>
      </c>
      <c r="E68" s="29">
        <v>1767</v>
      </c>
      <c r="F68" s="29">
        <f>E68*D68</f>
        <v>17437.462800000001</v>
      </c>
      <c r="G68" s="29">
        <f t="shared" si="0"/>
        <v>20924.95536</v>
      </c>
      <c r="H68" s="29">
        <v>0</v>
      </c>
      <c r="I68" s="29">
        <f>H68*D68</f>
        <v>0</v>
      </c>
      <c r="J68" s="29">
        <f t="shared" si="1"/>
        <v>0</v>
      </c>
      <c r="K68" s="29">
        <f t="shared" si="2"/>
        <v>17437.462800000001</v>
      </c>
      <c r="L68" s="29">
        <f t="shared" si="3"/>
        <v>20924.95536</v>
      </c>
    </row>
    <row r="69" spans="1:12" ht="27.75" customHeight="1" x14ac:dyDescent="0.25">
      <c r="A69" s="26" t="s">
        <v>126</v>
      </c>
      <c r="B69" s="27" t="s">
        <v>74</v>
      </c>
      <c r="C69" s="26" t="s">
        <v>63</v>
      </c>
      <c r="D69" s="45">
        <f>63*0.08</f>
        <v>5.04</v>
      </c>
      <c r="E69" s="29">
        <v>1767</v>
      </c>
      <c r="F69" s="29">
        <f>E69*D69</f>
        <v>8905.68</v>
      </c>
      <c r="G69" s="29">
        <f t="shared" si="0"/>
        <v>10686.816000000001</v>
      </c>
      <c r="H69" s="29">
        <v>0</v>
      </c>
      <c r="I69" s="29">
        <f>H69*D69</f>
        <v>0</v>
      </c>
      <c r="J69" s="29">
        <f t="shared" si="1"/>
        <v>0</v>
      </c>
      <c r="K69" s="29">
        <f t="shared" si="2"/>
        <v>8905.68</v>
      </c>
      <c r="L69" s="29">
        <f t="shared" si="3"/>
        <v>10686.816000000001</v>
      </c>
    </row>
    <row r="70" spans="1:12" ht="27.75" customHeight="1" x14ac:dyDescent="0.25">
      <c r="A70" s="44">
        <v>8</v>
      </c>
      <c r="B70" s="23" t="s">
        <v>127</v>
      </c>
      <c r="C70" s="24"/>
      <c r="D70" s="56"/>
      <c r="E70" s="25"/>
      <c r="F70" s="25"/>
      <c r="G70" s="25"/>
      <c r="H70" s="25"/>
      <c r="I70" s="25"/>
      <c r="J70" s="25"/>
      <c r="K70" s="25"/>
      <c r="L70" s="25"/>
    </row>
    <row r="71" spans="1:12" ht="27.75" customHeight="1" x14ac:dyDescent="0.25">
      <c r="A71" s="26" t="s">
        <v>128</v>
      </c>
      <c r="B71" s="27" t="s">
        <v>70</v>
      </c>
      <c r="C71" s="26" t="s">
        <v>63</v>
      </c>
      <c r="D71" s="45">
        <v>9.4700000000000006</v>
      </c>
      <c r="E71" s="29">
        <v>13542.35</v>
      </c>
      <c r="F71" s="29">
        <f>E71*D71</f>
        <v>128246.05450000001</v>
      </c>
      <c r="G71" s="29">
        <f t="shared" ref="G71:G134" si="4">F71*1.2</f>
        <v>153895.2654</v>
      </c>
      <c r="H71" s="29">
        <v>0</v>
      </c>
      <c r="I71" s="29">
        <f>H71*D71</f>
        <v>0</v>
      </c>
      <c r="J71" s="29">
        <f t="shared" ref="J71:J134" si="5">I71*1.2</f>
        <v>0</v>
      </c>
      <c r="K71" s="29">
        <f t="shared" ref="K71:K134" si="6">F71+I71</f>
        <v>128246.05450000001</v>
      </c>
      <c r="L71" s="29">
        <f t="shared" ref="L71:L134" si="7">K71*1.2</f>
        <v>153895.2654</v>
      </c>
    </row>
    <row r="72" spans="1:12" ht="27.75" customHeight="1" x14ac:dyDescent="0.25">
      <c r="A72" s="26" t="s">
        <v>129</v>
      </c>
      <c r="B72" s="27" t="s">
        <v>78</v>
      </c>
      <c r="C72" s="26" t="s">
        <v>16</v>
      </c>
      <c r="D72" s="45">
        <v>21.75</v>
      </c>
      <c r="E72" s="29">
        <v>2526.5</v>
      </c>
      <c r="F72" s="29">
        <f>E72*D72</f>
        <v>54951.375</v>
      </c>
      <c r="G72" s="29">
        <f t="shared" si="4"/>
        <v>65941.649999999994</v>
      </c>
      <c r="H72" s="29">
        <v>0</v>
      </c>
      <c r="I72" s="29">
        <f>H72*D72</f>
        <v>0</v>
      </c>
      <c r="J72" s="29">
        <f t="shared" si="5"/>
        <v>0</v>
      </c>
      <c r="K72" s="29">
        <f t="shared" si="6"/>
        <v>54951.375</v>
      </c>
      <c r="L72" s="29">
        <f t="shared" si="7"/>
        <v>65941.649999999994</v>
      </c>
    </row>
    <row r="73" spans="1:12" ht="27.75" customHeight="1" x14ac:dyDescent="0.25">
      <c r="A73" s="26" t="s">
        <v>130</v>
      </c>
      <c r="B73" s="37" t="s">
        <v>23</v>
      </c>
      <c r="C73" s="26" t="s">
        <v>24</v>
      </c>
      <c r="D73" s="57">
        <v>108.17</v>
      </c>
      <c r="E73" s="29">
        <v>157.32500000000002</v>
      </c>
      <c r="F73" s="29">
        <f>E73*D73</f>
        <v>17017.845250000002</v>
      </c>
      <c r="G73" s="29">
        <f t="shared" si="4"/>
        <v>20421.4143</v>
      </c>
      <c r="H73" s="29">
        <v>0</v>
      </c>
      <c r="I73" s="29">
        <f>H73*D73</f>
        <v>0</v>
      </c>
      <c r="J73" s="29">
        <f t="shared" si="5"/>
        <v>0</v>
      </c>
      <c r="K73" s="29">
        <f t="shared" si="6"/>
        <v>17017.845250000002</v>
      </c>
      <c r="L73" s="29">
        <f t="shared" si="7"/>
        <v>20421.4143</v>
      </c>
    </row>
    <row r="74" spans="1:12" ht="27.75" customHeight="1" x14ac:dyDescent="0.25">
      <c r="A74" s="26" t="s">
        <v>131</v>
      </c>
      <c r="B74" s="27" t="s">
        <v>26</v>
      </c>
      <c r="C74" s="26" t="s">
        <v>16</v>
      </c>
      <c r="D74" s="45">
        <v>10.82</v>
      </c>
      <c r="E74" s="29">
        <v>3989.2969999999996</v>
      </c>
      <c r="F74" s="29">
        <f>E74*D74</f>
        <v>43164.193539999993</v>
      </c>
      <c r="G74" s="29">
        <f t="shared" si="4"/>
        <v>51797.032247999989</v>
      </c>
      <c r="H74" s="29">
        <v>0</v>
      </c>
      <c r="I74" s="29">
        <f>H74*D74</f>
        <v>0</v>
      </c>
      <c r="J74" s="29">
        <f t="shared" si="5"/>
        <v>0</v>
      </c>
      <c r="K74" s="29">
        <f t="shared" si="6"/>
        <v>43164.193539999993</v>
      </c>
      <c r="L74" s="29">
        <f t="shared" si="7"/>
        <v>51797.032247999989</v>
      </c>
    </row>
    <row r="75" spans="1:12" ht="27.75" customHeight="1" x14ac:dyDescent="0.25">
      <c r="A75" s="38" t="s">
        <v>132</v>
      </c>
      <c r="B75" s="39" t="s">
        <v>82</v>
      </c>
      <c r="C75" s="38" t="s">
        <v>16</v>
      </c>
      <c r="D75" s="58">
        <f>D74*1.26</f>
        <v>13.6332</v>
      </c>
      <c r="E75" s="34">
        <v>0</v>
      </c>
      <c r="F75" s="34">
        <f>E75*D75</f>
        <v>0</v>
      </c>
      <c r="G75" s="34">
        <f t="shared" si="4"/>
        <v>0</v>
      </c>
      <c r="H75" s="34">
        <v>6240</v>
      </c>
      <c r="I75" s="34">
        <f>H75*D75</f>
        <v>85071.168000000005</v>
      </c>
      <c r="J75" s="34">
        <f t="shared" si="5"/>
        <v>102085.4016</v>
      </c>
      <c r="K75" s="34">
        <f t="shared" si="6"/>
        <v>85071.168000000005</v>
      </c>
      <c r="L75" s="34">
        <f t="shared" si="7"/>
        <v>102085.4016</v>
      </c>
    </row>
    <row r="76" spans="1:12" ht="27.75" customHeight="1" x14ac:dyDescent="0.25">
      <c r="A76" s="26" t="s">
        <v>133</v>
      </c>
      <c r="B76" s="27" t="s">
        <v>84</v>
      </c>
      <c r="C76" s="26" t="s">
        <v>31</v>
      </c>
      <c r="D76" s="45">
        <v>47</v>
      </c>
      <c r="E76" s="29">
        <v>4577.0879999999997</v>
      </c>
      <c r="F76" s="29">
        <f>E76*D76</f>
        <v>215123.136</v>
      </c>
      <c r="G76" s="29">
        <f t="shared" si="4"/>
        <v>258147.76319999999</v>
      </c>
      <c r="H76" s="29">
        <v>0</v>
      </c>
      <c r="I76" s="29">
        <f>H76*D76</f>
        <v>0</v>
      </c>
      <c r="J76" s="29">
        <f t="shared" si="5"/>
        <v>0</v>
      </c>
      <c r="K76" s="29">
        <f t="shared" si="6"/>
        <v>215123.136</v>
      </c>
      <c r="L76" s="29">
        <f t="shared" si="7"/>
        <v>258147.76319999999</v>
      </c>
    </row>
    <row r="77" spans="1:12" ht="27.75" customHeight="1" x14ac:dyDescent="0.25">
      <c r="A77" s="38" t="s">
        <v>134</v>
      </c>
      <c r="B77" s="39" t="s">
        <v>86</v>
      </c>
      <c r="C77" s="38" t="s">
        <v>87</v>
      </c>
      <c r="D77" s="58">
        <v>1</v>
      </c>
      <c r="E77" s="34">
        <v>0</v>
      </c>
      <c r="F77" s="34">
        <f>E77*D77</f>
        <v>0</v>
      </c>
      <c r="G77" s="34">
        <f t="shared" si="4"/>
        <v>0</v>
      </c>
      <c r="H77" s="34">
        <v>1625000</v>
      </c>
      <c r="I77" s="34">
        <f>H77*D77</f>
        <v>1625000</v>
      </c>
      <c r="J77" s="34">
        <f t="shared" si="5"/>
        <v>1950000</v>
      </c>
      <c r="K77" s="34">
        <f t="shared" si="6"/>
        <v>1625000</v>
      </c>
      <c r="L77" s="34">
        <f t="shared" si="7"/>
        <v>1950000</v>
      </c>
    </row>
    <row r="78" spans="1:12" ht="27.75" customHeight="1" x14ac:dyDescent="0.25">
      <c r="A78" s="46" t="s">
        <v>135</v>
      </c>
      <c r="B78" s="47" t="s">
        <v>89</v>
      </c>
      <c r="C78" s="46" t="s">
        <v>63</v>
      </c>
      <c r="D78" s="59">
        <v>9.4700000000000006</v>
      </c>
      <c r="E78" s="29">
        <v>16927.9375</v>
      </c>
      <c r="F78" s="29">
        <f>E78*D78</f>
        <v>160307.56812500002</v>
      </c>
      <c r="G78" s="29">
        <f t="shared" si="4"/>
        <v>192369.08175000001</v>
      </c>
      <c r="H78" s="29">
        <v>0</v>
      </c>
      <c r="I78" s="29">
        <f>H78*D78</f>
        <v>0</v>
      </c>
      <c r="J78" s="29">
        <f t="shared" si="5"/>
        <v>0</v>
      </c>
      <c r="K78" s="29">
        <f t="shared" si="6"/>
        <v>160307.56812500002</v>
      </c>
      <c r="L78" s="29">
        <f t="shared" si="7"/>
        <v>192369.08175000001</v>
      </c>
    </row>
    <row r="79" spans="1:12" ht="27.75" customHeight="1" x14ac:dyDescent="0.25">
      <c r="A79" s="38" t="s">
        <v>136</v>
      </c>
      <c r="B79" s="32" t="s">
        <v>91</v>
      </c>
      <c r="C79" s="38" t="s">
        <v>87</v>
      </c>
      <c r="D79" s="60">
        <v>1</v>
      </c>
      <c r="E79" s="34">
        <v>0</v>
      </c>
      <c r="F79" s="34">
        <f>E79*D79</f>
        <v>0</v>
      </c>
      <c r="G79" s="34">
        <f t="shared" si="4"/>
        <v>0</v>
      </c>
      <c r="H79" s="34">
        <v>3549000</v>
      </c>
      <c r="I79" s="34">
        <f>H79*D79</f>
        <v>3549000</v>
      </c>
      <c r="J79" s="34">
        <f t="shared" si="5"/>
        <v>4258800</v>
      </c>
      <c r="K79" s="34">
        <f t="shared" si="6"/>
        <v>3549000</v>
      </c>
      <c r="L79" s="34">
        <f t="shared" si="7"/>
        <v>4258800</v>
      </c>
    </row>
    <row r="80" spans="1:12" ht="27.75" customHeight="1" x14ac:dyDescent="0.25">
      <c r="A80" s="26" t="s">
        <v>137</v>
      </c>
      <c r="B80" s="48" t="s">
        <v>93</v>
      </c>
      <c r="C80" s="26" t="s">
        <v>31</v>
      </c>
      <c r="D80" s="45">
        <v>2</v>
      </c>
      <c r="E80" s="29">
        <v>3890.5248000000001</v>
      </c>
      <c r="F80" s="29">
        <f>E80*D80</f>
        <v>7781.0496000000003</v>
      </c>
      <c r="G80" s="29">
        <f t="shared" si="4"/>
        <v>9337.2595199999996</v>
      </c>
      <c r="H80" s="29">
        <v>0</v>
      </c>
      <c r="I80" s="29">
        <f>H80*D80</f>
        <v>0</v>
      </c>
      <c r="J80" s="29">
        <f t="shared" si="5"/>
        <v>0</v>
      </c>
      <c r="K80" s="29">
        <f t="shared" si="6"/>
        <v>7781.0496000000003</v>
      </c>
      <c r="L80" s="29">
        <f t="shared" si="7"/>
        <v>9337.2595199999996</v>
      </c>
    </row>
    <row r="81" spans="1:12" ht="27.75" customHeight="1" x14ac:dyDescent="0.25">
      <c r="A81" s="38" t="s">
        <v>138</v>
      </c>
      <c r="B81" s="49" t="s">
        <v>95</v>
      </c>
      <c r="C81" s="38" t="s">
        <v>31</v>
      </c>
      <c r="D81" s="61">
        <v>2</v>
      </c>
      <c r="E81" s="50">
        <v>0</v>
      </c>
      <c r="F81" s="50">
        <f>E81*D81</f>
        <v>0</v>
      </c>
      <c r="G81" s="50">
        <f t="shared" si="4"/>
        <v>0</v>
      </c>
      <c r="H81" s="50">
        <v>42081</v>
      </c>
      <c r="I81" s="50">
        <f>H81*D81</f>
        <v>84162</v>
      </c>
      <c r="J81" s="50">
        <f t="shared" si="5"/>
        <v>100994.4</v>
      </c>
      <c r="K81" s="50">
        <f t="shared" si="6"/>
        <v>84162</v>
      </c>
      <c r="L81" s="50">
        <f t="shared" si="7"/>
        <v>100994.4</v>
      </c>
    </row>
    <row r="82" spans="1:12" ht="27.75" customHeight="1" x14ac:dyDescent="0.25">
      <c r="A82" s="26" t="s">
        <v>139</v>
      </c>
      <c r="B82" s="37" t="s">
        <v>97</v>
      </c>
      <c r="C82" s="26" t="s">
        <v>31</v>
      </c>
      <c r="D82" s="57">
        <v>1</v>
      </c>
      <c r="E82" s="29">
        <v>19344</v>
      </c>
      <c r="F82" s="29">
        <f>E82*D82</f>
        <v>19344</v>
      </c>
      <c r="G82" s="29">
        <f t="shared" si="4"/>
        <v>23212.799999999999</v>
      </c>
      <c r="H82" s="29">
        <v>0</v>
      </c>
      <c r="I82" s="29">
        <f>H82*D82</f>
        <v>0</v>
      </c>
      <c r="J82" s="29">
        <f t="shared" si="5"/>
        <v>0</v>
      </c>
      <c r="K82" s="29">
        <f t="shared" si="6"/>
        <v>19344</v>
      </c>
      <c r="L82" s="29">
        <f t="shared" si="7"/>
        <v>23212.799999999999</v>
      </c>
    </row>
    <row r="83" spans="1:12" ht="27.75" customHeight="1" x14ac:dyDescent="0.25">
      <c r="A83" s="38" t="s">
        <v>140</v>
      </c>
      <c r="B83" s="32" t="s">
        <v>99</v>
      </c>
      <c r="C83" s="38" t="s">
        <v>31</v>
      </c>
      <c r="D83" s="60">
        <v>1</v>
      </c>
      <c r="E83" s="34">
        <v>0</v>
      </c>
      <c r="F83" s="34">
        <f>E83*D83</f>
        <v>0</v>
      </c>
      <c r="G83" s="34">
        <f t="shared" si="4"/>
        <v>0</v>
      </c>
      <c r="H83" s="34">
        <v>145600</v>
      </c>
      <c r="I83" s="34">
        <f>H83*D83</f>
        <v>145600</v>
      </c>
      <c r="J83" s="34">
        <f t="shared" si="5"/>
        <v>174720</v>
      </c>
      <c r="K83" s="34">
        <f t="shared" si="6"/>
        <v>145600</v>
      </c>
      <c r="L83" s="34">
        <f t="shared" si="7"/>
        <v>174720</v>
      </c>
    </row>
    <row r="84" spans="1:12" ht="27.75" customHeight="1" x14ac:dyDescent="0.25">
      <c r="A84" s="38" t="s">
        <v>141</v>
      </c>
      <c r="B84" s="32" t="s">
        <v>101</v>
      </c>
      <c r="C84" s="38" t="s">
        <v>46</v>
      </c>
      <c r="D84" s="60">
        <v>1</v>
      </c>
      <c r="E84" s="34">
        <v>0</v>
      </c>
      <c r="F84" s="34">
        <f>E84*D84</f>
        <v>0</v>
      </c>
      <c r="G84" s="34">
        <f t="shared" si="4"/>
        <v>0</v>
      </c>
      <c r="H84" s="34">
        <v>4810</v>
      </c>
      <c r="I84" s="34">
        <f>H84*D84</f>
        <v>4810</v>
      </c>
      <c r="J84" s="34">
        <f t="shared" si="5"/>
        <v>5772</v>
      </c>
      <c r="K84" s="34">
        <f t="shared" si="6"/>
        <v>4810</v>
      </c>
      <c r="L84" s="34">
        <f t="shared" si="7"/>
        <v>5772</v>
      </c>
    </row>
    <row r="85" spans="1:12" ht="27.75" customHeight="1" x14ac:dyDescent="0.25">
      <c r="A85" s="38" t="s">
        <v>142</v>
      </c>
      <c r="B85" s="32" t="s">
        <v>103</v>
      </c>
      <c r="C85" s="38" t="s">
        <v>31</v>
      </c>
      <c r="D85" s="60">
        <v>1</v>
      </c>
      <c r="E85" s="34">
        <v>0</v>
      </c>
      <c r="F85" s="34">
        <f>E85*D85</f>
        <v>0</v>
      </c>
      <c r="G85" s="34">
        <f t="shared" si="4"/>
        <v>0</v>
      </c>
      <c r="H85" s="34">
        <v>4810</v>
      </c>
      <c r="I85" s="34">
        <f>H85*D85</f>
        <v>4810</v>
      </c>
      <c r="J85" s="34">
        <f t="shared" si="5"/>
        <v>5772</v>
      </c>
      <c r="K85" s="34">
        <f t="shared" si="6"/>
        <v>4810</v>
      </c>
      <c r="L85" s="34">
        <f t="shared" si="7"/>
        <v>5772</v>
      </c>
    </row>
    <row r="86" spans="1:12" ht="27.75" customHeight="1" x14ac:dyDescent="0.25">
      <c r="A86" s="38" t="s">
        <v>143</v>
      </c>
      <c r="B86" s="32" t="s">
        <v>105</v>
      </c>
      <c r="C86" s="38" t="s">
        <v>106</v>
      </c>
      <c r="D86" s="60">
        <v>4</v>
      </c>
      <c r="E86" s="34">
        <v>0</v>
      </c>
      <c r="F86" s="34">
        <f>E86*D86</f>
        <v>0</v>
      </c>
      <c r="G86" s="34">
        <f t="shared" si="4"/>
        <v>0</v>
      </c>
      <c r="H86" s="34">
        <v>306.34500000000003</v>
      </c>
      <c r="I86" s="34">
        <f>H86*D86</f>
        <v>1225.3800000000001</v>
      </c>
      <c r="J86" s="34">
        <f t="shared" si="5"/>
        <v>1470.4560000000001</v>
      </c>
      <c r="K86" s="34">
        <f t="shared" si="6"/>
        <v>1225.3800000000001</v>
      </c>
      <c r="L86" s="34">
        <f t="shared" si="7"/>
        <v>1470.4560000000001</v>
      </c>
    </row>
    <row r="87" spans="1:12" ht="27.75" customHeight="1" x14ac:dyDescent="0.25">
      <c r="A87" s="38" t="s">
        <v>144</v>
      </c>
      <c r="B87" s="32" t="s">
        <v>108</v>
      </c>
      <c r="C87" s="38" t="s">
        <v>109</v>
      </c>
      <c r="D87" s="60">
        <v>0.76</v>
      </c>
      <c r="E87" s="34">
        <v>0</v>
      </c>
      <c r="F87" s="34">
        <f>E87*D87</f>
        <v>0</v>
      </c>
      <c r="G87" s="34">
        <f t="shared" si="4"/>
        <v>0</v>
      </c>
      <c r="H87" s="34">
        <v>477.65250000000003</v>
      </c>
      <c r="I87" s="34">
        <f>H87*D87</f>
        <v>363.01590000000004</v>
      </c>
      <c r="J87" s="34">
        <f t="shared" si="5"/>
        <v>435.61908000000005</v>
      </c>
      <c r="K87" s="34">
        <f t="shared" si="6"/>
        <v>363.01590000000004</v>
      </c>
      <c r="L87" s="34">
        <f t="shared" si="7"/>
        <v>435.61908000000005</v>
      </c>
    </row>
    <row r="88" spans="1:12" ht="27.75" customHeight="1" x14ac:dyDescent="0.25">
      <c r="A88" s="38" t="s">
        <v>145</v>
      </c>
      <c r="B88" s="32" t="s">
        <v>111</v>
      </c>
      <c r="C88" s="38" t="s">
        <v>109</v>
      </c>
      <c r="D88" s="60">
        <v>0.76</v>
      </c>
      <c r="E88" s="34">
        <v>0</v>
      </c>
      <c r="F88" s="34">
        <f>E88*D88</f>
        <v>0</v>
      </c>
      <c r="G88" s="34">
        <f t="shared" si="4"/>
        <v>0</v>
      </c>
      <c r="H88" s="34">
        <v>436.63749999999999</v>
      </c>
      <c r="I88" s="34">
        <f>H88*D88</f>
        <v>331.84449999999998</v>
      </c>
      <c r="J88" s="34">
        <f t="shared" si="5"/>
        <v>398.21339999999998</v>
      </c>
      <c r="K88" s="34">
        <f t="shared" si="6"/>
        <v>331.84449999999998</v>
      </c>
      <c r="L88" s="34">
        <f t="shared" si="7"/>
        <v>398.21339999999998</v>
      </c>
    </row>
    <row r="89" spans="1:12" ht="27.75" customHeight="1" x14ac:dyDescent="0.25">
      <c r="A89" s="26" t="s">
        <v>146</v>
      </c>
      <c r="B89" s="37" t="s">
        <v>42</v>
      </c>
      <c r="C89" s="26" t="s">
        <v>43</v>
      </c>
      <c r="D89" s="57">
        <v>6</v>
      </c>
      <c r="E89" s="29">
        <v>2052.2000000000003</v>
      </c>
      <c r="F89" s="29">
        <f>E89*D89</f>
        <v>12313.2</v>
      </c>
      <c r="G89" s="29">
        <f t="shared" si="4"/>
        <v>14775.84</v>
      </c>
      <c r="H89" s="29">
        <v>0</v>
      </c>
      <c r="I89" s="29">
        <f>H89*D89</f>
        <v>0</v>
      </c>
      <c r="J89" s="29">
        <f t="shared" si="5"/>
        <v>0</v>
      </c>
      <c r="K89" s="29">
        <f t="shared" si="6"/>
        <v>12313.2</v>
      </c>
      <c r="L89" s="29">
        <f t="shared" si="7"/>
        <v>14775.84</v>
      </c>
    </row>
    <row r="90" spans="1:12" ht="27.75" customHeight="1" x14ac:dyDescent="0.25">
      <c r="A90" s="38" t="s">
        <v>147</v>
      </c>
      <c r="B90" s="39" t="s">
        <v>45</v>
      </c>
      <c r="C90" s="38" t="s">
        <v>46</v>
      </c>
      <c r="D90" s="58">
        <v>12</v>
      </c>
      <c r="E90" s="34">
        <v>0</v>
      </c>
      <c r="F90" s="34">
        <f>E90*D90</f>
        <v>0</v>
      </c>
      <c r="G90" s="34">
        <f t="shared" si="4"/>
        <v>0</v>
      </c>
      <c r="H90" s="34">
        <v>10465</v>
      </c>
      <c r="I90" s="34">
        <f>H90*D90</f>
        <v>125580</v>
      </c>
      <c r="J90" s="34">
        <f t="shared" si="5"/>
        <v>150696</v>
      </c>
      <c r="K90" s="34">
        <f t="shared" si="6"/>
        <v>125580</v>
      </c>
      <c r="L90" s="34">
        <f t="shared" si="7"/>
        <v>150696</v>
      </c>
    </row>
    <row r="91" spans="1:12" ht="27.75" customHeight="1" x14ac:dyDescent="0.25">
      <c r="A91" s="38" t="s">
        <v>148</v>
      </c>
      <c r="B91" s="39" t="s">
        <v>50</v>
      </c>
      <c r="C91" s="38" t="s">
        <v>31</v>
      </c>
      <c r="D91" s="58">
        <v>36</v>
      </c>
      <c r="E91" s="34">
        <v>0</v>
      </c>
      <c r="F91" s="34">
        <f>E91*D91</f>
        <v>0</v>
      </c>
      <c r="G91" s="34">
        <f t="shared" si="4"/>
        <v>0</v>
      </c>
      <c r="H91" s="34">
        <v>305.5</v>
      </c>
      <c r="I91" s="34">
        <f>H91*D91</f>
        <v>10998</v>
      </c>
      <c r="J91" s="34">
        <f t="shared" si="5"/>
        <v>13197.6</v>
      </c>
      <c r="K91" s="34">
        <f t="shared" si="6"/>
        <v>10998</v>
      </c>
      <c r="L91" s="34">
        <f t="shared" si="7"/>
        <v>13197.6</v>
      </c>
    </row>
    <row r="92" spans="1:12" ht="27.75" customHeight="1" x14ac:dyDescent="0.25">
      <c r="A92" s="26" t="s">
        <v>149</v>
      </c>
      <c r="B92" s="27" t="s">
        <v>116</v>
      </c>
      <c r="C92" s="26" t="s">
        <v>16</v>
      </c>
      <c r="D92" s="45">
        <v>12.12</v>
      </c>
      <c r="E92" s="29">
        <v>3745.5750000000003</v>
      </c>
      <c r="F92" s="29">
        <f>E92*D92</f>
        <v>45396.368999999999</v>
      </c>
      <c r="G92" s="29">
        <f t="shared" si="4"/>
        <v>54475.642799999994</v>
      </c>
      <c r="H92" s="29">
        <v>0</v>
      </c>
      <c r="I92" s="29">
        <f>H92*D92</f>
        <v>0</v>
      </c>
      <c r="J92" s="29">
        <f t="shared" si="5"/>
        <v>0</v>
      </c>
      <c r="K92" s="29">
        <f t="shared" si="6"/>
        <v>45396.368999999999</v>
      </c>
      <c r="L92" s="29">
        <f t="shared" si="7"/>
        <v>54475.642799999994</v>
      </c>
    </row>
    <row r="93" spans="1:12" ht="27.75" customHeight="1" x14ac:dyDescent="0.25">
      <c r="A93" s="38" t="s">
        <v>150</v>
      </c>
      <c r="B93" s="32" t="s">
        <v>28</v>
      </c>
      <c r="C93" s="38" t="s">
        <v>16</v>
      </c>
      <c r="D93" s="60">
        <f>D92*1.26</f>
        <v>15.271199999999999</v>
      </c>
      <c r="E93" s="34">
        <v>0</v>
      </c>
      <c r="F93" s="34">
        <f>E93*D93</f>
        <v>0</v>
      </c>
      <c r="G93" s="34">
        <f t="shared" si="4"/>
        <v>0</v>
      </c>
      <c r="H93" s="34">
        <v>6240</v>
      </c>
      <c r="I93" s="34">
        <f>H93*D93</f>
        <v>95292.287999999986</v>
      </c>
      <c r="J93" s="34">
        <f t="shared" si="5"/>
        <v>114350.74559999998</v>
      </c>
      <c r="K93" s="34">
        <f t="shared" si="6"/>
        <v>95292.287999999986</v>
      </c>
      <c r="L93" s="34">
        <f t="shared" si="7"/>
        <v>114350.74559999998</v>
      </c>
    </row>
    <row r="94" spans="1:12" ht="27.75" customHeight="1" x14ac:dyDescent="0.25">
      <c r="A94" s="26" t="s">
        <v>151</v>
      </c>
      <c r="B94" s="27" t="s">
        <v>119</v>
      </c>
      <c r="C94" s="26" t="s">
        <v>16</v>
      </c>
      <c r="D94" s="45">
        <v>1.21</v>
      </c>
      <c r="E94" s="29">
        <v>3258.6502500000001</v>
      </c>
      <c r="F94" s="29">
        <f>E94*D94</f>
        <v>3942.9668025000001</v>
      </c>
      <c r="G94" s="29">
        <f t="shared" si="4"/>
        <v>4731.5601630000001</v>
      </c>
      <c r="H94" s="29">
        <v>0</v>
      </c>
      <c r="I94" s="29">
        <f>H94*D94</f>
        <v>0</v>
      </c>
      <c r="J94" s="29">
        <f t="shared" si="5"/>
        <v>0</v>
      </c>
      <c r="K94" s="29">
        <f t="shared" si="6"/>
        <v>3942.9668025000001</v>
      </c>
      <c r="L94" s="29">
        <f t="shared" si="7"/>
        <v>4731.5601630000001</v>
      </c>
    </row>
    <row r="95" spans="1:12" ht="27.75" customHeight="1" x14ac:dyDescent="0.25">
      <c r="A95" s="38" t="s">
        <v>152</v>
      </c>
      <c r="B95" s="39" t="s">
        <v>28</v>
      </c>
      <c r="C95" s="38" t="s">
        <v>16</v>
      </c>
      <c r="D95" s="58">
        <f>D94*1.26</f>
        <v>1.5246</v>
      </c>
      <c r="E95" s="34">
        <v>0</v>
      </c>
      <c r="F95" s="34">
        <f>E95*D95</f>
        <v>0</v>
      </c>
      <c r="G95" s="34">
        <f t="shared" si="4"/>
        <v>0</v>
      </c>
      <c r="H95" s="34">
        <v>6240</v>
      </c>
      <c r="I95" s="34">
        <f>H95*D95</f>
        <v>9513.503999999999</v>
      </c>
      <c r="J95" s="34">
        <f t="shared" si="5"/>
        <v>11416.204799999998</v>
      </c>
      <c r="K95" s="34">
        <f t="shared" si="6"/>
        <v>9513.503999999999</v>
      </c>
      <c r="L95" s="34">
        <f t="shared" si="7"/>
        <v>11416.204799999998</v>
      </c>
    </row>
    <row r="96" spans="1:12" ht="27.75" customHeight="1" x14ac:dyDescent="0.25">
      <c r="A96" s="26" t="s">
        <v>153</v>
      </c>
      <c r="B96" s="27" t="s">
        <v>122</v>
      </c>
      <c r="C96" s="26" t="s">
        <v>36</v>
      </c>
      <c r="D96" s="45">
        <v>22.42</v>
      </c>
      <c r="E96" s="29">
        <v>1831.51875</v>
      </c>
      <c r="F96" s="29">
        <f>E96*D96</f>
        <v>41062.650375000005</v>
      </c>
      <c r="G96" s="29">
        <f t="shared" si="4"/>
        <v>49275.180450000007</v>
      </c>
      <c r="H96" s="29">
        <v>0</v>
      </c>
      <c r="I96" s="29">
        <f>H96*D96</f>
        <v>0</v>
      </c>
      <c r="J96" s="29">
        <f t="shared" si="5"/>
        <v>0</v>
      </c>
      <c r="K96" s="29">
        <f t="shared" si="6"/>
        <v>41062.650375000005</v>
      </c>
      <c r="L96" s="29">
        <f t="shared" si="7"/>
        <v>49275.180450000007</v>
      </c>
    </row>
    <row r="97" spans="1:12" ht="27.75" customHeight="1" x14ac:dyDescent="0.25">
      <c r="A97" s="26" t="s">
        <v>154</v>
      </c>
      <c r="B97" s="27" t="s">
        <v>124</v>
      </c>
      <c r="C97" s="26" t="s">
        <v>63</v>
      </c>
      <c r="D97" s="45">
        <f>21.75*1.75</f>
        <v>38.0625</v>
      </c>
      <c r="E97" s="29">
        <v>1085</v>
      </c>
      <c r="F97" s="29">
        <f>E97*D97</f>
        <v>41297.8125</v>
      </c>
      <c r="G97" s="29">
        <f t="shared" si="4"/>
        <v>49557.375</v>
      </c>
      <c r="H97" s="29">
        <v>0</v>
      </c>
      <c r="I97" s="29">
        <f>H97*D97</f>
        <v>0</v>
      </c>
      <c r="J97" s="29">
        <f t="shared" si="5"/>
        <v>0</v>
      </c>
      <c r="K97" s="29">
        <f t="shared" si="6"/>
        <v>41297.8125</v>
      </c>
      <c r="L97" s="29">
        <f t="shared" si="7"/>
        <v>49557.375</v>
      </c>
    </row>
    <row r="98" spans="1:12" ht="30" x14ac:dyDescent="0.25">
      <c r="A98" s="26" t="s">
        <v>155</v>
      </c>
      <c r="B98" s="27" t="s">
        <v>72</v>
      </c>
      <c r="C98" s="26" t="s">
        <v>63</v>
      </c>
      <c r="D98" s="45">
        <f>9.47+0.15+0.0414*6</f>
        <v>9.8684000000000012</v>
      </c>
      <c r="E98" s="29">
        <v>1767</v>
      </c>
      <c r="F98" s="29">
        <f>E98*D98</f>
        <v>17437.462800000001</v>
      </c>
      <c r="G98" s="29">
        <f t="shared" si="4"/>
        <v>20924.95536</v>
      </c>
      <c r="H98" s="29">
        <v>0</v>
      </c>
      <c r="I98" s="29">
        <f>H98*D98</f>
        <v>0</v>
      </c>
      <c r="J98" s="29">
        <f t="shared" si="5"/>
        <v>0</v>
      </c>
      <c r="K98" s="29">
        <f t="shared" si="6"/>
        <v>17437.462800000001</v>
      </c>
      <c r="L98" s="29">
        <f t="shared" si="7"/>
        <v>20924.95536</v>
      </c>
    </row>
    <row r="99" spans="1:12" ht="27.75" customHeight="1" x14ac:dyDescent="0.25">
      <c r="A99" s="26" t="s">
        <v>156</v>
      </c>
      <c r="B99" s="27" t="s">
        <v>74</v>
      </c>
      <c r="C99" s="26" t="s">
        <v>63</v>
      </c>
      <c r="D99" s="45">
        <f>63*0.08</f>
        <v>5.04</v>
      </c>
      <c r="E99" s="29">
        <v>1767</v>
      </c>
      <c r="F99" s="29">
        <f>E99*D99</f>
        <v>8905.68</v>
      </c>
      <c r="G99" s="29">
        <f t="shared" si="4"/>
        <v>10686.816000000001</v>
      </c>
      <c r="H99" s="29">
        <v>0</v>
      </c>
      <c r="I99" s="29">
        <f>H99*D99</f>
        <v>0</v>
      </c>
      <c r="J99" s="29">
        <f t="shared" si="5"/>
        <v>0</v>
      </c>
      <c r="K99" s="29">
        <f t="shared" si="6"/>
        <v>8905.68</v>
      </c>
      <c r="L99" s="29">
        <f t="shared" si="7"/>
        <v>10686.816000000001</v>
      </c>
    </row>
    <row r="100" spans="1:12" ht="27.75" customHeight="1" x14ac:dyDescent="0.25">
      <c r="A100" s="44">
        <v>9</v>
      </c>
      <c r="B100" s="23" t="s">
        <v>157</v>
      </c>
      <c r="C100" s="24"/>
      <c r="D100" s="56"/>
      <c r="E100" s="25"/>
      <c r="F100" s="25"/>
      <c r="G100" s="25"/>
      <c r="H100" s="25"/>
      <c r="I100" s="25"/>
      <c r="J100" s="25"/>
      <c r="K100" s="25"/>
      <c r="L100" s="25"/>
    </row>
    <row r="101" spans="1:12" ht="27.75" customHeight="1" x14ac:dyDescent="0.25">
      <c r="A101" s="26" t="s">
        <v>158</v>
      </c>
      <c r="B101" s="27" t="s">
        <v>70</v>
      </c>
      <c r="C101" s="26" t="s">
        <v>63</v>
      </c>
      <c r="D101" s="45">
        <v>9.4700000000000006</v>
      </c>
      <c r="E101" s="29">
        <v>13542.35</v>
      </c>
      <c r="F101" s="29">
        <f>E101*D101</f>
        <v>128246.05450000001</v>
      </c>
      <c r="G101" s="29">
        <f t="shared" si="4"/>
        <v>153895.2654</v>
      </c>
      <c r="H101" s="29">
        <v>0</v>
      </c>
      <c r="I101" s="29">
        <f>H101*D101</f>
        <v>0</v>
      </c>
      <c r="J101" s="29">
        <f t="shared" si="5"/>
        <v>0</v>
      </c>
      <c r="K101" s="29">
        <f t="shared" si="6"/>
        <v>128246.05450000001</v>
      </c>
      <c r="L101" s="29">
        <f t="shared" si="7"/>
        <v>153895.2654</v>
      </c>
    </row>
    <row r="102" spans="1:12" ht="27.75" customHeight="1" x14ac:dyDescent="0.25">
      <c r="A102" s="26" t="s">
        <v>159</v>
      </c>
      <c r="B102" s="27" t="s">
        <v>78</v>
      </c>
      <c r="C102" s="26" t="s">
        <v>16</v>
      </c>
      <c r="D102" s="45">
        <v>29.9</v>
      </c>
      <c r="E102" s="29">
        <v>2526.5</v>
      </c>
      <c r="F102" s="29">
        <f>E102*D102</f>
        <v>75542.349999999991</v>
      </c>
      <c r="G102" s="29">
        <f t="shared" si="4"/>
        <v>90650.819999999992</v>
      </c>
      <c r="H102" s="29">
        <v>0</v>
      </c>
      <c r="I102" s="29">
        <f>H102*D102</f>
        <v>0</v>
      </c>
      <c r="J102" s="29">
        <f t="shared" si="5"/>
        <v>0</v>
      </c>
      <c r="K102" s="29">
        <f t="shared" si="6"/>
        <v>75542.349999999991</v>
      </c>
      <c r="L102" s="29">
        <f t="shared" si="7"/>
        <v>90650.819999999992</v>
      </c>
    </row>
    <row r="103" spans="1:12" ht="27.75" customHeight="1" x14ac:dyDescent="0.25">
      <c r="A103" s="26" t="s">
        <v>160</v>
      </c>
      <c r="B103" s="37" t="s">
        <v>23</v>
      </c>
      <c r="C103" s="26" t="s">
        <v>24</v>
      </c>
      <c r="D103" s="57">
        <v>139.53</v>
      </c>
      <c r="E103" s="29">
        <v>157.32500000000002</v>
      </c>
      <c r="F103" s="29">
        <f>E103*D103</f>
        <v>21951.557250000002</v>
      </c>
      <c r="G103" s="29">
        <f t="shared" si="4"/>
        <v>26341.868700000003</v>
      </c>
      <c r="H103" s="29">
        <v>0</v>
      </c>
      <c r="I103" s="29">
        <f>H103*D103</f>
        <v>0</v>
      </c>
      <c r="J103" s="29">
        <f t="shared" si="5"/>
        <v>0</v>
      </c>
      <c r="K103" s="29">
        <f t="shared" si="6"/>
        <v>21951.557250000002</v>
      </c>
      <c r="L103" s="29">
        <f t="shared" si="7"/>
        <v>26341.868700000003</v>
      </c>
    </row>
    <row r="104" spans="1:12" ht="27.75" customHeight="1" x14ac:dyDescent="0.25">
      <c r="A104" s="26" t="s">
        <v>161</v>
      </c>
      <c r="B104" s="27" t="s">
        <v>26</v>
      </c>
      <c r="C104" s="26" t="s">
        <v>16</v>
      </c>
      <c r="D104" s="45">
        <v>13.95</v>
      </c>
      <c r="E104" s="29">
        <v>3989.2969999999996</v>
      </c>
      <c r="F104" s="29">
        <f>E104*D104</f>
        <v>55650.693149999992</v>
      </c>
      <c r="G104" s="29">
        <f t="shared" si="4"/>
        <v>66780.831779999993</v>
      </c>
      <c r="H104" s="29">
        <v>0</v>
      </c>
      <c r="I104" s="29">
        <f>H104*D104</f>
        <v>0</v>
      </c>
      <c r="J104" s="29">
        <f t="shared" si="5"/>
        <v>0</v>
      </c>
      <c r="K104" s="29">
        <f t="shared" si="6"/>
        <v>55650.693149999992</v>
      </c>
      <c r="L104" s="29">
        <f t="shared" si="7"/>
        <v>66780.831779999993</v>
      </c>
    </row>
    <row r="105" spans="1:12" ht="27.75" customHeight="1" x14ac:dyDescent="0.25">
      <c r="A105" s="38" t="s">
        <v>162</v>
      </c>
      <c r="B105" s="39" t="s">
        <v>82</v>
      </c>
      <c r="C105" s="38" t="s">
        <v>16</v>
      </c>
      <c r="D105" s="58">
        <f>D104*1.26</f>
        <v>17.576999999999998</v>
      </c>
      <c r="E105" s="34">
        <v>0</v>
      </c>
      <c r="F105" s="34">
        <f>E105*D105</f>
        <v>0</v>
      </c>
      <c r="G105" s="34">
        <f t="shared" si="4"/>
        <v>0</v>
      </c>
      <c r="H105" s="34">
        <v>6240</v>
      </c>
      <c r="I105" s="34">
        <f>H105*D105</f>
        <v>109680.47999999998</v>
      </c>
      <c r="J105" s="34">
        <f t="shared" si="5"/>
        <v>131616.57599999997</v>
      </c>
      <c r="K105" s="34">
        <f t="shared" si="6"/>
        <v>109680.47999999998</v>
      </c>
      <c r="L105" s="34">
        <f t="shared" si="7"/>
        <v>131616.57599999997</v>
      </c>
    </row>
    <row r="106" spans="1:12" ht="27.75" customHeight="1" x14ac:dyDescent="0.25">
      <c r="A106" s="26" t="s">
        <v>163</v>
      </c>
      <c r="B106" s="27" t="s">
        <v>84</v>
      </c>
      <c r="C106" s="26" t="s">
        <v>31</v>
      </c>
      <c r="D106" s="45">
        <v>47</v>
      </c>
      <c r="E106" s="29">
        <v>4577.0879999999997</v>
      </c>
      <c r="F106" s="29">
        <f>E106*D106</f>
        <v>215123.136</v>
      </c>
      <c r="G106" s="29">
        <f t="shared" si="4"/>
        <v>258147.76319999999</v>
      </c>
      <c r="H106" s="29">
        <v>0</v>
      </c>
      <c r="I106" s="29">
        <f>H106*D106</f>
        <v>0</v>
      </c>
      <c r="J106" s="29">
        <f t="shared" si="5"/>
        <v>0</v>
      </c>
      <c r="K106" s="29">
        <f t="shared" si="6"/>
        <v>215123.136</v>
      </c>
      <c r="L106" s="29">
        <f t="shared" si="7"/>
        <v>258147.76319999999</v>
      </c>
    </row>
    <row r="107" spans="1:12" ht="27.75" customHeight="1" x14ac:dyDescent="0.25">
      <c r="A107" s="38" t="s">
        <v>164</v>
      </c>
      <c r="B107" s="39" t="s">
        <v>86</v>
      </c>
      <c r="C107" s="38" t="s">
        <v>87</v>
      </c>
      <c r="D107" s="58">
        <v>1</v>
      </c>
      <c r="E107" s="34">
        <v>0</v>
      </c>
      <c r="F107" s="34">
        <f>E107*D107</f>
        <v>0</v>
      </c>
      <c r="G107" s="34">
        <f t="shared" si="4"/>
        <v>0</v>
      </c>
      <c r="H107" s="34">
        <v>1625000</v>
      </c>
      <c r="I107" s="34">
        <f>H107*D107</f>
        <v>1625000</v>
      </c>
      <c r="J107" s="34">
        <f t="shared" si="5"/>
        <v>1950000</v>
      </c>
      <c r="K107" s="34">
        <f t="shared" si="6"/>
        <v>1625000</v>
      </c>
      <c r="L107" s="34">
        <f t="shared" si="7"/>
        <v>1950000</v>
      </c>
    </row>
    <row r="108" spans="1:12" ht="27.75" customHeight="1" x14ac:dyDescent="0.25">
      <c r="A108" s="46" t="s">
        <v>165</v>
      </c>
      <c r="B108" s="47" t="s">
        <v>89</v>
      </c>
      <c r="C108" s="46" t="s">
        <v>63</v>
      </c>
      <c r="D108" s="59">
        <v>9.4700000000000006</v>
      </c>
      <c r="E108" s="29">
        <v>16927.9375</v>
      </c>
      <c r="F108" s="29">
        <f>E108*D108</f>
        <v>160307.56812500002</v>
      </c>
      <c r="G108" s="29">
        <f t="shared" si="4"/>
        <v>192369.08175000001</v>
      </c>
      <c r="H108" s="29">
        <v>0</v>
      </c>
      <c r="I108" s="29">
        <f>H108*D108</f>
        <v>0</v>
      </c>
      <c r="J108" s="29">
        <f t="shared" si="5"/>
        <v>0</v>
      </c>
      <c r="K108" s="29">
        <f t="shared" si="6"/>
        <v>160307.56812500002</v>
      </c>
      <c r="L108" s="29">
        <f t="shared" si="7"/>
        <v>192369.08175000001</v>
      </c>
    </row>
    <row r="109" spans="1:12" ht="27.75" customHeight="1" x14ac:dyDescent="0.25">
      <c r="A109" s="38" t="s">
        <v>166</v>
      </c>
      <c r="B109" s="32" t="s">
        <v>91</v>
      </c>
      <c r="C109" s="38" t="s">
        <v>87</v>
      </c>
      <c r="D109" s="60">
        <v>1</v>
      </c>
      <c r="E109" s="34">
        <v>0</v>
      </c>
      <c r="F109" s="34">
        <f>E109*D109</f>
        <v>0</v>
      </c>
      <c r="G109" s="34">
        <f t="shared" si="4"/>
        <v>0</v>
      </c>
      <c r="H109" s="34">
        <v>3549000</v>
      </c>
      <c r="I109" s="34">
        <f>H109*D109</f>
        <v>3549000</v>
      </c>
      <c r="J109" s="34">
        <f t="shared" si="5"/>
        <v>4258800</v>
      </c>
      <c r="K109" s="34">
        <f t="shared" si="6"/>
        <v>3549000</v>
      </c>
      <c r="L109" s="34">
        <f t="shared" si="7"/>
        <v>4258800</v>
      </c>
    </row>
    <row r="110" spans="1:12" ht="27.75" customHeight="1" x14ac:dyDescent="0.25">
      <c r="A110" s="26" t="s">
        <v>167</v>
      </c>
      <c r="B110" s="48" t="s">
        <v>93</v>
      </c>
      <c r="C110" s="26" t="s">
        <v>31</v>
      </c>
      <c r="D110" s="45">
        <v>2</v>
      </c>
      <c r="E110" s="29">
        <v>3890.5248000000001</v>
      </c>
      <c r="F110" s="29">
        <f>E110*D110</f>
        <v>7781.0496000000003</v>
      </c>
      <c r="G110" s="29">
        <f t="shared" si="4"/>
        <v>9337.2595199999996</v>
      </c>
      <c r="H110" s="29">
        <v>0</v>
      </c>
      <c r="I110" s="29">
        <f>H110*D110</f>
        <v>0</v>
      </c>
      <c r="J110" s="29">
        <f t="shared" si="5"/>
        <v>0</v>
      </c>
      <c r="K110" s="29">
        <f t="shared" si="6"/>
        <v>7781.0496000000003</v>
      </c>
      <c r="L110" s="29">
        <f t="shared" si="7"/>
        <v>9337.2595199999996</v>
      </c>
    </row>
    <row r="111" spans="1:12" ht="27.75" customHeight="1" x14ac:dyDescent="0.25">
      <c r="A111" s="38" t="s">
        <v>168</v>
      </c>
      <c r="B111" s="49" t="s">
        <v>95</v>
      </c>
      <c r="C111" s="38" t="s">
        <v>31</v>
      </c>
      <c r="D111" s="61">
        <v>2</v>
      </c>
      <c r="E111" s="50">
        <v>0</v>
      </c>
      <c r="F111" s="50">
        <f>E111*D111</f>
        <v>0</v>
      </c>
      <c r="G111" s="50">
        <f t="shared" si="4"/>
        <v>0</v>
      </c>
      <c r="H111" s="50">
        <v>42081</v>
      </c>
      <c r="I111" s="50">
        <f>H111*D111</f>
        <v>84162</v>
      </c>
      <c r="J111" s="50">
        <f t="shared" si="5"/>
        <v>100994.4</v>
      </c>
      <c r="K111" s="50">
        <f t="shared" si="6"/>
        <v>84162</v>
      </c>
      <c r="L111" s="50">
        <f t="shared" si="7"/>
        <v>100994.4</v>
      </c>
    </row>
    <row r="112" spans="1:12" ht="27.75" customHeight="1" x14ac:dyDescent="0.25">
      <c r="A112" s="26" t="s">
        <v>169</v>
      </c>
      <c r="B112" s="37" t="s">
        <v>97</v>
      </c>
      <c r="C112" s="26" t="s">
        <v>31</v>
      </c>
      <c r="D112" s="57">
        <v>1</v>
      </c>
      <c r="E112" s="29">
        <v>19344</v>
      </c>
      <c r="F112" s="29">
        <f>E112*D112</f>
        <v>19344</v>
      </c>
      <c r="G112" s="29">
        <f t="shared" si="4"/>
        <v>23212.799999999999</v>
      </c>
      <c r="H112" s="29">
        <v>0</v>
      </c>
      <c r="I112" s="29">
        <f>H112*D112</f>
        <v>0</v>
      </c>
      <c r="J112" s="29">
        <f t="shared" si="5"/>
        <v>0</v>
      </c>
      <c r="K112" s="29">
        <f t="shared" si="6"/>
        <v>19344</v>
      </c>
      <c r="L112" s="29">
        <f t="shared" si="7"/>
        <v>23212.799999999999</v>
      </c>
    </row>
    <row r="113" spans="1:12" ht="27.75" customHeight="1" x14ac:dyDescent="0.25">
      <c r="A113" s="38" t="s">
        <v>170</v>
      </c>
      <c r="B113" s="32" t="s">
        <v>99</v>
      </c>
      <c r="C113" s="38" t="s">
        <v>31</v>
      </c>
      <c r="D113" s="60">
        <v>1</v>
      </c>
      <c r="E113" s="34">
        <v>0</v>
      </c>
      <c r="F113" s="34">
        <f>E113*D113</f>
        <v>0</v>
      </c>
      <c r="G113" s="34">
        <f t="shared" si="4"/>
        <v>0</v>
      </c>
      <c r="H113" s="34">
        <v>145600</v>
      </c>
      <c r="I113" s="34">
        <f>H113*D113</f>
        <v>145600</v>
      </c>
      <c r="J113" s="34">
        <f t="shared" si="5"/>
        <v>174720</v>
      </c>
      <c r="K113" s="34">
        <f t="shared" si="6"/>
        <v>145600</v>
      </c>
      <c r="L113" s="34">
        <f t="shared" si="7"/>
        <v>174720</v>
      </c>
    </row>
    <row r="114" spans="1:12" ht="27.75" customHeight="1" x14ac:dyDescent="0.25">
      <c r="A114" s="38" t="s">
        <v>171</v>
      </c>
      <c r="B114" s="32" t="s">
        <v>101</v>
      </c>
      <c r="C114" s="38" t="s">
        <v>46</v>
      </c>
      <c r="D114" s="60">
        <v>1</v>
      </c>
      <c r="E114" s="34">
        <v>0</v>
      </c>
      <c r="F114" s="34">
        <f>E114*D114</f>
        <v>0</v>
      </c>
      <c r="G114" s="34">
        <f t="shared" si="4"/>
        <v>0</v>
      </c>
      <c r="H114" s="34">
        <v>4810</v>
      </c>
      <c r="I114" s="34">
        <f>H114*D114</f>
        <v>4810</v>
      </c>
      <c r="J114" s="34">
        <f t="shared" si="5"/>
        <v>5772</v>
      </c>
      <c r="K114" s="34">
        <f t="shared" si="6"/>
        <v>4810</v>
      </c>
      <c r="L114" s="34">
        <f t="shared" si="7"/>
        <v>5772</v>
      </c>
    </row>
    <row r="115" spans="1:12" ht="27.75" customHeight="1" x14ac:dyDescent="0.25">
      <c r="A115" s="38" t="s">
        <v>172</v>
      </c>
      <c r="B115" s="32" t="s">
        <v>103</v>
      </c>
      <c r="C115" s="38" t="s">
        <v>31</v>
      </c>
      <c r="D115" s="60">
        <v>1</v>
      </c>
      <c r="E115" s="34">
        <v>0</v>
      </c>
      <c r="F115" s="34">
        <f>E115*D115</f>
        <v>0</v>
      </c>
      <c r="G115" s="34">
        <f t="shared" si="4"/>
        <v>0</v>
      </c>
      <c r="H115" s="34">
        <v>4810</v>
      </c>
      <c r="I115" s="34">
        <f>H115*D115</f>
        <v>4810</v>
      </c>
      <c r="J115" s="34">
        <f t="shared" si="5"/>
        <v>5772</v>
      </c>
      <c r="K115" s="34">
        <f t="shared" si="6"/>
        <v>4810</v>
      </c>
      <c r="L115" s="34">
        <f t="shared" si="7"/>
        <v>5772</v>
      </c>
    </row>
    <row r="116" spans="1:12" ht="27.75" customHeight="1" x14ac:dyDescent="0.25">
      <c r="A116" s="38" t="s">
        <v>173</v>
      </c>
      <c r="B116" s="32" t="s">
        <v>105</v>
      </c>
      <c r="C116" s="38" t="s">
        <v>106</v>
      </c>
      <c r="D116" s="60">
        <v>4</v>
      </c>
      <c r="E116" s="34">
        <v>0</v>
      </c>
      <c r="F116" s="34">
        <f>E116*D116</f>
        <v>0</v>
      </c>
      <c r="G116" s="34">
        <f t="shared" si="4"/>
        <v>0</v>
      </c>
      <c r="H116" s="34">
        <v>306.34500000000003</v>
      </c>
      <c r="I116" s="34">
        <f>H116*D116</f>
        <v>1225.3800000000001</v>
      </c>
      <c r="J116" s="34">
        <f t="shared" si="5"/>
        <v>1470.4560000000001</v>
      </c>
      <c r="K116" s="34">
        <f t="shared" si="6"/>
        <v>1225.3800000000001</v>
      </c>
      <c r="L116" s="34">
        <f t="shared" si="7"/>
        <v>1470.4560000000001</v>
      </c>
    </row>
    <row r="117" spans="1:12" ht="27.75" customHeight="1" x14ac:dyDescent="0.25">
      <c r="A117" s="38" t="s">
        <v>174</v>
      </c>
      <c r="B117" s="32" t="s">
        <v>108</v>
      </c>
      <c r="C117" s="38" t="s">
        <v>109</v>
      </c>
      <c r="D117" s="60">
        <v>0.76</v>
      </c>
      <c r="E117" s="34">
        <v>0</v>
      </c>
      <c r="F117" s="34">
        <f>E117*D117</f>
        <v>0</v>
      </c>
      <c r="G117" s="34">
        <f t="shared" si="4"/>
        <v>0</v>
      </c>
      <c r="H117" s="34">
        <v>477.65250000000003</v>
      </c>
      <c r="I117" s="34">
        <f>H117*D117</f>
        <v>363.01590000000004</v>
      </c>
      <c r="J117" s="34">
        <f t="shared" si="5"/>
        <v>435.61908000000005</v>
      </c>
      <c r="K117" s="34">
        <f t="shared" si="6"/>
        <v>363.01590000000004</v>
      </c>
      <c r="L117" s="34">
        <f t="shared" si="7"/>
        <v>435.61908000000005</v>
      </c>
    </row>
    <row r="118" spans="1:12" ht="27.75" customHeight="1" x14ac:dyDescent="0.25">
      <c r="A118" s="38" t="s">
        <v>175</v>
      </c>
      <c r="B118" s="32" t="s">
        <v>111</v>
      </c>
      <c r="C118" s="38" t="s">
        <v>109</v>
      </c>
      <c r="D118" s="60">
        <v>0.76</v>
      </c>
      <c r="E118" s="34">
        <v>0</v>
      </c>
      <c r="F118" s="34">
        <f>E118*D118</f>
        <v>0</v>
      </c>
      <c r="G118" s="34">
        <f t="shared" si="4"/>
        <v>0</v>
      </c>
      <c r="H118" s="34">
        <v>436.63749999999999</v>
      </c>
      <c r="I118" s="34">
        <f>H118*D118</f>
        <v>331.84449999999998</v>
      </c>
      <c r="J118" s="34">
        <f t="shared" si="5"/>
        <v>398.21339999999998</v>
      </c>
      <c r="K118" s="34">
        <f t="shared" si="6"/>
        <v>331.84449999999998</v>
      </c>
      <c r="L118" s="34">
        <f t="shared" si="7"/>
        <v>398.21339999999998</v>
      </c>
    </row>
    <row r="119" spans="1:12" ht="27.75" customHeight="1" x14ac:dyDescent="0.25">
      <c r="A119" s="26" t="s">
        <v>176</v>
      </c>
      <c r="B119" s="37" t="s">
        <v>42</v>
      </c>
      <c r="C119" s="26" t="s">
        <v>43</v>
      </c>
      <c r="D119" s="57">
        <v>6</v>
      </c>
      <c r="E119" s="29">
        <v>2052.2000000000003</v>
      </c>
      <c r="F119" s="29">
        <f>E119*D119</f>
        <v>12313.2</v>
      </c>
      <c r="G119" s="29">
        <f t="shared" si="4"/>
        <v>14775.84</v>
      </c>
      <c r="H119" s="29">
        <v>0</v>
      </c>
      <c r="I119" s="29">
        <f>H119*D119</f>
        <v>0</v>
      </c>
      <c r="J119" s="29">
        <f t="shared" si="5"/>
        <v>0</v>
      </c>
      <c r="K119" s="29">
        <f t="shared" si="6"/>
        <v>12313.2</v>
      </c>
      <c r="L119" s="29">
        <f t="shared" si="7"/>
        <v>14775.84</v>
      </c>
    </row>
    <row r="120" spans="1:12" ht="27.75" customHeight="1" x14ac:dyDescent="0.25">
      <c r="A120" s="38" t="s">
        <v>177</v>
      </c>
      <c r="B120" s="39" t="s">
        <v>45</v>
      </c>
      <c r="C120" s="38" t="s">
        <v>46</v>
      </c>
      <c r="D120" s="58">
        <v>12</v>
      </c>
      <c r="E120" s="34">
        <v>0</v>
      </c>
      <c r="F120" s="34">
        <f>E120*D120</f>
        <v>0</v>
      </c>
      <c r="G120" s="34">
        <f t="shared" si="4"/>
        <v>0</v>
      </c>
      <c r="H120" s="34">
        <v>10465</v>
      </c>
      <c r="I120" s="34">
        <f>H120*D120</f>
        <v>125580</v>
      </c>
      <c r="J120" s="34">
        <f t="shared" si="5"/>
        <v>150696</v>
      </c>
      <c r="K120" s="34">
        <f t="shared" si="6"/>
        <v>125580</v>
      </c>
      <c r="L120" s="34">
        <f t="shared" si="7"/>
        <v>150696</v>
      </c>
    </row>
    <row r="121" spans="1:12" ht="27.75" customHeight="1" x14ac:dyDescent="0.25">
      <c r="A121" s="38" t="s">
        <v>178</v>
      </c>
      <c r="B121" s="39" t="s">
        <v>50</v>
      </c>
      <c r="C121" s="38" t="s">
        <v>31</v>
      </c>
      <c r="D121" s="58">
        <v>36</v>
      </c>
      <c r="E121" s="34">
        <v>0</v>
      </c>
      <c r="F121" s="34">
        <f>E121*D121</f>
        <v>0</v>
      </c>
      <c r="G121" s="34">
        <f t="shared" si="4"/>
        <v>0</v>
      </c>
      <c r="H121" s="34">
        <v>305.5</v>
      </c>
      <c r="I121" s="34">
        <f>H121*D121</f>
        <v>10998</v>
      </c>
      <c r="J121" s="34">
        <f t="shared" si="5"/>
        <v>13197.6</v>
      </c>
      <c r="K121" s="34">
        <f t="shared" si="6"/>
        <v>10998</v>
      </c>
      <c r="L121" s="34">
        <f t="shared" si="7"/>
        <v>13197.6</v>
      </c>
    </row>
    <row r="122" spans="1:12" ht="27.75" customHeight="1" x14ac:dyDescent="0.25">
      <c r="A122" s="26" t="s">
        <v>179</v>
      </c>
      <c r="B122" s="27" t="s">
        <v>116</v>
      </c>
      <c r="C122" s="26" t="s">
        <v>16</v>
      </c>
      <c r="D122" s="45">
        <v>12.12</v>
      </c>
      <c r="E122" s="29">
        <v>3745.5750000000003</v>
      </c>
      <c r="F122" s="29">
        <f>E122*D122</f>
        <v>45396.368999999999</v>
      </c>
      <c r="G122" s="29">
        <f t="shared" si="4"/>
        <v>54475.642799999994</v>
      </c>
      <c r="H122" s="29">
        <v>0</v>
      </c>
      <c r="I122" s="29">
        <f>H122*D122</f>
        <v>0</v>
      </c>
      <c r="J122" s="29">
        <f t="shared" si="5"/>
        <v>0</v>
      </c>
      <c r="K122" s="29">
        <f t="shared" si="6"/>
        <v>45396.368999999999</v>
      </c>
      <c r="L122" s="29">
        <f t="shared" si="7"/>
        <v>54475.642799999994</v>
      </c>
    </row>
    <row r="123" spans="1:12" ht="27.75" customHeight="1" x14ac:dyDescent="0.25">
      <c r="A123" s="38" t="s">
        <v>180</v>
      </c>
      <c r="B123" s="32" t="s">
        <v>28</v>
      </c>
      <c r="C123" s="38" t="s">
        <v>16</v>
      </c>
      <c r="D123" s="60">
        <f>D122*1.26</f>
        <v>15.271199999999999</v>
      </c>
      <c r="E123" s="34">
        <v>0</v>
      </c>
      <c r="F123" s="34">
        <f>E123*D123</f>
        <v>0</v>
      </c>
      <c r="G123" s="34">
        <f t="shared" si="4"/>
        <v>0</v>
      </c>
      <c r="H123" s="34">
        <v>6240</v>
      </c>
      <c r="I123" s="34">
        <f>H123*D123</f>
        <v>95292.287999999986</v>
      </c>
      <c r="J123" s="34">
        <f t="shared" si="5"/>
        <v>114350.74559999998</v>
      </c>
      <c r="K123" s="34">
        <f t="shared" si="6"/>
        <v>95292.287999999986</v>
      </c>
      <c r="L123" s="34">
        <f t="shared" si="7"/>
        <v>114350.74559999998</v>
      </c>
    </row>
    <row r="124" spans="1:12" ht="27.75" customHeight="1" x14ac:dyDescent="0.25">
      <c r="A124" s="26" t="s">
        <v>181</v>
      </c>
      <c r="B124" s="27" t="s">
        <v>119</v>
      </c>
      <c r="C124" s="26" t="s">
        <v>16</v>
      </c>
      <c r="D124" s="45">
        <v>1.21</v>
      </c>
      <c r="E124" s="29">
        <v>3258.6502500000001</v>
      </c>
      <c r="F124" s="29">
        <f>E124*D124</f>
        <v>3942.9668025000001</v>
      </c>
      <c r="G124" s="29">
        <f t="shared" si="4"/>
        <v>4731.5601630000001</v>
      </c>
      <c r="H124" s="29">
        <v>0</v>
      </c>
      <c r="I124" s="29">
        <f>H124*D124</f>
        <v>0</v>
      </c>
      <c r="J124" s="29">
        <f t="shared" si="5"/>
        <v>0</v>
      </c>
      <c r="K124" s="29">
        <f t="shared" si="6"/>
        <v>3942.9668025000001</v>
      </c>
      <c r="L124" s="29">
        <f t="shared" si="7"/>
        <v>4731.5601630000001</v>
      </c>
    </row>
    <row r="125" spans="1:12" ht="27.75" customHeight="1" x14ac:dyDescent="0.25">
      <c r="A125" s="38" t="s">
        <v>182</v>
      </c>
      <c r="B125" s="39" t="s">
        <v>28</v>
      </c>
      <c r="C125" s="38" t="s">
        <v>16</v>
      </c>
      <c r="D125" s="58">
        <f>D124*1.26</f>
        <v>1.5246</v>
      </c>
      <c r="E125" s="34">
        <v>0</v>
      </c>
      <c r="F125" s="34">
        <f>E125*D125</f>
        <v>0</v>
      </c>
      <c r="G125" s="34">
        <f t="shared" si="4"/>
        <v>0</v>
      </c>
      <c r="H125" s="34">
        <v>6240</v>
      </c>
      <c r="I125" s="34">
        <f>H125*D125</f>
        <v>9513.503999999999</v>
      </c>
      <c r="J125" s="34">
        <f t="shared" si="5"/>
        <v>11416.204799999998</v>
      </c>
      <c r="K125" s="34">
        <f t="shared" si="6"/>
        <v>9513.503999999999</v>
      </c>
      <c r="L125" s="34">
        <f t="shared" si="7"/>
        <v>11416.204799999998</v>
      </c>
    </row>
    <row r="126" spans="1:12" ht="27.75" customHeight="1" x14ac:dyDescent="0.25">
      <c r="A126" s="26" t="s">
        <v>183</v>
      </c>
      <c r="B126" s="27" t="s">
        <v>122</v>
      </c>
      <c r="C126" s="26" t="s">
        <v>36</v>
      </c>
      <c r="D126" s="45">
        <v>22.42</v>
      </c>
      <c r="E126" s="29">
        <v>1831.51875</v>
      </c>
      <c r="F126" s="29">
        <f>E126*D126</f>
        <v>41062.650375000005</v>
      </c>
      <c r="G126" s="29">
        <f t="shared" si="4"/>
        <v>49275.180450000007</v>
      </c>
      <c r="H126" s="29">
        <v>0</v>
      </c>
      <c r="I126" s="29">
        <f>H126*D126</f>
        <v>0</v>
      </c>
      <c r="J126" s="29">
        <f t="shared" si="5"/>
        <v>0</v>
      </c>
      <c r="K126" s="29">
        <f t="shared" si="6"/>
        <v>41062.650375000005</v>
      </c>
      <c r="L126" s="29">
        <f t="shared" si="7"/>
        <v>49275.180450000007</v>
      </c>
    </row>
    <row r="127" spans="1:12" ht="27.75" customHeight="1" x14ac:dyDescent="0.25">
      <c r="A127" s="26" t="s">
        <v>184</v>
      </c>
      <c r="B127" s="27" t="s">
        <v>124</v>
      </c>
      <c r="C127" s="26" t="s">
        <v>63</v>
      </c>
      <c r="D127" s="45">
        <f>29.9*1.75</f>
        <v>52.324999999999996</v>
      </c>
      <c r="E127" s="29">
        <v>1085</v>
      </c>
      <c r="F127" s="29">
        <f>E127*D127</f>
        <v>56772.624999999993</v>
      </c>
      <c r="G127" s="29">
        <f t="shared" si="4"/>
        <v>68127.149999999994</v>
      </c>
      <c r="H127" s="29">
        <v>0</v>
      </c>
      <c r="I127" s="29">
        <f>H127*D127</f>
        <v>0</v>
      </c>
      <c r="J127" s="29">
        <f t="shared" si="5"/>
        <v>0</v>
      </c>
      <c r="K127" s="29">
        <f t="shared" si="6"/>
        <v>56772.624999999993</v>
      </c>
      <c r="L127" s="29">
        <f t="shared" si="7"/>
        <v>68127.149999999994</v>
      </c>
    </row>
    <row r="128" spans="1:12" ht="30" x14ac:dyDescent="0.25">
      <c r="A128" s="26" t="s">
        <v>185</v>
      </c>
      <c r="B128" s="27" t="s">
        <v>72</v>
      </c>
      <c r="C128" s="26" t="s">
        <v>63</v>
      </c>
      <c r="D128" s="45">
        <f>9.47+0.15+0.0414*6</f>
        <v>9.8684000000000012</v>
      </c>
      <c r="E128" s="29">
        <v>1767</v>
      </c>
      <c r="F128" s="29">
        <f>E128*D128</f>
        <v>17437.462800000001</v>
      </c>
      <c r="G128" s="29">
        <f t="shared" si="4"/>
        <v>20924.95536</v>
      </c>
      <c r="H128" s="29">
        <v>0</v>
      </c>
      <c r="I128" s="29">
        <f>H128*D128</f>
        <v>0</v>
      </c>
      <c r="J128" s="29">
        <f t="shared" si="5"/>
        <v>0</v>
      </c>
      <c r="K128" s="29">
        <f t="shared" si="6"/>
        <v>17437.462800000001</v>
      </c>
      <c r="L128" s="29">
        <f t="shared" si="7"/>
        <v>20924.95536</v>
      </c>
    </row>
    <row r="129" spans="1:12" ht="27.75" customHeight="1" x14ac:dyDescent="0.25">
      <c r="A129" s="26" t="s">
        <v>186</v>
      </c>
      <c r="B129" s="27" t="s">
        <v>74</v>
      </c>
      <c r="C129" s="26" t="s">
        <v>63</v>
      </c>
      <c r="D129" s="45">
        <f>63*0.08</f>
        <v>5.04</v>
      </c>
      <c r="E129" s="29">
        <v>1767</v>
      </c>
      <c r="F129" s="29">
        <f>E129*D129</f>
        <v>8905.68</v>
      </c>
      <c r="G129" s="29">
        <f t="shared" si="4"/>
        <v>10686.816000000001</v>
      </c>
      <c r="H129" s="29">
        <v>0</v>
      </c>
      <c r="I129" s="29">
        <f>H129*D129</f>
        <v>0</v>
      </c>
      <c r="J129" s="29">
        <f t="shared" si="5"/>
        <v>0</v>
      </c>
      <c r="K129" s="29">
        <f t="shared" si="6"/>
        <v>8905.68</v>
      </c>
      <c r="L129" s="29">
        <f t="shared" si="7"/>
        <v>10686.816000000001</v>
      </c>
    </row>
    <row r="130" spans="1:12" ht="27.75" customHeight="1" x14ac:dyDescent="0.25">
      <c r="A130" s="44">
        <v>10</v>
      </c>
      <c r="B130" s="23" t="s">
        <v>187</v>
      </c>
      <c r="C130" s="24"/>
      <c r="D130" s="56"/>
      <c r="E130" s="25"/>
      <c r="F130" s="25"/>
      <c r="G130" s="25"/>
      <c r="H130" s="25"/>
      <c r="I130" s="25"/>
      <c r="J130" s="25"/>
      <c r="K130" s="25"/>
      <c r="L130" s="25"/>
    </row>
    <row r="131" spans="1:12" ht="27.75" customHeight="1" x14ac:dyDescent="0.25">
      <c r="A131" s="26" t="s">
        <v>188</v>
      </c>
      <c r="B131" s="27" t="s">
        <v>70</v>
      </c>
      <c r="C131" s="26" t="s">
        <v>63</v>
      </c>
      <c r="D131" s="45">
        <v>11.71</v>
      </c>
      <c r="E131" s="29">
        <v>13542.35</v>
      </c>
      <c r="F131" s="29">
        <f>E131*D131</f>
        <v>158580.91850000003</v>
      </c>
      <c r="G131" s="29">
        <f t="shared" si="4"/>
        <v>190297.10220000002</v>
      </c>
      <c r="H131" s="29">
        <v>0</v>
      </c>
      <c r="I131" s="29">
        <f>H131*D131</f>
        <v>0</v>
      </c>
      <c r="J131" s="29">
        <f t="shared" si="5"/>
        <v>0</v>
      </c>
      <c r="K131" s="29">
        <f t="shared" si="6"/>
        <v>158580.91850000003</v>
      </c>
      <c r="L131" s="29">
        <f t="shared" si="7"/>
        <v>190297.10220000002</v>
      </c>
    </row>
    <row r="132" spans="1:12" ht="27.75" customHeight="1" x14ac:dyDescent="0.25">
      <c r="A132" s="26" t="s">
        <v>189</v>
      </c>
      <c r="B132" s="27" t="s">
        <v>78</v>
      </c>
      <c r="C132" s="26" t="s">
        <v>16</v>
      </c>
      <c r="D132" s="45">
        <v>23.69</v>
      </c>
      <c r="E132" s="29">
        <v>2526.5</v>
      </c>
      <c r="F132" s="29">
        <f>E132*D132</f>
        <v>59852.785000000003</v>
      </c>
      <c r="G132" s="29">
        <f t="shared" si="4"/>
        <v>71823.342000000004</v>
      </c>
      <c r="H132" s="29">
        <v>0</v>
      </c>
      <c r="I132" s="29">
        <f>H132*D132</f>
        <v>0</v>
      </c>
      <c r="J132" s="29">
        <f t="shared" si="5"/>
        <v>0</v>
      </c>
      <c r="K132" s="29">
        <f t="shared" si="6"/>
        <v>59852.785000000003</v>
      </c>
      <c r="L132" s="29">
        <f t="shared" si="7"/>
        <v>71823.342000000004</v>
      </c>
    </row>
    <row r="133" spans="1:12" ht="27.75" customHeight="1" x14ac:dyDescent="0.25">
      <c r="A133" s="26" t="s">
        <v>190</v>
      </c>
      <c r="B133" s="37" t="s">
        <v>23</v>
      </c>
      <c r="C133" s="26" t="s">
        <v>24</v>
      </c>
      <c r="D133" s="57">
        <v>115.63</v>
      </c>
      <c r="E133" s="29">
        <v>157.32500000000002</v>
      </c>
      <c r="F133" s="29">
        <f>E133*D133</f>
        <v>18191.489750000001</v>
      </c>
      <c r="G133" s="29">
        <f t="shared" si="4"/>
        <v>21829.787700000001</v>
      </c>
      <c r="H133" s="29">
        <v>0</v>
      </c>
      <c r="I133" s="29">
        <f>H133*D133</f>
        <v>0</v>
      </c>
      <c r="J133" s="29">
        <f t="shared" si="5"/>
        <v>0</v>
      </c>
      <c r="K133" s="29">
        <f t="shared" si="6"/>
        <v>18191.489750000001</v>
      </c>
      <c r="L133" s="29">
        <f t="shared" si="7"/>
        <v>21829.787700000001</v>
      </c>
    </row>
    <row r="134" spans="1:12" ht="27.75" customHeight="1" x14ac:dyDescent="0.25">
      <c r="A134" s="26" t="s">
        <v>191</v>
      </c>
      <c r="B134" s="27" t="s">
        <v>26</v>
      </c>
      <c r="C134" s="26" t="s">
        <v>16</v>
      </c>
      <c r="D134" s="45">
        <v>11.56</v>
      </c>
      <c r="E134" s="29">
        <v>3989.2969999999996</v>
      </c>
      <c r="F134" s="29">
        <f>E134*D134</f>
        <v>46116.27332</v>
      </c>
      <c r="G134" s="29">
        <f t="shared" si="4"/>
        <v>55339.527984</v>
      </c>
      <c r="H134" s="29">
        <v>0</v>
      </c>
      <c r="I134" s="29">
        <f>H134*D134</f>
        <v>0</v>
      </c>
      <c r="J134" s="29">
        <f t="shared" si="5"/>
        <v>0</v>
      </c>
      <c r="K134" s="29">
        <f t="shared" si="6"/>
        <v>46116.27332</v>
      </c>
      <c r="L134" s="29">
        <f t="shared" si="7"/>
        <v>55339.527984</v>
      </c>
    </row>
    <row r="135" spans="1:12" ht="27.75" customHeight="1" x14ac:dyDescent="0.25">
      <c r="A135" s="38" t="s">
        <v>192</v>
      </c>
      <c r="B135" s="39" t="s">
        <v>82</v>
      </c>
      <c r="C135" s="38" t="s">
        <v>16</v>
      </c>
      <c r="D135" s="58">
        <f>D134*1.26</f>
        <v>14.5656</v>
      </c>
      <c r="E135" s="34">
        <v>0</v>
      </c>
      <c r="F135" s="34">
        <f>E135*D135</f>
        <v>0</v>
      </c>
      <c r="G135" s="34">
        <f t="shared" ref="G135:G159" si="8">F135*1.2</f>
        <v>0</v>
      </c>
      <c r="H135" s="34">
        <v>6240</v>
      </c>
      <c r="I135" s="34">
        <f>H135*D135</f>
        <v>90889.343999999997</v>
      </c>
      <c r="J135" s="34">
        <f t="shared" ref="J135:J159" si="9">I135*1.2</f>
        <v>109067.21279999999</v>
      </c>
      <c r="K135" s="34">
        <f t="shared" ref="K135:K159" si="10">F135+I135</f>
        <v>90889.343999999997</v>
      </c>
      <c r="L135" s="34">
        <f t="shared" ref="L135:L159" si="11">K135*1.2</f>
        <v>109067.21279999999</v>
      </c>
    </row>
    <row r="136" spans="1:12" ht="27.75" customHeight="1" x14ac:dyDescent="0.25">
      <c r="A136" s="26" t="s">
        <v>193</v>
      </c>
      <c r="B136" s="27" t="s">
        <v>84</v>
      </c>
      <c r="C136" s="26" t="s">
        <v>31</v>
      </c>
      <c r="D136" s="45">
        <v>47</v>
      </c>
      <c r="E136" s="29">
        <v>4577.0879999999997</v>
      </c>
      <c r="F136" s="29">
        <f>E136*D136</f>
        <v>215123.136</v>
      </c>
      <c r="G136" s="29">
        <f t="shared" si="8"/>
        <v>258147.76319999999</v>
      </c>
      <c r="H136" s="29">
        <v>0</v>
      </c>
      <c r="I136" s="29">
        <f>H136*D136</f>
        <v>0</v>
      </c>
      <c r="J136" s="29">
        <f t="shared" si="9"/>
        <v>0</v>
      </c>
      <c r="K136" s="29">
        <f t="shared" si="10"/>
        <v>215123.136</v>
      </c>
      <c r="L136" s="29">
        <f t="shared" si="11"/>
        <v>258147.76319999999</v>
      </c>
    </row>
    <row r="137" spans="1:12" ht="27.75" customHeight="1" x14ac:dyDescent="0.25">
      <c r="A137" s="38" t="s">
        <v>194</v>
      </c>
      <c r="B137" s="39" t="s">
        <v>86</v>
      </c>
      <c r="C137" s="38" t="s">
        <v>87</v>
      </c>
      <c r="D137" s="58">
        <v>1</v>
      </c>
      <c r="E137" s="34">
        <v>0</v>
      </c>
      <c r="F137" s="34">
        <f>E137*D137</f>
        <v>0</v>
      </c>
      <c r="G137" s="34">
        <f t="shared" si="8"/>
        <v>0</v>
      </c>
      <c r="H137" s="34">
        <v>1625000</v>
      </c>
      <c r="I137" s="34">
        <f>H137*D137</f>
        <v>1625000</v>
      </c>
      <c r="J137" s="34">
        <f t="shared" si="9"/>
        <v>1950000</v>
      </c>
      <c r="K137" s="34">
        <f t="shared" si="10"/>
        <v>1625000</v>
      </c>
      <c r="L137" s="34">
        <f t="shared" si="11"/>
        <v>1950000</v>
      </c>
    </row>
    <row r="138" spans="1:12" ht="27.75" customHeight="1" x14ac:dyDescent="0.25">
      <c r="A138" s="46" t="s">
        <v>195</v>
      </c>
      <c r="B138" s="47" t="s">
        <v>89</v>
      </c>
      <c r="C138" s="46" t="s">
        <v>63</v>
      </c>
      <c r="D138" s="59">
        <v>9.4700000000000006</v>
      </c>
      <c r="E138" s="29">
        <v>16927.9375</v>
      </c>
      <c r="F138" s="29">
        <f>E138*D138</f>
        <v>160307.56812500002</v>
      </c>
      <c r="G138" s="29">
        <f t="shared" si="8"/>
        <v>192369.08175000001</v>
      </c>
      <c r="H138" s="29">
        <v>0</v>
      </c>
      <c r="I138" s="29">
        <f>H138*D138</f>
        <v>0</v>
      </c>
      <c r="J138" s="29">
        <f t="shared" si="9"/>
        <v>0</v>
      </c>
      <c r="K138" s="29">
        <f t="shared" si="10"/>
        <v>160307.56812500002</v>
      </c>
      <c r="L138" s="29">
        <f t="shared" si="11"/>
        <v>192369.08175000001</v>
      </c>
    </row>
    <row r="139" spans="1:12" ht="27.75" customHeight="1" x14ac:dyDescent="0.25">
      <c r="A139" s="38" t="s">
        <v>196</v>
      </c>
      <c r="B139" s="32" t="s">
        <v>91</v>
      </c>
      <c r="C139" s="38" t="s">
        <v>87</v>
      </c>
      <c r="D139" s="60">
        <v>1</v>
      </c>
      <c r="E139" s="34">
        <v>0</v>
      </c>
      <c r="F139" s="34">
        <f>E139*D139</f>
        <v>0</v>
      </c>
      <c r="G139" s="34">
        <f t="shared" si="8"/>
        <v>0</v>
      </c>
      <c r="H139" s="34">
        <v>3549000</v>
      </c>
      <c r="I139" s="34">
        <f>H139*D139</f>
        <v>3549000</v>
      </c>
      <c r="J139" s="34">
        <f t="shared" si="9"/>
        <v>4258800</v>
      </c>
      <c r="K139" s="34">
        <f t="shared" si="10"/>
        <v>3549000</v>
      </c>
      <c r="L139" s="34">
        <f t="shared" si="11"/>
        <v>4258800</v>
      </c>
    </row>
    <row r="140" spans="1:12" ht="27.75" customHeight="1" x14ac:dyDescent="0.25">
      <c r="A140" s="26" t="s">
        <v>197</v>
      </c>
      <c r="B140" s="48" t="s">
        <v>93</v>
      </c>
      <c r="C140" s="26" t="s">
        <v>31</v>
      </c>
      <c r="D140" s="45">
        <v>2</v>
      </c>
      <c r="E140" s="29">
        <v>3890.5248000000001</v>
      </c>
      <c r="F140" s="29">
        <f>E140*D140</f>
        <v>7781.0496000000003</v>
      </c>
      <c r="G140" s="29">
        <f t="shared" si="8"/>
        <v>9337.2595199999996</v>
      </c>
      <c r="H140" s="29">
        <v>0</v>
      </c>
      <c r="I140" s="29">
        <f>H140*D140</f>
        <v>0</v>
      </c>
      <c r="J140" s="29">
        <f t="shared" si="9"/>
        <v>0</v>
      </c>
      <c r="K140" s="29">
        <f t="shared" si="10"/>
        <v>7781.0496000000003</v>
      </c>
      <c r="L140" s="29">
        <f t="shared" si="11"/>
        <v>9337.2595199999996</v>
      </c>
    </row>
    <row r="141" spans="1:12" ht="27.75" customHeight="1" x14ac:dyDescent="0.25">
      <c r="A141" s="38" t="s">
        <v>198</v>
      </c>
      <c r="B141" s="49" t="s">
        <v>95</v>
      </c>
      <c r="C141" s="38" t="s">
        <v>31</v>
      </c>
      <c r="D141" s="61">
        <v>2</v>
      </c>
      <c r="E141" s="50">
        <v>0</v>
      </c>
      <c r="F141" s="50">
        <f>E141*D141</f>
        <v>0</v>
      </c>
      <c r="G141" s="50">
        <f t="shared" si="8"/>
        <v>0</v>
      </c>
      <c r="H141" s="50">
        <v>42081</v>
      </c>
      <c r="I141" s="50">
        <f>H141*D141</f>
        <v>84162</v>
      </c>
      <c r="J141" s="50">
        <f t="shared" si="9"/>
        <v>100994.4</v>
      </c>
      <c r="K141" s="50">
        <f t="shared" si="10"/>
        <v>84162</v>
      </c>
      <c r="L141" s="50">
        <f t="shared" si="11"/>
        <v>100994.4</v>
      </c>
    </row>
    <row r="142" spans="1:12" ht="27.75" customHeight="1" x14ac:dyDescent="0.25">
      <c r="A142" s="26" t="s">
        <v>199</v>
      </c>
      <c r="B142" s="37" t="s">
        <v>97</v>
      </c>
      <c r="C142" s="26" t="s">
        <v>31</v>
      </c>
      <c r="D142" s="57">
        <v>1</v>
      </c>
      <c r="E142" s="29">
        <v>19344</v>
      </c>
      <c r="F142" s="29">
        <f>E142*D142</f>
        <v>19344</v>
      </c>
      <c r="G142" s="29">
        <f t="shared" si="8"/>
        <v>23212.799999999999</v>
      </c>
      <c r="H142" s="29">
        <v>0</v>
      </c>
      <c r="I142" s="29">
        <f>H142*D142</f>
        <v>0</v>
      </c>
      <c r="J142" s="29">
        <f t="shared" si="9"/>
        <v>0</v>
      </c>
      <c r="K142" s="29">
        <f t="shared" si="10"/>
        <v>19344</v>
      </c>
      <c r="L142" s="29">
        <f t="shared" si="11"/>
        <v>23212.799999999999</v>
      </c>
    </row>
    <row r="143" spans="1:12" ht="27.75" customHeight="1" x14ac:dyDescent="0.25">
      <c r="A143" s="38" t="s">
        <v>200</v>
      </c>
      <c r="B143" s="32" t="s">
        <v>99</v>
      </c>
      <c r="C143" s="38" t="s">
        <v>31</v>
      </c>
      <c r="D143" s="60">
        <v>1</v>
      </c>
      <c r="E143" s="34">
        <v>0</v>
      </c>
      <c r="F143" s="34">
        <f>E143*D143</f>
        <v>0</v>
      </c>
      <c r="G143" s="34">
        <f t="shared" si="8"/>
        <v>0</v>
      </c>
      <c r="H143" s="34">
        <v>145600</v>
      </c>
      <c r="I143" s="34">
        <f>H143*D143</f>
        <v>145600</v>
      </c>
      <c r="J143" s="34">
        <f t="shared" si="9"/>
        <v>174720</v>
      </c>
      <c r="K143" s="34">
        <f t="shared" si="10"/>
        <v>145600</v>
      </c>
      <c r="L143" s="34">
        <f t="shared" si="11"/>
        <v>174720</v>
      </c>
    </row>
    <row r="144" spans="1:12" ht="27.75" customHeight="1" x14ac:dyDescent="0.25">
      <c r="A144" s="38" t="s">
        <v>201</v>
      </c>
      <c r="B144" s="32" t="s">
        <v>101</v>
      </c>
      <c r="C144" s="38" t="s">
        <v>46</v>
      </c>
      <c r="D144" s="60">
        <v>1</v>
      </c>
      <c r="E144" s="34">
        <v>0</v>
      </c>
      <c r="F144" s="34">
        <f>E144*D144</f>
        <v>0</v>
      </c>
      <c r="G144" s="34">
        <f t="shared" si="8"/>
        <v>0</v>
      </c>
      <c r="H144" s="34">
        <v>4810</v>
      </c>
      <c r="I144" s="34">
        <f>H144*D144</f>
        <v>4810</v>
      </c>
      <c r="J144" s="34">
        <f t="shared" si="9"/>
        <v>5772</v>
      </c>
      <c r="K144" s="34">
        <f t="shared" si="10"/>
        <v>4810</v>
      </c>
      <c r="L144" s="34">
        <f t="shared" si="11"/>
        <v>5772</v>
      </c>
    </row>
    <row r="145" spans="1:12" ht="27.75" customHeight="1" x14ac:dyDescent="0.25">
      <c r="A145" s="38" t="s">
        <v>202</v>
      </c>
      <c r="B145" s="32" t="s">
        <v>103</v>
      </c>
      <c r="C145" s="38" t="s">
        <v>31</v>
      </c>
      <c r="D145" s="60">
        <v>1</v>
      </c>
      <c r="E145" s="34">
        <v>0</v>
      </c>
      <c r="F145" s="34">
        <f>E145*D145</f>
        <v>0</v>
      </c>
      <c r="G145" s="34">
        <f t="shared" si="8"/>
        <v>0</v>
      </c>
      <c r="H145" s="34">
        <v>4810</v>
      </c>
      <c r="I145" s="34">
        <f>H145*D145</f>
        <v>4810</v>
      </c>
      <c r="J145" s="34">
        <f t="shared" si="9"/>
        <v>5772</v>
      </c>
      <c r="K145" s="34">
        <f t="shared" si="10"/>
        <v>4810</v>
      </c>
      <c r="L145" s="34">
        <f t="shared" si="11"/>
        <v>5772</v>
      </c>
    </row>
    <row r="146" spans="1:12" ht="27.75" customHeight="1" x14ac:dyDescent="0.25">
      <c r="A146" s="38" t="s">
        <v>203</v>
      </c>
      <c r="B146" s="32" t="s">
        <v>105</v>
      </c>
      <c r="C146" s="38" t="s">
        <v>106</v>
      </c>
      <c r="D146" s="60">
        <v>4</v>
      </c>
      <c r="E146" s="34">
        <v>0</v>
      </c>
      <c r="F146" s="34">
        <f>E146*D146</f>
        <v>0</v>
      </c>
      <c r="G146" s="34">
        <f t="shared" si="8"/>
        <v>0</v>
      </c>
      <c r="H146" s="34">
        <v>306.34500000000003</v>
      </c>
      <c r="I146" s="34">
        <f>H146*D146</f>
        <v>1225.3800000000001</v>
      </c>
      <c r="J146" s="34">
        <f t="shared" si="9"/>
        <v>1470.4560000000001</v>
      </c>
      <c r="K146" s="34">
        <f t="shared" si="10"/>
        <v>1225.3800000000001</v>
      </c>
      <c r="L146" s="34">
        <f t="shared" si="11"/>
        <v>1470.4560000000001</v>
      </c>
    </row>
    <row r="147" spans="1:12" ht="27.75" customHeight="1" x14ac:dyDescent="0.25">
      <c r="A147" s="38" t="s">
        <v>204</v>
      </c>
      <c r="B147" s="32" t="s">
        <v>108</v>
      </c>
      <c r="C147" s="38" t="s">
        <v>109</v>
      </c>
      <c r="D147" s="60">
        <v>0.76</v>
      </c>
      <c r="E147" s="34">
        <v>0</v>
      </c>
      <c r="F147" s="34">
        <f>E147*D147</f>
        <v>0</v>
      </c>
      <c r="G147" s="34">
        <f t="shared" si="8"/>
        <v>0</v>
      </c>
      <c r="H147" s="34">
        <v>477.65250000000003</v>
      </c>
      <c r="I147" s="34">
        <f>H147*D147</f>
        <v>363.01590000000004</v>
      </c>
      <c r="J147" s="34">
        <f t="shared" si="9"/>
        <v>435.61908000000005</v>
      </c>
      <c r="K147" s="34">
        <f t="shared" si="10"/>
        <v>363.01590000000004</v>
      </c>
      <c r="L147" s="34">
        <f t="shared" si="11"/>
        <v>435.61908000000005</v>
      </c>
    </row>
    <row r="148" spans="1:12" ht="27.75" customHeight="1" x14ac:dyDescent="0.25">
      <c r="A148" s="38" t="s">
        <v>205</v>
      </c>
      <c r="B148" s="32" t="s">
        <v>111</v>
      </c>
      <c r="C148" s="38" t="s">
        <v>109</v>
      </c>
      <c r="D148" s="60">
        <v>0.76</v>
      </c>
      <c r="E148" s="34">
        <v>0</v>
      </c>
      <c r="F148" s="34">
        <f>E148*D148</f>
        <v>0</v>
      </c>
      <c r="G148" s="34">
        <f t="shared" si="8"/>
        <v>0</v>
      </c>
      <c r="H148" s="34">
        <v>436.63749999999999</v>
      </c>
      <c r="I148" s="34">
        <f>H148*D148</f>
        <v>331.84449999999998</v>
      </c>
      <c r="J148" s="34">
        <f t="shared" si="9"/>
        <v>398.21339999999998</v>
      </c>
      <c r="K148" s="34">
        <f t="shared" si="10"/>
        <v>331.84449999999998</v>
      </c>
      <c r="L148" s="34">
        <f t="shared" si="11"/>
        <v>398.21339999999998</v>
      </c>
    </row>
    <row r="149" spans="1:12" ht="27.75" customHeight="1" x14ac:dyDescent="0.25">
      <c r="A149" s="26" t="s">
        <v>206</v>
      </c>
      <c r="B149" s="37" t="s">
        <v>42</v>
      </c>
      <c r="C149" s="26" t="s">
        <v>43</v>
      </c>
      <c r="D149" s="57">
        <v>6</v>
      </c>
      <c r="E149" s="29">
        <v>2052.2000000000003</v>
      </c>
      <c r="F149" s="29">
        <f>E149*D149</f>
        <v>12313.2</v>
      </c>
      <c r="G149" s="29">
        <f t="shared" si="8"/>
        <v>14775.84</v>
      </c>
      <c r="H149" s="29">
        <v>0</v>
      </c>
      <c r="I149" s="29">
        <f>H149*D149</f>
        <v>0</v>
      </c>
      <c r="J149" s="29">
        <f t="shared" si="9"/>
        <v>0</v>
      </c>
      <c r="K149" s="29">
        <f t="shared" si="10"/>
        <v>12313.2</v>
      </c>
      <c r="L149" s="29">
        <f t="shared" si="11"/>
        <v>14775.84</v>
      </c>
    </row>
    <row r="150" spans="1:12" ht="27.75" customHeight="1" x14ac:dyDescent="0.25">
      <c r="A150" s="38" t="s">
        <v>207</v>
      </c>
      <c r="B150" s="39" t="s">
        <v>45</v>
      </c>
      <c r="C150" s="38" t="s">
        <v>46</v>
      </c>
      <c r="D150" s="58">
        <v>12</v>
      </c>
      <c r="E150" s="34">
        <v>0</v>
      </c>
      <c r="F150" s="34">
        <f>E150*D150</f>
        <v>0</v>
      </c>
      <c r="G150" s="34">
        <f t="shared" si="8"/>
        <v>0</v>
      </c>
      <c r="H150" s="34">
        <v>10465</v>
      </c>
      <c r="I150" s="34">
        <f>H150*D150</f>
        <v>125580</v>
      </c>
      <c r="J150" s="34">
        <f t="shared" si="9"/>
        <v>150696</v>
      </c>
      <c r="K150" s="34">
        <f t="shared" si="10"/>
        <v>125580</v>
      </c>
      <c r="L150" s="34">
        <f t="shared" si="11"/>
        <v>150696</v>
      </c>
    </row>
    <row r="151" spans="1:12" ht="27.75" customHeight="1" x14ac:dyDescent="0.25">
      <c r="A151" s="38" t="s">
        <v>208</v>
      </c>
      <c r="B151" s="39" t="s">
        <v>50</v>
      </c>
      <c r="C151" s="38" t="s">
        <v>31</v>
      </c>
      <c r="D151" s="58">
        <v>36</v>
      </c>
      <c r="E151" s="34">
        <v>0</v>
      </c>
      <c r="F151" s="34">
        <f>E151*D151</f>
        <v>0</v>
      </c>
      <c r="G151" s="34">
        <f t="shared" si="8"/>
        <v>0</v>
      </c>
      <c r="H151" s="34">
        <v>305.5</v>
      </c>
      <c r="I151" s="34">
        <f>H151*D151</f>
        <v>10998</v>
      </c>
      <c r="J151" s="34">
        <f t="shared" si="9"/>
        <v>13197.6</v>
      </c>
      <c r="K151" s="34">
        <f t="shared" si="10"/>
        <v>10998</v>
      </c>
      <c r="L151" s="34">
        <f t="shared" si="11"/>
        <v>13197.6</v>
      </c>
    </row>
    <row r="152" spans="1:12" ht="27.75" customHeight="1" x14ac:dyDescent="0.25">
      <c r="A152" s="26" t="s">
        <v>209</v>
      </c>
      <c r="B152" s="27" t="s">
        <v>116</v>
      </c>
      <c r="C152" s="26" t="s">
        <v>16</v>
      </c>
      <c r="D152" s="45">
        <v>12.12</v>
      </c>
      <c r="E152" s="29">
        <v>3745.5750000000003</v>
      </c>
      <c r="F152" s="29">
        <f>E152*D152</f>
        <v>45396.368999999999</v>
      </c>
      <c r="G152" s="29">
        <f t="shared" si="8"/>
        <v>54475.642799999994</v>
      </c>
      <c r="H152" s="29">
        <v>0</v>
      </c>
      <c r="I152" s="29">
        <f>H152*D152</f>
        <v>0</v>
      </c>
      <c r="J152" s="29">
        <f t="shared" si="9"/>
        <v>0</v>
      </c>
      <c r="K152" s="29">
        <f t="shared" si="10"/>
        <v>45396.368999999999</v>
      </c>
      <c r="L152" s="29">
        <f t="shared" si="11"/>
        <v>54475.642799999994</v>
      </c>
    </row>
    <row r="153" spans="1:12" ht="27.75" customHeight="1" x14ac:dyDescent="0.25">
      <c r="A153" s="38" t="s">
        <v>210</v>
      </c>
      <c r="B153" s="32" t="s">
        <v>28</v>
      </c>
      <c r="C153" s="38" t="s">
        <v>16</v>
      </c>
      <c r="D153" s="60">
        <f>D152*1.26</f>
        <v>15.271199999999999</v>
      </c>
      <c r="E153" s="34">
        <v>0</v>
      </c>
      <c r="F153" s="34">
        <f>E153*D153</f>
        <v>0</v>
      </c>
      <c r="G153" s="34">
        <f t="shared" si="8"/>
        <v>0</v>
      </c>
      <c r="H153" s="34">
        <v>6240</v>
      </c>
      <c r="I153" s="34">
        <f>H153*D153</f>
        <v>95292.287999999986</v>
      </c>
      <c r="J153" s="34">
        <f t="shared" si="9"/>
        <v>114350.74559999998</v>
      </c>
      <c r="K153" s="34">
        <f t="shared" si="10"/>
        <v>95292.287999999986</v>
      </c>
      <c r="L153" s="34">
        <f t="shared" si="11"/>
        <v>114350.74559999998</v>
      </c>
    </row>
    <row r="154" spans="1:12" ht="27.75" customHeight="1" x14ac:dyDescent="0.25">
      <c r="A154" s="26" t="s">
        <v>211</v>
      </c>
      <c r="B154" s="27" t="s">
        <v>119</v>
      </c>
      <c r="C154" s="26" t="s">
        <v>16</v>
      </c>
      <c r="D154" s="45">
        <v>1.21</v>
      </c>
      <c r="E154" s="29">
        <v>3258.6502500000001</v>
      </c>
      <c r="F154" s="29">
        <f>E154*D154</f>
        <v>3942.9668025000001</v>
      </c>
      <c r="G154" s="29">
        <f t="shared" si="8"/>
        <v>4731.5601630000001</v>
      </c>
      <c r="H154" s="29">
        <v>0</v>
      </c>
      <c r="I154" s="29">
        <f>H154*D154</f>
        <v>0</v>
      </c>
      <c r="J154" s="29">
        <f t="shared" si="9"/>
        <v>0</v>
      </c>
      <c r="K154" s="29">
        <f t="shared" si="10"/>
        <v>3942.9668025000001</v>
      </c>
      <c r="L154" s="29">
        <f t="shared" si="11"/>
        <v>4731.5601630000001</v>
      </c>
    </row>
    <row r="155" spans="1:12" ht="27.75" customHeight="1" x14ac:dyDescent="0.25">
      <c r="A155" s="38" t="s">
        <v>212</v>
      </c>
      <c r="B155" s="39" t="s">
        <v>28</v>
      </c>
      <c r="C155" s="38" t="s">
        <v>16</v>
      </c>
      <c r="D155" s="58">
        <f>D154*1.26</f>
        <v>1.5246</v>
      </c>
      <c r="E155" s="34">
        <v>0</v>
      </c>
      <c r="F155" s="34">
        <f>E155*D155</f>
        <v>0</v>
      </c>
      <c r="G155" s="34">
        <f t="shared" si="8"/>
        <v>0</v>
      </c>
      <c r="H155" s="34">
        <v>6240</v>
      </c>
      <c r="I155" s="34">
        <f>H155*D155</f>
        <v>9513.503999999999</v>
      </c>
      <c r="J155" s="34">
        <f t="shared" si="9"/>
        <v>11416.204799999998</v>
      </c>
      <c r="K155" s="34">
        <f t="shared" si="10"/>
        <v>9513.503999999999</v>
      </c>
      <c r="L155" s="34">
        <f t="shared" si="11"/>
        <v>11416.204799999998</v>
      </c>
    </row>
    <row r="156" spans="1:12" ht="27.75" customHeight="1" x14ac:dyDescent="0.25">
      <c r="A156" s="26" t="s">
        <v>213</v>
      </c>
      <c r="B156" s="27" t="s">
        <v>122</v>
      </c>
      <c r="C156" s="26" t="s">
        <v>36</v>
      </c>
      <c r="D156" s="45">
        <v>22.42</v>
      </c>
      <c r="E156" s="29">
        <v>1831.51875</v>
      </c>
      <c r="F156" s="29">
        <f>E156*D156</f>
        <v>41062.650375000005</v>
      </c>
      <c r="G156" s="29">
        <f t="shared" si="8"/>
        <v>49275.180450000007</v>
      </c>
      <c r="H156" s="29">
        <v>0</v>
      </c>
      <c r="I156" s="29">
        <f>H156*D156</f>
        <v>0</v>
      </c>
      <c r="J156" s="29">
        <f t="shared" si="9"/>
        <v>0</v>
      </c>
      <c r="K156" s="29">
        <f t="shared" si="10"/>
        <v>41062.650375000005</v>
      </c>
      <c r="L156" s="29">
        <f t="shared" si="11"/>
        <v>49275.180450000007</v>
      </c>
    </row>
    <row r="157" spans="1:12" ht="27.75" customHeight="1" x14ac:dyDescent="0.25">
      <c r="A157" s="26" t="s">
        <v>214</v>
      </c>
      <c r="B157" s="27" t="s">
        <v>124</v>
      </c>
      <c r="C157" s="26" t="s">
        <v>63</v>
      </c>
      <c r="D157" s="45">
        <f>23.7*1.75</f>
        <v>41.475000000000001</v>
      </c>
      <c r="E157" s="29">
        <v>1085</v>
      </c>
      <c r="F157" s="29">
        <f>E157*D157</f>
        <v>45000.375</v>
      </c>
      <c r="G157" s="29">
        <f t="shared" si="8"/>
        <v>54000.45</v>
      </c>
      <c r="H157" s="29">
        <v>0</v>
      </c>
      <c r="I157" s="29">
        <f>H157*D157</f>
        <v>0</v>
      </c>
      <c r="J157" s="29">
        <f t="shared" si="9"/>
        <v>0</v>
      </c>
      <c r="K157" s="29">
        <f t="shared" si="10"/>
        <v>45000.375</v>
      </c>
      <c r="L157" s="29">
        <f t="shared" si="11"/>
        <v>54000.45</v>
      </c>
    </row>
    <row r="158" spans="1:12" ht="30" x14ac:dyDescent="0.25">
      <c r="A158" s="26" t="s">
        <v>215</v>
      </c>
      <c r="B158" s="27" t="s">
        <v>72</v>
      </c>
      <c r="C158" s="26" t="s">
        <v>63</v>
      </c>
      <c r="D158" s="45">
        <f>9.47+0.15+0.0414*6</f>
        <v>9.8684000000000012</v>
      </c>
      <c r="E158" s="29">
        <v>1767</v>
      </c>
      <c r="F158" s="29">
        <f>E158*D158</f>
        <v>17437.462800000001</v>
      </c>
      <c r="G158" s="29">
        <f t="shared" si="8"/>
        <v>20924.95536</v>
      </c>
      <c r="H158" s="29">
        <v>0</v>
      </c>
      <c r="I158" s="29">
        <f>H158*D158</f>
        <v>0</v>
      </c>
      <c r="J158" s="29">
        <f t="shared" si="9"/>
        <v>0</v>
      </c>
      <c r="K158" s="29">
        <f t="shared" si="10"/>
        <v>17437.462800000001</v>
      </c>
      <c r="L158" s="29">
        <f t="shared" si="11"/>
        <v>20924.95536</v>
      </c>
    </row>
    <row r="159" spans="1:12" ht="27.75" customHeight="1" x14ac:dyDescent="0.25">
      <c r="A159" s="26" t="s">
        <v>216</v>
      </c>
      <c r="B159" s="27" t="s">
        <v>74</v>
      </c>
      <c r="C159" s="26" t="s">
        <v>63</v>
      </c>
      <c r="D159" s="45">
        <f>63*0.08</f>
        <v>5.04</v>
      </c>
      <c r="E159" s="29">
        <v>1767</v>
      </c>
      <c r="F159" s="29">
        <f>E159*D159</f>
        <v>8905.68</v>
      </c>
      <c r="G159" s="29">
        <f t="shared" si="8"/>
        <v>10686.816000000001</v>
      </c>
      <c r="H159" s="29">
        <v>0</v>
      </c>
      <c r="I159" s="29">
        <f>H159*D159</f>
        <v>0</v>
      </c>
      <c r="J159" s="29">
        <f t="shared" si="9"/>
        <v>0</v>
      </c>
      <c r="K159" s="29">
        <f t="shared" si="10"/>
        <v>8905.68</v>
      </c>
      <c r="L159" s="29">
        <f t="shared" si="11"/>
        <v>10686.816000000001</v>
      </c>
    </row>
    <row r="160" spans="1:12" s="51" customFormat="1" ht="27.75" customHeight="1" x14ac:dyDescent="0.25">
      <c r="A160" s="62"/>
      <c r="B160" s="63" t="s">
        <v>217</v>
      </c>
      <c r="C160" s="64"/>
      <c r="D160" s="65"/>
      <c r="E160" s="66"/>
      <c r="F160" s="66">
        <f>SUM(F12:F159)</f>
        <v>8143268.1961639971</v>
      </c>
      <c r="G160" s="66">
        <f>SUM(G12:G159)</f>
        <v>9771921.8353967946</v>
      </c>
      <c r="H160" s="66"/>
      <c r="I160" s="66">
        <f>SUM(I12:I159)</f>
        <v>33430917.118560005</v>
      </c>
      <c r="J160" s="66">
        <f>SUM(J12:J159)</f>
        <v>40117100.542271994</v>
      </c>
      <c r="K160" s="66">
        <f>SUM(K11:K159)</f>
        <v>41574185.314724013</v>
      </c>
      <c r="L160" s="66">
        <f>SUM(L12:L159)</f>
        <v>49889022.37766882</v>
      </c>
    </row>
    <row r="161" spans="6:12" x14ac:dyDescent="0.25">
      <c r="F161" s="52"/>
      <c r="G161" s="52"/>
      <c r="I161" s="52"/>
      <c r="J161" s="52"/>
      <c r="L161" s="52"/>
    </row>
    <row r="162" spans="6:12" x14ac:dyDescent="0.25">
      <c r="G162" s="53"/>
      <c r="J162" s="53"/>
      <c r="L162" s="53"/>
    </row>
    <row r="163" spans="6:12" x14ac:dyDescent="0.25">
      <c r="G163" s="53"/>
      <c r="J163" s="53"/>
      <c r="L163" s="53"/>
    </row>
    <row r="164" spans="6:12" x14ac:dyDescent="0.25">
      <c r="G164" s="52"/>
      <c r="J164" s="52"/>
      <c r="L164" s="52"/>
    </row>
    <row r="165" spans="6:12" x14ac:dyDescent="0.25">
      <c r="G165" s="53"/>
      <c r="J165" s="53"/>
      <c r="L165" s="53"/>
    </row>
    <row r="166" spans="6:12" x14ac:dyDescent="0.25">
      <c r="G166" s="53"/>
      <c r="J166" s="53"/>
      <c r="L166" s="53"/>
    </row>
    <row r="167" spans="6:12" x14ac:dyDescent="0.25">
      <c r="G167" s="54"/>
      <c r="J167" s="54"/>
      <c r="L167" s="54"/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2025-07-24T13:49:34Z</dcterms:created>
  <dcterms:modified xsi:type="dcterms:W3CDTF">2025-07-24T13:50:57Z</dcterms:modified>
</cp:coreProperties>
</file>