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ПУТИ И СТРЕЛКИ ЛСЦ\"/>
    </mc:Choice>
  </mc:AlternateContent>
  <xr:revisionPtr revIDLastSave="0" documentId="8_{FDB7901E-C1BD-410E-9B84-54874471B141}" xr6:coauthVersionLast="47" xr6:coauthVersionMax="47" xr10:uidLastSave="{00000000-0000-0000-0000-000000000000}"/>
  <bookViews>
    <workbookView xWindow="-98" yWindow="-98" windowWidth="21795" windowHeight="13096" xr2:uid="{3D902841-1011-4BB6-9B27-DD5628A4549C}"/>
  </bookViews>
  <sheets>
    <sheet name="Э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7" i="1" l="1"/>
  <c r="F287" i="1" s="1"/>
  <c r="D286" i="1"/>
  <c r="F286" i="1" s="1"/>
  <c r="D285" i="1"/>
  <c r="F285" i="1" s="1"/>
  <c r="K284" i="1"/>
  <c r="G284" i="1"/>
  <c r="L284" i="1" s="1"/>
  <c r="F284" i="1"/>
  <c r="D283" i="1"/>
  <c r="I283" i="1" s="1"/>
  <c r="K282" i="1"/>
  <c r="G282" i="1"/>
  <c r="L282" i="1" s="1"/>
  <c r="F282" i="1"/>
  <c r="D281" i="1"/>
  <c r="I281" i="1" s="1"/>
  <c r="F280" i="1"/>
  <c r="K280" i="1" s="1"/>
  <c r="K279" i="1"/>
  <c r="I279" i="1"/>
  <c r="J279" i="1" s="1"/>
  <c r="L279" i="1" s="1"/>
  <c r="I278" i="1"/>
  <c r="K278" i="1" s="1"/>
  <c r="F277" i="1"/>
  <c r="K277" i="1" s="1"/>
  <c r="K276" i="1"/>
  <c r="I276" i="1"/>
  <c r="J276" i="1" s="1"/>
  <c r="L276" i="1" s="1"/>
  <c r="I275" i="1"/>
  <c r="K275" i="1" s="1"/>
  <c r="I274" i="1"/>
  <c r="K274" i="1" s="1"/>
  <c r="K273" i="1"/>
  <c r="I273" i="1"/>
  <c r="J273" i="1" s="1"/>
  <c r="L273" i="1" s="1"/>
  <c r="I272" i="1"/>
  <c r="K272" i="1" s="1"/>
  <c r="I271" i="1"/>
  <c r="K271" i="1" s="1"/>
  <c r="K270" i="1"/>
  <c r="F270" i="1"/>
  <c r="G270" i="1" s="1"/>
  <c r="L270" i="1" s="1"/>
  <c r="I269" i="1"/>
  <c r="K269" i="1" s="1"/>
  <c r="F268" i="1"/>
  <c r="K268" i="1" s="1"/>
  <c r="K267" i="1"/>
  <c r="I267" i="1"/>
  <c r="J267" i="1" s="1"/>
  <c r="L267" i="1" s="1"/>
  <c r="F266" i="1"/>
  <c r="K266" i="1" s="1"/>
  <c r="I265" i="1"/>
  <c r="K265" i="1" s="1"/>
  <c r="K264" i="1"/>
  <c r="F264" i="1"/>
  <c r="G264" i="1" s="1"/>
  <c r="L264" i="1" s="1"/>
  <c r="D263" i="1"/>
  <c r="I263" i="1" s="1"/>
  <c r="G262" i="1"/>
  <c r="L262" i="1" s="1"/>
  <c r="F262" i="1"/>
  <c r="K262" i="1" s="1"/>
  <c r="F261" i="1"/>
  <c r="K261" i="1" s="1"/>
  <c r="G260" i="1"/>
  <c r="L260" i="1" s="1"/>
  <c r="F260" i="1"/>
  <c r="K260" i="1" s="1"/>
  <c r="F259" i="1"/>
  <c r="K259" i="1" s="1"/>
  <c r="F257" i="1"/>
  <c r="K257" i="1" s="1"/>
  <c r="D257" i="1"/>
  <c r="K256" i="1"/>
  <c r="G256" i="1"/>
  <c r="L256" i="1" s="1"/>
  <c r="F256" i="1"/>
  <c r="D256" i="1"/>
  <c r="D255" i="1"/>
  <c r="F255" i="1" s="1"/>
  <c r="F254" i="1"/>
  <c r="K254" i="1" s="1"/>
  <c r="D253" i="1"/>
  <c r="I253" i="1" s="1"/>
  <c r="F252" i="1"/>
  <c r="K252" i="1" s="1"/>
  <c r="I251" i="1"/>
  <c r="K251" i="1" s="1"/>
  <c r="D251" i="1"/>
  <c r="K250" i="1"/>
  <c r="F250" i="1"/>
  <c r="G250" i="1" s="1"/>
  <c r="L250" i="1" s="1"/>
  <c r="K249" i="1"/>
  <c r="J249" i="1"/>
  <c r="L249" i="1" s="1"/>
  <c r="I249" i="1"/>
  <c r="K248" i="1"/>
  <c r="J248" i="1"/>
  <c r="L248" i="1" s="1"/>
  <c r="I248" i="1"/>
  <c r="F247" i="1"/>
  <c r="K247" i="1" s="1"/>
  <c r="K246" i="1"/>
  <c r="J246" i="1"/>
  <c r="L246" i="1" s="1"/>
  <c r="I246" i="1"/>
  <c r="J245" i="1"/>
  <c r="L245" i="1" s="1"/>
  <c r="I245" i="1"/>
  <c r="K245" i="1" s="1"/>
  <c r="K244" i="1"/>
  <c r="I244" i="1"/>
  <c r="J244" i="1" s="1"/>
  <c r="L244" i="1" s="1"/>
  <c r="K243" i="1"/>
  <c r="J243" i="1"/>
  <c r="L243" i="1" s="1"/>
  <c r="I243" i="1"/>
  <c r="K242" i="1"/>
  <c r="J242" i="1"/>
  <c r="L242" i="1" s="1"/>
  <c r="I242" i="1"/>
  <c r="I241" i="1"/>
  <c r="K241" i="1" s="1"/>
  <c r="K240" i="1"/>
  <c r="G240" i="1"/>
  <c r="L240" i="1" s="1"/>
  <c r="F240" i="1"/>
  <c r="J239" i="1"/>
  <c r="L239" i="1" s="1"/>
  <c r="I239" i="1"/>
  <c r="K239" i="1" s="1"/>
  <c r="K238" i="1"/>
  <c r="F238" i="1"/>
  <c r="G238" i="1" s="1"/>
  <c r="L238" i="1" s="1"/>
  <c r="K237" i="1"/>
  <c r="J237" i="1"/>
  <c r="L237" i="1" s="1"/>
  <c r="I237" i="1"/>
  <c r="K236" i="1"/>
  <c r="G236" i="1"/>
  <c r="L236" i="1" s="1"/>
  <c r="F236" i="1"/>
  <c r="I235" i="1"/>
  <c r="K235" i="1" s="1"/>
  <c r="K234" i="1"/>
  <c r="G234" i="1"/>
  <c r="L234" i="1" s="1"/>
  <c r="F234" i="1"/>
  <c r="J233" i="1"/>
  <c r="L233" i="1" s="1"/>
  <c r="I233" i="1"/>
  <c r="K233" i="1" s="1"/>
  <c r="D233" i="1"/>
  <c r="L232" i="1"/>
  <c r="K232" i="1"/>
  <c r="G232" i="1"/>
  <c r="F232" i="1"/>
  <c r="L231" i="1"/>
  <c r="K231" i="1"/>
  <c r="G231" i="1"/>
  <c r="F231" i="1"/>
  <c r="L230" i="1"/>
  <c r="K230" i="1"/>
  <c r="G230" i="1"/>
  <c r="F230" i="1"/>
  <c r="K229" i="1"/>
  <c r="G229" i="1"/>
  <c r="L229" i="1" s="1"/>
  <c r="F229" i="1"/>
  <c r="D227" i="1"/>
  <c r="F227" i="1" s="1"/>
  <c r="F226" i="1"/>
  <c r="K226" i="1" s="1"/>
  <c r="D226" i="1"/>
  <c r="F225" i="1"/>
  <c r="K225" i="1" s="1"/>
  <c r="D225" i="1"/>
  <c r="K224" i="1"/>
  <c r="G224" i="1"/>
  <c r="L224" i="1" s="1"/>
  <c r="F224" i="1"/>
  <c r="I223" i="1"/>
  <c r="K223" i="1" s="1"/>
  <c r="D223" i="1"/>
  <c r="F222" i="1"/>
  <c r="K222" i="1" s="1"/>
  <c r="D221" i="1"/>
  <c r="I221" i="1" s="1"/>
  <c r="L220" i="1"/>
  <c r="K220" i="1"/>
  <c r="G220" i="1"/>
  <c r="F220" i="1"/>
  <c r="I219" i="1"/>
  <c r="K219" i="1" s="1"/>
  <c r="I218" i="1"/>
  <c r="K218" i="1" s="1"/>
  <c r="K217" i="1"/>
  <c r="F217" i="1"/>
  <c r="G217" i="1" s="1"/>
  <c r="L217" i="1" s="1"/>
  <c r="I216" i="1"/>
  <c r="K216" i="1" s="1"/>
  <c r="I215" i="1"/>
  <c r="K215" i="1" s="1"/>
  <c r="L214" i="1"/>
  <c r="K214" i="1"/>
  <c r="J214" i="1"/>
  <c r="I214" i="1"/>
  <c r="I213" i="1"/>
  <c r="K213" i="1" s="1"/>
  <c r="I212" i="1"/>
  <c r="K212" i="1" s="1"/>
  <c r="K211" i="1"/>
  <c r="I211" i="1"/>
  <c r="J211" i="1" s="1"/>
  <c r="L211" i="1" s="1"/>
  <c r="F210" i="1"/>
  <c r="K210" i="1" s="1"/>
  <c r="I209" i="1"/>
  <c r="K209" i="1" s="1"/>
  <c r="L208" i="1"/>
  <c r="K208" i="1"/>
  <c r="G208" i="1"/>
  <c r="F208" i="1"/>
  <c r="I207" i="1"/>
  <c r="K207" i="1" s="1"/>
  <c r="F206" i="1"/>
  <c r="K206" i="1" s="1"/>
  <c r="K205" i="1"/>
  <c r="I205" i="1"/>
  <c r="J205" i="1" s="1"/>
  <c r="L205" i="1" s="1"/>
  <c r="F204" i="1"/>
  <c r="K204" i="1" s="1"/>
  <c r="I203" i="1"/>
  <c r="K203" i="1" s="1"/>
  <c r="D203" i="1"/>
  <c r="F202" i="1"/>
  <c r="K202" i="1" s="1"/>
  <c r="G201" i="1"/>
  <c r="L201" i="1" s="1"/>
  <c r="F201" i="1"/>
  <c r="K201" i="1" s="1"/>
  <c r="F200" i="1"/>
  <c r="K200" i="1" s="1"/>
  <c r="F199" i="1"/>
  <c r="K199" i="1" s="1"/>
  <c r="F197" i="1"/>
  <c r="K197" i="1" s="1"/>
  <c r="D197" i="1"/>
  <c r="K196" i="1"/>
  <c r="F196" i="1"/>
  <c r="G196" i="1" s="1"/>
  <c r="L196" i="1" s="1"/>
  <c r="D196" i="1"/>
  <c r="D195" i="1"/>
  <c r="F195" i="1" s="1"/>
  <c r="F194" i="1"/>
  <c r="K194" i="1" s="1"/>
  <c r="D193" i="1"/>
  <c r="I193" i="1" s="1"/>
  <c r="F192" i="1"/>
  <c r="K192" i="1" s="1"/>
  <c r="D191" i="1"/>
  <c r="I191" i="1" s="1"/>
  <c r="K190" i="1"/>
  <c r="G190" i="1"/>
  <c r="L190" i="1" s="1"/>
  <c r="F190" i="1"/>
  <c r="K189" i="1"/>
  <c r="J189" i="1"/>
  <c r="L189" i="1" s="1"/>
  <c r="I189" i="1"/>
  <c r="I188" i="1"/>
  <c r="K188" i="1" s="1"/>
  <c r="K187" i="1"/>
  <c r="G187" i="1"/>
  <c r="L187" i="1" s="1"/>
  <c r="F187" i="1"/>
  <c r="J186" i="1"/>
  <c r="L186" i="1" s="1"/>
  <c r="I186" i="1"/>
  <c r="K186" i="1" s="1"/>
  <c r="K185" i="1"/>
  <c r="I185" i="1"/>
  <c r="J185" i="1" s="1"/>
  <c r="L185" i="1" s="1"/>
  <c r="K184" i="1"/>
  <c r="J184" i="1"/>
  <c r="L184" i="1" s="1"/>
  <c r="I184" i="1"/>
  <c r="K183" i="1"/>
  <c r="J183" i="1"/>
  <c r="L183" i="1" s="1"/>
  <c r="I183" i="1"/>
  <c r="I182" i="1"/>
  <c r="K182" i="1" s="1"/>
  <c r="K181" i="1"/>
  <c r="J181" i="1"/>
  <c r="L181" i="1" s="1"/>
  <c r="I181" i="1"/>
  <c r="G180" i="1"/>
  <c r="L180" i="1" s="1"/>
  <c r="F180" i="1"/>
  <c r="K180" i="1" s="1"/>
  <c r="K179" i="1"/>
  <c r="I179" i="1"/>
  <c r="J179" i="1" s="1"/>
  <c r="L179" i="1" s="1"/>
  <c r="K178" i="1"/>
  <c r="G178" i="1"/>
  <c r="L178" i="1" s="1"/>
  <c r="F178" i="1"/>
  <c r="K177" i="1"/>
  <c r="J177" i="1"/>
  <c r="L177" i="1" s="1"/>
  <c r="I177" i="1"/>
  <c r="F176" i="1"/>
  <c r="K176" i="1" s="1"/>
  <c r="K175" i="1"/>
  <c r="J175" i="1"/>
  <c r="L175" i="1" s="1"/>
  <c r="I175" i="1"/>
  <c r="G174" i="1"/>
  <c r="L174" i="1" s="1"/>
  <c r="F174" i="1"/>
  <c r="K174" i="1" s="1"/>
  <c r="K173" i="1"/>
  <c r="I173" i="1"/>
  <c r="J173" i="1" s="1"/>
  <c r="L173" i="1" s="1"/>
  <c r="D173" i="1"/>
  <c r="L172" i="1"/>
  <c r="K172" i="1"/>
  <c r="G172" i="1"/>
  <c r="F172" i="1"/>
  <c r="L171" i="1"/>
  <c r="K171" i="1"/>
  <c r="G171" i="1"/>
  <c r="F171" i="1"/>
  <c r="K170" i="1"/>
  <c r="G170" i="1"/>
  <c r="L170" i="1" s="1"/>
  <c r="F170" i="1"/>
  <c r="F169" i="1"/>
  <c r="K169" i="1" s="1"/>
  <c r="D167" i="1"/>
  <c r="F167" i="1" s="1"/>
  <c r="D166" i="1"/>
  <c r="F166" i="1" s="1"/>
  <c r="F165" i="1"/>
  <c r="K165" i="1" s="1"/>
  <c r="D165" i="1"/>
  <c r="F164" i="1"/>
  <c r="K164" i="1" s="1"/>
  <c r="D163" i="1"/>
  <c r="I163" i="1" s="1"/>
  <c r="K162" i="1"/>
  <c r="G162" i="1"/>
  <c r="L162" i="1" s="1"/>
  <c r="F162" i="1"/>
  <c r="K161" i="1"/>
  <c r="J161" i="1"/>
  <c r="L161" i="1" s="1"/>
  <c r="I161" i="1"/>
  <c r="D161" i="1"/>
  <c r="F160" i="1"/>
  <c r="K160" i="1" s="1"/>
  <c r="K159" i="1"/>
  <c r="I159" i="1"/>
  <c r="J159" i="1" s="1"/>
  <c r="L159" i="1" s="1"/>
  <c r="K158" i="1"/>
  <c r="I158" i="1"/>
  <c r="J158" i="1" s="1"/>
  <c r="L158" i="1" s="1"/>
  <c r="F157" i="1"/>
  <c r="K157" i="1" s="1"/>
  <c r="I156" i="1"/>
  <c r="K156" i="1" s="1"/>
  <c r="L155" i="1"/>
  <c r="K155" i="1"/>
  <c r="J155" i="1"/>
  <c r="I155" i="1"/>
  <c r="I154" i="1"/>
  <c r="K154" i="1" s="1"/>
  <c r="I153" i="1"/>
  <c r="K153" i="1" s="1"/>
  <c r="K152" i="1"/>
  <c r="I152" i="1"/>
  <c r="J152" i="1" s="1"/>
  <c r="L152" i="1" s="1"/>
  <c r="I151" i="1"/>
  <c r="K151" i="1" s="1"/>
  <c r="F150" i="1"/>
  <c r="K150" i="1" s="1"/>
  <c r="L149" i="1"/>
  <c r="K149" i="1"/>
  <c r="J149" i="1"/>
  <c r="I149" i="1"/>
  <c r="F148" i="1"/>
  <c r="K148" i="1" s="1"/>
  <c r="I147" i="1"/>
  <c r="K147" i="1" s="1"/>
  <c r="K146" i="1"/>
  <c r="F146" i="1"/>
  <c r="G146" i="1" s="1"/>
  <c r="L146" i="1" s="1"/>
  <c r="I145" i="1"/>
  <c r="K145" i="1" s="1"/>
  <c r="F144" i="1"/>
  <c r="K144" i="1" s="1"/>
  <c r="D143" i="1"/>
  <c r="I143" i="1" s="1"/>
  <c r="G142" i="1"/>
  <c r="L142" i="1" s="1"/>
  <c r="F142" i="1"/>
  <c r="K142" i="1" s="1"/>
  <c r="F141" i="1"/>
  <c r="K141" i="1" s="1"/>
  <c r="F140" i="1"/>
  <c r="K140" i="1" s="1"/>
  <c r="F139" i="1"/>
  <c r="K139" i="1" s="1"/>
  <c r="D137" i="1"/>
  <c r="F137" i="1" s="1"/>
  <c r="D136" i="1"/>
  <c r="F136" i="1" s="1"/>
  <c r="D135" i="1"/>
  <c r="F135" i="1" s="1"/>
  <c r="K134" i="1"/>
  <c r="F134" i="1"/>
  <c r="G134" i="1" s="1"/>
  <c r="L134" i="1" s="1"/>
  <c r="D133" i="1"/>
  <c r="I133" i="1" s="1"/>
  <c r="G132" i="1"/>
  <c r="L132" i="1" s="1"/>
  <c r="F132" i="1"/>
  <c r="K132" i="1" s="1"/>
  <c r="I131" i="1"/>
  <c r="K131" i="1" s="1"/>
  <c r="D131" i="1"/>
  <c r="K130" i="1"/>
  <c r="G130" i="1"/>
  <c r="L130" i="1" s="1"/>
  <c r="F130" i="1"/>
  <c r="I129" i="1"/>
  <c r="K129" i="1" s="1"/>
  <c r="K128" i="1"/>
  <c r="J128" i="1"/>
  <c r="L128" i="1" s="1"/>
  <c r="I128" i="1"/>
  <c r="G127" i="1"/>
  <c r="L127" i="1" s="1"/>
  <c r="F127" i="1"/>
  <c r="K127" i="1" s="1"/>
  <c r="K126" i="1"/>
  <c r="I126" i="1"/>
  <c r="J126" i="1" s="1"/>
  <c r="L126" i="1" s="1"/>
  <c r="K125" i="1"/>
  <c r="J125" i="1"/>
  <c r="L125" i="1" s="1"/>
  <c r="I125" i="1"/>
  <c r="K124" i="1"/>
  <c r="J124" i="1"/>
  <c r="L124" i="1" s="1"/>
  <c r="I124" i="1"/>
  <c r="I123" i="1"/>
  <c r="K123" i="1" s="1"/>
  <c r="K122" i="1"/>
  <c r="J122" i="1"/>
  <c r="L122" i="1" s="1"/>
  <c r="I122" i="1"/>
  <c r="J121" i="1"/>
  <c r="L121" i="1" s="1"/>
  <c r="I121" i="1"/>
  <c r="K121" i="1" s="1"/>
  <c r="F120" i="1"/>
  <c r="K120" i="1" s="1"/>
  <c r="K119" i="1"/>
  <c r="J119" i="1"/>
  <c r="L119" i="1" s="1"/>
  <c r="I119" i="1"/>
  <c r="K118" i="1"/>
  <c r="G118" i="1"/>
  <c r="L118" i="1" s="1"/>
  <c r="F118" i="1"/>
  <c r="I117" i="1"/>
  <c r="K117" i="1" s="1"/>
  <c r="K116" i="1"/>
  <c r="G116" i="1"/>
  <c r="L116" i="1" s="1"/>
  <c r="F116" i="1"/>
  <c r="J115" i="1"/>
  <c r="L115" i="1" s="1"/>
  <c r="I115" i="1"/>
  <c r="K115" i="1" s="1"/>
  <c r="F114" i="1"/>
  <c r="K114" i="1" s="1"/>
  <c r="D113" i="1"/>
  <c r="I113" i="1" s="1"/>
  <c r="L112" i="1"/>
  <c r="K112" i="1"/>
  <c r="G112" i="1"/>
  <c r="F112" i="1"/>
  <c r="K111" i="1"/>
  <c r="G111" i="1"/>
  <c r="L111" i="1" s="1"/>
  <c r="F111" i="1"/>
  <c r="F110" i="1"/>
  <c r="K110" i="1" s="1"/>
  <c r="K109" i="1"/>
  <c r="G109" i="1"/>
  <c r="L109" i="1" s="1"/>
  <c r="F109" i="1"/>
  <c r="K107" i="1"/>
  <c r="G107" i="1"/>
  <c r="L107" i="1" s="1"/>
  <c r="F107" i="1"/>
  <c r="D107" i="1"/>
  <c r="D106" i="1"/>
  <c r="F106" i="1" s="1"/>
  <c r="D105" i="1"/>
  <c r="F105" i="1" s="1"/>
  <c r="K104" i="1"/>
  <c r="G104" i="1"/>
  <c r="L104" i="1" s="1"/>
  <c r="F104" i="1"/>
  <c r="I103" i="1"/>
  <c r="K103" i="1" s="1"/>
  <c r="D103" i="1"/>
  <c r="K102" i="1"/>
  <c r="G102" i="1"/>
  <c r="L102" i="1" s="1"/>
  <c r="F102" i="1"/>
  <c r="D101" i="1"/>
  <c r="I101" i="1" s="1"/>
  <c r="K100" i="1"/>
  <c r="F100" i="1"/>
  <c r="G100" i="1" s="1"/>
  <c r="L100" i="1" s="1"/>
  <c r="K99" i="1"/>
  <c r="I99" i="1"/>
  <c r="J99" i="1" s="1"/>
  <c r="L99" i="1" s="1"/>
  <c r="I98" i="1"/>
  <c r="K98" i="1" s="1"/>
  <c r="K97" i="1"/>
  <c r="F97" i="1"/>
  <c r="G97" i="1" s="1"/>
  <c r="L97" i="1" s="1"/>
  <c r="L96" i="1"/>
  <c r="K96" i="1"/>
  <c r="J96" i="1"/>
  <c r="I96" i="1"/>
  <c r="I95" i="1"/>
  <c r="K95" i="1" s="1"/>
  <c r="I94" i="1"/>
  <c r="K94" i="1" s="1"/>
  <c r="K93" i="1"/>
  <c r="I93" i="1"/>
  <c r="J93" i="1" s="1"/>
  <c r="L93" i="1" s="1"/>
  <c r="I92" i="1"/>
  <c r="K92" i="1" s="1"/>
  <c r="K91" i="1"/>
  <c r="I91" i="1"/>
  <c r="J91" i="1" s="1"/>
  <c r="L91" i="1" s="1"/>
  <c r="L90" i="1"/>
  <c r="K90" i="1"/>
  <c r="G90" i="1"/>
  <c r="F90" i="1"/>
  <c r="I89" i="1"/>
  <c r="K89" i="1" s="1"/>
  <c r="F88" i="1"/>
  <c r="K88" i="1" s="1"/>
  <c r="K87" i="1"/>
  <c r="I87" i="1"/>
  <c r="J87" i="1" s="1"/>
  <c r="L87" i="1" s="1"/>
  <c r="F86" i="1"/>
  <c r="K86" i="1" s="1"/>
  <c r="K85" i="1"/>
  <c r="I85" i="1"/>
  <c r="J85" i="1" s="1"/>
  <c r="L85" i="1" s="1"/>
  <c r="L84" i="1"/>
  <c r="K84" i="1"/>
  <c r="G84" i="1"/>
  <c r="F84" i="1"/>
  <c r="I83" i="1"/>
  <c r="K83" i="1" s="1"/>
  <c r="D83" i="1"/>
  <c r="G82" i="1"/>
  <c r="L82" i="1" s="1"/>
  <c r="F82" i="1"/>
  <c r="K82" i="1" s="1"/>
  <c r="F81" i="1"/>
  <c r="K81" i="1" s="1"/>
  <c r="F80" i="1"/>
  <c r="K80" i="1" s="1"/>
  <c r="G79" i="1"/>
  <c r="L79" i="1" s="1"/>
  <c r="F79" i="1"/>
  <c r="K79" i="1" s="1"/>
  <c r="F77" i="1"/>
  <c r="K77" i="1" s="1"/>
  <c r="D77" i="1"/>
  <c r="K76" i="1"/>
  <c r="G76" i="1"/>
  <c r="L76" i="1" s="1"/>
  <c r="F76" i="1"/>
  <c r="D76" i="1"/>
  <c r="D75" i="1"/>
  <c r="F75" i="1" s="1"/>
  <c r="F74" i="1"/>
  <c r="K74" i="1" s="1"/>
  <c r="I73" i="1"/>
  <c r="K73" i="1" s="1"/>
  <c r="D73" i="1"/>
  <c r="F72" i="1"/>
  <c r="K72" i="1" s="1"/>
  <c r="I71" i="1"/>
  <c r="K71" i="1" s="1"/>
  <c r="D71" i="1"/>
  <c r="F70" i="1"/>
  <c r="K70" i="1" s="1"/>
  <c r="K69" i="1"/>
  <c r="J69" i="1"/>
  <c r="L69" i="1" s="1"/>
  <c r="I69" i="1"/>
  <c r="I68" i="1"/>
  <c r="K68" i="1" s="1"/>
  <c r="F67" i="1"/>
  <c r="K67" i="1" s="1"/>
  <c r="K66" i="1"/>
  <c r="J66" i="1"/>
  <c r="L66" i="1" s="1"/>
  <c r="I66" i="1"/>
  <c r="K65" i="1"/>
  <c r="J65" i="1"/>
  <c r="L65" i="1" s="1"/>
  <c r="I65" i="1"/>
  <c r="I64" i="1"/>
  <c r="K64" i="1" s="1"/>
  <c r="K63" i="1"/>
  <c r="J63" i="1"/>
  <c r="L63" i="1" s="1"/>
  <c r="I63" i="1"/>
  <c r="I62" i="1"/>
  <c r="K62" i="1" s="1"/>
  <c r="I61" i="1"/>
  <c r="K61" i="1" s="1"/>
  <c r="K60" i="1"/>
  <c r="G60" i="1"/>
  <c r="L60" i="1" s="1"/>
  <c r="F60" i="1"/>
  <c r="K59" i="1"/>
  <c r="J59" i="1"/>
  <c r="L59" i="1" s="1"/>
  <c r="I59" i="1"/>
  <c r="F58" i="1"/>
  <c r="K58" i="1" s="1"/>
  <c r="K57" i="1"/>
  <c r="J57" i="1"/>
  <c r="L57" i="1" s="1"/>
  <c r="I57" i="1"/>
  <c r="F56" i="1"/>
  <c r="K56" i="1" s="1"/>
  <c r="I55" i="1"/>
  <c r="K55" i="1" s="1"/>
  <c r="K54" i="1"/>
  <c r="G54" i="1"/>
  <c r="L54" i="1" s="1"/>
  <c r="F54" i="1"/>
  <c r="K53" i="1"/>
  <c r="J53" i="1"/>
  <c r="L53" i="1" s="1"/>
  <c r="I53" i="1"/>
  <c r="D53" i="1"/>
  <c r="K52" i="1"/>
  <c r="G52" i="1"/>
  <c r="L52" i="1" s="1"/>
  <c r="F52" i="1"/>
  <c r="F51" i="1"/>
  <c r="K51" i="1" s="1"/>
  <c r="K50" i="1"/>
  <c r="G50" i="1"/>
  <c r="L50" i="1" s="1"/>
  <c r="F50" i="1"/>
  <c r="K49" i="1"/>
  <c r="G49" i="1"/>
  <c r="L49" i="1" s="1"/>
  <c r="F49" i="1"/>
  <c r="L47" i="1"/>
  <c r="K47" i="1"/>
  <c r="G47" i="1"/>
  <c r="F47" i="1"/>
  <c r="L46" i="1"/>
  <c r="K46" i="1"/>
  <c r="G46" i="1"/>
  <c r="F46" i="1"/>
  <c r="K45" i="1"/>
  <c r="G45" i="1"/>
  <c r="L45" i="1" s="1"/>
  <c r="F45" i="1"/>
  <c r="F43" i="1"/>
  <c r="K43" i="1" s="1"/>
  <c r="K42" i="1"/>
  <c r="G42" i="1"/>
  <c r="L42" i="1" s="1"/>
  <c r="F42" i="1"/>
  <c r="K41" i="1"/>
  <c r="G41" i="1"/>
  <c r="L41" i="1" s="1"/>
  <c r="F41" i="1"/>
  <c r="L39" i="1"/>
  <c r="K39" i="1"/>
  <c r="G39" i="1"/>
  <c r="F39" i="1"/>
  <c r="K38" i="1"/>
  <c r="G38" i="1"/>
  <c r="L38" i="1" s="1"/>
  <c r="F38" i="1"/>
  <c r="K37" i="1"/>
  <c r="G37" i="1"/>
  <c r="L37" i="1" s="1"/>
  <c r="F37" i="1"/>
  <c r="D35" i="1"/>
  <c r="F35" i="1" s="1"/>
  <c r="K34" i="1"/>
  <c r="F34" i="1"/>
  <c r="G34" i="1" s="1"/>
  <c r="L34" i="1" s="1"/>
  <c r="D34" i="1"/>
  <c r="F33" i="1"/>
  <c r="K33" i="1" s="1"/>
  <c r="F32" i="1"/>
  <c r="K32" i="1" s="1"/>
  <c r="F31" i="1"/>
  <c r="K31" i="1" s="1"/>
  <c r="F29" i="1"/>
  <c r="K29" i="1" s="1"/>
  <c r="D29" i="1"/>
  <c r="D30" i="1" s="1"/>
  <c r="I30" i="1" s="1"/>
  <c r="K28" i="1"/>
  <c r="J28" i="1"/>
  <c r="L28" i="1" s="1"/>
  <c r="I28" i="1"/>
  <c r="D28" i="1"/>
  <c r="F27" i="1"/>
  <c r="K27" i="1" s="1"/>
  <c r="D26" i="1"/>
  <c r="I26" i="1" s="1"/>
  <c r="I25" i="1"/>
  <c r="K25" i="1" s="1"/>
  <c r="I24" i="1"/>
  <c r="K24" i="1" s="1"/>
  <c r="L23" i="1"/>
  <c r="G23" i="1"/>
  <c r="F23" i="1"/>
  <c r="K23" i="1" s="1"/>
  <c r="F22" i="1"/>
  <c r="K22" i="1" s="1"/>
  <c r="I21" i="1"/>
  <c r="K21" i="1" s="1"/>
  <c r="F20" i="1"/>
  <c r="K20" i="1" s="1"/>
  <c r="I19" i="1"/>
  <c r="K19" i="1" s="1"/>
  <c r="F18" i="1"/>
  <c r="K18" i="1" s="1"/>
  <c r="D17" i="1"/>
  <c r="I17" i="1" s="1"/>
  <c r="K16" i="1"/>
  <c r="G16" i="1"/>
  <c r="L16" i="1" s="1"/>
  <c r="F16" i="1"/>
  <c r="G15" i="1"/>
  <c r="L15" i="1" s="1"/>
  <c r="F15" i="1"/>
  <c r="K15" i="1" s="1"/>
  <c r="F14" i="1"/>
  <c r="K14" i="1" s="1"/>
  <c r="G13" i="1"/>
  <c r="L13" i="1" s="1"/>
  <c r="F13" i="1"/>
  <c r="K13" i="1" s="1"/>
  <c r="F12" i="1"/>
  <c r="K167" i="1" l="1"/>
  <c r="G167" i="1"/>
  <c r="L167" i="1" s="1"/>
  <c r="J101" i="1"/>
  <c r="L101" i="1" s="1"/>
  <c r="K101" i="1"/>
  <c r="J113" i="1"/>
  <c r="L113" i="1" s="1"/>
  <c r="K113" i="1"/>
  <c r="K255" i="1"/>
  <c r="G255" i="1"/>
  <c r="L255" i="1" s="1"/>
  <c r="K105" i="1"/>
  <c r="G105" i="1"/>
  <c r="L105" i="1" s="1"/>
  <c r="K193" i="1"/>
  <c r="J193" i="1"/>
  <c r="L193" i="1" s="1"/>
  <c r="K163" i="1"/>
  <c r="J163" i="1"/>
  <c r="L163" i="1" s="1"/>
  <c r="K106" i="1"/>
  <c r="G106" i="1"/>
  <c r="L106" i="1" s="1"/>
  <c r="K35" i="1"/>
  <c r="G35" i="1"/>
  <c r="L35" i="1" s="1"/>
  <c r="I288" i="1"/>
  <c r="K17" i="1"/>
  <c r="J17" i="1"/>
  <c r="K227" i="1"/>
  <c r="G227" i="1"/>
  <c r="L227" i="1" s="1"/>
  <c r="K133" i="1"/>
  <c r="J133" i="1"/>
  <c r="L133" i="1" s="1"/>
  <c r="G195" i="1"/>
  <c r="L195" i="1" s="1"/>
  <c r="K195" i="1"/>
  <c r="K263" i="1"/>
  <c r="J263" i="1"/>
  <c r="L263" i="1" s="1"/>
  <c r="K281" i="1"/>
  <c r="J281" i="1"/>
  <c r="L281" i="1" s="1"/>
  <c r="K166" i="1"/>
  <c r="G166" i="1"/>
  <c r="L166" i="1" s="1"/>
  <c r="K75" i="1"/>
  <c r="G75" i="1"/>
  <c r="L75" i="1" s="1"/>
  <c r="G136" i="1"/>
  <c r="L136" i="1" s="1"/>
  <c r="K136" i="1"/>
  <c r="F288" i="1"/>
  <c r="G288" i="1" s="1"/>
  <c r="K221" i="1"/>
  <c r="J221" i="1"/>
  <c r="L221" i="1" s="1"/>
  <c r="K285" i="1"/>
  <c r="G285" i="1"/>
  <c r="L285" i="1" s="1"/>
  <c r="K30" i="1"/>
  <c r="J30" i="1"/>
  <c r="L30" i="1" s="1"/>
  <c r="K253" i="1"/>
  <c r="J253" i="1"/>
  <c r="L253" i="1" s="1"/>
  <c r="K286" i="1"/>
  <c r="G286" i="1"/>
  <c r="L286" i="1" s="1"/>
  <c r="K135" i="1"/>
  <c r="G135" i="1"/>
  <c r="L135" i="1" s="1"/>
  <c r="K26" i="1"/>
  <c r="J26" i="1"/>
  <c r="L26" i="1" s="1"/>
  <c r="K137" i="1"/>
  <c r="G137" i="1"/>
  <c r="L137" i="1" s="1"/>
  <c r="K283" i="1"/>
  <c r="J283" i="1"/>
  <c r="L283" i="1" s="1"/>
  <c r="K143" i="1"/>
  <c r="J143" i="1"/>
  <c r="L143" i="1" s="1"/>
  <c r="K191" i="1"/>
  <c r="J191" i="1"/>
  <c r="L191" i="1" s="1"/>
  <c r="K287" i="1"/>
  <c r="G287" i="1"/>
  <c r="L287" i="1" s="1"/>
  <c r="G22" i="1"/>
  <c r="L22" i="1" s="1"/>
  <c r="G33" i="1"/>
  <c r="L33" i="1" s="1"/>
  <c r="G72" i="1"/>
  <c r="L72" i="1" s="1"/>
  <c r="G77" i="1"/>
  <c r="L77" i="1" s="1"/>
  <c r="J131" i="1"/>
  <c r="L131" i="1" s="1"/>
  <c r="G202" i="1"/>
  <c r="L202" i="1" s="1"/>
  <c r="G225" i="1"/>
  <c r="L225" i="1" s="1"/>
  <c r="G261" i="1"/>
  <c r="L261" i="1" s="1"/>
  <c r="J55" i="1"/>
  <c r="L55" i="1" s="1"/>
  <c r="J61" i="1"/>
  <c r="L61" i="1" s="1"/>
  <c r="G67" i="1"/>
  <c r="L67" i="1" s="1"/>
  <c r="G114" i="1"/>
  <c r="L114" i="1" s="1"/>
  <c r="G120" i="1"/>
  <c r="L120" i="1" s="1"/>
  <c r="J73" i="1"/>
  <c r="L73" i="1" s="1"/>
  <c r="G144" i="1"/>
  <c r="L144" i="1" s="1"/>
  <c r="G150" i="1"/>
  <c r="L150" i="1" s="1"/>
  <c r="J156" i="1"/>
  <c r="L156" i="1" s="1"/>
  <c r="J203" i="1"/>
  <c r="L203" i="1" s="1"/>
  <c r="J209" i="1"/>
  <c r="L209" i="1" s="1"/>
  <c r="J215" i="1"/>
  <c r="L215" i="1" s="1"/>
  <c r="G226" i="1"/>
  <c r="L226" i="1" s="1"/>
  <c r="G268" i="1"/>
  <c r="L268" i="1" s="1"/>
  <c r="J274" i="1"/>
  <c r="L274" i="1" s="1"/>
  <c r="G280" i="1"/>
  <c r="L280" i="1" s="1"/>
  <c r="G12" i="1"/>
  <c r="L12" i="1" s="1"/>
  <c r="G29" i="1"/>
  <c r="L29" i="1" s="1"/>
  <c r="G56" i="1"/>
  <c r="L56" i="1" s="1"/>
  <c r="J62" i="1"/>
  <c r="L62" i="1" s="1"/>
  <c r="J68" i="1"/>
  <c r="L68" i="1" s="1"/>
  <c r="J103" i="1"/>
  <c r="L103" i="1" s="1"/>
  <c r="K12" i="1"/>
  <c r="G18" i="1"/>
  <c r="L18" i="1" s="1"/>
  <c r="J24" i="1"/>
  <c r="L24" i="1" s="1"/>
  <c r="G80" i="1"/>
  <c r="L80" i="1" s="1"/>
  <c r="G139" i="1"/>
  <c r="L139" i="1" s="1"/>
  <c r="G192" i="1"/>
  <c r="L192" i="1" s="1"/>
  <c r="G197" i="1"/>
  <c r="L197" i="1" s="1"/>
  <c r="J251" i="1"/>
  <c r="L251" i="1" s="1"/>
  <c r="G74" i="1"/>
  <c r="L74" i="1" s="1"/>
  <c r="G86" i="1"/>
  <c r="L86" i="1" s="1"/>
  <c r="J92" i="1"/>
  <c r="L92" i="1" s="1"/>
  <c r="J98" i="1"/>
  <c r="L98" i="1" s="1"/>
  <c r="J145" i="1"/>
  <c r="L145" i="1" s="1"/>
  <c r="J151" i="1"/>
  <c r="L151" i="1" s="1"/>
  <c r="G157" i="1"/>
  <c r="L157" i="1" s="1"/>
  <c r="G204" i="1"/>
  <c r="L204" i="1" s="1"/>
  <c r="G210" i="1"/>
  <c r="L210" i="1" s="1"/>
  <c r="J216" i="1"/>
  <c r="L216" i="1" s="1"/>
  <c r="J269" i="1"/>
  <c r="L269" i="1" s="1"/>
  <c r="J275" i="1"/>
  <c r="L275" i="1" s="1"/>
  <c r="G43" i="1"/>
  <c r="L43" i="1" s="1"/>
  <c r="G51" i="1"/>
  <c r="L51" i="1" s="1"/>
  <c r="G110" i="1"/>
  <c r="L110" i="1" s="1"/>
  <c r="G169" i="1"/>
  <c r="L169" i="1" s="1"/>
  <c r="G222" i="1"/>
  <c r="L222" i="1" s="1"/>
  <c r="J19" i="1"/>
  <c r="L19" i="1" s="1"/>
  <c r="J25" i="1"/>
  <c r="L25" i="1" s="1"/>
  <c r="G81" i="1"/>
  <c r="L81" i="1" s="1"/>
  <c r="G140" i="1"/>
  <c r="L140" i="1" s="1"/>
  <c r="G199" i="1"/>
  <c r="L199" i="1" s="1"/>
  <c r="G252" i="1"/>
  <c r="L252" i="1" s="1"/>
  <c r="G257" i="1"/>
  <c r="L257" i="1" s="1"/>
  <c r="G14" i="1"/>
  <c r="L14" i="1" s="1"/>
  <c r="G58" i="1"/>
  <c r="L58" i="1" s="1"/>
  <c r="J64" i="1"/>
  <c r="L64" i="1" s="1"/>
  <c r="G70" i="1"/>
  <c r="L70" i="1" s="1"/>
  <c r="J117" i="1"/>
  <c r="L117" i="1" s="1"/>
  <c r="J123" i="1"/>
  <c r="L123" i="1" s="1"/>
  <c r="J129" i="1"/>
  <c r="L129" i="1" s="1"/>
  <c r="G164" i="1"/>
  <c r="L164" i="1" s="1"/>
  <c r="G176" i="1"/>
  <c r="L176" i="1" s="1"/>
  <c r="J182" i="1"/>
  <c r="L182" i="1" s="1"/>
  <c r="J188" i="1"/>
  <c r="L188" i="1" s="1"/>
  <c r="J223" i="1"/>
  <c r="L223" i="1" s="1"/>
  <c r="J235" i="1"/>
  <c r="L235" i="1" s="1"/>
  <c r="J241" i="1"/>
  <c r="L241" i="1" s="1"/>
  <c r="G247" i="1"/>
  <c r="L247" i="1" s="1"/>
  <c r="G20" i="1"/>
  <c r="L20" i="1" s="1"/>
  <c r="G31" i="1"/>
  <c r="L31" i="1" s="1"/>
  <c r="G141" i="1"/>
  <c r="L141" i="1" s="1"/>
  <c r="G200" i="1"/>
  <c r="L200" i="1" s="1"/>
  <c r="G259" i="1"/>
  <c r="L259" i="1" s="1"/>
  <c r="G88" i="1"/>
  <c r="L88" i="1" s="1"/>
  <c r="J94" i="1"/>
  <c r="L94" i="1" s="1"/>
  <c r="J147" i="1"/>
  <c r="L147" i="1" s="1"/>
  <c r="J153" i="1"/>
  <c r="L153" i="1" s="1"/>
  <c r="G194" i="1"/>
  <c r="L194" i="1" s="1"/>
  <c r="G206" i="1"/>
  <c r="L206" i="1" s="1"/>
  <c r="J212" i="1"/>
  <c r="L212" i="1" s="1"/>
  <c r="J218" i="1"/>
  <c r="L218" i="1" s="1"/>
  <c r="J265" i="1"/>
  <c r="L265" i="1" s="1"/>
  <c r="J271" i="1"/>
  <c r="L271" i="1" s="1"/>
  <c r="G277" i="1"/>
  <c r="L277" i="1" s="1"/>
  <c r="J21" i="1"/>
  <c r="L21" i="1" s="1"/>
  <c r="G32" i="1"/>
  <c r="L32" i="1" s="1"/>
  <c r="J71" i="1"/>
  <c r="L71" i="1" s="1"/>
  <c r="G165" i="1"/>
  <c r="L165" i="1" s="1"/>
  <c r="G27" i="1"/>
  <c r="L27" i="1" s="1"/>
  <c r="J83" i="1"/>
  <c r="L83" i="1" s="1"/>
  <c r="J89" i="1"/>
  <c r="L89" i="1" s="1"/>
  <c r="J95" i="1"/>
  <c r="L95" i="1" s="1"/>
  <c r="G148" i="1"/>
  <c r="L148" i="1" s="1"/>
  <c r="J154" i="1"/>
  <c r="L154" i="1" s="1"/>
  <c r="G160" i="1"/>
  <c r="L160" i="1" s="1"/>
  <c r="J207" i="1"/>
  <c r="L207" i="1" s="1"/>
  <c r="J213" i="1"/>
  <c r="L213" i="1" s="1"/>
  <c r="J219" i="1"/>
  <c r="L219" i="1" s="1"/>
  <c r="G254" i="1"/>
  <c r="L254" i="1" s="1"/>
  <c r="G266" i="1"/>
  <c r="L266" i="1" s="1"/>
  <c r="J272" i="1"/>
  <c r="L272" i="1" s="1"/>
  <c r="J278" i="1"/>
  <c r="L278" i="1" s="1"/>
  <c r="K288" i="1" l="1"/>
  <c r="L288" i="1" s="1"/>
  <c r="J288" i="1"/>
  <c r="L17" i="1"/>
</calcChain>
</file>

<file path=xl/sharedStrings.xml><?xml version="1.0" encoding="utf-8"?>
<sst xmlns="http://schemas.openxmlformats.org/spreadsheetml/2006/main" count="825" uniqueCount="347">
  <si>
    <t>Приложение к письму от _____ №____</t>
  </si>
  <si>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</si>
  <si>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</si>
  <si>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</si>
  <si>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</si>
  <si>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</si>
  <si>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</si>
  <si>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</si>
  <si>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</si>
  <si>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</si>
  <si>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</si>
  <si>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</si>
  <si>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</si>
  <si>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</si>
  <si>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</si>
  <si>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</si>
  <si>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</si>
  <si>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</si>
  <si>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</si>
  <si>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</si>
  <si>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</si>
  <si>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</si>
  <si>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</si>
  <si>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</si>
  <si>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</si>
  <si>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</si>
  <si>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</si>
  <si>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</si>
  <si>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</si>
  <si>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</si>
  <si>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</si>
  <si>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</si>
  <si>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</si>
  <si>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</si>
  <si>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Шпала ж.б в сборе со скреплением КБ65 </t>
  </si>
  <si>
    <t>1.9</t>
  </si>
  <si>
    <t xml:space="preserve">Укладка и скрепление рельс по 12,5м </t>
  </si>
  <si>
    <t>м</t>
  </si>
  <si>
    <t>1.10</t>
  </si>
  <si>
    <t>Рельс Р65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</si>
  <si>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</si>
  <si>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</si>
  <si>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</si>
  <si>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</si>
  <si>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</si>
  <si>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1.13</t>
  </si>
  <si>
    <t>Накладка Р-65</t>
  </si>
  <si>
    <t>шт</t>
  </si>
  <si>
    <t>1.14</t>
  </si>
  <si>
    <t>Накладка Р-65/50 (переходная)</t>
  </si>
  <si>
    <t>1.15</t>
  </si>
  <si>
    <t>Болт стыковой в сборе</t>
  </si>
  <si>
    <t>1.16</t>
  </si>
  <si>
    <t>Балластировка путей</t>
  </si>
  <si>
    <t>1.17</t>
  </si>
  <si>
    <t>1.18</t>
  </si>
  <si>
    <t>Выправка пути</t>
  </si>
  <si>
    <t>1.19</t>
  </si>
  <si>
    <t>1.20</t>
  </si>
  <si>
    <t>Рихтовка пути</t>
  </si>
  <si>
    <t>1.21</t>
  </si>
  <si>
    <t>Послеосадочный ремонт пути</t>
  </si>
  <si>
    <t>1.22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</si>
  <si>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</si>
  <si>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</si>
  <si>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1.23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</si>
  <si>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</si>
  <si>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1.24</t>
  </si>
  <si>
    <t>Погрузка и перевозка до 2 х км. демонтированной шпалы в грузовые автомобили механизированным способом</t>
  </si>
  <si>
    <t>Демонтаж СП б/н 1/6,  правая</t>
  </si>
  <si>
    <t>2.1</t>
  </si>
  <si>
    <t>Разборка и демонтаж стр.перевода</t>
  </si>
  <si>
    <t>2.2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</si>
  <si>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</si>
  <si>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2.3</t>
  </si>
  <si>
    <t>Погрузка и перевозка до 2 х км. Демонтированных брусьев и шпалы в грузовые автомобили механизированным способом</t>
  </si>
  <si>
    <t>Демонтаж СП3 1/6,  правая</t>
  </si>
  <si>
    <t>3.1</t>
  </si>
  <si>
    <t>3.2</t>
  </si>
  <si>
    <t>3.3</t>
  </si>
  <si>
    <t>Демонтаж СП15 1/9,  правая</t>
  </si>
  <si>
    <t>4.1</t>
  </si>
  <si>
    <t>4.2</t>
  </si>
  <si>
    <t>4.3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</si>
  <si>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</si>
  <si>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</si>
  <si>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</si>
  <si>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</si>
  <si>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</si>
  <si>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</si>
  <si>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</si>
  <si>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</si>
  <si>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</si>
  <si>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</si>
  <si>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</si>
  <si>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Брусья полимерные композитные</t>
  </si>
  <si>
    <t>компл.</t>
  </si>
  <si>
    <t>5.8</t>
  </si>
  <si>
    <t>Сборка и монтаж стрелочного перевода</t>
  </si>
  <si>
    <t>5.9</t>
  </si>
  <si>
    <t>Стрелочный перевод тип Р65 марка 1/7 проект ЛПTП.665121.103M, левый</t>
  </si>
  <si>
    <t>5.10</t>
  </si>
  <si>
    <t>Монтаж брусьев полимерных композитных под переводные механизмы</t>
  </si>
  <si>
    <t>5.11</t>
  </si>
  <si>
    <t xml:space="preserve">Брусья полимерные композитные L-4.50м. </t>
  </si>
  <si>
    <t>5.12</t>
  </si>
  <si>
    <t>Монтаж переводного механизма (флюгарки)</t>
  </si>
  <si>
    <t>5.13</t>
  </si>
  <si>
    <t>Переводной механизм ручной (флюгарка)</t>
  </si>
  <si>
    <t>5.14</t>
  </si>
  <si>
    <t xml:space="preserve">Запорная закладка с проушинами </t>
  </si>
  <si>
    <t>5.15</t>
  </si>
  <si>
    <t>Закладка стрелочная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</si>
  <si>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</si>
  <si>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</si>
  <si>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</si>
  <si>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</si>
  <si>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</si>
  <si>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</si>
  <si>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</si>
  <si>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</si>
  <si>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</si>
  <si>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5.20</t>
  </si>
  <si>
    <t>5.21</t>
  </si>
  <si>
    <t>5.22</t>
  </si>
  <si>
    <t>Балластировка стрелочного перевода</t>
  </si>
  <si>
    <t>5.23</t>
  </si>
  <si>
    <t>5.24</t>
  </si>
  <si>
    <t>Выправка стрелочного перевода</t>
  </si>
  <si>
    <t>5.25</t>
  </si>
  <si>
    <t>5.26</t>
  </si>
  <si>
    <t>Рихтовка стрелочного перевода</t>
  </si>
  <si>
    <t>5.27</t>
  </si>
  <si>
    <t>Погрузка и перевозка до 2 х км. загрезнённого щебня,  грунта и мусора в самосвалы механизированным способом</t>
  </si>
  <si>
    <t>5.28</t>
  </si>
  <si>
    <t>5.29</t>
  </si>
  <si>
    <t>Замена СП7 1/7,  левая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</si>
  <si>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</si>
  <si>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</si>
  <si>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</si>
  <si>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</si>
  <si>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</si>
  <si>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</si>
  <si>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</si>
  <si>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</si>
  <si>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</si>
  <si>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</si>
  <si>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</si>
  <si>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</si>
  <si>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</si>
  <si>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</si>
  <si>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</si>
  <si>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</si>
  <si>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</si>
  <si>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</si>
  <si>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</si>
  <si>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</si>
  <si>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</si>
  <si>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</si>
  <si>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</si>
  <si>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</si>
  <si>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</si>
  <si>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</si>
  <si>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</si>
  <si>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</si>
  <si>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</si>
  <si>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Замена СП8 1/7,  левая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</si>
  <si>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</si>
  <si>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</si>
  <si>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</si>
  <si>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</si>
  <si>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</si>
  <si>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</si>
  <si>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</si>
  <si>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</si>
  <si>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</si>
  <si>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</si>
  <si>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</si>
  <si>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</si>
  <si>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</si>
  <si>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</si>
  <si>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</si>
  <si>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</si>
  <si>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</si>
  <si>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</si>
  <si>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</si>
  <si>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</si>
  <si>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</si>
  <si>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</si>
  <si>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</si>
  <si>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</si>
  <si>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</si>
  <si>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</si>
  <si>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</si>
  <si>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</si>
  <si>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</si>
  <si>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</si>
  <si>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</si>
  <si>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</si>
  <si>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</si>
  <si>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</si>
  <si>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</si>
  <si>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</si>
  <si>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</si>
  <si>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</si>
  <si>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</si>
  <si>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</si>
  <si>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</si>
  <si>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</si>
  <si>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</si>
  <si>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</si>
  <si>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</si>
  <si>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</si>
  <si>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</si>
  <si>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</si>
  <si>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</si>
  <si>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</si>
  <si>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</si>
  <si>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</si>
  <si>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</si>
  <si>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</si>
  <si>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</si>
  <si>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</si>
  <si>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</si>
  <si>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</si>
  <si>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</si>
  <si>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</si>
  <si>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</si>
  <si>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</si>
  <si>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</si>
  <si>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</si>
  <si>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</si>
  <si>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</si>
  <si>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</si>
  <si>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</si>
  <si>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</si>
  <si>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</si>
  <si>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</si>
  <si>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</si>
  <si>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</si>
  <si>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</si>
  <si>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</si>
  <si>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</si>
  <si>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</si>
  <si>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</si>
  <si>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</si>
  <si>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</si>
  <si>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</si>
  <si>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</si>
  <si>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</si>
  <si>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</si>
  <si>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</si>
  <si>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</si>
  <si>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</si>
  <si>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</si>
  <si>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</si>
  <si>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</si>
  <si>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</si>
  <si>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</si>
  <si>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</si>
  <si>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</si>
  <si>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</si>
  <si>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</si>
  <si>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</si>
  <si>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</si>
  <si>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</si>
  <si>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</si>
  <si>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</si>
  <si>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</si>
  <si>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</si>
  <si>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</si>
  <si>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</si>
  <si>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</si>
  <si>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</si>
  <si>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</si>
  <si>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</si>
  <si>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</si>
  <si>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</si>
  <si>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</si>
  <si>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</si>
  <si>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</si>
  <si>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</si>
  <si>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</si>
  <si>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</si>
  <si>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</si>
  <si>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</si>
  <si>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Замена СП13 1/7,  левая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</si>
  <si>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</si>
  <si>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</si>
  <si>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</si>
  <si>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</si>
  <si>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</si>
  <si>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</si>
  <si>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</si>
  <si>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</si>
  <si>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</si>
  <si>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</si>
  <si>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</si>
  <si>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</si>
  <si>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</si>
  <si>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</si>
  <si>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</si>
  <si>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</si>
  <si>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</si>
  <si>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</si>
  <si>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</si>
  <si>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</si>
  <si>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</si>
  <si>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</si>
  <si>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</si>
  <si>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</si>
  <si>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</si>
  <si>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</si>
  <si>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</si>
  <si>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</si>
  <si>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</si>
  <si>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Замена СП14 1/7,  правая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</si>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</sst>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0" fontId="0" fillId="0" borderId="0" xfId="0" applyAlignment="1">
      <alignment horizont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6" fillId="3" borderId="1" xfId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43" fontId="6" fillId="4" borderId="1" xfId="1" applyFont="1" applyFill="1" applyBorder="1" applyAlignment="1">
      <alignment vertical="center" wrapText="1"/>
    </xf>
    <xf numFmtId="43" fontId="8" fillId="4" borderId="1" xfId="1" applyFont="1" applyFill="1" applyBorder="1" applyAlignment="1">
      <alignment vertical="center" wrapText="1"/>
    </xf>
    <xf numFmtId="43" fontId="6" fillId="5" borderId="1" xfId="1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2" fontId="0" fillId="4" borderId="1" xfId="0" applyNumberFormat="1" applyFill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3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1" xfId="1" applyNumberFormat="1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9" xfId="1" applyNumberFormat="1" applyFont="1" applyFill="1" applyBorder="1" applyAlignment="1">
      <alignment vertical="center" wrapText="1"/>
    </xf>
    <xf numFmtId="43" fontId="5" fillId="0" borderId="9" xfId="1" applyFont="1" applyFill="1" applyBorder="1" applyAlignment="1">
      <alignment vertical="center" wrapText="1"/>
    </xf>
    <xf numFmtId="43" fontId="6" fillId="0" borderId="9" xfId="1" applyFont="1" applyBorder="1" applyAlignment="1">
      <alignment vertical="center" wrapText="1"/>
    </xf>
    <xf numFmtId="164" fontId="5" fillId="4" borderId="1" xfId="1" applyNumberFormat="1" applyFont="1" applyFill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43" fontId="5" fillId="0" borderId="1" xfId="5" applyFont="1" applyFill="1" applyBorder="1" applyAlignment="1">
      <alignment vertical="center" wrapText="1"/>
    </xf>
    <xf numFmtId="0" fontId="5" fillId="4" borderId="1" xfId="4" applyFont="1" applyFill="1" applyBorder="1" applyAlignment="1">
      <alignment vertical="center" wrapText="1"/>
    </xf>
    <xf numFmtId="2" fontId="5" fillId="4" borderId="1" xfId="5" applyNumberFormat="1" applyFont="1" applyFill="1" applyBorder="1" applyAlignment="1">
      <alignment vertical="center" wrapText="1"/>
    </xf>
    <xf numFmtId="43" fontId="5" fillId="4" borderId="1" xfId="5" applyFont="1" applyFill="1" applyBorder="1" applyAlignment="1">
      <alignment vertical="center" wrapText="1"/>
    </xf>
    <xf numFmtId="43" fontId="5" fillId="4" borderId="7" xfId="5" applyFont="1" applyFill="1" applyBorder="1" applyAlignment="1">
      <alignment vertical="center" wrapText="1"/>
    </xf>
    <xf numFmtId="0" fontId="2" fillId="6" borderId="6" xfId="3" applyFont="1" applyFill="1" applyBorder="1" applyAlignment="1">
      <alignment horizontal="center" vertical="center" wrapText="1"/>
    </xf>
    <xf numFmtId="0" fontId="2" fillId="6" borderId="7" xfId="3" applyFont="1" applyFill="1" applyBorder="1" applyAlignment="1">
      <alignment horizontal="center" vertical="center" wrapText="1"/>
    </xf>
    <xf numFmtId="0" fontId="2" fillId="6" borderId="1" xfId="3" applyFont="1" applyFill="1" applyBorder="1" applyAlignment="1">
      <alignment vertical="center" wrapText="1"/>
    </xf>
    <xf numFmtId="43" fontId="3" fillId="6" borderId="1" xfId="1" applyFont="1" applyFill="1" applyBorder="1" applyAlignment="1">
      <alignment vertical="center" wrapText="1"/>
    </xf>
    <xf numFmtId="165" fontId="0" fillId="6" borderId="0" xfId="1" applyNumberFormat="1" applyFont="1" applyFill="1" applyAlignment="1">
      <alignment vertical="center" wrapText="1"/>
    </xf>
  </cellXfs>
  <cellStyles count="6">
    <cellStyle name="ЛокСмМТСН" xfId="2" xr:uid="{939739BB-4D9B-4A6B-931C-DAD9942AEC21}"/>
    <cellStyle name="Обычный" xfId="0" builtinId="0"/>
    <cellStyle name="Обычный 2" xfId="3" xr:uid="{184C981F-EC80-44BD-8251-C924E5E0028D}"/>
    <cellStyle name="Обычный 2 2" xfId="4" xr:uid="{5D9807D7-AE96-49DB-BC22-E947868EBCF0}"/>
    <cellStyle name="Финансовый" xfId="1" builtinId="3"/>
    <cellStyle name="Финансовый 5" xfId="5" xr:uid="{636E0616-8DC6-41D1-ABF0-6C2F56BB4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A993-414C-4035-8077-C7D2B408A02A}">
  <dimension ref="A1:L288"/>
  <sheetViews>
    <sheetView tabSelected="1" workbookViewId="0">
      <selection activeCell="G288" sqref="G288"/>
    </sheetView>
  </sheetViews>
  <sheetFormatPr defaultRowHeight="14.25" x14ac:dyDescent="0.45"/>
  <cols>
    <col min="1" max="1" width="6.86328125" style="1" bestFit="1" customWidth="1"/>
    <col min="2" max="2" width="68.19921875" style="2" customWidth="1"/>
    <col min="3" max="3" width="8.1328125" style="1" bestFit="1" customWidth="1"/>
    <col min="4" max="4" width="8.796875" style="3" bestFit="1" customWidth="1"/>
    <col min="5" max="5" width="14" style="2" bestFit="1" customWidth="1"/>
    <col min="6" max="6" width="15.33203125" style="2" bestFit="1" customWidth="1"/>
    <col min="7" max="7" width="15.33203125" style="4" bestFit="1" customWidth="1"/>
    <col min="8" max="8" width="14" style="4" bestFit="1" customWidth="1"/>
    <col min="9" max="12" width="15.33203125" style="2" bestFit="1" customWidth="1"/>
  </cols>
  <sheetData>
    <row r="1" spans="1:12" x14ac:dyDescent="0.45">
      <c r="J1" s="5" t="s">
        <v>0</v>
      </c>
      <c r="K1" s="5"/>
      <c r="L1" s="5"/>
    </row>
    <row r="6" spans="1:12" x14ac:dyDescent="0.45">
      <c r="A6" s="6" t="s">
        <v>1</v>
      </c>
      <c r="B6" s="7" t="s">
        <v>2</v>
      </c>
      <c r="C6" s="6" t="s">
        <v>3</v>
      </c>
      <c r="D6" s="8" t="s">
        <v>4</v>
      </c>
      <c r="E6" s="6" t="s">
        <v>5</v>
      </c>
      <c r="F6" s="6"/>
      <c r="G6" s="6"/>
      <c r="H6" s="6"/>
      <c r="I6" s="6"/>
      <c r="J6" s="6"/>
      <c r="K6" s="6"/>
      <c r="L6" s="6"/>
    </row>
    <row r="7" spans="1:12" x14ac:dyDescent="0.45">
      <c r="A7" s="6"/>
      <c r="B7" s="9"/>
      <c r="C7" s="6"/>
      <c r="D7" s="8"/>
      <c r="E7" s="6"/>
      <c r="F7" s="6"/>
      <c r="G7" s="6"/>
      <c r="H7" s="6"/>
      <c r="I7" s="6"/>
      <c r="J7" s="6"/>
      <c r="K7" s="6"/>
      <c r="L7" s="6"/>
    </row>
    <row r="8" spans="1:12" x14ac:dyDescent="0.45">
      <c r="A8" s="6"/>
      <c r="B8" s="9"/>
      <c r="C8" s="6"/>
      <c r="D8" s="8"/>
      <c r="E8" s="6" t="s">
        <v>6</v>
      </c>
      <c r="F8" s="6"/>
      <c r="G8" s="6"/>
      <c r="H8" s="6" t="s">
        <v>7</v>
      </c>
      <c r="I8" s="6"/>
      <c r="J8" s="6"/>
      <c r="K8" s="10" t="s">
        <v>8</v>
      </c>
      <c r="L8" s="10"/>
    </row>
    <row r="9" spans="1:12" ht="40.5" x14ac:dyDescent="0.45">
      <c r="A9" s="6"/>
      <c r="B9" s="11"/>
      <c r="C9" s="6"/>
      <c r="D9" s="8"/>
      <c r="E9" s="12" t="s">
        <v>9</v>
      </c>
      <c r="F9" s="12" t="s">
        <v>10</v>
      </c>
      <c r="G9" s="13" t="s">
        <v>11</v>
      </c>
      <c r="H9" s="12" t="s">
        <v>9</v>
      </c>
      <c r="I9" s="12" t="s">
        <v>10</v>
      </c>
      <c r="J9" s="13" t="s">
        <v>11</v>
      </c>
      <c r="K9" s="12" t="s">
        <v>12</v>
      </c>
      <c r="L9" s="12" t="s">
        <v>13</v>
      </c>
    </row>
    <row r="10" spans="1:12" x14ac:dyDescent="0.45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</row>
    <row r="11" spans="1:12" x14ac:dyDescent="0.45">
      <c r="A11" s="16">
        <v>1</v>
      </c>
      <c r="B11" s="17" t="s">
        <v>14</v>
      </c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ht="27.75" x14ac:dyDescent="0.45">
      <c r="A12" s="20" t="s">
        <v>15</v>
      </c>
      <c r="B12" s="21" t="s">
        <v>16</v>
      </c>
      <c r="C12" s="20" t="s">
        <v>17</v>
      </c>
      <c r="D12" s="22">
        <v>17.55</v>
      </c>
      <c r="E12" s="23">
        <v>1800</v>
      </c>
      <c r="F12" s="24">
        <f>ROUND(E12*D12,2)</f>
        <v>31590</v>
      </c>
      <c r="G12" s="24">
        <f>ROUND(F12*1.2,2)</f>
        <v>37908</v>
      </c>
      <c r="H12" s="25"/>
      <c r="I12" s="26"/>
      <c r="J12" s="26"/>
      <c r="K12" s="26">
        <f t="shared" ref="K12:L27" si="0">F12+I12</f>
        <v>31590</v>
      </c>
      <c r="L12" s="24">
        <f t="shared" si="0"/>
        <v>37908</v>
      </c>
    </row>
    <row r="13" spans="1:12" ht="15.4" x14ac:dyDescent="0.45">
      <c r="A13" s="20" t="s">
        <v>18</v>
      </c>
      <c r="B13" s="21" t="s">
        <v>19</v>
      </c>
      <c r="C13" s="20" t="s">
        <v>20</v>
      </c>
      <c r="D13" s="22">
        <v>0.78</v>
      </c>
      <c r="E13" s="23">
        <v>1979800</v>
      </c>
      <c r="F13" s="24">
        <f>ROUND(E13*D13,2)</f>
        <v>1544244</v>
      </c>
      <c r="G13" s="24">
        <f>ROUND(F13*1.2,2)</f>
        <v>1853092.8</v>
      </c>
      <c r="H13" s="25"/>
      <c r="I13" s="26"/>
      <c r="J13" s="26"/>
      <c r="K13" s="26">
        <f t="shared" si="0"/>
        <v>1544244</v>
      </c>
      <c r="L13" s="24">
        <f t="shared" si="0"/>
        <v>1853092.8</v>
      </c>
    </row>
    <row r="14" spans="1:12" ht="15.4" x14ac:dyDescent="0.45">
      <c r="A14" s="20" t="s">
        <v>21</v>
      </c>
      <c r="B14" s="21" t="s">
        <v>22</v>
      </c>
      <c r="C14" s="20" t="s">
        <v>17</v>
      </c>
      <c r="D14" s="22">
        <v>456.59</v>
      </c>
      <c r="E14" s="23">
        <v>1630</v>
      </c>
      <c r="F14" s="24">
        <f>ROUND(E14*D14,2)</f>
        <v>744241.7</v>
      </c>
      <c r="G14" s="24">
        <f>ROUND(F14*1.2,2)</f>
        <v>893090.04</v>
      </c>
      <c r="H14" s="25"/>
      <c r="I14" s="26"/>
      <c r="J14" s="26"/>
      <c r="K14" s="26">
        <f t="shared" si="0"/>
        <v>744241.7</v>
      </c>
      <c r="L14" s="24">
        <f t="shared" si="0"/>
        <v>893090.04</v>
      </c>
    </row>
    <row r="15" spans="1:12" ht="15.4" x14ac:dyDescent="0.45">
      <c r="A15" s="20" t="s">
        <v>23</v>
      </c>
      <c r="B15" s="21" t="s">
        <v>24</v>
      </c>
      <c r="C15" s="20" t="s">
        <v>25</v>
      </c>
      <c r="D15" s="22">
        <v>2079.96</v>
      </c>
      <c r="E15" s="23">
        <v>101.5</v>
      </c>
      <c r="F15" s="24">
        <f>ROUND(E15*D15,2)</f>
        <v>211115.94</v>
      </c>
      <c r="G15" s="24">
        <f>ROUND(F15*1.2,2)</f>
        <v>253339.13</v>
      </c>
      <c r="H15" s="25"/>
      <c r="I15" s="26"/>
      <c r="J15" s="26"/>
      <c r="K15" s="26">
        <f t="shared" si="0"/>
        <v>211115.94</v>
      </c>
      <c r="L15" s="24">
        <f t="shared" si="0"/>
        <v>253339.13</v>
      </c>
    </row>
    <row r="16" spans="1:12" ht="15.4" x14ac:dyDescent="0.45">
      <c r="A16" s="20" t="s">
        <v>26</v>
      </c>
      <c r="B16" s="21" t="s">
        <v>27</v>
      </c>
      <c r="C16" s="20" t="s">
        <v>17</v>
      </c>
      <c r="D16" s="22">
        <v>208</v>
      </c>
      <c r="E16" s="23">
        <v>2573.7399999999998</v>
      </c>
      <c r="F16" s="24">
        <f>ROUND(E16*D16,2)</f>
        <v>535337.92000000004</v>
      </c>
      <c r="G16" s="24">
        <f>ROUND(F16*1.2,2)</f>
        <v>642405.5</v>
      </c>
      <c r="H16" s="25"/>
      <c r="I16" s="26"/>
      <c r="J16" s="26"/>
      <c r="K16" s="26">
        <f t="shared" si="0"/>
        <v>535337.92000000004</v>
      </c>
      <c r="L16" s="24">
        <f t="shared" si="0"/>
        <v>642405.5</v>
      </c>
    </row>
    <row r="17" spans="1:12" x14ac:dyDescent="0.45">
      <c r="A17" s="27" t="s">
        <v>28</v>
      </c>
      <c r="B17" s="28" t="s">
        <v>29</v>
      </c>
      <c r="C17" s="27" t="s">
        <v>17</v>
      </c>
      <c r="D17" s="29">
        <f>D16*1.26</f>
        <v>262.08</v>
      </c>
      <c r="E17" s="30"/>
      <c r="F17" s="31"/>
      <c r="G17" s="31"/>
      <c r="H17" s="32">
        <v>4800</v>
      </c>
      <c r="I17" s="31">
        <f>ROUND(H17*D17,2)</f>
        <v>1257984</v>
      </c>
      <c r="J17" s="31">
        <f>ROUND(I17*1.2,2)</f>
        <v>1509580.8</v>
      </c>
      <c r="K17" s="31">
        <f t="shared" si="0"/>
        <v>1257984</v>
      </c>
      <c r="L17" s="31">
        <f t="shared" si="0"/>
        <v>1509580.8</v>
      </c>
    </row>
    <row r="18" spans="1:12" ht="15.4" x14ac:dyDescent="0.45">
      <c r="A18" s="20" t="s">
        <v>30</v>
      </c>
      <c r="B18" s="21" t="s">
        <v>31</v>
      </c>
      <c r="C18" s="20" t="s">
        <v>32</v>
      </c>
      <c r="D18" s="22">
        <v>855</v>
      </c>
      <c r="E18" s="23">
        <v>2160</v>
      </c>
      <c r="F18" s="24">
        <f>ROUND(E18*D18,2)</f>
        <v>1846800</v>
      </c>
      <c r="G18" s="24">
        <f>ROUND(F18*1.2,2)</f>
        <v>2216160</v>
      </c>
      <c r="H18" s="25"/>
      <c r="I18" s="26"/>
      <c r="J18" s="26"/>
      <c r="K18" s="26">
        <f t="shared" si="0"/>
        <v>1846800</v>
      </c>
      <c r="L18" s="24">
        <f t="shared" si="0"/>
        <v>2216160</v>
      </c>
    </row>
    <row r="19" spans="1:12" x14ac:dyDescent="0.45">
      <c r="A19" s="27" t="s">
        <v>33</v>
      </c>
      <c r="B19" s="28" t="s">
        <v>34</v>
      </c>
      <c r="C19" s="27" t="s">
        <v>32</v>
      </c>
      <c r="D19" s="29">
        <v>855</v>
      </c>
      <c r="E19" s="30"/>
      <c r="F19" s="31"/>
      <c r="G19" s="31"/>
      <c r="H19" s="33">
        <v>10228.33</v>
      </c>
      <c r="I19" s="31">
        <f>ROUND(H19*D19,2)</f>
        <v>8745222.1500000004</v>
      </c>
      <c r="J19" s="31">
        <f>ROUND(I19*1.2,2)</f>
        <v>10494266.58</v>
      </c>
      <c r="K19" s="31">
        <f t="shared" si="0"/>
        <v>8745222.1500000004</v>
      </c>
      <c r="L19" s="31">
        <f t="shared" si="0"/>
        <v>10494266.58</v>
      </c>
    </row>
    <row r="20" spans="1:12" ht="15.4" x14ac:dyDescent="0.45">
      <c r="A20" s="20" t="s">
        <v>35</v>
      </c>
      <c r="B20" s="21" t="s">
        <v>36</v>
      </c>
      <c r="C20" s="20" t="s">
        <v>37</v>
      </c>
      <c r="D20" s="34">
        <v>929.3</v>
      </c>
      <c r="E20" s="23">
        <v>1920</v>
      </c>
      <c r="F20" s="24">
        <f>ROUND(E20*D20,2)</f>
        <v>1784256</v>
      </c>
      <c r="G20" s="24">
        <f>ROUND(F20*1.2,2)</f>
        <v>2141107.2000000002</v>
      </c>
      <c r="H20" s="25"/>
      <c r="I20" s="26"/>
      <c r="J20" s="26"/>
      <c r="K20" s="26">
        <f t="shared" si="0"/>
        <v>1784256</v>
      </c>
      <c r="L20" s="24">
        <f t="shared" si="0"/>
        <v>2141107.2000000002</v>
      </c>
    </row>
    <row r="21" spans="1:12" x14ac:dyDescent="0.45">
      <c r="A21" s="27" t="s">
        <v>38</v>
      </c>
      <c r="B21" s="28" t="s">
        <v>39</v>
      </c>
      <c r="C21" s="27" t="s">
        <v>32</v>
      </c>
      <c r="D21" s="29">
        <v>75</v>
      </c>
      <c r="E21" s="30"/>
      <c r="F21" s="31"/>
      <c r="G21" s="31"/>
      <c r="H21" s="33">
        <v>112250</v>
      </c>
      <c r="I21" s="31">
        <f>ROUND(H21*D21,2)</f>
        <v>8418750</v>
      </c>
      <c r="J21" s="31">
        <f>ROUND(I21*1.2,2)</f>
        <v>10102500</v>
      </c>
      <c r="K21" s="31">
        <f t="shared" si="0"/>
        <v>8418750</v>
      </c>
      <c r="L21" s="31">
        <f t="shared" si="0"/>
        <v>10102500</v>
      </c>
    </row>
    <row r="22" spans="1:12" ht="15.4" x14ac:dyDescent="0.45">
      <c r="A22" s="35" t="s">
        <v>40</v>
      </c>
      <c r="B22" s="36" t="s">
        <v>41</v>
      </c>
      <c r="C22" s="35" t="s">
        <v>32</v>
      </c>
      <c r="D22" s="22">
        <v>38</v>
      </c>
      <c r="E22" s="23">
        <v>1120</v>
      </c>
      <c r="F22" s="24">
        <f>ROUND(E22*D22,2)</f>
        <v>42560</v>
      </c>
      <c r="G22" s="24">
        <f>ROUND(F22*1.2,2)</f>
        <v>51072</v>
      </c>
      <c r="H22" s="25"/>
      <c r="I22" s="26"/>
      <c r="J22" s="26"/>
      <c r="K22" s="26">
        <f t="shared" si="0"/>
        <v>42560</v>
      </c>
      <c r="L22" s="24">
        <f t="shared" si="0"/>
        <v>51072</v>
      </c>
    </row>
    <row r="23" spans="1:12" ht="15.4" x14ac:dyDescent="0.45">
      <c r="A23" s="20" t="s">
        <v>42</v>
      </c>
      <c r="B23" s="21" t="s">
        <v>43</v>
      </c>
      <c r="C23" s="20" t="s">
        <v>44</v>
      </c>
      <c r="D23" s="22">
        <v>122</v>
      </c>
      <c r="E23" s="23">
        <v>1324</v>
      </c>
      <c r="F23" s="24">
        <f>ROUND(E23*D23,2)</f>
        <v>161528</v>
      </c>
      <c r="G23" s="24">
        <f>ROUND(F23*1.2,2)</f>
        <v>193833.60000000001</v>
      </c>
      <c r="H23" s="25"/>
      <c r="I23" s="26"/>
      <c r="J23" s="26"/>
      <c r="K23" s="26">
        <f t="shared" si="0"/>
        <v>161528</v>
      </c>
      <c r="L23" s="24">
        <f t="shared" si="0"/>
        <v>193833.60000000001</v>
      </c>
    </row>
    <row r="24" spans="1:12" x14ac:dyDescent="0.45">
      <c r="A24" s="37" t="s">
        <v>45</v>
      </c>
      <c r="B24" s="38" t="s">
        <v>46</v>
      </c>
      <c r="C24" s="37" t="s">
        <v>47</v>
      </c>
      <c r="D24" s="29">
        <v>106</v>
      </c>
      <c r="E24" s="30"/>
      <c r="F24" s="31"/>
      <c r="G24" s="31"/>
      <c r="H24" s="33">
        <v>6268.75</v>
      </c>
      <c r="I24" s="30">
        <f>ROUND(H24*D24,2)</f>
        <v>664487.5</v>
      </c>
      <c r="J24" s="30">
        <f>ROUND(I24*1.2,2)</f>
        <v>797385</v>
      </c>
      <c r="K24" s="31">
        <f t="shared" si="0"/>
        <v>664487.5</v>
      </c>
      <c r="L24" s="31">
        <f t="shared" si="0"/>
        <v>797385</v>
      </c>
    </row>
    <row r="25" spans="1:12" x14ac:dyDescent="0.45">
      <c r="A25" s="37" t="s">
        <v>48</v>
      </c>
      <c r="B25" s="38" t="s">
        <v>49</v>
      </c>
      <c r="C25" s="37" t="s">
        <v>47</v>
      </c>
      <c r="D25" s="29">
        <v>16</v>
      </c>
      <c r="E25" s="30"/>
      <c r="F25" s="31"/>
      <c r="G25" s="31"/>
      <c r="H25" s="33">
        <v>12500</v>
      </c>
      <c r="I25" s="30">
        <f>ROUND(H25*D25,2)</f>
        <v>200000</v>
      </c>
      <c r="J25" s="30">
        <f>ROUND(I25*1.2,2)</f>
        <v>240000</v>
      </c>
      <c r="K25" s="31">
        <f>F25+I25</f>
        <v>200000</v>
      </c>
      <c r="L25" s="31">
        <f>G25+J25</f>
        <v>240000</v>
      </c>
    </row>
    <row r="26" spans="1:12" x14ac:dyDescent="0.45">
      <c r="A26" s="27" t="s">
        <v>50</v>
      </c>
      <c r="B26" s="39" t="s">
        <v>51</v>
      </c>
      <c r="C26" s="27" t="s">
        <v>32</v>
      </c>
      <c r="D26" s="29">
        <f>106*6+16*5</f>
        <v>716</v>
      </c>
      <c r="E26" s="30"/>
      <c r="F26" s="31"/>
      <c r="G26" s="31"/>
      <c r="H26" s="33">
        <v>185.83</v>
      </c>
      <c r="I26" s="31">
        <f>ROUND(H26*D26,2)</f>
        <v>133054.28</v>
      </c>
      <c r="J26" s="31">
        <f>ROUND(I26*1.2,2)</f>
        <v>159665.14000000001</v>
      </c>
      <c r="K26" s="31">
        <f t="shared" si="0"/>
        <v>133054.28</v>
      </c>
      <c r="L26" s="31">
        <f t="shared" si="0"/>
        <v>159665.14000000001</v>
      </c>
    </row>
    <row r="27" spans="1:12" ht="15.4" x14ac:dyDescent="0.45">
      <c r="A27" s="20" t="s">
        <v>52</v>
      </c>
      <c r="B27" s="21" t="s">
        <v>53</v>
      </c>
      <c r="C27" s="20" t="s">
        <v>17</v>
      </c>
      <c r="D27" s="22">
        <v>186.45</v>
      </c>
      <c r="E27" s="23">
        <v>1933.2</v>
      </c>
      <c r="F27" s="24">
        <f>ROUND(E27*D27,2)</f>
        <v>360445.14</v>
      </c>
      <c r="G27" s="24">
        <f>ROUND(F27*1.2,2)</f>
        <v>432534.17</v>
      </c>
      <c r="H27" s="25"/>
      <c r="I27" s="26"/>
      <c r="J27" s="26"/>
      <c r="K27" s="26">
        <f t="shared" si="0"/>
        <v>360445.14</v>
      </c>
      <c r="L27" s="24">
        <f t="shared" si="0"/>
        <v>432534.17</v>
      </c>
    </row>
    <row r="28" spans="1:12" x14ac:dyDescent="0.45">
      <c r="A28" s="27" t="s">
        <v>54</v>
      </c>
      <c r="B28" s="39" t="s">
        <v>29</v>
      </c>
      <c r="C28" s="27" t="s">
        <v>17</v>
      </c>
      <c r="D28" s="40">
        <f>D27*1.26</f>
        <v>234.92699999999999</v>
      </c>
      <c r="E28" s="30"/>
      <c r="F28" s="31"/>
      <c r="G28" s="31"/>
      <c r="H28" s="32">
        <v>4800</v>
      </c>
      <c r="I28" s="31">
        <f>ROUND(H28*D28,2)</f>
        <v>1127649.6000000001</v>
      </c>
      <c r="J28" s="31">
        <f>ROUND(I28*1.2,2)</f>
        <v>1353179.52</v>
      </c>
      <c r="K28" s="31">
        <f t="shared" ref="K28:L35" si="1">F28+I28</f>
        <v>1127649.6000000001</v>
      </c>
      <c r="L28" s="31">
        <f t="shared" si="1"/>
        <v>1353179.52</v>
      </c>
    </row>
    <row r="29" spans="1:12" ht="15.4" x14ac:dyDescent="0.45">
      <c r="A29" s="20" t="s">
        <v>55</v>
      </c>
      <c r="B29" s="21" t="s">
        <v>56</v>
      </c>
      <c r="C29" s="20" t="s">
        <v>17</v>
      </c>
      <c r="D29" s="34">
        <f>D27*0.1</f>
        <v>18.645</v>
      </c>
      <c r="E29" s="23">
        <v>1449.9</v>
      </c>
      <c r="F29" s="24">
        <f>ROUND(E29*D29,2)</f>
        <v>27033.39</v>
      </c>
      <c r="G29" s="24">
        <f>ROUND(F29*1.2,2)</f>
        <v>32440.07</v>
      </c>
      <c r="H29" s="25"/>
      <c r="I29" s="26"/>
      <c r="J29" s="26"/>
      <c r="K29" s="26">
        <f t="shared" si="1"/>
        <v>27033.39</v>
      </c>
      <c r="L29" s="24">
        <f t="shared" si="1"/>
        <v>32440.07</v>
      </c>
    </row>
    <row r="30" spans="1:12" x14ac:dyDescent="0.45">
      <c r="A30" s="27" t="s">
        <v>57</v>
      </c>
      <c r="B30" s="28" t="s">
        <v>29</v>
      </c>
      <c r="C30" s="27" t="s">
        <v>17</v>
      </c>
      <c r="D30" s="40">
        <f>D29*1.26</f>
        <v>23.492699999999999</v>
      </c>
      <c r="E30" s="30"/>
      <c r="F30" s="31"/>
      <c r="G30" s="31"/>
      <c r="H30" s="32">
        <v>4800</v>
      </c>
      <c r="I30" s="31">
        <f>ROUND(H30*D30,2)</f>
        <v>112764.96</v>
      </c>
      <c r="J30" s="31">
        <f>ROUND(I30*1.2,2)</f>
        <v>135317.95000000001</v>
      </c>
      <c r="K30" s="31">
        <f t="shared" si="1"/>
        <v>112764.96</v>
      </c>
      <c r="L30" s="31">
        <f t="shared" si="1"/>
        <v>135317.95000000001</v>
      </c>
    </row>
    <row r="31" spans="1:12" ht="15.4" x14ac:dyDescent="0.45">
      <c r="A31" s="20" t="s">
        <v>58</v>
      </c>
      <c r="B31" s="21" t="s">
        <v>59</v>
      </c>
      <c r="C31" s="20" t="s">
        <v>20</v>
      </c>
      <c r="D31" s="22">
        <v>0.46400000000000002</v>
      </c>
      <c r="E31" s="23">
        <v>945300</v>
      </c>
      <c r="F31" s="24">
        <f>ROUND(E31*D31,2)</f>
        <v>438619.2</v>
      </c>
      <c r="G31" s="24">
        <f>ROUND(F31*1.2,2)</f>
        <v>526343.04</v>
      </c>
      <c r="H31" s="25"/>
      <c r="I31" s="26"/>
      <c r="J31" s="26"/>
      <c r="K31" s="26">
        <f t="shared" si="1"/>
        <v>438619.2</v>
      </c>
      <c r="L31" s="24">
        <f t="shared" si="1"/>
        <v>526343.04</v>
      </c>
    </row>
    <row r="32" spans="1:12" ht="15.4" x14ac:dyDescent="0.45">
      <c r="A32" s="20" t="s">
        <v>60</v>
      </c>
      <c r="B32" s="21" t="s">
        <v>61</v>
      </c>
      <c r="C32" s="20" t="s">
        <v>20</v>
      </c>
      <c r="D32" s="22">
        <v>0.46400000000000002</v>
      </c>
      <c r="E32" s="23">
        <v>708980</v>
      </c>
      <c r="F32" s="24">
        <f>ROUND(E32*D32,2)</f>
        <v>328966.71999999997</v>
      </c>
      <c r="G32" s="24">
        <f>ROUND(F32*1.2,2)</f>
        <v>394760.06</v>
      </c>
      <c r="H32" s="25"/>
      <c r="I32" s="26"/>
      <c r="J32" s="26"/>
      <c r="K32" s="26">
        <f t="shared" si="1"/>
        <v>328966.71999999997</v>
      </c>
      <c r="L32" s="24">
        <f t="shared" si="1"/>
        <v>394760.06</v>
      </c>
    </row>
    <row r="33" spans="1:12" ht="27.75" x14ac:dyDescent="0.45">
      <c r="A33" s="20" t="s">
        <v>62</v>
      </c>
      <c r="B33" s="21" t="s">
        <v>63</v>
      </c>
      <c r="C33" s="20" t="s">
        <v>64</v>
      </c>
      <c r="D33" s="22">
        <v>829.75</v>
      </c>
      <c r="E33" s="23">
        <v>700</v>
      </c>
      <c r="F33" s="24">
        <f>ROUND(E33*D33,2)</f>
        <v>580825</v>
      </c>
      <c r="G33" s="24">
        <f>ROUND(F33*1.2,2)</f>
        <v>696990</v>
      </c>
      <c r="H33" s="25"/>
      <c r="I33" s="26"/>
      <c r="J33" s="26"/>
      <c r="K33" s="26">
        <f t="shared" si="1"/>
        <v>580825</v>
      </c>
      <c r="L33" s="24">
        <f t="shared" si="1"/>
        <v>696990</v>
      </c>
    </row>
    <row r="34" spans="1:12" ht="41.65" x14ac:dyDescent="0.45">
      <c r="A34" s="20" t="s">
        <v>65</v>
      </c>
      <c r="B34" s="21" t="s">
        <v>66</v>
      </c>
      <c r="C34" s="20" t="s">
        <v>64</v>
      </c>
      <c r="D34" s="34">
        <f>0.8484+5.175+79.469+0.88</f>
        <v>86.372399999999985</v>
      </c>
      <c r="E34" s="23">
        <v>1140</v>
      </c>
      <c r="F34" s="24">
        <f>ROUND(E34*D34,2)</f>
        <v>98464.54</v>
      </c>
      <c r="G34" s="24">
        <f>ROUND(F34*1.2,2)</f>
        <v>118157.45</v>
      </c>
      <c r="H34" s="25"/>
      <c r="I34" s="26"/>
      <c r="J34" s="26"/>
      <c r="K34" s="26">
        <f t="shared" si="1"/>
        <v>98464.54</v>
      </c>
      <c r="L34" s="24">
        <f t="shared" si="1"/>
        <v>118157.45</v>
      </c>
    </row>
    <row r="35" spans="1:12" ht="27.75" x14ac:dyDescent="0.45">
      <c r="A35" s="20" t="s">
        <v>67</v>
      </c>
      <c r="B35" s="21" t="s">
        <v>68</v>
      </c>
      <c r="C35" s="20" t="s">
        <v>64</v>
      </c>
      <c r="D35" s="22">
        <f>84.8+48.88</f>
        <v>133.68</v>
      </c>
      <c r="E35" s="23">
        <v>1140</v>
      </c>
      <c r="F35" s="24">
        <f>ROUND(E35*D35,2)</f>
        <v>152395.20000000001</v>
      </c>
      <c r="G35" s="24">
        <f>ROUND(F35*1.2,2)</f>
        <v>182874.23999999999</v>
      </c>
      <c r="H35" s="25"/>
      <c r="I35" s="26"/>
      <c r="J35" s="26"/>
      <c r="K35" s="26">
        <f t="shared" si="1"/>
        <v>152395.20000000001</v>
      </c>
      <c r="L35" s="24">
        <f t="shared" si="1"/>
        <v>182874.23999999999</v>
      </c>
    </row>
    <row r="36" spans="1:12" x14ac:dyDescent="0.45">
      <c r="A36" s="16">
        <v>2</v>
      </c>
      <c r="B36" s="17" t="s">
        <v>69</v>
      </c>
      <c r="C36" s="18"/>
      <c r="D36" s="18"/>
      <c r="E36" s="18"/>
      <c r="F36" s="18"/>
      <c r="G36" s="18"/>
      <c r="H36" s="18"/>
      <c r="I36" s="18"/>
      <c r="J36" s="18"/>
      <c r="K36" s="18"/>
      <c r="L36" s="19"/>
    </row>
    <row r="37" spans="1:12" ht="15.4" x14ac:dyDescent="0.45">
      <c r="A37" s="20" t="s">
        <v>70</v>
      </c>
      <c r="B37" s="21" t="s">
        <v>71</v>
      </c>
      <c r="C37" s="20" t="s">
        <v>64</v>
      </c>
      <c r="D37" s="41">
        <v>8.6199999999999992</v>
      </c>
      <c r="E37" s="42">
        <v>8737</v>
      </c>
      <c r="F37" s="24">
        <f>ROUND(E37*D37,2)</f>
        <v>75312.94</v>
      </c>
      <c r="G37" s="24">
        <f>ROUND(F37*1.2,2)</f>
        <v>90375.53</v>
      </c>
      <c r="H37" s="25"/>
      <c r="I37" s="26"/>
      <c r="J37" s="26"/>
      <c r="K37" s="26">
        <f t="shared" ref="K37:L39" si="2">F37+I37</f>
        <v>75312.94</v>
      </c>
      <c r="L37" s="24">
        <f t="shared" si="2"/>
        <v>90375.53</v>
      </c>
    </row>
    <row r="38" spans="1:12" ht="41.65" x14ac:dyDescent="0.45">
      <c r="A38" s="20" t="s">
        <v>72</v>
      </c>
      <c r="B38" s="21" t="s">
        <v>73</v>
      </c>
      <c r="C38" s="20" t="s">
        <v>64</v>
      </c>
      <c r="D38" s="43">
        <v>8.6199999999999992</v>
      </c>
      <c r="E38" s="23">
        <v>1140</v>
      </c>
      <c r="F38" s="24">
        <f>ROUND(E38*D38,2)</f>
        <v>9826.7999999999993</v>
      </c>
      <c r="G38" s="24">
        <f>ROUND(F38*1.2,2)</f>
        <v>11792.16</v>
      </c>
      <c r="H38" s="25"/>
      <c r="I38" s="26"/>
      <c r="J38" s="26"/>
      <c r="K38" s="26">
        <f t="shared" si="2"/>
        <v>9826.7999999999993</v>
      </c>
      <c r="L38" s="24">
        <f t="shared" si="2"/>
        <v>11792.16</v>
      </c>
    </row>
    <row r="39" spans="1:12" ht="27.75" x14ac:dyDescent="0.45">
      <c r="A39" s="20" t="s">
        <v>74</v>
      </c>
      <c r="B39" s="21" t="s">
        <v>75</v>
      </c>
      <c r="C39" s="20" t="s">
        <v>64</v>
      </c>
      <c r="D39" s="43">
        <v>5.04</v>
      </c>
      <c r="E39" s="23">
        <v>1140</v>
      </c>
      <c r="F39" s="24">
        <f>ROUND(E39*D39,2)</f>
        <v>5745.6</v>
      </c>
      <c r="G39" s="24">
        <f>ROUND(F39*1.2,2)</f>
        <v>6894.72</v>
      </c>
      <c r="H39" s="25"/>
      <c r="I39" s="26"/>
      <c r="J39" s="26"/>
      <c r="K39" s="26">
        <f t="shared" si="2"/>
        <v>5745.6</v>
      </c>
      <c r="L39" s="24">
        <f t="shared" si="2"/>
        <v>6894.72</v>
      </c>
    </row>
    <row r="40" spans="1:12" x14ac:dyDescent="0.45">
      <c r="A40" s="16">
        <v>3</v>
      </c>
      <c r="B40" s="17" t="s">
        <v>76</v>
      </c>
      <c r="C40" s="18"/>
      <c r="D40" s="18"/>
      <c r="E40" s="18"/>
      <c r="F40" s="18"/>
      <c r="G40" s="18"/>
      <c r="H40" s="18"/>
      <c r="I40" s="18"/>
      <c r="J40" s="18"/>
      <c r="K40" s="18"/>
      <c r="L40" s="19"/>
    </row>
    <row r="41" spans="1:12" ht="15.4" x14ac:dyDescent="0.45">
      <c r="A41" s="20" t="s">
        <v>77</v>
      </c>
      <c r="B41" s="21" t="s">
        <v>71</v>
      </c>
      <c r="C41" s="20" t="s">
        <v>64</v>
      </c>
      <c r="D41" s="41">
        <v>8.6199999999999992</v>
      </c>
      <c r="E41" s="42">
        <v>8737</v>
      </c>
      <c r="F41" s="24">
        <f>ROUND(E41*D41,2)</f>
        <v>75312.94</v>
      </c>
      <c r="G41" s="24">
        <f>ROUND(F41*1.2,2)</f>
        <v>90375.53</v>
      </c>
      <c r="H41" s="25"/>
      <c r="I41" s="26"/>
      <c r="J41" s="26"/>
      <c r="K41" s="26">
        <f t="shared" ref="K41:L43" si="3">F41+I41</f>
        <v>75312.94</v>
      </c>
      <c r="L41" s="24">
        <f t="shared" si="3"/>
        <v>90375.53</v>
      </c>
    </row>
    <row r="42" spans="1:12" ht="41.65" x14ac:dyDescent="0.45">
      <c r="A42" s="20" t="s">
        <v>78</v>
      </c>
      <c r="B42" s="21" t="s">
        <v>73</v>
      </c>
      <c r="C42" s="20" t="s">
        <v>64</v>
      </c>
      <c r="D42" s="43">
        <v>8.6199999999999992</v>
      </c>
      <c r="E42" s="23">
        <v>1140</v>
      </c>
      <c r="F42" s="24">
        <f>ROUND(E42*D42,2)</f>
        <v>9826.7999999999993</v>
      </c>
      <c r="G42" s="24">
        <f>ROUND(F42*1.2,2)</f>
        <v>11792.16</v>
      </c>
      <c r="H42" s="25"/>
      <c r="I42" s="26"/>
      <c r="J42" s="26"/>
      <c r="K42" s="26">
        <f t="shared" si="3"/>
        <v>9826.7999999999993</v>
      </c>
      <c r="L42" s="24">
        <f t="shared" si="3"/>
        <v>11792.16</v>
      </c>
    </row>
    <row r="43" spans="1:12" ht="27.75" x14ac:dyDescent="0.45">
      <c r="A43" s="20" t="s">
        <v>79</v>
      </c>
      <c r="B43" s="21" t="s">
        <v>75</v>
      </c>
      <c r="C43" s="20" t="s">
        <v>64</v>
      </c>
      <c r="D43" s="43">
        <v>5.04</v>
      </c>
      <c r="E43" s="23">
        <v>1140</v>
      </c>
      <c r="F43" s="24">
        <f>ROUND(E43*D43,2)</f>
        <v>5745.6</v>
      </c>
      <c r="G43" s="24">
        <f>ROUND(F43*1.2,2)</f>
        <v>6894.72</v>
      </c>
      <c r="H43" s="25"/>
      <c r="I43" s="26"/>
      <c r="J43" s="26"/>
      <c r="K43" s="26">
        <f t="shared" si="3"/>
        <v>5745.6</v>
      </c>
      <c r="L43" s="24">
        <f t="shared" si="3"/>
        <v>6894.72</v>
      </c>
    </row>
    <row r="44" spans="1:12" x14ac:dyDescent="0.45">
      <c r="A44" s="16">
        <v>4</v>
      </c>
      <c r="B44" s="17" t="s">
        <v>80</v>
      </c>
      <c r="C44" s="18"/>
      <c r="D44" s="18"/>
      <c r="E44" s="18"/>
      <c r="F44" s="18"/>
      <c r="G44" s="18"/>
      <c r="H44" s="18"/>
      <c r="I44" s="18"/>
      <c r="J44" s="18"/>
      <c r="K44" s="18"/>
      <c r="L44" s="19"/>
    </row>
    <row r="45" spans="1:12" ht="15.4" x14ac:dyDescent="0.45">
      <c r="A45" s="20" t="s">
        <v>81</v>
      </c>
      <c r="B45" s="21" t="s">
        <v>71</v>
      </c>
      <c r="C45" s="20" t="s">
        <v>64</v>
      </c>
      <c r="D45" s="41">
        <v>11.71</v>
      </c>
      <c r="E45" s="42">
        <v>8737</v>
      </c>
      <c r="F45" s="24">
        <f>ROUND(E45*D45,2)</f>
        <v>102310.27</v>
      </c>
      <c r="G45" s="24">
        <f>ROUND(F45*1.2,2)</f>
        <v>122772.32</v>
      </c>
      <c r="H45" s="25"/>
      <c r="I45" s="26"/>
      <c r="J45" s="26"/>
      <c r="K45" s="26">
        <f t="shared" ref="K45:L47" si="4">F45+I45</f>
        <v>102310.27</v>
      </c>
      <c r="L45" s="24">
        <f t="shared" si="4"/>
        <v>122772.32</v>
      </c>
    </row>
    <row r="46" spans="1:12" ht="41.65" x14ac:dyDescent="0.45">
      <c r="A46" s="20" t="s">
        <v>82</v>
      </c>
      <c r="B46" s="21" t="s">
        <v>73</v>
      </c>
      <c r="C46" s="20" t="s">
        <v>64</v>
      </c>
      <c r="D46" s="43">
        <v>11.71</v>
      </c>
      <c r="E46" s="23">
        <v>1140</v>
      </c>
      <c r="F46" s="24">
        <f>ROUND(E46*D46,2)</f>
        <v>13349.4</v>
      </c>
      <c r="G46" s="24">
        <f>ROUND(F46*1.2,2)</f>
        <v>16019.28</v>
      </c>
      <c r="H46" s="25"/>
      <c r="I46" s="26"/>
      <c r="J46" s="26"/>
      <c r="K46" s="26">
        <f t="shared" si="4"/>
        <v>13349.4</v>
      </c>
      <c r="L46" s="24">
        <f t="shared" si="4"/>
        <v>16019.28</v>
      </c>
    </row>
    <row r="47" spans="1:12" ht="27.75" x14ac:dyDescent="0.45">
      <c r="A47" s="20" t="s">
        <v>83</v>
      </c>
      <c r="B47" s="21" t="s">
        <v>75</v>
      </c>
      <c r="C47" s="20" t="s">
        <v>64</v>
      </c>
      <c r="D47" s="43">
        <v>5.04</v>
      </c>
      <c r="E47" s="23">
        <v>1140</v>
      </c>
      <c r="F47" s="24">
        <f>ROUND(E47*D47,2)</f>
        <v>5745.6</v>
      </c>
      <c r="G47" s="24">
        <f>ROUND(F47*1.2,2)</f>
        <v>6894.72</v>
      </c>
      <c r="H47" s="25"/>
      <c r="I47" s="26"/>
      <c r="J47" s="26"/>
      <c r="K47" s="26">
        <f t="shared" si="4"/>
        <v>5745.6</v>
      </c>
      <c r="L47" s="24">
        <f t="shared" si="4"/>
        <v>6894.72</v>
      </c>
    </row>
    <row r="48" spans="1:12" x14ac:dyDescent="0.45">
      <c r="A48" s="16">
        <v>5</v>
      </c>
      <c r="B48" s="17" t="s">
        <v>84</v>
      </c>
      <c r="C48" s="18"/>
      <c r="D48" s="18"/>
      <c r="E48" s="18"/>
      <c r="F48" s="18"/>
      <c r="G48" s="18"/>
      <c r="H48" s="18"/>
      <c r="I48" s="18"/>
      <c r="J48" s="18"/>
      <c r="K48" s="18"/>
      <c r="L48" s="19"/>
    </row>
    <row r="49" spans="1:12" ht="15.4" x14ac:dyDescent="0.45">
      <c r="A49" s="20" t="s">
        <v>85</v>
      </c>
      <c r="B49" s="21" t="s">
        <v>71</v>
      </c>
      <c r="C49" s="20" t="s">
        <v>64</v>
      </c>
      <c r="D49" s="44">
        <v>9.5</v>
      </c>
      <c r="E49" s="42">
        <v>8737</v>
      </c>
      <c r="F49" s="24">
        <f>ROUND(E49*D49,2)</f>
        <v>83001.5</v>
      </c>
      <c r="G49" s="24">
        <f>ROUND(F49*1.2,2)</f>
        <v>99601.8</v>
      </c>
      <c r="H49" s="25"/>
      <c r="I49" s="26"/>
      <c r="J49" s="26"/>
      <c r="K49" s="26">
        <f t="shared" ref="K49:L69" si="5">F49+I49</f>
        <v>83001.5</v>
      </c>
      <c r="L49" s="24">
        <f t="shared" si="5"/>
        <v>99601.8</v>
      </c>
    </row>
    <row r="50" spans="1:12" ht="27.75" x14ac:dyDescent="0.45">
      <c r="A50" s="20" t="s">
        <v>86</v>
      </c>
      <c r="B50" s="21" t="s">
        <v>87</v>
      </c>
      <c r="C50" s="20" t="s">
        <v>17</v>
      </c>
      <c r="D50" s="44">
        <v>34</v>
      </c>
      <c r="E50" s="23">
        <v>1630</v>
      </c>
      <c r="F50" s="24">
        <f>ROUND(E50*D50,2)</f>
        <v>55420</v>
      </c>
      <c r="G50" s="24">
        <f>ROUND(F50*1.2,2)</f>
        <v>66504</v>
      </c>
      <c r="H50" s="25"/>
      <c r="I50" s="26"/>
      <c r="J50" s="26"/>
      <c r="K50" s="26">
        <f t="shared" si="5"/>
        <v>55420</v>
      </c>
      <c r="L50" s="24">
        <f t="shared" si="5"/>
        <v>66504</v>
      </c>
    </row>
    <row r="51" spans="1:12" ht="15.4" x14ac:dyDescent="0.45">
      <c r="A51" s="20" t="s">
        <v>88</v>
      </c>
      <c r="B51" s="36" t="s">
        <v>24</v>
      </c>
      <c r="C51" s="20" t="s">
        <v>25</v>
      </c>
      <c r="D51" s="45">
        <v>155.4</v>
      </c>
      <c r="E51" s="23">
        <v>101.5</v>
      </c>
      <c r="F51" s="24">
        <f>ROUND(E51*D51,2)</f>
        <v>15773.1</v>
      </c>
      <c r="G51" s="24">
        <f>ROUND(F51*1.2,2)</f>
        <v>18927.72</v>
      </c>
      <c r="H51" s="25"/>
      <c r="I51" s="26"/>
      <c r="J51" s="26"/>
      <c r="K51" s="26">
        <f t="shared" si="5"/>
        <v>15773.1</v>
      </c>
      <c r="L51" s="24">
        <f t="shared" si="5"/>
        <v>18927.72</v>
      </c>
    </row>
    <row r="52" spans="1:12" ht="15.4" x14ac:dyDescent="0.45">
      <c r="A52" s="20" t="s">
        <v>89</v>
      </c>
      <c r="B52" s="21" t="s">
        <v>27</v>
      </c>
      <c r="C52" s="20" t="s">
        <v>17</v>
      </c>
      <c r="D52" s="44">
        <v>15.5</v>
      </c>
      <c r="E52" s="23">
        <v>2573.7399999999998</v>
      </c>
      <c r="F52" s="24">
        <f>ROUND(E52*D52,2)</f>
        <v>39892.97</v>
      </c>
      <c r="G52" s="24">
        <f>ROUND(F52*1.2,2)</f>
        <v>47871.56</v>
      </c>
      <c r="H52" s="25"/>
      <c r="I52" s="26"/>
      <c r="J52" s="26"/>
      <c r="K52" s="26">
        <f t="shared" si="5"/>
        <v>39892.97</v>
      </c>
      <c r="L52" s="24">
        <f t="shared" si="5"/>
        <v>47871.56</v>
      </c>
    </row>
    <row r="53" spans="1:12" x14ac:dyDescent="0.45">
      <c r="A53" s="37" t="s">
        <v>90</v>
      </c>
      <c r="B53" s="38" t="s">
        <v>91</v>
      </c>
      <c r="C53" s="37" t="s">
        <v>17</v>
      </c>
      <c r="D53" s="46">
        <f>D52*1.26</f>
        <v>19.53</v>
      </c>
      <c r="E53" s="30"/>
      <c r="F53" s="31"/>
      <c r="G53" s="31"/>
      <c r="H53" s="32">
        <v>4800</v>
      </c>
      <c r="I53" s="30">
        <f>ROUND(H53*D53,2)</f>
        <v>93744</v>
      </c>
      <c r="J53" s="30">
        <f>ROUND(I53*1.2,2)</f>
        <v>112492.8</v>
      </c>
      <c r="K53" s="31">
        <f t="shared" si="5"/>
        <v>93744</v>
      </c>
      <c r="L53" s="31">
        <f t="shared" si="5"/>
        <v>112492.8</v>
      </c>
    </row>
    <row r="54" spans="1:12" ht="15.4" x14ac:dyDescent="0.45">
      <c r="A54" s="20" t="s">
        <v>92</v>
      </c>
      <c r="B54" s="21" t="s">
        <v>93</v>
      </c>
      <c r="C54" s="20" t="s">
        <v>32</v>
      </c>
      <c r="D54" s="44">
        <v>47</v>
      </c>
      <c r="E54" s="23">
        <v>2952.96</v>
      </c>
      <c r="F54" s="24">
        <f>ROUND(E54*D54,2)</f>
        <v>138789.12</v>
      </c>
      <c r="G54" s="24">
        <f>ROUND(F54*1.2,2)</f>
        <v>166546.94</v>
      </c>
      <c r="H54" s="25"/>
      <c r="I54" s="26"/>
      <c r="J54" s="26"/>
      <c r="K54" s="26">
        <f t="shared" si="5"/>
        <v>138789.12</v>
      </c>
      <c r="L54" s="24">
        <f t="shared" si="5"/>
        <v>166546.94</v>
      </c>
    </row>
    <row r="55" spans="1:12" x14ac:dyDescent="0.45">
      <c r="A55" s="37" t="s">
        <v>94</v>
      </c>
      <c r="B55" s="38" t="s">
        <v>95</v>
      </c>
      <c r="C55" s="37" t="s">
        <v>96</v>
      </c>
      <c r="D55" s="46">
        <v>1</v>
      </c>
      <c r="E55" s="30"/>
      <c r="F55" s="31"/>
      <c r="G55" s="31"/>
      <c r="H55" s="33">
        <v>1421145.83</v>
      </c>
      <c r="I55" s="30">
        <f>ROUND(H55*D55,2)</f>
        <v>1421145.83</v>
      </c>
      <c r="J55" s="30">
        <f>ROUND(I55*1.2,2)</f>
        <v>1705375</v>
      </c>
      <c r="K55" s="31">
        <f t="shared" si="5"/>
        <v>1421145.83</v>
      </c>
      <c r="L55" s="31">
        <f t="shared" si="5"/>
        <v>1705375</v>
      </c>
    </row>
    <row r="56" spans="1:12" ht="15.4" x14ac:dyDescent="0.45">
      <c r="A56" s="47" t="s">
        <v>97</v>
      </c>
      <c r="B56" s="48" t="s">
        <v>98</v>
      </c>
      <c r="C56" s="47" t="s">
        <v>64</v>
      </c>
      <c r="D56" s="49">
        <v>9.5</v>
      </c>
      <c r="E56" s="50">
        <v>10921.25</v>
      </c>
      <c r="F56" s="51">
        <f>ROUND(E56*D56,2)</f>
        <v>103751.88</v>
      </c>
      <c r="G56" s="51">
        <f>ROUND(F56*1.2,2)</f>
        <v>124502.26</v>
      </c>
      <c r="H56" s="25"/>
      <c r="I56" s="26"/>
      <c r="J56" s="26"/>
      <c r="K56" s="26">
        <f t="shared" si="5"/>
        <v>103751.88</v>
      </c>
      <c r="L56" s="24">
        <f t="shared" si="5"/>
        <v>124502.26</v>
      </c>
    </row>
    <row r="57" spans="1:12" x14ac:dyDescent="0.45">
      <c r="A57" s="37" t="s">
        <v>99</v>
      </c>
      <c r="B57" s="28" t="s">
        <v>100</v>
      </c>
      <c r="C57" s="37" t="s">
        <v>96</v>
      </c>
      <c r="D57" s="52">
        <v>1</v>
      </c>
      <c r="E57" s="30"/>
      <c r="F57" s="31"/>
      <c r="G57" s="31"/>
      <c r="H57" s="33">
        <v>2730000</v>
      </c>
      <c r="I57" s="30">
        <f>ROUND(H57*D57,2)</f>
        <v>2730000</v>
      </c>
      <c r="J57" s="30">
        <f>ROUND(I57*1.2,2)</f>
        <v>3276000</v>
      </c>
      <c r="K57" s="31">
        <f t="shared" si="5"/>
        <v>2730000</v>
      </c>
      <c r="L57" s="31">
        <f t="shared" si="5"/>
        <v>3276000</v>
      </c>
    </row>
    <row r="58" spans="1:12" ht="15.4" x14ac:dyDescent="0.45">
      <c r="A58" s="20" t="s">
        <v>101</v>
      </c>
      <c r="B58" s="53" t="s">
        <v>102</v>
      </c>
      <c r="C58" s="20" t="s">
        <v>32</v>
      </c>
      <c r="D58" s="54">
        <v>2</v>
      </c>
      <c r="E58" s="55">
        <v>2510.02</v>
      </c>
      <c r="F58" s="24">
        <f>ROUND(E58*D58,2)</f>
        <v>5020.04</v>
      </c>
      <c r="G58" s="24">
        <f>ROUND(F58*1.2,2)</f>
        <v>6024.05</v>
      </c>
      <c r="H58" s="25"/>
      <c r="I58" s="26"/>
      <c r="J58" s="26"/>
      <c r="K58" s="26">
        <f t="shared" si="5"/>
        <v>5020.04</v>
      </c>
      <c r="L58" s="24">
        <f t="shared" si="5"/>
        <v>6024.05</v>
      </c>
    </row>
    <row r="59" spans="1:12" x14ac:dyDescent="0.45">
      <c r="A59" s="37" t="s">
        <v>103</v>
      </c>
      <c r="B59" s="56" t="s">
        <v>104</v>
      </c>
      <c r="C59" s="37" t="s">
        <v>32</v>
      </c>
      <c r="D59" s="57">
        <v>2</v>
      </c>
      <c r="E59" s="58"/>
      <c r="F59" s="58"/>
      <c r="G59" s="58"/>
      <c r="H59" s="33">
        <v>31125</v>
      </c>
      <c r="I59" s="58">
        <f>ROUND(H59*D59,2)</f>
        <v>62250</v>
      </c>
      <c r="J59" s="58">
        <f>ROUND(I59*1.2,2)</f>
        <v>74700</v>
      </c>
      <c r="K59" s="58">
        <f t="shared" si="5"/>
        <v>62250</v>
      </c>
      <c r="L59" s="59">
        <f t="shared" si="5"/>
        <v>74700</v>
      </c>
    </row>
    <row r="60" spans="1:12" ht="15.4" x14ac:dyDescent="0.45">
      <c r="A60" s="20" t="s">
        <v>105</v>
      </c>
      <c r="B60" s="36" t="s">
        <v>106</v>
      </c>
      <c r="C60" s="20" t="s">
        <v>32</v>
      </c>
      <c r="D60" s="45">
        <v>1</v>
      </c>
      <c r="E60" s="23">
        <v>12480</v>
      </c>
      <c r="F60" s="24">
        <f>ROUND(E60*D60,2)</f>
        <v>12480</v>
      </c>
      <c r="G60" s="24">
        <f>ROUND(F60*1.2,2)</f>
        <v>14976</v>
      </c>
      <c r="H60" s="25"/>
      <c r="I60" s="26"/>
      <c r="J60" s="26"/>
      <c r="K60" s="26">
        <f t="shared" si="5"/>
        <v>12480</v>
      </c>
      <c r="L60" s="24">
        <f t="shared" si="5"/>
        <v>14976</v>
      </c>
    </row>
    <row r="61" spans="1:12" x14ac:dyDescent="0.45">
      <c r="A61" s="37" t="s">
        <v>107</v>
      </c>
      <c r="B61" s="28" t="s">
        <v>108</v>
      </c>
      <c r="C61" s="37" t="s">
        <v>32</v>
      </c>
      <c r="D61" s="52">
        <v>1</v>
      </c>
      <c r="E61" s="30"/>
      <c r="F61" s="30"/>
      <c r="G61" s="30"/>
      <c r="H61" s="33">
        <v>112000</v>
      </c>
      <c r="I61" s="30">
        <f t="shared" ref="I61:I66" si="6">ROUND(H61*D61,2)</f>
        <v>112000</v>
      </c>
      <c r="J61" s="30">
        <f t="shared" ref="J61:J66" si="7">ROUND(I61*1.2,2)</f>
        <v>134400</v>
      </c>
      <c r="K61" s="31">
        <f t="shared" si="5"/>
        <v>112000</v>
      </c>
      <c r="L61" s="31">
        <f t="shared" si="5"/>
        <v>134400</v>
      </c>
    </row>
    <row r="62" spans="1:12" x14ac:dyDescent="0.45">
      <c r="A62" s="37" t="s">
        <v>109</v>
      </c>
      <c r="B62" s="28" t="s">
        <v>110</v>
      </c>
      <c r="C62" s="37" t="s">
        <v>47</v>
      </c>
      <c r="D62" s="52">
        <v>1</v>
      </c>
      <c r="E62" s="30"/>
      <c r="F62" s="30"/>
      <c r="G62" s="30"/>
      <c r="H62" s="33">
        <v>3700</v>
      </c>
      <c r="I62" s="30">
        <f t="shared" si="6"/>
        <v>3700</v>
      </c>
      <c r="J62" s="30">
        <f t="shared" si="7"/>
        <v>4440</v>
      </c>
      <c r="K62" s="31">
        <f t="shared" si="5"/>
        <v>3700</v>
      </c>
      <c r="L62" s="31">
        <f t="shared" si="5"/>
        <v>4440</v>
      </c>
    </row>
    <row r="63" spans="1:12" x14ac:dyDescent="0.45">
      <c r="A63" s="37" t="s">
        <v>111</v>
      </c>
      <c r="B63" s="28" t="s">
        <v>112</v>
      </c>
      <c r="C63" s="37" t="s">
        <v>32</v>
      </c>
      <c r="D63" s="52">
        <v>1</v>
      </c>
      <c r="E63" s="30"/>
      <c r="F63" s="30"/>
      <c r="G63" s="30"/>
      <c r="H63" s="33">
        <v>0</v>
      </c>
      <c r="I63" s="30">
        <f t="shared" si="6"/>
        <v>0</v>
      </c>
      <c r="J63" s="30">
        <f t="shared" si="7"/>
        <v>0</v>
      </c>
      <c r="K63" s="31">
        <f t="shared" si="5"/>
        <v>0</v>
      </c>
      <c r="L63" s="31">
        <f t="shared" si="5"/>
        <v>0</v>
      </c>
    </row>
    <row r="64" spans="1:12" x14ac:dyDescent="0.45">
      <c r="A64" s="37" t="s">
        <v>113</v>
      </c>
      <c r="B64" s="28" t="s">
        <v>114</v>
      </c>
      <c r="C64" s="37" t="s">
        <v>115</v>
      </c>
      <c r="D64" s="52">
        <v>4</v>
      </c>
      <c r="E64" s="30"/>
      <c r="F64" s="30"/>
      <c r="G64" s="30"/>
      <c r="H64" s="32">
        <v>235.65</v>
      </c>
      <c r="I64" s="30">
        <f t="shared" si="6"/>
        <v>942.6</v>
      </c>
      <c r="J64" s="30">
        <f t="shared" si="7"/>
        <v>1131.1199999999999</v>
      </c>
      <c r="K64" s="31">
        <f t="shared" si="5"/>
        <v>942.6</v>
      </c>
      <c r="L64" s="31">
        <f t="shared" si="5"/>
        <v>1131.1199999999999</v>
      </c>
    </row>
    <row r="65" spans="1:12" x14ac:dyDescent="0.45">
      <c r="A65" s="37" t="s">
        <v>116</v>
      </c>
      <c r="B65" s="28" t="s">
        <v>117</v>
      </c>
      <c r="C65" s="37" t="s">
        <v>118</v>
      </c>
      <c r="D65" s="52">
        <v>0.8</v>
      </c>
      <c r="E65" s="30"/>
      <c r="F65" s="30"/>
      <c r="G65" s="30"/>
      <c r="H65" s="32">
        <v>367.43</v>
      </c>
      <c r="I65" s="30">
        <f t="shared" si="6"/>
        <v>293.94</v>
      </c>
      <c r="J65" s="30">
        <f t="shared" si="7"/>
        <v>352.73</v>
      </c>
      <c r="K65" s="31">
        <f t="shared" si="5"/>
        <v>293.94</v>
      </c>
      <c r="L65" s="31">
        <f t="shared" si="5"/>
        <v>352.73</v>
      </c>
    </row>
    <row r="66" spans="1:12" x14ac:dyDescent="0.45">
      <c r="A66" s="37" t="s">
        <v>119</v>
      </c>
      <c r="B66" s="28" t="s">
        <v>120</v>
      </c>
      <c r="C66" s="37" t="s">
        <v>118</v>
      </c>
      <c r="D66" s="52">
        <v>0.8</v>
      </c>
      <c r="E66" s="30"/>
      <c r="F66" s="30"/>
      <c r="G66" s="30"/>
      <c r="H66" s="32">
        <v>335.88</v>
      </c>
      <c r="I66" s="30">
        <f t="shared" si="6"/>
        <v>268.7</v>
      </c>
      <c r="J66" s="30">
        <f t="shared" si="7"/>
        <v>322.44</v>
      </c>
      <c r="K66" s="31">
        <f t="shared" si="5"/>
        <v>268.7</v>
      </c>
      <c r="L66" s="31">
        <f t="shared" si="5"/>
        <v>322.44</v>
      </c>
    </row>
    <row r="67" spans="1:12" ht="15.4" x14ac:dyDescent="0.45">
      <c r="A67" s="20" t="s">
        <v>121</v>
      </c>
      <c r="B67" s="36" t="s">
        <v>43</v>
      </c>
      <c r="C67" s="20" t="s">
        <v>44</v>
      </c>
      <c r="D67" s="45">
        <v>6</v>
      </c>
      <c r="E67" s="23">
        <v>1324</v>
      </c>
      <c r="F67" s="24">
        <f>ROUND(E67*D67,2)</f>
        <v>7944</v>
      </c>
      <c r="G67" s="24">
        <f>ROUND(F67*1.2,2)</f>
        <v>9532.7999999999993</v>
      </c>
      <c r="H67" s="25"/>
      <c r="I67" s="26"/>
      <c r="J67" s="26"/>
      <c r="K67" s="26">
        <f t="shared" si="5"/>
        <v>7944</v>
      </c>
      <c r="L67" s="24">
        <f t="shared" si="5"/>
        <v>9532.7999999999993</v>
      </c>
    </row>
    <row r="68" spans="1:12" x14ac:dyDescent="0.45">
      <c r="A68" s="37" t="s">
        <v>122</v>
      </c>
      <c r="B68" s="38" t="s">
        <v>46</v>
      </c>
      <c r="C68" s="37" t="s">
        <v>47</v>
      </c>
      <c r="D68" s="46">
        <v>12</v>
      </c>
      <c r="E68" s="30"/>
      <c r="F68" s="31"/>
      <c r="G68" s="31"/>
      <c r="H68" s="33"/>
      <c r="I68" s="30">
        <f>ROUND(H68*D68,2)</f>
        <v>0</v>
      </c>
      <c r="J68" s="30">
        <f>ROUND(I68*1.2,2)</f>
        <v>0</v>
      </c>
      <c r="K68" s="31">
        <f t="shared" si="5"/>
        <v>0</v>
      </c>
      <c r="L68" s="31">
        <f t="shared" si="5"/>
        <v>0</v>
      </c>
    </row>
    <row r="69" spans="1:12" x14ac:dyDescent="0.45">
      <c r="A69" s="37" t="s">
        <v>123</v>
      </c>
      <c r="B69" s="38" t="s">
        <v>51</v>
      </c>
      <c r="C69" s="37" t="s">
        <v>32</v>
      </c>
      <c r="D69" s="46">
        <v>36</v>
      </c>
      <c r="E69" s="30"/>
      <c r="F69" s="31"/>
      <c r="G69" s="31"/>
      <c r="H69" s="33"/>
      <c r="I69" s="30">
        <f>ROUND(H69*D69,2)</f>
        <v>0</v>
      </c>
      <c r="J69" s="30">
        <f>ROUND(I69*1.2,2)</f>
        <v>0</v>
      </c>
      <c r="K69" s="31">
        <f t="shared" si="5"/>
        <v>0</v>
      </c>
      <c r="L69" s="31">
        <f t="shared" si="5"/>
        <v>0</v>
      </c>
    </row>
    <row r="70" spans="1:12" ht="15.4" x14ac:dyDescent="0.45">
      <c r="A70" s="20" t="s">
        <v>124</v>
      </c>
      <c r="B70" s="21" t="s">
        <v>125</v>
      </c>
      <c r="C70" s="20" t="s">
        <v>17</v>
      </c>
      <c r="D70" s="44">
        <v>12.1</v>
      </c>
      <c r="E70" s="23">
        <v>2416.5</v>
      </c>
      <c r="F70" s="24">
        <f>ROUND(E70*D70,2)</f>
        <v>29239.65</v>
      </c>
      <c r="G70" s="24">
        <f>ROUND(F70*1.2,2)</f>
        <v>35087.58</v>
      </c>
      <c r="H70" s="25"/>
      <c r="I70" s="26"/>
      <c r="J70" s="26"/>
      <c r="K70" s="26">
        <f t="shared" ref="K70:L77" si="8">F70+I70</f>
        <v>29239.65</v>
      </c>
      <c r="L70" s="24">
        <f t="shared" si="8"/>
        <v>35087.58</v>
      </c>
    </row>
    <row r="71" spans="1:12" x14ac:dyDescent="0.45">
      <c r="A71" s="37" t="s">
        <v>126</v>
      </c>
      <c r="B71" s="28" t="s">
        <v>29</v>
      </c>
      <c r="C71" s="37" t="s">
        <v>17</v>
      </c>
      <c r="D71" s="52">
        <f>D70*1.26</f>
        <v>15.246</v>
      </c>
      <c r="E71" s="30"/>
      <c r="F71" s="30"/>
      <c r="G71" s="30"/>
      <c r="H71" s="32">
        <v>4800</v>
      </c>
      <c r="I71" s="30">
        <f>ROUND(H71*D71,2)</f>
        <v>73180.800000000003</v>
      </c>
      <c r="J71" s="30">
        <f>ROUND(I71*1.2,2)</f>
        <v>87816.960000000006</v>
      </c>
      <c r="K71" s="31">
        <f t="shared" si="8"/>
        <v>73180.800000000003</v>
      </c>
      <c r="L71" s="31">
        <f t="shared" si="8"/>
        <v>87816.960000000006</v>
      </c>
    </row>
    <row r="72" spans="1:12" ht="15.4" x14ac:dyDescent="0.45">
      <c r="A72" s="20" t="s">
        <v>127</v>
      </c>
      <c r="B72" s="21" t="s">
        <v>128</v>
      </c>
      <c r="C72" s="20" t="s">
        <v>17</v>
      </c>
      <c r="D72" s="44">
        <v>1.2</v>
      </c>
      <c r="E72" s="23">
        <v>2102.36</v>
      </c>
      <c r="F72" s="24">
        <f>ROUND(E72*D72,2)</f>
        <v>2522.83</v>
      </c>
      <c r="G72" s="24">
        <f>ROUND(F72*1.2,2)</f>
        <v>3027.4</v>
      </c>
      <c r="H72" s="25"/>
      <c r="I72" s="26"/>
      <c r="J72" s="26"/>
      <c r="K72" s="26">
        <f t="shared" si="8"/>
        <v>2522.83</v>
      </c>
      <c r="L72" s="24">
        <f t="shared" si="8"/>
        <v>3027.4</v>
      </c>
    </row>
    <row r="73" spans="1:12" x14ac:dyDescent="0.45">
      <c r="A73" s="37" t="s">
        <v>129</v>
      </c>
      <c r="B73" s="38" t="s">
        <v>29</v>
      </c>
      <c r="C73" s="37" t="s">
        <v>17</v>
      </c>
      <c r="D73" s="46">
        <f>D72*1.26</f>
        <v>1.512</v>
      </c>
      <c r="E73" s="30"/>
      <c r="F73" s="31"/>
      <c r="G73" s="31"/>
      <c r="H73" s="32">
        <v>4800</v>
      </c>
      <c r="I73" s="30">
        <f>ROUND(H73*D73,2)</f>
        <v>7257.6</v>
      </c>
      <c r="J73" s="30">
        <f>ROUND(I73*1.2,2)</f>
        <v>8709.1200000000008</v>
      </c>
      <c r="K73" s="31">
        <f t="shared" si="8"/>
        <v>7257.6</v>
      </c>
      <c r="L73" s="31">
        <f t="shared" si="8"/>
        <v>8709.1200000000008</v>
      </c>
    </row>
    <row r="74" spans="1:12" ht="15.4" x14ac:dyDescent="0.45">
      <c r="A74" s="20" t="s">
        <v>130</v>
      </c>
      <c r="B74" s="21" t="s">
        <v>131</v>
      </c>
      <c r="C74" s="20" t="s">
        <v>37</v>
      </c>
      <c r="D74" s="44">
        <v>22.4</v>
      </c>
      <c r="E74" s="23">
        <v>1181.6300000000001</v>
      </c>
      <c r="F74" s="24">
        <f>ROUND(E74*D74,2)</f>
        <v>26468.51</v>
      </c>
      <c r="G74" s="24">
        <f>ROUND(F74*1.2,2)</f>
        <v>31762.21</v>
      </c>
      <c r="H74" s="25"/>
      <c r="I74" s="26"/>
      <c r="J74" s="26"/>
      <c r="K74" s="26">
        <f t="shared" si="8"/>
        <v>26468.51</v>
      </c>
      <c r="L74" s="24">
        <f t="shared" si="8"/>
        <v>31762.21</v>
      </c>
    </row>
    <row r="75" spans="1:12" ht="27.75" x14ac:dyDescent="0.45">
      <c r="A75" s="20" t="s">
        <v>132</v>
      </c>
      <c r="B75" s="21" t="s">
        <v>133</v>
      </c>
      <c r="C75" s="20" t="s">
        <v>64</v>
      </c>
      <c r="D75" s="44">
        <f>34.03*1.75</f>
        <v>59.552500000000002</v>
      </c>
      <c r="E75" s="23">
        <v>700</v>
      </c>
      <c r="F75" s="24">
        <f>ROUND(E75*D75,2)</f>
        <v>41686.75</v>
      </c>
      <c r="G75" s="24">
        <f>ROUND(F75*1.2,2)</f>
        <v>50024.1</v>
      </c>
      <c r="H75" s="25"/>
      <c r="I75" s="26"/>
      <c r="J75" s="26"/>
      <c r="K75" s="26">
        <f t="shared" si="8"/>
        <v>41686.75</v>
      </c>
      <c r="L75" s="24">
        <f t="shared" si="8"/>
        <v>50024.1</v>
      </c>
    </row>
    <row r="76" spans="1:12" ht="41.65" x14ac:dyDescent="0.45">
      <c r="A76" s="20" t="s">
        <v>134</v>
      </c>
      <c r="B76" s="21" t="s">
        <v>73</v>
      </c>
      <c r="C76" s="20" t="s">
        <v>64</v>
      </c>
      <c r="D76" s="44">
        <f>9.47+0.15+0.0414*6</f>
        <v>9.8684000000000012</v>
      </c>
      <c r="E76" s="23">
        <v>1140</v>
      </c>
      <c r="F76" s="24">
        <f>ROUND(E76*D76,2)</f>
        <v>11249.98</v>
      </c>
      <c r="G76" s="24">
        <f>ROUND(F76*1.2,2)</f>
        <v>13499.98</v>
      </c>
      <c r="H76" s="25"/>
      <c r="I76" s="26"/>
      <c r="J76" s="26"/>
      <c r="K76" s="26">
        <f t="shared" si="8"/>
        <v>11249.98</v>
      </c>
      <c r="L76" s="24">
        <f t="shared" si="8"/>
        <v>13499.98</v>
      </c>
    </row>
    <row r="77" spans="1:12" ht="27.75" x14ac:dyDescent="0.45">
      <c r="A77" s="20" t="s">
        <v>135</v>
      </c>
      <c r="B77" s="21" t="s">
        <v>75</v>
      </c>
      <c r="C77" s="20" t="s">
        <v>64</v>
      </c>
      <c r="D77" s="44">
        <f>63*0.08</f>
        <v>5.04</v>
      </c>
      <c r="E77" s="23">
        <v>1140</v>
      </c>
      <c r="F77" s="24">
        <f>ROUND(E77*D77,2)</f>
        <v>5745.6</v>
      </c>
      <c r="G77" s="24">
        <f>ROUND(F77*1.2,2)</f>
        <v>6894.72</v>
      </c>
      <c r="H77" s="25"/>
      <c r="I77" s="26"/>
      <c r="J77" s="26"/>
      <c r="K77" s="26">
        <f t="shared" si="8"/>
        <v>5745.6</v>
      </c>
      <c r="L77" s="24">
        <f t="shared" si="8"/>
        <v>6894.72</v>
      </c>
    </row>
    <row r="78" spans="1:12" x14ac:dyDescent="0.45">
      <c r="A78" s="16">
        <v>6</v>
      </c>
      <c r="B78" s="17" t="s">
        <v>136</v>
      </c>
      <c r="C78" s="18"/>
      <c r="D78" s="18"/>
      <c r="E78" s="18"/>
      <c r="F78" s="18"/>
      <c r="G78" s="18"/>
      <c r="H78" s="18"/>
      <c r="I78" s="18"/>
      <c r="J78" s="18"/>
      <c r="K78" s="18"/>
      <c r="L78" s="19"/>
    </row>
    <row r="79" spans="1:12" ht="15.4" x14ac:dyDescent="0.45">
      <c r="A79" s="20" t="s">
        <v>137</v>
      </c>
      <c r="B79" s="21" t="s">
        <v>71</v>
      </c>
      <c r="C79" s="20" t="s">
        <v>64</v>
      </c>
      <c r="D79" s="44">
        <v>9.5</v>
      </c>
      <c r="E79" s="42">
        <v>8737</v>
      </c>
      <c r="F79" s="24">
        <f>ROUND(E79*D79,2)</f>
        <v>83001.5</v>
      </c>
      <c r="G79" s="24">
        <f>ROUND(F79*1.2,2)</f>
        <v>99601.8</v>
      </c>
      <c r="H79" s="25"/>
      <c r="I79" s="26"/>
      <c r="J79" s="26"/>
      <c r="K79" s="26">
        <f t="shared" ref="K79:L88" si="9">F79+I79</f>
        <v>83001.5</v>
      </c>
      <c r="L79" s="24">
        <f t="shared" si="9"/>
        <v>99601.8</v>
      </c>
    </row>
    <row r="80" spans="1:12" ht="27.75" x14ac:dyDescent="0.45">
      <c r="A80" s="20" t="s">
        <v>138</v>
      </c>
      <c r="B80" s="21" t="s">
        <v>87</v>
      </c>
      <c r="C80" s="20" t="s">
        <v>17</v>
      </c>
      <c r="D80" s="44">
        <v>29</v>
      </c>
      <c r="E80" s="23">
        <v>1630</v>
      </c>
      <c r="F80" s="24">
        <f>ROUND(E80*D80,2)</f>
        <v>47270</v>
      </c>
      <c r="G80" s="24">
        <f>ROUND(F80*1.2,2)</f>
        <v>56724</v>
      </c>
      <c r="H80" s="25"/>
      <c r="I80" s="26"/>
      <c r="J80" s="26"/>
      <c r="K80" s="26">
        <f t="shared" si="9"/>
        <v>47270</v>
      </c>
      <c r="L80" s="24">
        <f t="shared" si="9"/>
        <v>56724</v>
      </c>
    </row>
    <row r="81" spans="1:12" ht="15.4" x14ac:dyDescent="0.45">
      <c r="A81" s="20" t="s">
        <v>139</v>
      </c>
      <c r="B81" s="36" t="s">
        <v>24</v>
      </c>
      <c r="C81" s="20" t="s">
        <v>25</v>
      </c>
      <c r="D81" s="45">
        <v>136.1</v>
      </c>
      <c r="E81" s="23">
        <v>101.5</v>
      </c>
      <c r="F81" s="24">
        <f>ROUND(E81*D81,2)</f>
        <v>13814.15</v>
      </c>
      <c r="G81" s="24">
        <f>ROUND(F81*1.2,2)</f>
        <v>16576.98</v>
      </c>
      <c r="H81" s="25"/>
      <c r="I81" s="26"/>
      <c r="J81" s="26"/>
      <c r="K81" s="26">
        <f t="shared" si="9"/>
        <v>13814.15</v>
      </c>
      <c r="L81" s="24">
        <f t="shared" si="9"/>
        <v>16576.98</v>
      </c>
    </row>
    <row r="82" spans="1:12" ht="15.4" x14ac:dyDescent="0.45">
      <c r="A82" s="20" t="s">
        <v>140</v>
      </c>
      <c r="B82" s="21" t="s">
        <v>27</v>
      </c>
      <c r="C82" s="20" t="s">
        <v>17</v>
      </c>
      <c r="D82" s="44">
        <v>13.6</v>
      </c>
      <c r="E82" s="23">
        <v>2573.7399999999998</v>
      </c>
      <c r="F82" s="24">
        <f>ROUND(E82*D82,2)</f>
        <v>35002.86</v>
      </c>
      <c r="G82" s="24">
        <f>ROUND(F82*1.2,2)</f>
        <v>42003.43</v>
      </c>
      <c r="H82" s="25"/>
      <c r="I82" s="26"/>
      <c r="J82" s="26"/>
      <c r="K82" s="26">
        <f t="shared" si="9"/>
        <v>35002.86</v>
      </c>
      <c r="L82" s="24">
        <f t="shared" si="9"/>
        <v>42003.43</v>
      </c>
    </row>
    <row r="83" spans="1:12" x14ac:dyDescent="0.45">
      <c r="A83" s="37" t="s">
        <v>141</v>
      </c>
      <c r="B83" s="38" t="s">
        <v>91</v>
      </c>
      <c r="C83" s="37" t="s">
        <v>17</v>
      </c>
      <c r="D83" s="46">
        <f>D82*1.26</f>
        <v>17.135999999999999</v>
      </c>
      <c r="E83" s="30"/>
      <c r="F83" s="31"/>
      <c r="G83" s="31"/>
      <c r="H83" s="32">
        <v>4800</v>
      </c>
      <c r="I83" s="30">
        <f>ROUND(H83*D83,2)</f>
        <v>82252.800000000003</v>
      </c>
      <c r="J83" s="30">
        <f>ROUND(I83*1.2,2)</f>
        <v>98703.360000000001</v>
      </c>
      <c r="K83" s="31">
        <f t="shared" si="9"/>
        <v>82252.800000000003</v>
      </c>
      <c r="L83" s="31">
        <f t="shared" si="9"/>
        <v>98703.360000000001</v>
      </c>
    </row>
    <row r="84" spans="1:12" ht="15.4" x14ac:dyDescent="0.45">
      <c r="A84" s="20" t="s">
        <v>142</v>
      </c>
      <c r="B84" s="21" t="s">
        <v>93</v>
      </c>
      <c r="C84" s="20" t="s">
        <v>32</v>
      </c>
      <c r="D84" s="44">
        <v>47</v>
      </c>
      <c r="E84" s="23">
        <v>2952.96</v>
      </c>
      <c r="F84" s="24">
        <f>ROUND(E84*D84,2)</f>
        <v>138789.12</v>
      </c>
      <c r="G84" s="24">
        <f>ROUND(F84*1.2,2)</f>
        <v>166546.94</v>
      </c>
      <c r="H84" s="25"/>
      <c r="I84" s="26"/>
      <c r="J84" s="26"/>
      <c r="K84" s="26">
        <f t="shared" si="9"/>
        <v>138789.12</v>
      </c>
      <c r="L84" s="24">
        <f t="shared" si="9"/>
        <v>166546.94</v>
      </c>
    </row>
    <row r="85" spans="1:12" x14ac:dyDescent="0.45">
      <c r="A85" s="37" t="s">
        <v>143</v>
      </c>
      <c r="B85" s="38" t="s">
        <v>95</v>
      </c>
      <c r="C85" s="37" t="s">
        <v>96</v>
      </c>
      <c r="D85" s="46">
        <v>1</v>
      </c>
      <c r="E85" s="30"/>
      <c r="F85" s="31"/>
      <c r="G85" s="31"/>
      <c r="H85" s="33">
        <v>1421145.83</v>
      </c>
      <c r="I85" s="30">
        <f>ROUND(H85*D85,2)</f>
        <v>1421145.83</v>
      </c>
      <c r="J85" s="30">
        <f>ROUND(I85*1.2,2)</f>
        <v>1705375</v>
      </c>
      <c r="K85" s="31">
        <f t="shared" si="9"/>
        <v>1421145.83</v>
      </c>
      <c r="L85" s="31">
        <f t="shared" si="9"/>
        <v>1705375</v>
      </c>
    </row>
    <row r="86" spans="1:12" ht="15.4" x14ac:dyDescent="0.45">
      <c r="A86" s="47" t="s">
        <v>144</v>
      </c>
      <c r="B86" s="48" t="s">
        <v>98</v>
      </c>
      <c r="C86" s="47" t="s">
        <v>64</v>
      </c>
      <c r="D86" s="49">
        <v>9.5</v>
      </c>
      <c r="E86" s="50">
        <v>10921.25</v>
      </c>
      <c r="F86" s="51">
        <f>ROUND(E86*D86,2)</f>
        <v>103751.88</v>
      </c>
      <c r="G86" s="51">
        <f>ROUND(F86*1.2,2)</f>
        <v>124502.26</v>
      </c>
      <c r="H86" s="25"/>
      <c r="I86" s="26"/>
      <c r="J86" s="26"/>
      <c r="K86" s="26">
        <f t="shared" si="9"/>
        <v>103751.88</v>
      </c>
      <c r="L86" s="24">
        <f t="shared" si="9"/>
        <v>124502.26</v>
      </c>
    </row>
    <row r="87" spans="1:12" x14ac:dyDescent="0.45">
      <c r="A87" s="37" t="s">
        <v>145</v>
      </c>
      <c r="B87" s="28" t="s">
        <v>100</v>
      </c>
      <c r="C87" s="37" t="s">
        <v>96</v>
      </c>
      <c r="D87" s="52">
        <v>1</v>
      </c>
      <c r="E87" s="30"/>
      <c r="F87" s="31"/>
      <c r="G87" s="31"/>
      <c r="H87" s="33">
        <v>2730000</v>
      </c>
      <c r="I87" s="30">
        <f>ROUND(H87*D87,2)</f>
        <v>2730000</v>
      </c>
      <c r="J87" s="30">
        <f>ROUND(I87*1.2,2)</f>
        <v>3276000</v>
      </c>
      <c r="K87" s="31">
        <f t="shared" si="9"/>
        <v>2730000</v>
      </c>
      <c r="L87" s="31">
        <f t="shared" si="9"/>
        <v>3276000</v>
      </c>
    </row>
    <row r="88" spans="1:12" ht="15.4" x14ac:dyDescent="0.45">
      <c r="A88" s="20" t="s">
        <v>146</v>
      </c>
      <c r="B88" s="53" t="s">
        <v>102</v>
      </c>
      <c r="C88" s="20" t="s">
        <v>32</v>
      </c>
      <c r="D88" s="54">
        <v>2</v>
      </c>
      <c r="E88" s="55">
        <v>2510.02</v>
      </c>
      <c r="F88" s="24">
        <f>ROUND(E88*D88,2)</f>
        <v>5020.04</v>
      </c>
      <c r="G88" s="24">
        <f>ROUND(F88*1.2,2)</f>
        <v>6024.05</v>
      </c>
      <c r="H88" s="25"/>
      <c r="I88" s="26"/>
      <c r="J88" s="26"/>
      <c r="K88" s="26">
        <f t="shared" si="9"/>
        <v>5020.04</v>
      </c>
      <c r="L88" s="24">
        <f t="shared" si="9"/>
        <v>6024.05</v>
      </c>
    </row>
    <row r="89" spans="1:12" x14ac:dyDescent="0.45">
      <c r="A89" s="37" t="s">
        <v>147</v>
      </c>
      <c r="B89" s="56" t="s">
        <v>104</v>
      </c>
      <c r="C89" s="37" t="s">
        <v>32</v>
      </c>
      <c r="D89" s="57">
        <v>2</v>
      </c>
      <c r="E89" s="58"/>
      <c r="F89" s="58"/>
      <c r="G89" s="58"/>
      <c r="H89" s="33">
        <v>31125</v>
      </c>
      <c r="I89" s="58">
        <f>ROUND(H89*D89,2)</f>
        <v>62250</v>
      </c>
      <c r="J89" s="58">
        <f>ROUND(I89*1.2,2)</f>
        <v>74700</v>
      </c>
      <c r="K89" s="58">
        <f>F89+I89</f>
        <v>62250</v>
      </c>
      <c r="L89" s="59">
        <f>G89+J89</f>
        <v>74700</v>
      </c>
    </row>
    <row r="90" spans="1:12" ht="15.4" x14ac:dyDescent="0.45">
      <c r="A90" s="20" t="s">
        <v>148</v>
      </c>
      <c r="B90" s="36" t="s">
        <v>106</v>
      </c>
      <c r="C90" s="20" t="s">
        <v>32</v>
      </c>
      <c r="D90" s="45">
        <v>1</v>
      </c>
      <c r="E90" s="23">
        <v>12480</v>
      </c>
      <c r="F90" s="24">
        <f>ROUND(E90*D90,2)</f>
        <v>12480</v>
      </c>
      <c r="G90" s="24">
        <f>ROUND(F90*1.2,2)</f>
        <v>14976</v>
      </c>
      <c r="H90" s="25"/>
      <c r="I90" s="26"/>
      <c r="J90" s="26"/>
      <c r="K90" s="26">
        <f t="shared" ref="K90:L107" si="10">F90+I90</f>
        <v>12480</v>
      </c>
      <c r="L90" s="24">
        <f t="shared" si="10"/>
        <v>14976</v>
      </c>
    </row>
    <row r="91" spans="1:12" x14ac:dyDescent="0.45">
      <c r="A91" s="37" t="s">
        <v>149</v>
      </c>
      <c r="B91" s="28" t="s">
        <v>108</v>
      </c>
      <c r="C91" s="37" t="s">
        <v>32</v>
      </c>
      <c r="D91" s="52">
        <v>1</v>
      </c>
      <c r="E91" s="30"/>
      <c r="F91" s="30"/>
      <c r="G91" s="30"/>
      <c r="H91" s="33">
        <v>112000</v>
      </c>
      <c r="I91" s="30">
        <f t="shared" ref="I91:I96" si="11">ROUND(H91*D91,2)</f>
        <v>112000</v>
      </c>
      <c r="J91" s="30">
        <f t="shared" ref="J91:J96" si="12">ROUND(I91*1.2,2)</f>
        <v>134400</v>
      </c>
      <c r="K91" s="31">
        <f t="shared" si="10"/>
        <v>112000</v>
      </c>
      <c r="L91" s="31">
        <f t="shared" si="10"/>
        <v>134400</v>
      </c>
    </row>
    <row r="92" spans="1:12" x14ac:dyDescent="0.45">
      <c r="A92" s="37" t="s">
        <v>150</v>
      </c>
      <c r="B92" s="28" t="s">
        <v>110</v>
      </c>
      <c r="C92" s="37" t="s">
        <v>47</v>
      </c>
      <c r="D92" s="52">
        <v>1</v>
      </c>
      <c r="E92" s="30"/>
      <c r="F92" s="30"/>
      <c r="G92" s="30"/>
      <c r="H92" s="33">
        <v>3700</v>
      </c>
      <c r="I92" s="30">
        <f t="shared" si="11"/>
        <v>3700</v>
      </c>
      <c r="J92" s="30">
        <f t="shared" si="12"/>
        <v>4440</v>
      </c>
      <c r="K92" s="31">
        <f t="shared" si="10"/>
        <v>3700</v>
      </c>
      <c r="L92" s="31">
        <f t="shared" si="10"/>
        <v>4440</v>
      </c>
    </row>
    <row r="93" spans="1:12" x14ac:dyDescent="0.45">
      <c r="A93" s="37" t="s">
        <v>151</v>
      </c>
      <c r="B93" s="28" t="s">
        <v>112</v>
      </c>
      <c r="C93" s="37" t="s">
        <v>32</v>
      </c>
      <c r="D93" s="52">
        <v>1</v>
      </c>
      <c r="E93" s="30"/>
      <c r="F93" s="30"/>
      <c r="G93" s="30"/>
      <c r="H93" s="33"/>
      <c r="I93" s="30">
        <f t="shared" si="11"/>
        <v>0</v>
      </c>
      <c r="J93" s="30">
        <f t="shared" si="12"/>
        <v>0</v>
      </c>
      <c r="K93" s="31">
        <f t="shared" si="10"/>
        <v>0</v>
      </c>
      <c r="L93" s="31">
        <f t="shared" si="10"/>
        <v>0</v>
      </c>
    </row>
    <row r="94" spans="1:12" x14ac:dyDescent="0.45">
      <c r="A94" s="37" t="s">
        <v>152</v>
      </c>
      <c r="B94" s="28" t="s">
        <v>114</v>
      </c>
      <c r="C94" s="37" t="s">
        <v>115</v>
      </c>
      <c r="D94" s="52">
        <v>4</v>
      </c>
      <c r="E94" s="30"/>
      <c r="F94" s="30"/>
      <c r="G94" s="30"/>
      <c r="H94" s="32">
        <v>235.65</v>
      </c>
      <c r="I94" s="30">
        <f t="shared" si="11"/>
        <v>942.6</v>
      </c>
      <c r="J94" s="30">
        <f t="shared" si="12"/>
        <v>1131.1199999999999</v>
      </c>
      <c r="K94" s="31">
        <f t="shared" si="10"/>
        <v>942.6</v>
      </c>
      <c r="L94" s="31">
        <f t="shared" si="10"/>
        <v>1131.1199999999999</v>
      </c>
    </row>
    <row r="95" spans="1:12" x14ac:dyDescent="0.45">
      <c r="A95" s="37" t="s">
        <v>153</v>
      </c>
      <c r="B95" s="28" t="s">
        <v>117</v>
      </c>
      <c r="C95" s="37" t="s">
        <v>118</v>
      </c>
      <c r="D95" s="52">
        <v>0.8</v>
      </c>
      <c r="E95" s="30"/>
      <c r="F95" s="30"/>
      <c r="G95" s="30"/>
      <c r="H95" s="32">
        <v>367.43</v>
      </c>
      <c r="I95" s="30">
        <f t="shared" si="11"/>
        <v>293.94</v>
      </c>
      <c r="J95" s="30">
        <f t="shared" si="12"/>
        <v>352.73</v>
      </c>
      <c r="K95" s="31">
        <f t="shared" si="10"/>
        <v>293.94</v>
      </c>
      <c r="L95" s="31">
        <f t="shared" si="10"/>
        <v>352.73</v>
      </c>
    </row>
    <row r="96" spans="1:12" x14ac:dyDescent="0.45">
      <c r="A96" s="37" t="s">
        <v>154</v>
      </c>
      <c r="B96" s="28" t="s">
        <v>120</v>
      </c>
      <c r="C96" s="37" t="s">
        <v>118</v>
      </c>
      <c r="D96" s="52">
        <v>0.8</v>
      </c>
      <c r="E96" s="30"/>
      <c r="F96" s="30"/>
      <c r="G96" s="30"/>
      <c r="H96" s="32">
        <v>335.88</v>
      </c>
      <c r="I96" s="30">
        <f t="shared" si="11"/>
        <v>268.7</v>
      </c>
      <c r="J96" s="30">
        <f t="shared" si="12"/>
        <v>322.44</v>
      </c>
      <c r="K96" s="31">
        <f t="shared" si="10"/>
        <v>268.7</v>
      </c>
      <c r="L96" s="31">
        <f t="shared" si="10"/>
        <v>322.44</v>
      </c>
    </row>
    <row r="97" spans="1:12" ht="15.4" x14ac:dyDescent="0.45">
      <c r="A97" s="20" t="s">
        <v>155</v>
      </c>
      <c r="B97" s="36" t="s">
        <v>43</v>
      </c>
      <c r="C97" s="20" t="s">
        <v>44</v>
      </c>
      <c r="D97" s="45">
        <v>6</v>
      </c>
      <c r="E97" s="23">
        <v>1324</v>
      </c>
      <c r="F97" s="24">
        <f>ROUND(E97*D97,2)</f>
        <v>7944</v>
      </c>
      <c r="G97" s="24">
        <f>ROUND(F97*1.2,2)</f>
        <v>9532.7999999999993</v>
      </c>
      <c r="H97" s="25"/>
      <c r="I97" s="26"/>
      <c r="J97" s="26"/>
      <c r="K97" s="26">
        <f t="shared" si="10"/>
        <v>7944</v>
      </c>
      <c r="L97" s="24">
        <f t="shared" si="10"/>
        <v>9532.7999999999993</v>
      </c>
    </row>
    <row r="98" spans="1:12" x14ac:dyDescent="0.45">
      <c r="A98" s="37" t="s">
        <v>156</v>
      </c>
      <c r="B98" s="38" t="s">
        <v>46</v>
      </c>
      <c r="C98" s="37" t="s">
        <v>47</v>
      </c>
      <c r="D98" s="46">
        <v>12</v>
      </c>
      <c r="E98" s="30"/>
      <c r="F98" s="31"/>
      <c r="G98" s="31"/>
      <c r="H98" s="33"/>
      <c r="I98" s="30">
        <f>ROUND(H98*D98,2)</f>
        <v>0</v>
      </c>
      <c r="J98" s="30">
        <f>ROUND(I98*1.2,2)</f>
        <v>0</v>
      </c>
      <c r="K98" s="31">
        <f t="shared" si="10"/>
        <v>0</v>
      </c>
      <c r="L98" s="31">
        <f t="shared" si="10"/>
        <v>0</v>
      </c>
    </row>
    <row r="99" spans="1:12" x14ac:dyDescent="0.45">
      <c r="A99" s="37" t="s">
        <v>157</v>
      </c>
      <c r="B99" s="38" t="s">
        <v>51</v>
      </c>
      <c r="C99" s="37" t="s">
        <v>32</v>
      </c>
      <c r="D99" s="46">
        <v>36</v>
      </c>
      <c r="E99" s="30"/>
      <c r="F99" s="31"/>
      <c r="G99" s="31"/>
      <c r="H99" s="33"/>
      <c r="I99" s="30">
        <f>ROUND(H99*D99,2)</f>
        <v>0</v>
      </c>
      <c r="J99" s="30">
        <f>ROUND(I99*1.2,2)</f>
        <v>0</v>
      </c>
      <c r="K99" s="31">
        <f t="shared" si="10"/>
        <v>0</v>
      </c>
      <c r="L99" s="31">
        <f t="shared" si="10"/>
        <v>0</v>
      </c>
    </row>
    <row r="100" spans="1:12" ht="15.4" x14ac:dyDescent="0.45">
      <c r="A100" s="20" t="s">
        <v>158</v>
      </c>
      <c r="B100" s="21" t="s">
        <v>125</v>
      </c>
      <c r="C100" s="20" t="s">
        <v>17</v>
      </c>
      <c r="D100" s="44">
        <v>12.1</v>
      </c>
      <c r="E100" s="23">
        <v>2416.5</v>
      </c>
      <c r="F100" s="24">
        <f>ROUND(E100*D100,2)</f>
        <v>29239.65</v>
      </c>
      <c r="G100" s="24">
        <f>ROUND(F100*1.2,2)</f>
        <v>35087.58</v>
      </c>
      <c r="H100" s="25"/>
      <c r="I100" s="26"/>
      <c r="J100" s="26"/>
      <c r="K100" s="26">
        <f t="shared" si="10"/>
        <v>29239.65</v>
      </c>
      <c r="L100" s="24">
        <f t="shared" si="10"/>
        <v>35087.58</v>
      </c>
    </row>
    <row r="101" spans="1:12" x14ac:dyDescent="0.45">
      <c r="A101" s="37" t="s">
        <v>159</v>
      </c>
      <c r="B101" s="28" t="s">
        <v>29</v>
      </c>
      <c r="C101" s="37" t="s">
        <v>17</v>
      </c>
      <c r="D101" s="52">
        <f>D100*1.26</f>
        <v>15.246</v>
      </c>
      <c r="E101" s="30"/>
      <c r="F101" s="30"/>
      <c r="G101" s="30"/>
      <c r="H101" s="32">
        <v>4800</v>
      </c>
      <c r="I101" s="30">
        <f>ROUND(H101*D101,2)</f>
        <v>73180.800000000003</v>
      </c>
      <c r="J101" s="30">
        <f>ROUND(I101*1.2,2)</f>
        <v>87816.960000000006</v>
      </c>
      <c r="K101" s="31">
        <f t="shared" si="10"/>
        <v>73180.800000000003</v>
      </c>
      <c r="L101" s="31">
        <f t="shared" si="10"/>
        <v>87816.960000000006</v>
      </c>
    </row>
    <row r="102" spans="1:12" ht="15.4" x14ac:dyDescent="0.45">
      <c r="A102" s="20" t="s">
        <v>160</v>
      </c>
      <c r="B102" s="21" t="s">
        <v>128</v>
      </c>
      <c r="C102" s="20" t="s">
        <v>17</v>
      </c>
      <c r="D102" s="44">
        <v>1.2</v>
      </c>
      <c r="E102" s="23">
        <v>2102.36</v>
      </c>
      <c r="F102" s="24">
        <f>ROUND(E102*D102,2)</f>
        <v>2522.83</v>
      </c>
      <c r="G102" s="24">
        <f>ROUND(F102*1.2,2)</f>
        <v>3027.4</v>
      </c>
      <c r="H102" s="25"/>
      <c r="I102" s="26"/>
      <c r="J102" s="26"/>
      <c r="K102" s="26">
        <f t="shared" si="10"/>
        <v>2522.83</v>
      </c>
      <c r="L102" s="24">
        <f t="shared" si="10"/>
        <v>3027.4</v>
      </c>
    </row>
    <row r="103" spans="1:12" x14ac:dyDescent="0.45">
      <c r="A103" s="37" t="s">
        <v>161</v>
      </c>
      <c r="B103" s="38" t="s">
        <v>29</v>
      </c>
      <c r="C103" s="37" t="s">
        <v>17</v>
      </c>
      <c r="D103" s="46">
        <f>D102*1.26</f>
        <v>1.512</v>
      </c>
      <c r="E103" s="30"/>
      <c r="F103" s="31"/>
      <c r="G103" s="31"/>
      <c r="H103" s="32">
        <v>4800</v>
      </c>
      <c r="I103" s="30">
        <f>ROUND(H103*D103,2)</f>
        <v>7257.6</v>
      </c>
      <c r="J103" s="30">
        <f>ROUND(I103*1.2,2)</f>
        <v>8709.1200000000008</v>
      </c>
      <c r="K103" s="31">
        <f t="shared" si="10"/>
        <v>7257.6</v>
      </c>
      <c r="L103" s="31">
        <f t="shared" si="10"/>
        <v>8709.1200000000008</v>
      </c>
    </row>
    <row r="104" spans="1:12" ht="15.4" x14ac:dyDescent="0.45">
      <c r="A104" s="20" t="s">
        <v>162</v>
      </c>
      <c r="B104" s="21" t="s">
        <v>131</v>
      </c>
      <c r="C104" s="20" t="s">
        <v>37</v>
      </c>
      <c r="D104" s="44">
        <v>22.4</v>
      </c>
      <c r="E104" s="23">
        <v>1181.6300000000001</v>
      </c>
      <c r="F104" s="24">
        <f>ROUND(E104*D104,2)</f>
        <v>26468.51</v>
      </c>
      <c r="G104" s="24">
        <f>ROUND(F104*1.2,2)</f>
        <v>31762.21</v>
      </c>
      <c r="H104" s="25"/>
      <c r="I104" s="26"/>
      <c r="J104" s="26"/>
      <c r="K104" s="26">
        <f t="shared" si="10"/>
        <v>26468.51</v>
      </c>
      <c r="L104" s="24">
        <f t="shared" si="10"/>
        <v>31762.21</v>
      </c>
    </row>
    <row r="105" spans="1:12" ht="27.75" x14ac:dyDescent="0.45">
      <c r="A105" s="20" t="s">
        <v>163</v>
      </c>
      <c r="B105" s="21" t="s">
        <v>133</v>
      </c>
      <c r="C105" s="20" t="s">
        <v>64</v>
      </c>
      <c r="D105" s="44">
        <f>28.99*1.75</f>
        <v>50.732499999999995</v>
      </c>
      <c r="E105" s="23">
        <v>700</v>
      </c>
      <c r="F105" s="24">
        <f>ROUND(E105*D105,2)</f>
        <v>35512.75</v>
      </c>
      <c r="G105" s="24">
        <f>ROUND(F105*1.2,2)</f>
        <v>42615.3</v>
      </c>
      <c r="H105" s="25"/>
      <c r="I105" s="26"/>
      <c r="J105" s="26"/>
      <c r="K105" s="26">
        <f t="shared" si="10"/>
        <v>35512.75</v>
      </c>
      <c r="L105" s="24">
        <f t="shared" si="10"/>
        <v>42615.3</v>
      </c>
    </row>
    <row r="106" spans="1:12" ht="41.65" x14ac:dyDescent="0.45">
      <c r="A106" s="20" t="s">
        <v>164</v>
      </c>
      <c r="B106" s="21" t="s">
        <v>73</v>
      </c>
      <c r="C106" s="20" t="s">
        <v>64</v>
      </c>
      <c r="D106" s="44">
        <f>9.47+0.15+0.0414*6</f>
        <v>9.8684000000000012</v>
      </c>
      <c r="E106" s="23">
        <v>1140</v>
      </c>
      <c r="F106" s="24">
        <f>ROUND(E106*D106,2)</f>
        <v>11249.98</v>
      </c>
      <c r="G106" s="24">
        <f>ROUND(F106*1.2,2)</f>
        <v>13499.98</v>
      </c>
      <c r="H106" s="25"/>
      <c r="I106" s="26"/>
      <c r="J106" s="26"/>
      <c r="K106" s="26">
        <f t="shared" si="10"/>
        <v>11249.98</v>
      </c>
      <c r="L106" s="24">
        <f t="shared" si="10"/>
        <v>13499.98</v>
      </c>
    </row>
    <row r="107" spans="1:12" ht="27.75" x14ac:dyDescent="0.45">
      <c r="A107" s="20" t="s">
        <v>165</v>
      </c>
      <c r="B107" s="21" t="s">
        <v>75</v>
      </c>
      <c r="C107" s="20" t="s">
        <v>64</v>
      </c>
      <c r="D107" s="44">
        <f>63*0.08</f>
        <v>5.04</v>
      </c>
      <c r="E107" s="23">
        <v>1140</v>
      </c>
      <c r="F107" s="24">
        <f>ROUND(E107*D107,2)</f>
        <v>5745.6</v>
      </c>
      <c r="G107" s="24">
        <f>ROUND(F107*1.2,2)</f>
        <v>6894.72</v>
      </c>
      <c r="H107" s="25"/>
      <c r="I107" s="26"/>
      <c r="J107" s="26"/>
      <c r="K107" s="26">
        <f t="shared" si="10"/>
        <v>5745.6</v>
      </c>
      <c r="L107" s="24">
        <f t="shared" si="10"/>
        <v>6894.72</v>
      </c>
    </row>
    <row r="108" spans="1:12" x14ac:dyDescent="0.45">
      <c r="A108" s="16">
        <v>7</v>
      </c>
      <c r="B108" s="17" t="s">
        <v>166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9"/>
    </row>
    <row r="109" spans="1:12" ht="15.4" x14ac:dyDescent="0.45">
      <c r="A109" s="20" t="s">
        <v>167</v>
      </c>
      <c r="B109" s="21" t="s">
        <v>71</v>
      </c>
      <c r="C109" s="20" t="s">
        <v>64</v>
      </c>
      <c r="D109" s="44">
        <v>9.5</v>
      </c>
      <c r="E109" s="42">
        <v>8737</v>
      </c>
      <c r="F109" s="24">
        <f>ROUND(E109*D109,2)</f>
        <v>83001.5</v>
      </c>
      <c r="G109" s="24">
        <f>ROUND(F109*1.2,2)</f>
        <v>99601.8</v>
      </c>
      <c r="H109" s="25"/>
      <c r="I109" s="26"/>
      <c r="J109" s="26"/>
      <c r="K109" s="26">
        <f t="shared" ref="K109:L118" si="13">F109+I109</f>
        <v>83001.5</v>
      </c>
      <c r="L109" s="24">
        <f t="shared" si="13"/>
        <v>99601.8</v>
      </c>
    </row>
    <row r="110" spans="1:12" ht="27.75" x14ac:dyDescent="0.45">
      <c r="A110" s="20" t="s">
        <v>168</v>
      </c>
      <c r="B110" s="21" t="s">
        <v>87</v>
      </c>
      <c r="C110" s="20" t="s">
        <v>17</v>
      </c>
      <c r="D110" s="44">
        <v>25.8</v>
      </c>
      <c r="E110" s="23">
        <v>1630</v>
      </c>
      <c r="F110" s="24">
        <f>ROUND(E110*D110,2)</f>
        <v>42054</v>
      </c>
      <c r="G110" s="24">
        <f>ROUND(F110*1.2,2)</f>
        <v>50464.800000000003</v>
      </c>
      <c r="H110" s="25"/>
      <c r="I110" s="26"/>
      <c r="J110" s="26"/>
      <c r="K110" s="26">
        <f t="shared" si="13"/>
        <v>42054</v>
      </c>
      <c r="L110" s="24">
        <f t="shared" si="13"/>
        <v>50464.800000000003</v>
      </c>
    </row>
    <row r="111" spans="1:12" ht="15.4" x14ac:dyDescent="0.45">
      <c r="A111" s="20" t="s">
        <v>169</v>
      </c>
      <c r="B111" s="36" t="s">
        <v>24</v>
      </c>
      <c r="C111" s="20" t="s">
        <v>25</v>
      </c>
      <c r="D111" s="45">
        <v>123.7</v>
      </c>
      <c r="E111" s="23">
        <v>101.5</v>
      </c>
      <c r="F111" s="24">
        <f>ROUND(E111*D111,2)</f>
        <v>12555.55</v>
      </c>
      <c r="G111" s="24">
        <f>ROUND(F111*1.2,2)</f>
        <v>15066.66</v>
      </c>
      <c r="H111" s="25"/>
      <c r="I111" s="26"/>
      <c r="J111" s="26"/>
      <c r="K111" s="26">
        <f t="shared" si="13"/>
        <v>12555.55</v>
      </c>
      <c r="L111" s="24">
        <f t="shared" si="13"/>
        <v>15066.66</v>
      </c>
    </row>
    <row r="112" spans="1:12" ht="15.4" x14ac:dyDescent="0.45">
      <c r="A112" s="20" t="s">
        <v>170</v>
      </c>
      <c r="B112" s="21" t="s">
        <v>27</v>
      </c>
      <c r="C112" s="20" t="s">
        <v>17</v>
      </c>
      <c r="D112" s="44">
        <v>12.4</v>
      </c>
      <c r="E112" s="23">
        <v>2573.7399999999998</v>
      </c>
      <c r="F112" s="24">
        <f>ROUND(E112*D112,2)</f>
        <v>31914.38</v>
      </c>
      <c r="G112" s="24">
        <f>ROUND(F112*1.2,2)</f>
        <v>38297.26</v>
      </c>
      <c r="H112" s="25"/>
      <c r="I112" s="26"/>
      <c r="J112" s="26"/>
      <c r="K112" s="26">
        <f t="shared" si="13"/>
        <v>31914.38</v>
      </c>
      <c r="L112" s="24">
        <f t="shared" si="13"/>
        <v>38297.26</v>
      </c>
    </row>
    <row r="113" spans="1:12" x14ac:dyDescent="0.45">
      <c r="A113" s="37" t="s">
        <v>171</v>
      </c>
      <c r="B113" s="38" t="s">
        <v>91</v>
      </c>
      <c r="C113" s="37" t="s">
        <v>17</v>
      </c>
      <c r="D113" s="46">
        <f>D112*1.26</f>
        <v>15.624000000000001</v>
      </c>
      <c r="E113" s="30"/>
      <c r="F113" s="31"/>
      <c r="G113" s="31"/>
      <c r="H113" s="32">
        <v>4800</v>
      </c>
      <c r="I113" s="30">
        <f>ROUND(H113*D113,2)</f>
        <v>74995.199999999997</v>
      </c>
      <c r="J113" s="30">
        <f>ROUND(I113*1.2,2)</f>
        <v>89994.240000000005</v>
      </c>
      <c r="K113" s="31">
        <f t="shared" si="13"/>
        <v>74995.199999999997</v>
      </c>
      <c r="L113" s="31">
        <f t="shared" si="13"/>
        <v>89994.240000000005</v>
      </c>
    </row>
    <row r="114" spans="1:12" ht="15.4" x14ac:dyDescent="0.45">
      <c r="A114" s="20" t="s">
        <v>172</v>
      </c>
      <c r="B114" s="21" t="s">
        <v>93</v>
      </c>
      <c r="C114" s="20" t="s">
        <v>32</v>
      </c>
      <c r="D114" s="44">
        <v>47</v>
      </c>
      <c r="E114" s="23">
        <v>2952.96</v>
      </c>
      <c r="F114" s="24">
        <f>ROUND(E114*D114,2)</f>
        <v>138789.12</v>
      </c>
      <c r="G114" s="24">
        <f>ROUND(F114*1.2,2)</f>
        <v>166546.94</v>
      </c>
      <c r="H114" s="25"/>
      <c r="I114" s="26"/>
      <c r="J114" s="26"/>
      <c r="K114" s="26">
        <f t="shared" si="13"/>
        <v>138789.12</v>
      </c>
      <c r="L114" s="24">
        <f t="shared" si="13"/>
        <v>166546.94</v>
      </c>
    </row>
    <row r="115" spans="1:12" x14ac:dyDescent="0.45">
      <c r="A115" s="37" t="s">
        <v>173</v>
      </c>
      <c r="B115" s="38" t="s">
        <v>95</v>
      </c>
      <c r="C115" s="37" t="s">
        <v>96</v>
      </c>
      <c r="D115" s="46">
        <v>1</v>
      </c>
      <c r="E115" s="30"/>
      <c r="F115" s="31"/>
      <c r="G115" s="31"/>
      <c r="H115" s="33">
        <v>1421145.83</v>
      </c>
      <c r="I115" s="30">
        <f>ROUND(H115*D115,2)</f>
        <v>1421145.83</v>
      </c>
      <c r="J115" s="30">
        <f>ROUND(I115*1.2,2)</f>
        <v>1705375</v>
      </c>
      <c r="K115" s="31">
        <f t="shared" si="13"/>
        <v>1421145.83</v>
      </c>
      <c r="L115" s="31">
        <f t="shared" si="13"/>
        <v>1705375</v>
      </c>
    </row>
    <row r="116" spans="1:12" ht="15.4" x14ac:dyDescent="0.45">
      <c r="A116" s="47" t="s">
        <v>174</v>
      </c>
      <c r="B116" s="48" t="s">
        <v>98</v>
      </c>
      <c r="C116" s="47" t="s">
        <v>64</v>
      </c>
      <c r="D116" s="49">
        <v>9.5</v>
      </c>
      <c r="E116" s="50">
        <v>10921.25</v>
      </c>
      <c r="F116" s="51">
        <f>ROUND(E116*D116,2)</f>
        <v>103751.88</v>
      </c>
      <c r="G116" s="51">
        <f>ROUND(F116*1.2,2)</f>
        <v>124502.26</v>
      </c>
      <c r="H116" s="25"/>
      <c r="I116" s="26"/>
      <c r="J116" s="26"/>
      <c r="K116" s="26">
        <f t="shared" si="13"/>
        <v>103751.88</v>
      </c>
      <c r="L116" s="24">
        <f t="shared" si="13"/>
        <v>124502.26</v>
      </c>
    </row>
    <row r="117" spans="1:12" x14ac:dyDescent="0.45">
      <c r="A117" s="37" t="s">
        <v>175</v>
      </c>
      <c r="B117" s="28" t="s">
        <v>100</v>
      </c>
      <c r="C117" s="37" t="s">
        <v>96</v>
      </c>
      <c r="D117" s="52">
        <v>1</v>
      </c>
      <c r="E117" s="30"/>
      <c r="F117" s="31"/>
      <c r="G117" s="31"/>
      <c r="H117" s="33">
        <v>2730000</v>
      </c>
      <c r="I117" s="30">
        <f>ROUND(H117*D117,2)</f>
        <v>2730000</v>
      </c>
      <c r="J117" s="30">
        <f>ROUND(I117*1.2,2)</f>
        <v>3276000</v>
      </c>
      <c r="K117" s="31">
        <f t="shared" si="13"/>
        <v>2730000</v>
      </c>
      <c r="L117" s="31">
        <f t="shared" si="13"/>
        <v>3276000</v>
      </c>
    </row>
    <row r="118" spans="1:12" ht="15.4" x14ac:dyDescent="0.45">
      <c r="A118" s="20" t="s">
        <v>176</v>
      </c>
      <c r="B118" s="53" t="s">
        <v>102</v>
      </c>
      <c r="C118" s="20" t="s">
        <v>32</v>
      </c>
      <c r="D118" s="54">
        <v>2</v>
      </c>
      <c r="E118" s="55">
        <v>2510.02</v>
      </c>
      <c r="F118" s="24">
        <f>ROUND(E118*D118,2)</f>
        <v>5020.04</v>
      </c>
      <c r="G118" s="24">
        <f>ROUND(F118*1.2,2)</f>
        <v>6024.05</v>
      </c>
      <c r="H118" s="25"/>
      <c r="I118" s="26"/>
      <c r="J118" s="26"/>
      <c r="K118" s="26">
        <f t="shared" si="13"/>
        <v>5020.04</v>
      </c>
      <c r="L118" s="24">
        <f t="shared" si="13"/>
        <v>6024.05</v>
      </c>
    </row>
    <row r="119" spans="1:12" x14ac:dyDescent="0.45">
      <c r="A119" s="37" t="s">
        <v>177</v>
      </c>
      <c r="B119" s="56" t="s">
        <v>104</v>
      </c>
      <c r="C119" s="37" t="s">
        <v>32</v>
      </c>
      <c r="D119" s="57">
        <v>2</v>
      </c>
      <c r="E119" s="58"/>
      <c r="F119" s="58"/>
      <c r="G119" s="58"/>
      <c r="H119" s="33">
        <v>31125</v>
      </c>
      <c r="I119" s="58">
        <f>ROUND(H119*D119,2)</f>
        <v>62250</v>
      </c>
      <c r="J119" s="58">
        <f>ROUND(I119*1.2,2)</f>
        <v>74700</v>
      </c>
      <c r="K119" s="58">
        <f>F119+I119</f>
        <v>62250</v>
      </c>
      <c r="L119" s="59">
        <f>G119+J119</f>
        <v>74700</v>
      </c>
    </row>
    <row r="120" spans="1:12" ht="15.4" x14ac:dyDescent="0.45">
      <c r="A120" s="20" t="s">
        <v>178</v>
      </c>
      <c r="B120" s="36" t="s">
        <v>106</v>
      </c>
      <c r="C120" s="20" t="s">
        <v>32</v>
      </c>
      <c r="D120" s="45">
        <v>1</v>
      </c>
      <c r="E120" s="23">
        <v>12480</v>
      </c>
      <c r="F120" s="24">
        <f>ROUND(E120*D120,2)</f>
        <v>12480</v>
      </c>
      <c r="G120" s="24">
        <f>ROUND(F120*1.2,2)</f>
        <v>14976</v>
      </c>
      <c r="H120" s="25"/>
      <c r="I120" s="26"/>
      <c r="J120" s="26"/>
      <c r="K120" s="26">
        <f t="shared" ref="K120:L137" si="14">F120+I120</f>
        <v>12480</v>
      </c>
      <c r="L120" s="24">
        <f t="shared" si="14"/>
        <v>14976</v>
      </c>
    </row>
    <row r="121" spans="1:12" x14ac:dyDescent="0.45">
      <c r="A121" s="37" t="s">
        <v>179</v>
      </c>
      <c r="B121" s="28" t="s">
        <v>108</v>
      </c>
      <c r="C121" s="37" t="s">
        <v>32</v>
      </c>
      <c r="D121" s="52">
        <v>1</v>
      </c>
      <c r="E121" s="30"/>
      <c r="F121" s="30"/>
      <c r="G121" s="30"/>
      <c r="H121" s="33">
        <v>112000</v>
      </c>
      <c r="I121" s="30">
        <f t="shared" ref="I121:I126" si="15">ROUND(H121*D121,2)</f>
        <v>112000</v>
      </c>
      <c r="J121" s="30">
        <f t="shared" ref="J121:J126" si="16">ROUND(I121*1.2,2)</f>
        <v>134400</v>
      </c>
      <c r="K121" s="31">
        <f t="shared" si="14"/>
        <v>112000</v>
      </c>
      <c r="L121" s="31">
        <f t="shared" si="14"/>
        <v>134400</v>
      </c>
    </row>
    <row r="122" spans="1:12" x14ac:dyDescent="0.45">
      <c r="A122" s="37" t="s">
        <v>180</v>
      </c>
      <c r="B122" s="28" t="s">
        <v>110</v>
      </c>
      <c r="C122" s="37" t="s">
        <v>47</v>
      </c>
      <c r="D122" s="52">
        <v>1</v>
      </c>
      <c r="E122" s="30"/>
      <c r="F122" s="30"/>
      <c r="G122" s="30"/>
      <c r="H122" s="33">
        <v>3700</v>
      </c>
      <c r="I122" s="30">
        <f t="shared" si="15"/>
        <v>3700</v>
      </c>
      <c r="J122" s="30">
        <f t="shared" si="16"/>
        <v>4440</v>
      </c>
      <c r="K122" s="31">
        <f t="shared" si="14"/>
        <v>3700</v>
      </c>
      <c r="L122" s="31">
        <f t="shared" si="14"/>
        <v>4440</v>
      </c>
    </row>
    <row r="123" spans="1:12" x14ac:dyDescent="0.45">
      <c r="A123" s="37" t="s">
        <v>181</v>
      </c>
      <c r="B123" s="28" t="s">
        <v>112</v>
      </c>
      <c r="C123" s="37" t="s">
        <v>32</v>
      </c>
      <c r="D123" s="52">
        <v>1</v>
      </c>
      <c r="E123" s="30"/>
      <c r="F123" s="30"/>
      <c r="G123" s="30"/>
      <c r="H123" s="33"/>
      <c r="I123" s="30">
        <f t="shared" si="15"/>
        <v>0</v>
      </c>
      <c r="J123" s="30">
        <f t="shared" si="16"/>
        <v>0</v>
      </c>
      <c r="K123" s="31">
        <f t="shared" si="14"/>
        <v>0</v>
      </c>
      <c r="L123" s="31">
        <f t="shared" si="14"/>
        <v>0</v>
      </c>
    </row>
    <row r="124" spans="1:12" x14ac:dyDescent="0.45">
      <c r="A124" s="37" t="s">
        <v>182</v>
      </c>
      <c r="B124" s="28" t="s">
        <v>114</v>
      </c>
      <c r="C124" s="37" t="s">
        <v>115</v>
      </c>
      <c r="D124" s="52">
        <v>4</v>
      </c>
      <c r="E124" s="30"/>
      <c r="F124" s="30"/>
      <c r="G124" s="30"/>
      <c r="H124" s="32">
        <v>235.65</v>
      </c>
      <c r="I124" s="30">
        <f t="shared" si="15"/>
        <v>942.6</v>
      </c>
      <c r="J124" s="30">
        <f t="shared" si="16"/>
        <v>1131.1199999999999</v>
      </c>
      <c r="K124" s="31">
        <f t="shared" si="14"/>
        <v>942.6</v>
      </c>
      <c r="L124" s="31">
        <f t="shared" si="14"/>
        <v>1131.1199999999999</v>
      </c>
    </row>
    <row r="125" spans="1:12" x14ac:dyDescent="0.45">
      <c r="A125" s="37" t="s">
        <v>183</v>
      </c>
      <c r="B125" s="28" t="s">
        <v>117</v>
      </c>
      <c r="C125" s="37" t="s">
        <v>118</v>
      </c>
      <c r="D125" s="52">
        <v>0.8</v>
      </c>
      <c r="E125" s="30"/>
      <c r="F125" s="30"/>
      <c r="G125" s="30"/>
      <c r="H125" s="32">
        <v>367.43</v>
      </c>
      <c r="I125" s="30">
        <f t="shared" si="15"/>
        <v>293.94</v>
      </c>
      <c r="J125" s="30">
        <f t="shared" si="16"/>
        <v>352.73</v>
      </c>
      <c r="K125" s="31">
        <f t="shared" si="14"/>
        <v>293.94</v>
      </c>
      <c r="L125" s="31">
        <f t="shared" si="14"/>
        <v>352.73</v>
      </c>
    </row>
    <row r="126" spans="1:12" x14ac:dyDescent="0.45">
      <c r="A126" s="37" t="s">
        <v>184</v>
      </c>
      <c r="B126" s="28" t="s">
        <v>120</v>
      </c>
      <c r="C126" s="37" t="s">
        <v>118</v>
      </c>
      <c r="D126" s="52">
        <v>0.8</v>
      </c>
      <c r="E126" s="30"/>
      <c r="F126" s="30"/>
      <c r="G126" s="30"/>
      <c r="H126" s="32">
        <v>335.88</v>
      </c>
      <c r="I126" s="30">
        <f t="shared" si="15"/>
        <v>268.7</v>
      </c>
      <c r="J126" s="30">
        <f t="shared" si="16"/>
        <v>322.44</v>
      </c>
      <c r="K126" s="31">
        <f t="shared" si="14"/>
        <v>268.7</v>
      </c>
      <c r="L126" s="31">
        <f t="shared" si="14"/>
        <v>322.44</v>
      </c>
    </row>
    <row r="127" spans="1:12" ht="15.4" x14ac:dyDescent="0.45">
      <c r="A127" s="20" t="s">
        <v>185</v>
      </c>
      <c r="B127" s="36" t="s">
        <v>43</v>
      </c>
      <c r="C127" s="20" t="s">
        <v>44</v>
      </c>
      <c r="D127" s="45">
        <v>6</v>
      </c>
      <c r="E127" s="23">
        <v>1324</v>
      </c>
      <c r="F127" s="24">
        <f>ROUND(E127*D127,2)</f>
        <v>7944</v>
      </c>
      <c r="G127" s="24">
        <f>ROUND(F127*1.2,2)</f>
        <v>9532.7999999999993</v>
      </c>
      <c r="H127" s="25"/>
      <c r="I127" s="26"/>
      <c r="J127" s="26"/>
      <c r="K127" s="26">
        <f t="shared" si="14"/>
        <v>7944</v>
      </c>
      <c r="L127" s="24">
        <f t="shared" si="14"/>
        <v>9532.7999999999993</v>
      </c>
    </row>
    <row r="128" spans="1:12" x14ac:dyDescent="0.45">
      <c r="A128" s="37" t="s">
        <v>186</v>
      </c>
      <c r="B128" s="38" t="s">
        <v>46</v>
      </c>
      <c r="C128" s="37" t="s">
        <v>47</v>
      </c>
      <c r="D128" s="46">
        <v>12</v>
      </c>
      <c r="E128" s="30"/>
      <c r="F128" s="31"/>
      <c r="G128" s="31"/>
      <c r="H128" s="31"/>
      <c r="I128" s="30">
        <f>ROUND(H128*D128,2)</f>
        <v>0</v>
      </c>
      <c r="J128" s="30">
        <f>ROUND(I128*1.2,2)</f>
        <v>0</v>
      </c>
      <c r="K128" s="31">
        <f t="shared" si="14"/>
        <v>0</v>
      </c>
      <c r="L128" s="31">
        <f t="shared" si="14"/>
        <v>0</v>
      </c>
    </row>
    <row r="129" spans="1:12" x14ac:dyDescent="0.45">
      <c r="A129" s="37" t="s">
        <v>187</v>
      </c>
      <c r="B129" s="38" t="s">
        <v>51</v>
      </c>
      <c r="C129" s="37" t="s">
        <v>32</v>
      </c>
      <c r="D129" s="46">
        <v>36</v>
      </c>
      <c r="E129" s="30"/>
      <c r="F129" s="31"/>
      <c r="G129" s="31"/>
      <c r="H129" s="31"/>
      <c r="I129" s="30">
        <f>ROUND(H129*D129,2)</f>
        <v>0</v>
      </c>
      <c r="J129" s="30">
        <f>ROUND(I129*1.2,2)</f>
        <v>0</v>
      </c>
      <c r="K129" s="31">
        <f t="shared" si="14"/>
        <v>0</v>
      </c>
      <c r="L129" s="31">
        <f t="shared" si="14"/>
        <v>0</v>
      </c>
    </row>
    <row r="130" spans="1:12" ht="15.4" x14ac:dyDescent="0.45">
      <c r="A130" s="20" t="s">
        <v>188</v>
      </c>
      <c r="B130" s="21" t="s">
        <v>125</v>
      </c>
      <c r="C130" s="20" t="s">
        <v>17</v>
      </c>
      <c r="D130" s="44">
        <v>12.1</v>
      </c>
      <c r="E130" s="23">
        <v>2416.5</v>
      </c>
      <c r="F130" s="24">
        <f>ROUND(E130*D130,2)</f>
        <v>29239.65</v>
      </c>
      <c r="G130" s="24">
        <f>ROUND(F130*1.2,2)</f>
        <v>35087.58</v>
      </c>
      <c r="H130" s="25"/>
      <c r="I130" s="26"/>
      <c r="J130" s="26"/>
      <c r="K130" s="26">
        <f t="shared" si="14"/>
        <v>29239.65</v>
      </c>
      <c r="L130" s="24">
        <f t="shared" si="14"/>
        <v>35087.58</v>
      </c>
    </row>
    <row r="131" spans="1:12" x14ac:dyDescent="0.45">
      <c r="A131" s="37" t="s">
        <v>189</v>
      </c>
      <c r="B131" s="28" t="s">
        <v>29</v>
      </c>
      <c r="C131" s="37" t="s">
        <v>17</v>
      </c>
      <c r="D131" s="52">
        <f>D130*1.26</f>
        <v>15.246</v>
      </c>
      <c r="E131" s="30"/>
      <c r="F131" s="30"/>
      <c r="G131" s="30"/>
      <c r="H131" s="32">
        <v>4800</v>
      </c>
      <c r="I131" s="30">
        <f>ROUND(H131*D131,2)</f>
        <v>73180.800000000003</v>
      </c>
      <c r="J131" s="30">
        <f>ROUND(I131*1.2,2)</f>
        <v>87816.960000000006</v>
      </c>
      <c r="K131" s="31">
        <f t="shared" si="14"/>
        <v>73180.800000000003</v>
      </c>
      <c r="L131" s="31">
        <f t="shared" si="14"/>
        <v>87816.960000000006</v>
      </c>
    </row>
    <row r="132" spans="1:12" ht="15.4" x14ac:dyDescent="0.45">
      <c r="A132" s="20" t="s">
        <v>190</v>
      </c>
      <c r="B132" s="21" t="s">
        <v>128</v>
      </c>
      <c r="C132" s="20" t="s">
        <v>17</v>
      </c>
      <c r="D132" s="44">
        <v>1.2</v>
      </c>
      <c r="E132" s="23">
        <v>2102.36</v>
      </c>
      <c r="F132" s="24">
        <f>ROUND(E132*D132,2)</f>
        <v>2522.83</v>
      </c>
      <c r="G132" s="24">
        <f>ROUND(F132*1.2,2)</f>
        <v>3027.4</v>
      </c>
      <c r="H132" s="25"/>
      <c r="I132" s="26"/>
      <c r="J132" s="26"/>
      <c r="K132" s="26">
        <f t="shared" si="14"/>
        <v>2522.83</v>
      </c>
      <c r="L132" s="24">
        <f t="shared" si="14"/>
        <v>3027.4</v>
      </c>
    </row>
    <row r="133" spans="1:12" x14ac:dyDescent="0.45">
      <c r="A133" s="37" t="s">
        <v>191</v>
      </c>
      <c r="B133" s="38" t="s">
        <v>29</v>
      </c>
      <c r="C133" s="37" t="s">
        <v>17</v>
      </c>
      <c r="D133" s="46">
        <f>D132*1.26</f>
        <v>1.512</v>
      </c>
      <c r="E133" s="30"/>
      <c r="F133" s="31"/>
      <c r="G133" s="31"/>
      <c r="H133" s="32">
        <v>4800</v>
      </c>
      <c r="I133" s="30">
        <f>ROUND(H133*D133,2)</f>
        <v>7257.6</v>
      </c>
      <c r="J133" s="30">
        <f>ROUND(I133*1.2,2)</f>
        <v>8709.1200000000008</v>
      </c>
      <c r="K133" s="31">
        <f t="shared" si="14"/>
        <v>7257.6</v>
      </c>
      <c r="L133" s="31">
        <f t="shared" si="14"/>
        <v>8709.1200000000008</v>
      </c>
    </row>
    <row r="134" spans="1:12" ht="15.4" x14ac:dyDescent="0.45">
      <c r="A134" s="20" t="s">
        <v>192</v>
      </c>
      <c r="B134" s="21" t="s">
        <v>131</v>
      </c>
      <c r="C134" s="20" t="s">
        <v>37</v>
      </c>
      <c r="D134" s="44">
        <v>22.4</v>
      </c>
      <c r="E134" s="23">
        <v>1181.6300000000001</v>
      </c>
      <c r="F134" s="24">
        <f>ROUND(E134*D134,2)</f>
        <v>26468.51</v>
      </c>
      <c r="G134" s="24">
        <f>ROUND(F134*1.2,2)</f>
        <v>31762.21</v>
      </c>
      <c r="H134" s="25"/>
      <c r="I134" s="26"/>
      <c r="J134" s="26"/>
      <c r="K134" s="26">
        <f t="shared" si="14"/>
        <v>26468.51</v>
      </c>
      <c r="L134" s="24">
        <f t="shared" si="14"/>
        <v>31762.21</v>
      </c>
    </row>
    <row r="135" spans="1:12" ht="27.75" x14ac:dyDescent="0.45">
      <c r="A135" s="20" t="s">
        <v>193</v>
      </c>
      <c r="B135" s="21" t="s">
        <v>133</v>
      </c>
      <c r="C135" s="20" t="s">
        <v>64</v>
      </c>
      <c r="D135" s="44">
        <f>25.8*1.75</f>
        <v>45.15</v>
      </c>
      <c r="E135" s="23">
        <v>700</v>
      </c>
      <c r="F135" s="24">
        <f>ROUND(E135*D135,2)</f>
        <v>31605</v>
      </c>
      <c r="G135" s="24">
        <f>ROUND(F135*1.2,2)</f>
        <v>37926</v>
      </c>
      <c r="H135" s="25"/>
      <c r="I135" s="26"/>
      <c r="J135" s="26"/>
      <c r="K135" s="26">
        <f t="shared" si="14"/>
        <v>31605</v>
      </c>
      <c r="L135" s="24">
        <f t="shared" si="14"/>
        <v>37926</v>
      </c>
    </row>
    <row r="136" spans="1:12" ht="41.65" x14ac:dyDescent="0.45">
      <c r="A136" s="20" t="s">
        <v>194</v>
      </c>
      <c r="B136" s="21" t="s">
        <v>73</v>
      </c>
      <c r="C136" s="20" t="s">
        <v>64</v>
      </c>
      <c r="D136" s="44">
        <f>9.47+0.15+0.0414*6</f>
        <v>9.8684000000000012</v>
      </c>
      <c r="E136" s="23">
        <v>1140</v>
      </c>
      <c r="F136" s="24">
        <f>ROUND(E136*D136,2)</f>
        <v>11249.98</v>
      </c>
      <c r="G136" s="24">
        <f>ROUND(F136*1.2,2)</f>
        <v>13499.98</v>
      </c>
      <c r="H136" s="25"/>
      <c r="I136" s="26"/>
      <c r="J136" s="26"/>
      <c r="K136" s="26">
        <f t="shared" si="14"/>
        <v>11249.98</v>
      </c>
      <c r="L136" s="24">
        <f t="shared" si="14"/>
        <v>13499.98</v>
      </c>
    </row>
    <row r="137" spans="1:12" ht="27.75" x14ac:dyDescent="0.45">
      <c r="A137" s="20" t="s">
        <v>195</v>
      </c>
      <c r="B137" s="21" t="s">
        <v>75</v>
      </c>
      <c r="C137" s="20" t="s">
        <v>64</v>
      </c>
      <c r="D137" s="44">
        <f>63*0.08</f>
        <v>5.04</v>
      </c>
      <c r="E137" s="23">
        <v>1140</v>
      </c>
      <c r="F137" s="24">
        <f>ROUND(E137*D137,2)</f>
        <v>5745.6</v>
      </c>
      <c r="G137" s="24">
        <f>ROUND(F137*1.2,2)</f>
        <v>6894.72</v>
      </c>
      <c r="H137" s="25"/>
      <c r="I137" s="26"/>
      <c r="J137" s="26"/>
      <c r="K137" s="26">
        <f t="shared" si="14"/>
        <v>5745.6</v>
      </c>
      <c r="L137" s="24">
        <f t="shared" si="14"/>
        <v>6894.72</v>
      </c>
    </row>
    <row r="138" spans="1:12" x14ac:dyDescent="0.45">
      <c r="A138" s="16">
        <v>8</v>
      </c>
      <c r="B138" s="17" t="s">
        <v>196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9"/>
    </row>
    <row r="139" spans="1:12" ht="15.4" x14ac:dyDescent="0.45">
      <c r="A139" s="20" t="s">
        <v>197</v>
      </c>
      <c r="B139" s="21" t="s">
        <v>71</v>
      </c>
      <c r="C139" s="20" t="s">
        <v>64</v>
      </c>
      <c r="D139" s="44">
        <v>9.5</v>
      </c>
      <c r="E139" s="42">
        <v>8737</v>
      </c>
      <c r="F139" s="24">
        <f>ROUND(E139*D139,2)</f>
        <v>83001.5</v>
      </c>
      <c r="G139" s="24">
        <f>ROUND(F139*1.2,2)</f>
        <v>99601.8</v>
      </c>
      <c r="H139" s="25"/>
      <c r="I139" s="26"/>
      <c r="J139" s="26"/>
      <c r="K139" s="26">
        <f t="shared" ref="K139:L148" si="17">F139+I139</f>
        <v>83001.5</v>
      </c>
      <c r="L139" s="24">
        <f t="shared" si="17"/>
        <v>99601.8</v>
      </c>
    </row>
    <row r="140" spans="1:12" ht="27.75" x14ac:dyDescent="0.45">
      <c r="A140" s="20" t="s">
        <v>198</v>
      </c>
      <c r="B140" s="21" t="s">
        <v>87</v>
      </c>
      <c r="C140" s="20" t="s">
        <v>17</v>
      </c>
      <c r="D140" s="44">
        <v>21.8</v>
      </c>
      <c r="E140" s="23">
        <v>1630</v>
      </c>
      <c r="F140" s="24">
        <f>ROUND(E140*D140,2)</f>
        <v>35534</v>
      </c>
      <c r="G140" s="24">
        <f>ROUND(F140*1.2,2)</f>
        <v>42640.800000000003</v>
      </c>
      <c r="H140" s="25"/>
      <c r="I140" s="26"/>
      <c r="J140" s="26"/>
      <c r="K140" s="26">
        <f t="shared" si="17"/>
        <v>35534</v>
      </c>
      <c r="L140" s="24">
        <f t="shared" si="17"/>
        <v>42640.800000000003</v>
      </c>
    </row>
    <row r="141" spans="1:12" ht="15.4" x14ac:dyDescent="0.45">
      <c r="A141" s="20" t="s">
        <v>199</v>
      </c>
      <c r="B141" s="36" t="s">
        <v>24</v>
      </c>
      <c r="C141" s="20" t="s">
        <v>25</v>
      </c>
      <c r="D141" s="45">
        <v>108.2</v>
      </c>
      <c r="E141" s="23">
        <v>101.5</v>
      </c>
      <c r="F141" s="24">
        <f>ROUND(E141*D141,2)</f>
        <v>10982.3</v>
      </c>
      <c r="G141" s="24">
        <f>ROUND(F141*1.2,2)</f>
        <v>13178.76</v>
      </c>
      <c r="H141" s="25"/>
      <c r="I141" s="26"/>
      <c r="J141" s="26"/>
      <c r="K141" s="26">
        <f t="shared" si="17"/>
        <v>10982.3</v>
      </c>
      <c r="L141" s="24">
        <f t="shared" si="17"/>
        <v>13178.76</v>
      </c>
    </row>
    <row r="142" spans="1:12" ht="15.4" x14ac:dyDescent="0.45">
      <c r="A142" s="20" t="s">
        <v>200</v>
      </c>
      <c r="B142" s="21" t="s">
        <v>27</v>
      </c>
      <c r="C142" s="20" t="s">
        <v>17</v>
      </c>
      <c r="D142" s="44">
        <v>10.8</v>
      </c>
      <c r="E142" s="23">
        <v>2573.7399999999998</v>
      </c>
      <c r="F142" s="24">
        <f>ROUND(E142*D142,2)</f>
        <v>27796.39</v>
      </c>
      <c r="G142" s="24">
        <f>ROUND(F142*1.2,2)</f>
        <v>33355.67</v>
      </c>
      <c r="H142" s="25"/>
      <c r="I142" s="26"/>
      <c r="J142" s="26"/>
      <c r="K142" s="26">
        <f t="shared" si="17"/>
        <v>27796.39</v>
      </c>
      <c r="L142" s="24">
        <f t="shared" si="17"/>
        <v>33355.67</v>
      </c>
    </row>
    <row r="143" spans="1:12" x14ac:dyDescent="0.45">
      <c r="A143" s="37" t="s">
        <v>201</v>
      </c>
      <c r="B143" s="38" t="s">
        <v>91</v>
      </c>
      <c r="C143" s="37" t="s">
        <v>17</v>
      </c>
      <c r="D143" s="46">
        <f>D142*1.26</f>
        <v>13.608000000000001</v>
      </c>
      <c r="E143" s="30"/>
      <c r="F143" s="31"/>
      <c r="G143" s="31"/>
      <c r="H143" s="32">
        <v>4800</v>
      </c>
      <c r="I143" s="30">
        <f>ROUND(H143*D143,2)</f>
        <v>65318.400000000001</v>
      </c>
      <c r="J143" s="30">
        <f>ROUND(I143*1.2,2)</f>
        <v>78382.080000000002</v>
      </c>
      <c r="K143" s="31">
        <f t="shared" si="17"/>
        <v>65318.400000000001</v>
      </c>
      <c r="L143" s="31">
        <f t="shared" si="17"/>
        <v>78382.080000000002</v>
      </c>
    </row>
    <row r="144" spans="1:12" ht="15.4" x14ac:dyDescent="0.45">
      <c r="A144" s="20" t="s">
        <v>202</v>
      </c>
      <c r="B144" s="21" t="s">
        <v>93</v>
      </c>
      <c r="C144" s="20" t="s">
        <v>32</v>
      </c>
      <c r="D144" s="44">
        <v>47</v>
      </c>
      <c r="E144" s="23">
        <v>2952.96</v>
      </c>
      <c r="F144" s="24">
        <f>ROUND(E144*D144,2)</f>
        <v>138789.12</v>
      </c>
      <c r="G144" s="24">
        <f>ROUND(F144*1.2,2)</f>
        <v>166546.94</v>
      </c>
      <c r="H144" s="25"/>
      <c r="I144" s="26"/>
      <c r="J144" s="26"/>
      <c r="K144" s="26">
        <f t="shared" si="17"/>
        <v>138789.12</v>
      </c>
      <c r="L144" s="24">
        <f t="shared" si="17"/>
        <v>166546.94</v>
      </c>
    </row>
    <row r="145" spans="1:12" x14ac:dyDescent="0.45">
      <c r="A145" s="37" t="s">
        <v>203</v>
      </c>
      <c r="B145" s="38" t="s">
        <v>95</v>
      </c>
      <c r="C145" s="37" t="s">
        <v>96</v>
      </c>
      <c r="D145" s="46">
        <v>1</v>
      </c>
      <c r="E145" s="30"/>
      <c r="F145" s="31"/>
      <c r="G145" s="31"/>
      <c r="H145" s="33">
        <v>1421145.83</v>
      </c>
      <c r="I145" s="30">
        <f>ROUND(H145*D145,2)</f>
        <v>1421145.83</v>
      </c>
      <c r="J145" s="30">
        <f>ROUND(I145*1.2,2)</f>
        <v>1705375</v>
      </c>
      <c r="K145" s="31">
        <f t="shared" si="17"/>
        <v>1421145.83</v>
      </c>
      <c r="L145" s="31">
        <f t="shared" si="17"/>
        <v>1705375</v>
      </c>
    </row>
    <row r="146" spans="1:12" ht="15.4" x14ac:dyDescent="0.45">
      <c r="A146" s="47" t="s">
        <v>204</v>
      </c>
      <c r="B146" s="48" t="s">
        <v>98</v>
      </c>
      <c r="C146" s="47" t="s">
        <v>64</v>
      </c>
      <c r="D146" s="49">
        <v>9.5</v>
      </c>
      <c r="E146" s="50">
        <v>10921.25</v>
      </c>
      <c r="F146" s="51">
        <f>ROUND(E146*D146,2)</f>
        <v>103751.88</v>
      </c>
      <c r="G146" s="51">
        <f>ROUND(F146*1.2,2)</f>
        <v>124502.26</v>
      </c>
      <c r="H146" s="25"/>
      <c r="I146" s="26"/>
      <c r="J146" s="26"/>
      <c r="K146" s="26">
        <f t="shared" si="17"/>
        <v>103751.88</v>
      </c>
      <c r="L146" s="24">
        <f t="shared" si="17"/>
        <v>124502.26</v>
      </c>
    </row>
    <row r="147" spans="1:12" x14ac:dyDescent="0.45">
      <c r="A147" s="37" t="s">
        <v>205</v>
      </c>
      <c r="B147" s="28" t="s">
        <v>100</v>
      </c>
      <c r="C147" s="37" t="s">
        <v>96</v>
      </c>
      <c r="D147" s="52">
        <v>1</v>
      </c>
      <c r="E147" s="30"/>
      <c r="F147" s="31"/>
      <c r="G147" s="31"/>
      <c r="H147" s="33">
        <v>2730000</v>
      </c>
      <c r="I147" s="30">
        <f>ROUND(H147*D147,2)</f>
        <v>2730000</v>
      </c>
      <c r="J147" s="30">
        <f>ROUND(I147*1.2,2)</f>
        <v>3276000</v>
      </c>
      <c r="K147" s="31">
        <f t="shared" si="17"/>
        <v>2730000</v>
      </c>
      <c r="L147" s="31">
        <f t="shared" si="17"/>
        <v>3276000</v>
      </c>
    </row>
    <row r="148" spans="1:12" ht="15.4" x14ac:dyDescent="0.45">
      <c r="A148" s="20" t="s">
        <v>206</v>
      </c>
      <c r="B148" s="53" t="s">
        <v>102</v>
      </c>
      <c r="C148" s="20" t="s">
        <v>32</v>
      </c>
      <c r="D148" s="54">
        <v>2</v>
      </c>
      <c r="E148" s="55">
        <v>2510.02</v>
      </c>
      <c r="F148" s="24">
        <f>ROUND(E148*D148,2)</f>
        <v>5020.04</v>
      </c>
      <c r="G148" s="24">
        <f>ROUND(F148*1.2,2)</f>
        <v>6024.05</v>
      </c>
      <c r="H148" s="25"/>
      <c r="I148" s="26"/>
      <c r="J148" s="26"/>
      <c r="K148" s="26">
        <f t="shared" si="17"/>
        <v>5020.04</v>
      </c>
      <c r="L148" s="24">
        <f t="shared" si="17"/>
        <v>6024.05</v>
      </c>
    </row>
    <row r="149" spans="1:12" x14ac:dyDescent="0.45">
      <c r="A149" s="37" t="s">
        <v>207</v>
      </c>
      <c r="B149" s="56" t="s">
        <v>104</v>
      </c>
      <c r="C149" s="37" t="s">
        <v>32</v>
      </c>
      <c r="D149" s="57">
        <v>2</v>
      </c>
      <c r="E149" s="58"/>
      <c r="F149" s="58"/>
      <c r="G149" s="58"/>
      <c r="H149" s="33">
        <v>31125</v>
      </c>
      <c r="I149" s="58">
        <f>ROUND(H149*D149,2)</f>
        <v>62250</v>
      </c>
      <c r="J149" s="58">
        <f>ROUND(I149*1.2,2)</f>
        <v>74700</v>
      </c>
      <c r="K149" s="58">
        <f>F149+I149</f>
        <v>62250</v>
      </c>
      <c r="L149" s="59">
        <f>G149+J149</f>
        <v>74700</v>
      </c>
    </row>
    <row r="150" spans="1:12" ht="15.4" x14ac:dyDescent="0.45">
      <c r="A150" s="20" t="s">
        <v>208</v>
      </c>
      <c r="B150" s="36" t="s">
        <v>106</v>
      </c>
      <c r="C150" s="20" t="s">
        <v>32</v>
      </c>
      <c r="D150" s="45">
        <v>1</v>
      </c>
      <c r="E150" s="23">
        <v>12480</v>
      </c>
      <c r="F150" s="24">
        <f>ROUND(E150*D150,2)</f>
        <v>12480</v>
      </c>
      <c r="G150" s="24">
        <f>ROUND(F150*1.2,2)</f>
        <v>14976</v>
      </c>
      <c r="H150" s="25"/>
      <c r="I150" s="26"/>
      <c r="J150" s="26"/>
      <c r="K150" s="26">
        <f t="shared" ref="K150:L167" si="18">F150+I150</f>
        <v>12480</v>
      </c>
      <c r="L150" s="24">
        <f t="shared" si="18"/>
        <v>14976</v>
      </c>
    </row>
    <row r="151" spans="1:12" x14ac:dyDescent="0.45">
      <c r="A151" s="37" t="s">
        <v>209</v>
      </c>
      <c r="B151" s="28" t="s">
        <v>108</v>
      </c>
      <c r="C151" s="37" t="s">
        <v>32</v>
      </c>
      <c r="D151" s="52">
        <v>1</v>
      </c>
      <c r="E151" s="30"/>
      <c r="F151" s="30"/>
      <c r="G151" s="30"/>
      <c r="H151" s="33">
        <v>112000</v>
      </c>
      <c r="I151" s="30">
        <f t="shared" ref="I151:I156" si="19">ROUND(H151*D151,2)</f>
        <v>112000</v>
      </c>
      <c r="J151" s="30">
        <f t="shared" ref="J151:J156" si="20">ROUND(I151*1.2,2)</f>
        <v>134400</v>
      </c>
      <c r="K151" s="31">
        <f t="shared" si="18"/>
        <v>112000</v>
      </c>
      <c r="L151" s="31">
        <f t="shared" si="18"/>
        <v>134400</v>
      </c>
    </row>
    <row r="152" spans="1:12" x14ac:dyDescent="0.45">
      <c r="A152" s="37" t="s">
        <v>210</v>
      </c>
      <c r="B152" s="28" t="s">
        <v>110</v>
      </c>
      <c r="C152" s="37" t="s">
        <v>47</v>
      </c>
      <c r="D152" s="52">
        <v>1</v>
      </c>
      <c r="E152" s="30"/>
      <c r="F152" s="30"/>
      <c r="G152" s="30"/>
      <c r="H152" s="33">
        <v>3700</v>
      </c>
      <c r="I152" s="30">
        <f t="shared" si="19"/>
        <v>3700</v>
      </c>
      <c r="J152" s="30">
        <f t="shared" si="20"/>
        <v>4440</v>
      </c>
      <c r="K152" s="31">
        <f t="shared" si="18"/>
        <v>3700</v>
      </c>
      <c r="L152" s="31">
        <f t="shared" si="18"/>
        <v>4440</v>
      </c>
    </row>
    <row r="153" spans="1:12" x14ac:dyDescent="0.45">
      <c r="A153" s="37" t="s">
        <v>211</v>
      </c>
      <c r="B153" s="28" t="s">
        <v>112</v>
      </c>
      <c r="C153" s="37" t="s">
        <v>32</v>
      </c>
      <c r="D153" s="52">
        <v>1</v>
      </c>
      <c r="E153" s="30"/>
      <c r="F153" s="30"/>
      <c r="G153" s="30"/>
      <c r="H153" s="31"/>
      <c r="I153" s="30">
        <f t="shared" si="19"/>
        <v>0</v>
      </c>
      <c r="J153" s="30">
        <f t="shared" si="20"/>
        <v>0</v>
      </c>
      <c r="K153" s="31">
        <f t="shared" si="18"/>
        <v>0</v>
      </c>
      <c r="L153" s="31">
        <f t="shared" si="18"/>
        <v>0</v>
      </c>
    </row>
    <row r="154" spans="1:12" x14ac:dyDescent="0.45">
      <c r="A154" s="37" t="s">
        <v>212</v>
      </c>
      <c r="B154" s="28" t="s">
        <v>114</v>
      </c>
      <c r="C154" s="37" t="s">
        <v>115</v>
      </c>
      <c r="D154" s="52">
        <v>4</v>
      </c>
      <c r="E154" s="30"/>
      <c r="F154" s="30"/>
      <c r="G154" s="30"/>
      <c r="H154" s="32">
        <v>235.65</v>
      </c>
      <c r="I154" s="30">
        <f t="shared" si="19"/>
        <v>942.6</v>
      </c>
      <c r="J154" s="30">
        <f t="shared" si="20"/>
        <v>1131.1199999999999</v>
      </c>
      <c r="K154" s="31">
        <f t="shared" si="18"/>
        <v>942.6</v>
      </c>
      <c r="L154" s="31">
        <f t="shared" si="18"/>
        <v>1131.1199999999999</v>
      </c>
    </row>
    <row r="155" spans="1:12" x14ac:dyDescent="0.45">
      <c r="A155" s="37" t="s">
        <v>213</v>
      </c>
      <c r="B155" s="28" t="s">
        <v>117</v>
      </c>
      <c r="C155" s="37" t="s">
        <v>118</v>
      </c>
      <c r="D155" s="52">
        <v>0.8</v>
      </c>
      <c r="E155" s="30"/>
      <c r="F155" s="30"/>
      <c r="G155" s="30"/>
      <c r="H155" s="32">
        <v>367.43</v>
      </c>
      <c r="I155" s="30">
        <f t="shared" si="19"/>
        <v>293.94</v>
      </c>
      <c r="J155" s="30">
        <f t="shared" si="20"/>
        <v>352.73</v>
      </c>
      <c r="K155" s="31">
        <f t="shared" si="18"/>
        <v>293.94</v>
      </c>
      <c r="L155" s="31">
        <f t="shared" si="18"/>
        <v>352.73</v>
      </c>
    </row>
    <row r="156" spans="1:12" x14ac:dyDescent="0.45">
      <c r="A156" s="37" t="s">
        <v>214</v>
      </c>
      <c r="B156" s="28" t="s">
        <v>120</v>
      </c>
      <c r="C156" s="37" t="s">
        <v>118</v>
      </c>
      <c r="D156" s="52">
        <v>0.8</v>
      </c>
      <c r="E156" s="30"/>
      <c r="F156" s="30"/>
      <c r="G156" s="30"/>
      <c r="H156" s="32">
        <v>335.88</v>
      </c>
      <c r="I156" s="30">
        <f t="shared" si="19"/>
        <v>268.7</v>
      </c>
      <c r="J156" s="30">
        <f t="shared" si="20"/>
        <v>322.44</v>
      </c>
      <c r="K156" s="31">
        <f t="shared" si="18"/>
        <v>268.7</v>
      </c>
      <c r="L156" s="31">
        <f t="shared" si="18"/>
        <v>322.44</v>
      </c>
    </row>
    <row r="157" spans="1:12" ht="15.4" x14ac:dyDescent="0.45">
      <c r="A157" s="20" t="s">
        <v>215</v>
      </c>
      <c r="B157" s="36" t="s">
        <v>43</v>
      </c>
      <c r="C157" s="20" t="s">
        <v>44</v>
      </c>
      <c r="D157" s="45">
        <v>6</v>
      </c>
      <c r="E157" s="23">
        <v>1324</v>
      </c>
      <c r="F157" s="24">
        <f>ROUND(E157*D157,2)</f>
        <v>7944</v>
      </c>
      <c r="G157" s="24">
        <f>ROUND(F157*1.2,2)</f>
        <v>9532.7999999999993</v>
      </c>
      <c r="H157" s="25"/>
      <c r="I157" s="26"/>
      <c r="J157" s="26"/>
      <c r="K157" s="26">
        <f t="shared" si="18"/>
        <v>7944</v>
      </c>
      <c r="L157" s="24">
        <f t="shared" si="18"/>
        <v>9532.7999999999993</v>
      </c>
    </row>
    <row r="158" spans="1:12" x14ac:dyDescent="0.45">
      <c r="A158" s="37" t="s">
        <v>216</v>
      </c>
      <c r="B158" s="38" t="s">
        <v>46</v>
      </c>
      <c r="C158" s="37" t="s">
        <v>47</v>
      </c>
      <c r="D158" s="46">
        <v>12</v>
      </c>
      <c r="E158" s="30"/>
      <c r="F158" s="31"/>
      <c r="G158" s="31"/>
      <c r="H158" s="33"/>
      <c r="I158" s="30">
        <f>ROUND(H158*D158,2)</f>
        <v>0</v>
      </c>
      <c r="J158" s="30">
        <f>ROUND(I158*1.2,2)</f>
        <v>0</v>
      </c>
      <c r="K158" s="31">
        <f t="shared" si="18"/>
        <v>0</v>
      </c>
      <c r="L158" s="31">
        <f t="shared" si="18"/>
        <v>0</v>
      </c>
    </row>
    <row r="159" spans="1:12" x14ac:dyDescent="0.45">
      <c r="A159" s="37" t="s">
        <v>217</v>
      </c>
      <c r="B159" s="38" t="s">
        <v>51</v>
      </c>
      <c r="C159" s="37" t="s">
        <v>32</v>
      </c>
      <c r="D159" s="46">
        <v>36</v>
      </c>
      <c r="E159" s="30"/>
      <c r="F159" s="31"/>
      <c r="G159" s="31"/>
      <c r="H159" s="33"/>
      <c r="I159" s="30">
        <f>ROUND(H159*D159,2)</f>
        <v>0</v>
      </c>
      <c r="J159" s="30">
        <f>ROUND(I159*1.2,2)</f>
        <v>0</v>
      </c>
      <c r="K159" s="31">
        <f t="shared" si="18"/>
        <v>0</v>
      </c>
      <c r="L159" s="31">
        <f t="shared" si="18"/>
        <v>0</v>
      </c>
    </row>
    <row r="160" spans="1:12" ht="15.4" x14ac:dyDescent="0.45">
      <c r="A160" s="20" t="s">
        <v>218</v>
      </c>
      <c r="B160" s="21" t="s">
        <v>125</v>
      </c>
      <c r="C160" s="20" t="s">
        <v>17</v>
      </c>
      <c r="D160" s="44">
        <v>12.1</v>
      </c>
      <c r="E160" s="23">
        <v>2416.5</v>
      </c>
      <c r="F160" s="24">
        <f>ROUND(E160*D160,2)</f>
        <v>29239.65</v>
      </c>
      <c r="G160" s="24">
        <f>ROUND(F160*1.2,2)</f>
        <v>35087.58</v>
      </c>
      <c r="H160" s="25"/>
      <c r="I160" s="26"/>
      <c r="J160" s="26"/>
      <c r="K160" s="26">
        <f t="shared" si="18"/>
        <v>29239.65</v>
      </c>
      <c r="L160" s="24">
        <f t="shared" si="18"/>
        <v>35087.58</v>
      </c>
    </row>
    <row r="161" spans="1:12" x14ac:dyDescent="0.45">
      <c r="A161" s="37" t="s">
        <v>219</v>
      </c>
      <c r="B161" s="28" t="s">
        <v>29</v>
      </c>
      <c r="C161" s="37" t="s">
        <v>17</v>
      </c>
      <c r="D161" s="52">
        <f>D160*1.26</f>
        <v>15.246</v>
      </c>
      <c r="E161" s="30"/>
      <c r="F161" s="30"/>
      <c r="G161" s="30"/>
      <c r="H161" s="32">
        <v>4800</v>
      </c>
      <c r="I161" s="30">
        <f>ROUND(H161*D161,2)</f>
        <v>73180.800000000003</v>
      </c>
      <c r="J161" s="30">
        <f>ROUND(I161*1.2,2)</f>
        <v>87816.960000000006</v>
      </c>
      <c r="K161" s="31">
        <f t="shared" si="18"/>
        <v>73180.800000000003</v>
      </c>
      <c r="L161" s="31">
        <f t="shared" si="18"/>
        <v>87816.960000000006</v>
      </c>
    </row>
    <row r="162" spans="1:12" ht="15.4" x14ac:dyDescent="0.45">
      <c r="A162" s="20" t="s">
        <v>220</v>
      </c>
      <c r="B162" s="21" t="s">
        <v>128</v>
      </c>
      <c r="C162" s="20" t="s">
        <v>17</v>
      </c>
      <c r="D162" s="44">
        <v>1.2</v>
      </c>
      <c r="E162" s="23">
        <v>2102.36</v>
      </c>
      <c r="F162" s="24">
        <f>ROUND(E162*D162,2)</f>
        <v>2522.83</v>
      </c>
      <c r="G162" s="24">
        <f>ROUND(F162*1.2,2)</f>
        <v>3027.4</v>
      </c>
      <c r="H162" s="25"/>
      <c r="I162" s="26"/>
      <c r="J162" s="26"/>
      <c r="K162" s="26">
        <f t="shared" si="18"/>
        <v>2522.83</v>
      </c>
      <c r="L162" s="24">
        <f t="shared" si="18"/>
        <v>3027.4</v>
      </c>
    </row>
    <row r="163" spans="1:12" x14ac:dyDescent="0.45">
      <c r="A163" s="37" t="s">
        <v>221</v>
      </c>
      <c r="B163" s="38" t="s">
        <v>29</v>
      </c>
      <c r="C163" s="37" t="s">
        <v>17</v>
      </c>
      <c r="D163" s="46">
        <f>D162*1.26</f>
        <v>1.512</v>
      </c>
      <c r="E163" s="30"/>
      <c r="F163" s="31"/>
      <c r="G163" s="31"/>
      <c r="H163" s="32">
        <v>4800</v>
      </c>
      <c r="I163" s="30">
        <f>ROUND(H163*D163,2)</f>
        <v>7257.6</v>
      </c>
      <c r="J163" s="30">
        <f>ROUND(I163*1.2,2)</f>
        <v>8709.1200000000008</v>
      </c>
      <c r="K163" s="31">
        <f t="shared" si="18"/>
        <v>7257.6</v>
      </c>
      <c r="L163" s="31">
        <f t="shared" si="18"/>
        <v>8709.1200000000008</v>
      </c>
    </row>
    <row r="164" spans="1:12" ht="15.4" x14ac:dyDescent="0.45">
      <c r="A164" s="20" t="s">
        <v>222</v>
      </c>
      <c r="B164" s="21" t="s">
        <v>131</v>
      </c>
      <c r="C164" s="20" t="s">
        <v>37</v>
      </c>
      <c r="D164" s="44">
        <v>22.4</v>
      </c>
      <c r="E164" s="23">
        <v>1181.6300000000001</v>
      </c>
      <c r="F164" s="24">
        <f>ROUND(E164*D164,2)</f>
        <v>26468.51</v>
      </c>
      <c r="G164" s="24">
        <f>ROUND(F164*1.2,2)</f>
        <v>31762.21</v>
      </c>
      <c r="H164" s="25"/>
      <c r="I164" s="26"/>
      <c r="J164" s="26"/>
      <c r="K164" s="26">
        <f t="shared" si="18"/>
        <v>26468.51</v>
      </c>
      <c r="L164" s="24">
        <f t="shared" si="18"/>
        <v>31762.21</v>
      </c>
    </row>
    <row r="165" spans="1:12" ht="27.75" x14ac:dyDescent="0.45">
      <c r="A165" s="20" t="s">
        <v>223</v>
      </c>
      <c r="B165" s="21" t="s">
        <v>133</v>
      </c>
      <c r="C165" s="20" t="s">
        <v>64</v>
      </c>
      <c r="D165" s="44">
        <f>21.75*1.75</f>
        <v>38.0625</v>
      </c>
      <c r="E165" s="23">
        <v>700</v>
      </c>
      <c r="F165" s="24">
        <f>ROUND(E165*D165,2)</f>
        <v>26643.75</v>
      </c>
      <c r="G165" s="24">
        <f>ROUND(F165*1.2,2)</f>
        <v>31972.5</v>
      </c>
      <c r="H165" s="25"/>
      <c r="I165" s="26"/>
      <c r="J165" s="26"/>
      <c r="K165" s="26">
        <f t="shared" si="18"/>
        <v>26643.75</v>
      </c>
      <c r="L165" s="24">
        <f t="shared" si="18"/>
        <v>31972.5</v>
      </c>
    </row>
    <row r="166" spans="1:12" ht="41.65" x14ac:dyDescent="0.45">
      <c r="A166" s="20" t="s">
        <v>224</v>
      </c>
      <c r="B166" s="21" t="s">
        <v>73</v>
      </c>
      <c r="C166" s="20" t="s">
        <v>64</v>
      </c>
      <c r="D166" s="44">
        <f>9.47+0.15+0.0414*6</f>
        <v>9.8684000000000012</v>
      </c>
      <c r="E166" s="23">
        <v>1140</v>
      </c>
      <c r="F166" s="24">
        <f>ROUND(E166*D166,2)</f>
        <v>11249.98</v>
      </c>
      <c r="G166" s="24">
        <f>ROUND(F166*1.2,2)</f>
        <v>13499.98</v>
      </c>
      <c r="H166" s="25"/>
      <c r="I166" s="26"/>
      <c r="J166" s="26"/>
      <c r="K166" s="26">
        <f t="shared" si="18"/>
        <v>11249.98</v>
      </c>
      <c r="L166" s="24">
        <f t="shared" si="18"/>
        <v>13499.98</v>
      </c>
    </row>
    <row r="167" spans="1:12" ht="27.75" x14ac:dyDescent="0.45">
      <c r="A167" s="20" t="s">
        <v>225</v>
      </c>
      <c r="B167" s="21" t="s">
        <v>75</v>
      </c>
      <c r="C167" s="20" t="s">
        <v>64</v>
      </c>
      <c r="D167" s="44">
        <f>63*0.08</f>
        <v>5.04</v>
      </c>
      <c r="E167" s="23">
        <v>1140</v>
      </c>
      <c r="F167" s="24">
        <f>ROUND(E167*D167,2)</f>
        <v>5745.6</v>
      </c>
      <c r="G167" s="24">
        <f>ROUND(F167*1.2,2)</f>
        <v>6894.72</v>
      </c>
      <c r="H167" s="25"/>
      <c r="I167" s="26"/>
      <c r="J167" s="26"/>
      <c r="K167" s="26">
        <f t="shared" si="18"/>
        <v>5745.6</v>
      </c>
      <c r="L167" s="24">
        <f t="shared" si="18"/>
        <v>6894.72</v>
      </c>
    </row>
    <row r="168" spans="1:12" x14ac:dyDescent="0.45">
      <c r="A168" s="16">
        <v>9</v>
      </c>
      <c r="B168" s="17" t="s">
        <v>226</v>
      </c>
      <c r="C168" s="18"/>
      <c r="D168" s="18"/>
      <c r="E168" s="18"/>
      <c r="F168" s="18"/>
      <c r="G168" s="18"/>
      <c r="H168" s="18"/>
      <c r="I168" s="18"/>
      <c r="J168" s="18"/>
      <c r="K168" s="18"/>
      <c r="L168" s="19"/>
    </row>
    <row r="169" spans="1:12" ht="15.4" x14ac:dyDescent="0.45">
      <c r="A169" s="20" t="s">
        <v>227</v>
      </c>
      <c r="B169" s="21" t="s">
        <v>71</v>
      </c>
      <c r="C169" s="20" t="s">
        <v>64</v>
      </c>
      <c r="D169" s="44">
        <v>9.5</v>
      </c>
      <c r="E169" s="42">
        <v>8737</v>
      </c>
      <c r="F169" s="24">
        <f>ROUND(E169*D169,2)</f>
        <v>83001.5</v>
      </c>
      <c r="G169" s="24">
        <f>ROUND(F169*1.2,2)</f>
        <v>99601.8</v>
      </c>
      <c r="H169" s="25"/>
      <c r="I169" s="26"/>
      <c r="J169" s="26"/>
      <c r="K169" s="26">
        <f t="shared" ref="K169:L178" si="21">F169+I169</f>
        <v>83001.5</v>
      </c>
      <c r="L169" s="24">
        <f t="shared" si="21"/>
        <v>99601.8</v>
      </c>
    </row>
    <row r="170" spans="1:12" ht="27.75" x14ac:dyDescent="0.45">
      <c r="A170" s="20" t="s">
        <v>228</v>
      </c>
      <c r="B170" s="21" t="s">
        <v>87</v>
      </c>
      <c r="C170" s="20" t="s">
        <v>17</v>
      </c>
      <c r="D170" s="44">
        <v>29.9</v>
      </c>
      <c r="E170" s="23">
        <v>1630</v>
      </c>
      <c r="F170" s="24">
        <f>ROUND(E170*D170,2)</f>
        <v>48737</v>
      </c>
      <c r="G170" s="24">
        <f>ROUND(F170*1.2,2)</f>
        <v>58484.4</v>
      </c>
      <c r="H170" s="25"/>
      <c r="I170" s="26"/>
      <c r="J170" s="26"/>
      <c r="K170" s="26">
        <f t="shared" si="21"/>
        <v>48737</v>
      </c>
      <c r="L170" s="24">
        <f t="shared" si="21"/>
        <v>58484.4</v>
      </c>
    </row>
    <row r="171" spans="1:12" ht="15.4" x14ac:dyDescent="0.45">
      <c r="A171" s="20" t="s">
        <v>229</v>
      </c>
      <c r="B171" s="36" t="s">
        <v>24</v>
      </c>
      <c r="C171" s="20" t="s">
        <v>25</v>
      </c>
      <c r="D171" s="45">
        <v>139.5</v>
      </c>
      <c r="E171" s="23">
        <v>101.5</v>
      </c>
      <c r="F171" s="24">
        <f>ROUND(E171*D171,2)</f>
        <v>14159.25</v>
      </c>
      <c r="G171" s="24">
        <f>ROUND(F171*1.2,2)</f>
        <v>16991.099999999999</v>
      </c>
      <c r="H171" s="25"/>
      <c r="I171" s="26"/>
      <c r="J171" s="26"/>
      <c r="K171" s="26">
        <f t="shared" si="21"/>
        <v>14159.25</v>
      </c>
      <c r="L171" s="24">
        <f t="shared" si="21"/>
        <v>16991.099999999999</v>
      </c>
    </row>
    <row r="172" spans="1:12" ht="15.4" x14ac:dyDescent="0.45">
      <c r="A172" s="20" t="s">
        <v>230</v>
      </c>
      <c r="B172" s="21" t="s">
        <v>27</v>
      </c>
      <c r="C172" s="20" t="s">
        <v>17</v>
      </c>
      <c r="D172" s="44">
        <v>14</v>
      </c>
      <c r="E172" s="23">
        <v>2573.7399999999998</v>
      </c>
      <c r="F172" s="24">
        <f>ROUND(E172*D172,2)</f>
        <v>36032.36</v>
      </c>
      <c r="G172" s="24">
        <f>ROUND(F172*1.2,2)</f>
        <v>43238.83</v>
      </c>
      <c r="H172" s="25"/>
      <c r="I172" s="26"/>
      <c r="J172" s="26"/>
      <c r="K172" s="26">
        <f t="shared" si="21"/>
        <v>36032.36</v>
      </c>
      <c r="L172" s="24">
        <f t="shared" si="21"/>
        <v>43238.83</v>
      </c>
    </row>
    <row r="173" spans="1:12" x14ac:dyDescent="0.45">
      <c r="A173" s="37" t="s">
        <v>231</v>
      </c>
      <c r="B173" s="38" t="s">
        <v>91</v>
      </c>
      <c r="C173" s="37" t="s">
        <v>17</v>
      </c>
      <c r="D173" s="46">
        <f>D172*1.26</f>
        <v>17.64</v>
      </c>
      <c r="E173" s="30"/>
      <c r="F173" s="31"/>
      <c r="G173" s="31"/>
      <c r="H173" s="32">
        <v>4800</v>
      </c>
      <c r="I173" s="30">
        <f>ROUND(H173*D173,2)</f>
        <v>84672</v>
      </c>
      <c r="J173" s="30">
        <f>ROUND(I173*1.2,2)</f>
        <v>101606.39999999999</v>
      </c>
      <c r="K173" s="31">
        <f t="shared" si="21"/>
        <v>84672</v>
      </c>
      <c r="L173" s="31">
        <f t="shared" si="21"/>
        <v>101606.39999999999</v>
      </c>
    </row>
    <row r="174" spans="1:12" ht="15.4" x14ac:dyDescent="0.45">
      <c r="A174" s="20" t="s">
        <v>232</v>
      </c>
      <c r="B174" s="21" t="s">
        <v>93</v>
      </c>
      <c r="C174" s="20" t="s">
        <v>32</v>
      </c>
      <c r="D174" s="44">
        <v>47</v>
      </c>
      <c r="E174" s="23">
        <v>2952.96</v>
      </c>
      <c r="F174" s="24">
        <f>ROUND(E174*D174,2)</f>
        <v>138789.12</v>
      </c>
      <c r="G174" s="24">
        <f>ROUND(F174*1.2,2)</f>
        <v>166546.94</v>
      </c>
      <c r="H174" s="25"/>
      <c r="I174" s="26"/>
      <c r="J174" s="26"/>
      <c r="K174" s="26">
        <f t="shared" si="21"/>
        <v>138789.12</v>
      </c>
      <c r="L174" s="24">
        <f t="shared" si="21"/>
        <v>166546.94</v>
      </c>
    </row>
    <row r="175" spans="1:12" x14ac:dyDescent="0.45">
      <c r="A175" s="37" t="s">
        <v>233</v>
      </c>
      <c r="B175" s="38" t="s">
        <v>95</v>
      </c>
      <c r="C175" s="37" t="s">
        <v>96</v>
      </c>
      <c r="D175" s="46">
        <v>1</v>
      </c>
      <c r="E175" s="30"/>
      <c r="F175" s="31"/>
      <c r="G175" s="31"/>
      <c r="H175" s="33">
        <v>1421145.83</v>
      </c>
      <c r="I175" s="30">
        <f>ROUND(H175*D175,2)</f>
        <v>1421145.83</v>
      </c>
      <c r="J175" s="30">
        <f>ROUND(I175*1.2,2)</f>
        <v>1705375</v>
      </c>
      <c r="K175" s="31">
        <f t="shared" si="21"/>
        <v>1421145.83</v>
      </c>
      <c r="L175" s="31">
        <f t="shared" si="21"/>
        <v>1705375</v>
      </c>
    </row>
    <row r="176" spans="1:12" ht="15.4" x14ac:dyDescent="0.45">
      <c r="A176" s="47" t="s">
        <v>234</v>
      </c>
      <c r="B176" s="48" t="s">
        <v>98</v>
      </c>
      <c r="C176" s="47" t="s">
        <v>64</v>
      </c>
      <c r="D176" s="49">
        <v>9.5</v>
      </c>
      <c r="E176" s="50">
        <v>10921.25</v>
      </c>
      <c r="F176" s="51">
        <f>ROUND(E176*D176,2)</f>
        <v>103751.88</v>
      </c>
      <c r="G176" s="51">
        <f>ROUND(F176*1.2,2)</f>
        <v>124502.26</v>
      </c>
      <c r="H176" s="25"/>
      <c r="I176" s="26"/>
      <c r="J176" s="26"/>
      <c r="K176" s="26">
        <f t="shared" si="21"/>
        <v>103751.88</v>
      </c>
      <c r="L176" s="24">
        <f t="shared" si="21"/>
        <v>124502.26</v>
      </c>
    </row>
    <row r="177" spans="1:12" x14ac:dyDescent="0.45">
      <c r="A177" s="37" t="s">
        <v>235</v>
      </c>
      <c r="B177" s="28" t="s">
        <v>100</v>
      </c>
      <c r="C177" s="37" t="s">
        <v>96</v>
      </c>
      <c r="D177" s="52">
        <v>1</v>
      </c>
      <c r="E177" s="30"/>
      <c r="F177" s="31"/>
      <c r="G177" s="31"/>
      <c r="H177" s="33">
        <v>2730000</v>
      </c>
      <c r="I177" s="30">
        <f>ROUND(H177*D177,2)</f>
        <v>2730000</v>
      </c>
      <c r="J177" s="30">
        <f>ROUND(I177*1.2,2)</f>
        <v>3276000</v>
      </c>
      <c r="K177" s="31">
        <f t="shared" si="21"/>
        <v>2730000</v>
      </c>
      <c r="L177" s="31">
        <f t="shared" si="21"/>
        <v>3276000</v>
      </c>
    </row>
    <row r="178" spans="1:12" ht="15.4" x14ac:dyDescent="0.45">
      <c r="A178" s="20" t="s">
        <v>236</v>
      </c>
      <c r="B178" s="53" t="s">
        <v>102</v>
      </c>
      <c r="C178" s="20" t="s">
        <v>32</v>
      </c>
      <c r="D178" s="54">
        <v>2</v>
      </c>
      <c r="E178" s="55">
        <v>2510.02</v>
      </c>
      <c r="F178" s="24">
        <f>ROUND(E178*D178,2)</f>
        <v>5020.04</v>
      </c>
      <c r="G178" s="24">
        <f>ROUND(F178*1.2,2)</f>
        <v>6024.05</v>
      </c>
      <c r="H178" s="25"/>
      <c r="I178" s="26"/>
      <c r="J178" s="26"/>
      <c r="K178" s="26">
        <f t="shared" si="21"/>
        <v>5020.04</v>
      </c>
      <c r="L178" s="24">
        <f t="shared" si="21"/>
        <v>6024.05</v>
      </c>
    </row>
    <row r="179" spans="1:12" x14ac:dyDescent="0.45">
      <c r="A179" s="37" t="s">
        <v>237</v>
      </c>
      <c r="B179" s="56" t="s">
        <v>104</v>
      </c>
      <c r="C179" s="37" t="s">
        <v>32</v>
      </c>
      <c r="D179" s="57">
        <v>2</v>
      </c>
      <c r="E179" s="58"/>
      <c r="F179" s="58"/>
      <c r="G179" s="58"/>
      <c r="H179" s="33">
        <v>31125</v>
      </c>
      <c r="I179" s="58">
        <f>ROUND(H179*D179,2)</f>
        <v>62250</v>
      </c>
      <c r="J179" s="58">
        <f>ROUND(I179*1.2,2)</f>
        <v>74700</v>
      </c>
      <c r="K179" s="58">
        <f>F179+I179</f>
        <v>62250</v>
      </c>
      <c r="L179" s="59">
        <f>G179+J179</f>
        <v>74700</v>
      </c>
    </row>
    <row r="180" spans="1:12" ht="15.4" x14ac:dyDescent="0.45">
      <c r="A180" s="20" t="s">
        <v>238</v>
      </c>
      <c r="B180" s="36" t="s">
        <v>106</v>
      </c>
      <c r="C180" s="20" t="s">
        <v>32</v>
      </c>
      <c r="D180" s="45">
        <v>1</v>
      </c>
      <c r="E180" s="23">
        <v>12480</v>
      </c>
      <c r="F180" s="24">
        <f>ROUND(E180*D180,2)</f>
        <v>12480</v>
      </c>
      <c r="G180" s="24">
        <f>ROUND(F180*1.2,2)</f>
        <v>14976</v>
      </c>
      <c r="H180" s="25"/>
      <c r="I180" s="26"/>
      <c r="J180" s="26"/>
      <c r="K180" s="26">
        <f t="shared" ref="K180:L197" si="22">F180+I180</f>
        <v>12480</v>
      </c>
      <c r="L180" s="24">
        <f t="shared" si="22"/>
        <v>14976</v>
      </c>
    </row>
    <row r="181" spans="1:12" x14ac:dyDescent="0.45">
      <c r="A181" s="37" t="s">
        <v>239</v>
      </c>
      <c r="B181" s="28" t="s">
        <v>108</v>
      </c>
      <c r="C181" s="37" t="s">
        <v>32</v>
      </c>
      <c r="D181" s="52">
        <v>1</v>
      </c>
      <c r="E181" s="30"/>
      <c r="F181" s="30"/>
      <c r="G181" s="30"/>
      <c r="H181" s="33">
        <v>112000</v>
      </c>
      <c r="I181" s="30">
        <f t="shared" ref="I181:I186" si="23">ROUND(H181*D181,2)</f>
        <v>112000</v>
      </c>
      <c r="J181" s="30">
        <f t="shared" ref="J181:J186" si="24">ROUND(I181*1.2,2)</f>
        <v>134400</v>
      </c>
      <c r="K181" s="31">
        <f t="shared" si="22"/>
        <v>112000</v>
      </c>
      <c r="L181" s="31">
        <f t="shared" si="22"/>
        <v>134400</v>
      </c>
    </row>
    <row r="182" spans="1:12" x14ac:dyDescent="0.45">
      <c r="A182" s="37" t="s">
        <v>240</v>
      </c>
      <c r="B182" s="28" t="s">
        <v>110</v>
      </c>
      <c r="C182" s="37" t="s">
        <v>47</v>
      </c>
      <c r="D182" s="52">
        <v>1</v>
      </c>
      <c r="E182" s="30"/>
      <c r="F182" s="30"/>
      <c r="G182" s="30"/>
      <c r="H182" s="33">
        <v>3700</v>
      </c>
      <c r="I182" s="30">
        <f t="shared" si="23"/>
        <v>3700</v>
      </c>
      <c r="J182" s="30">
        <f t="shared" si="24"/>
        <v>4440</v>
      </c>
      <c r="K182" s="31">
        <f t="shared" si="22"/>
        <v>3700</v>
      </c>
      <c r="L182" s="31">
        <f t="shared" si="22"/>
        <v>4440</v>
      </c>
    </row>
    <row r="183" spans="1:12" x14ac:dyDescent="0.45">
      <c r="A183" s="37" t="s">
        <v>241</v>
      </c>
      <c r="B183" s="28" t="s">
        <v>112</v>
      </c>
      <c r="C183" s="37" t="s">
        <v>32</v>
      </c>
      <c r="D183" s="52">
        <v>1</v>
      </c>
      <c r="E183" s="30"/>
      <c r="F183" s="30"/>
      <c r="G183" s="30"/>
      <c r="H183" s="33"/>
      <c r="I183" s="30">
        <f t="shared" si="23"/>
        <v>0</v>
      </c>
      <c r="J183" s="30">
        <f t="shared" si="24"/>
        <v>0</v>
      </c>
      <c r="K183" s="31">
        <f t="shared" si="22"/>
        <v>0</v>
      </c>
      <c r="L183" s="31">
        <f t="shared" si="22"/>
        <v>0</v>
      </c>
    </row>
    <row r="184" spans="1:12" x14ac:dyDescent="0.45">
      <c r="A184" s="37" t="s">
        <v>242</v>
      </c>
      <c r="B184" s="28" t="s">
        <v>114</v>
      </c>
      <c r="C184" s="37" t="s">
        <v>115</v>
      </c>
      <c r="D184" s="52">
        <v>4</v>
      </c>
      <c r="E184" s="30"/>
      <c r="F184" s="30"/>
      <c r="G184" s="30"/>
      <c r="H184" s="32">
        <v>235.65</v>
      </c>
      <c r="I184" s="30">
        <f t="shared" si="23"/>
        <v>942.6</v>
      </c>
      <c r="J184" s="30">
        <f t="shared" si="24"/>
        <v>1131.1199999999999</v>
      </c>
      <c r="K184" s="31">
        <f t="shared" si="22"/>
        <v>942.6</v>
      </c>
      <c r="L184" s="31">
        <f t="shared" si="22"/>
        <v>1131.1199999999999</v>
      </c>
    </row>
    <row r="185" spans="1:12" x14ac:dyDescent="0.45">
      <c r="A185" s="37" t="s">
        <v>243</v>
      </c>
      <c r="B185" s="28" t="s">
        <v>117</v>
      </c>
      <c r="C185" s="37" t="s">
        <v>118</v>
      </c>
      <c r="D185" s="52">
        <v>0.8</v>
      </c>
      <c r="E185" s="30"/>
      <c r="F185" s="30"/>
      <c r="G185" s="30"/>
      <c r="H185" s="32">
        <v>367.43</v>
      </c>
      <c r="I185" s="30">
        <f t="shared" si="23"/>
        <v>293.94</v>
      </c>
      <c r="J185" s="30">
        <f t="shared" si="24"/>
        <v>352.73</v>
      </c>
      <c r="K185" s="31">
        <f t="shared" si="22"/>
        <v>293.94</v>
      </c>
      <c r="L185" s="31">
        <f t="shared" si="22"/>
        <v>352.73</v>
      </c>
    </row>
    <row r="186" spans="1:12" x14ac:dyDescent="0.45">
      <c r="A186" s="37" t="s">
        <v>244</v>
      </c>
      <c r="B186" s="28" t="s">
        <v>120</v>
      </c>
      <c r="C186" s="37" t="s">
        <v>118</v>
      </c>
      <c r="D186" s="52">
        <v>0.8</v>
      </c>
      <c r="E186" s="30"/>
      <c r="F186" s="30"/>
      <c r="G186" s="30"/>
      <c r="H186" s="32">
        <v>335.88</v>
      </c>
      <c r="I186" s="30">
        <f t="shared" si="23"/>
        <v>268.7</v>
      </c>
      <c r="J186" s="30">
        <f t="shared" si="24"/>
        <v>322.44</v>
      </c>
      <c r="K186" s="31">
        <f t="shared" si="22"/>
        <v>268.7</v>
      </c>
      <c r="L186" s="31">
        <f t="shared" si="22"/>
        <v>322.44</v>
      </c>
    </row>
    <row r="187" spans="1:12" ht="15.4" x14ac:dyDescent="0.45">
      <c r="A187" s="20" t="s">
        <v>245</v>
      </c>
      <c r="B187" s="36" t="s">
        <v>43</v>
      </c>
      <c r="C187" s="20" t="s">
        <v>44</v>
      </c>
      <c r="D187" s="45">
        <v>6</v>
      </c>
      <c r="E187" s="23">
        <v>1324</v>
      </c>
      <c r="F187" s="24">
        <f>ROUND(E187*D187,2)</f>
        <v>7944</v>
      </c>
      <c r="G187" s="24">
        <f>ROUND(F187*1.2,2)</f>
        <v>9532.7999999999993</v>
      </c>
      <c r="H187" s="25"/>
      <c r="I187" s="26"/>
      <c r="J187" s="26"/>
      <c r="K187" s="26">
        <f t="shared" si="22"/>
        <v>7944</v>
      </c>
      <c r="L187" s="24">
        <f t="shared" si="22"/>
        <v>9532.7999999999993</v>
      </c>
    </row>
    <row r="188" spans="1:12" x14ac:dyDescent="0.45">
      <c r="A188" s="37" t="s">
        <v>246</v>
      </c>
      <c r="B188" s="38" t="s">
        <v>46</v>
      </c>
      <c r="C188" s="37" t="s">
        <v>47</v>
      </c>
      <c r="D188" s="46">
        <v>12</v>
      </c>
      <c r="E188" s="30"/>
      <c r="F188" s="31"/>
      <c r="G188" s="31"/>
      <c r="H188" s="31"/>
      <c r="I188" s="30">
        <f>ROUND(H188*D188,2)</f>
        <v>0</v>
      </c>
      <c r="J188" s="30">
        <f>ROUND(I188*1.2,2)</f>
        <v>0</v>
      </c>
      <c r="K188" s="31">
        <f t="shared" si="22"/>
        <v>0</v>
      </c>
      <c r="L188" s="31">
        <f t="shared" si="22"/>
        <v>0</v>
      </c>
    </row>
    <row r="189" spans="1:12" x14ac:dyDescent="0.45">
      <c r="A189" s="37" t="s">
        <v>247</v>
      </c>
      <c r="B189" s="38" t="s">
        <v>51</v>
      </c>
      <c r="C189" s="37" t="s">
        <v>32</v>
      </c>
      <c r="D189" s="46">
        <v>36</v>
      </c>
      <c r="E189" s="30"/>
      <c r="F189" s="31"/>
      <c r="G189" s="31"/>
      <c r="H189" s="31"/>
      <c r="I189" s="30">
        <f>ROUND(H189*D189,2)</f>
        <v>0</v>
      </c>
      <c r="J189" s="30">
        <f>ROUND(I189*1.2,2)</f>
        <v>0</v>
      </c>
      <c r="K189" s="31">
        <f t="shared" si="22"/>
        <v>0</v>
      </c>
      <c r="L189" s="31">
        <f t="shared" si="22"/>
        <v>0</v>
      </c>
    </row>
    <row r="190" spans="1:12" ht="15.4" x14ac:dyDescent="0.45">
      <c r="A190" s="20" t="s">
        <v>248</v>
      </c>
      <c r="B190" s="21" t="s">
        <v>125</v>
      </c>
      <c r="C190" s="20" t="s">
        <v>17</v>
      </c>
      <c r="D190" s="44">
        <v>12.1</v>
      </c>
      <c r="E190" s="23">
        <v>2416.5</v>
      </c>
      <c r="F190" s="24">
        <f>ROUND(E190*D190,2)</f>
        <v>29239.65</v>
      </c>
      <c r="G190" s="24">
        <f>ROUND(F190*1.2,2)</f>
        <v>35087.58</v>
      </c>
      <c r="H190" s="25"/>
      <c r="I190" s="26"/>
      <c r="J190" s="26"/>
      <c r="K190" s="26">
        <f t="shared" si="22"/>
        <v>29239.65</v>
      </c>
      <c r="L190" s="24">
        <f t="shared" si="22"/>
        <v>35087.58</v>
      </c>
    </row>
    <row r="191" spans="1:12" x14ac:dyDescent="0.45">
      <c r="A191" s="37" t="s">
        <v>249</v>
      </c>
      <c r="B191" s="28" t="s">
        <v>29</v>
      </c>
      <c r="C191" s="37" t="s">
        <v>17</v>
      </c>
      <c r="D191" s="52">
        <f>D190*1.26</f>
        <v>15.246</v>
      </c>
      <c r="E191" s="30"/>
      <c r="F191" s="30"/>
      <c r="G191" s="30"/>
      <c r="H191" s="32">
        <v>4800</v>
      </c>
      <c r="I191" s="30">
        <f>ROUND(H191*D191,2)</f>
        <v>73180.800000000003</v>
      </c>
      <c r="J191" s="30">
        <f>ROUND(I191*1.2,2)</f>
        <v>87816.960000000006</v>
      </c>
      <c r="K191" s="31">
        <f t="shared" si="22"/>
        <v>73180.800000000003</v>
      </c>
      <c r="L191" s="31">
        <f t="shared" si="22"/>
        <v>87816.960000000006</v>
      </c>
    </row>
    <row r="192" spans="1:12" ht="15.4" x14ac:dyDescent="0.45">
      <c r="A192" s="20" t="s">
        <v>250</v>
      </c>
      <c r="B192" s="21" t="s">
        <v>128</v>
      </c>
      <c r="C192" s="20" t="s">
        <v>17</v>
      </c>
      <c r="D192" s="44">
        <v>1.2</v>
      </c>
      <c r="E192" s="23">
        <v>2102.36</v>
      </c>
      <c r="F192" s="24">
        <f>ROUND(E192*D192,2)</f>
        <v>2522.83</v>
      </c>
      <c r="G192" s="24">
        <f>ROUND(F192*1.2,2)</f>
        <v>3027.4</v>
      </c>
      <c r="H192" s="25"/>
      <c r="I192" s="26"/>
      <c r="J192" s="26"/>
      <c r="K192" s="26">
        <f t="shared" si="22"/>
        <v>2522.83</v>
      </c>
      <c r="L192" s="24">
        <f t="shared" si="22"/>
        <v>3027.4</v>
      </c>
    </row>
    <row r="193" spans="1:12" x14ac:dyDescent="0.45">
      <c r="A193" s="37" t="s">
        <v>251</v>
      </c>
      <c r="B193" s="38" t="s">
        <v>29</v>
      </c>
      <c r="C193" s="37" t="s">
        <v>17</v>
      </c>
      <c r="D193" s="46">
        <f>D192*1.26</f>
        <v>1.512</v>
      </c>
      <c r="E193" s="30"/>
      <c r="F193" s="31"/>
      <c r="G193" s="31"/>
      <c r="H193" s="32">
        <v>4800</v>
      </c>
      <c r="I193" s="30">
        <f>ROUND(H193*D193,2)</f>
        <v>7257.6</v>
      </c>
      <c r="J193" s="30">
        <f>ROUND(I193*1.2,2)</f>
        <v>8709.1200000000008</v>
      </c>
      <c r="K193" s="31">
        <f t="shared" si="22"/>
        <v>7257.6</v>
      </c>
      <c r="L193" s="31">
        <f t="shared" si="22"/>
        <v>8709.1200000000008</v>
      </c>
    </row>
    <row r="194" spans="1:12" ht="15.4" x14ac:dyDescent="0.45">
      <c r="A194" s="20" t="s">
        <v>252</v>
      </c>
      <c r="B194" s="21" t="s">
        <v>131</v>
      </c>
      <c r="C194" s="20" t="s">
        <v>37</v>
      </c>
      <c r="D194" s="44">
        <v>22.4</v>
      </c>
      <c r="E194" s="23">
        <v>1181.6300000000001</v>
      </c>
      <c r="F194" s="24">
        <f>ROUND(E194*D194,2)</f>
        <v>26468.51</v>
      </c>
      <c r="G194" s="24">
        <f>ROUND(F194*1.2,2)</f>
        <v>31762.21</v>
      </c>
      <c r="H194" s="25"/>
      <c r="I194" s="26"/>
      <c r="J194" s="26"/>
      <c r="K194" s="26">
        <f t="shared" si="22"/>
        <v>26468.51</v>
      </c>
      <c r="L194" s="24">
        <f t="shared" si="22"/>
        <v>31762.21</v>
      </c>
    </row>
    <row r="195" spans="1:12" ht="27.75" x14ac:dyDescent="0.45">
      <c r="A195" s="20" t="s">
        <v>253</v>
      </c>
      <c r="B195" s="21" t="s">
        <v>133</v>
      </c>
      <c r="C195" s="20" t="s">
        <v>64</v>
      </c>
      <c r="D195" s="44">
        <f>29.9*1.75</f>
        <v>52.324999999999996</v>
      </c>
      <c r="E195" s="23">
        <v>700</v>
      </c>
      <c r="F195" s="24">
        <f>ROUND(E195*D195,2)</f>
        <v>36627.5</v>
      </c>
      <c r="G195" s="24">
        <f>ROUND(F195*1.2,2)</f>
        <v>43953</v>
      </c>
      <c r="H195" s="25"/>
      <c r="I195" s="26"/>
      <c r="J195" s="26"/>
      <c r="K195" s="26">
        <f t="shared" si="22"/>
        <v>36627.5</v>
      </c>
      <c r="L195" s="24">
        <f t="shared" si="22"/>
        <v>43953</v>
      </c>
    </row>
    <row r="196" spans="1:12" ht="41.65" x14ac:dyDescent="0.45">
      <c r="A196" s="20" t="s">
        <v>254</v>
      </c>
      <c r="B196" s="21" t="s">
        <v>73</v>
      </c>
      <c r="C196" s="20" t="s">
        <v>64</v>
      </c>
      <c r="D196" s="44">
        <f>9.47+0.15+0.0414*6</f>
        <v>9.8684000000000012</v>
      </c>
      <c r="E196" s="23">
        <v>1140</v>
      </c>
      <c r="F196" s="24">
        <f>ROUND(E196*D196,2)</f>
        <v>11249.98</v>
      </c>
      <c r="G196" s="24">
        <f>ROUND(F196*1.2,2)</f>
        <v>13499.98</v>
      </c>
      <c r="H196" s="25"/>
      <c r="I196" s="26"/>
      <c r="J196" s="26"/>
      <c r="K196" s="26">
        <f t="shared" si="22"/>
        <v>11249.98</v>
      </c>
      <c r="L196" s="24">
        <f t="shared" si="22"/>
        <v>13499.98</v>
      </c>
    </row>
    <row r="197" spans="1:12" ht="27.75" x14ac:dyDescent="0.45">
      <c r="A197" s="20" t="s">
        <v>255</v>
      </c>
      <c r="B197" s="21" t="s">
        <v>75</v>
      </c>
      <c r="C197" s="20" t="s">
        <v>64</v>
      </c>
      <c r="D197" s="44">
        <f>63*0.08</f>
        <v>5.04</v>
      </c>
      <c r="E197" s="23">
        <v>1140</v>
      </c>
      <c r="F197" s="24">
        <f>ROUND(E197*D197,2)</f>
        <v>5745.6</v>
      </c>
      <c r="G197" s="24">
        <f>ROUND(F197*1.2,2)</f>
        <v>6894.72</v>
      </c>
      <c r="H197" s="25"/>
      <c r="I197" s="26"/>
      <c r="J197" s="26"/>
      <c r="K197" s="26">
        <f t="shared" si="22"/>
        <v>5745.6</v>
      </c>
      <c r="L197" s="24">
        <f t="shared" si="22"/>
        <v>6894.72</v>
      </c>
    </row>
    <row r="198" spans="1:12" x14ac:dyDescent="0.45">
      <c r="A198" s="16">
        <v>10</v>
      </c>
      <c r="B198" s="17" t="s">
        <v>256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9"/>
    </row>
    <row r="199" spans="1:12" ht="15.4" x14ac:dyDescent="0.45">
      <c r="A199" s="20" t="s">
        <v>257</v>
      </c>
      <c r="B199" s="21" t="s">
        <v>71</v>
      </c>
      <c r="C199" s="20" t="s">
        <v>64</v>
      </c>
      <c r="D199" s="44">
        <v>11.7</v>
      </c>
      <c r="E199" s="42">
        <v>8737</v>
      </c>
      <c r="F199" s="24">
        <f>ROUND(E199*D199,2)</f>
        <v>102222.9</v>
      </c>
      <c r="G199" s="24">
        <f>ROUND(F199*1.2,2)</f>
        <v>122667.48</v>
      </c>
      <c r="H199" s="25"/>
      <c r="I199" s="26"/>
      <c r="J199" s="26"/>
      <c r="K199" s="26">
        <f t="shared" ref="K199:L208" si="25">F199+I199</f>
        <v>102222.9</v>
      </c>
      <c r="L199" s="24">
        <f t="shared" si="25"/>
        <v>122667.48</v>
      </c>
    </row>
    <row r="200" spans="1:12" ht="27.75" x14ac:dyDescent="0.45">
      <c r="A200" s="20" t="s">
        <v>258</v>
      </c>
      <c r="B200" s="21" t="s">
        <v>87</v>
      </c>
      <c r="C200" s="20" t="s">
        <v>17</v>
      </c>
      <c r="D200" s="44">
        <v>23.7</v>
      </c>
      <c r="E200" s="23">
        <v>1630</v>
      </c>
      <c r="F200" s="24">
        <f>ROUND(E200*D200,2)</f>
        <v>38631</v>
      </c>
      <c r="G200" s="24">
        <f>ROUND(F200*1.2,2)</f>
        <v>46357.2</v>
      </c>
      <c r="H200" s="25"/>
      <c r="I200" s="26"/>
      <c r="J200" s="26"/>
      <c r="K200" s="26">
        <f t="shared" si="25"/>
        <v>38631</v>
      </c>
      <c r="L200" s="24">
        <f t="shared" si="25"/>
        <v>46357.2</v>
      </c>
    </row>
    <row r="201" spans="1:12" ht="15.4" x14ac:dyDescent="0.45">
      <c r="A201" s="20" t="s">
        <v>259</v>
      </c>
      <c r="B201" s="36" t="s">
        <v>24</v>
      </c>
      <c r="C201" s="20" t="s">
        <v>25</v>
      </c>
      <c r="D201" s="45">
        <v>115.6</v>
      </c>
      <c r="E201" s="23">
        <v>101.5</v>
      </c>
      <c r="F201" s="24">
        <f>ROUND(E201*D201,2)</f>
        <v>11733.4</v>
      </c>
      <c r="G201" s="24">
        <f>ROUND(F201*1.2,2)</f>
        <v>14080.08</v>
      </c>
      <c r="H201" s="25"/>
      <c r="I201" s="26"/>
      <c r="J201" s="26"/>
      <c r="K201" s="26">
        <f t="shared" si="25"/>
        <v>11733.4</v>
      </c>
      <c r="L201" s="24">
        <f t="shared" si="25"/>
        <v>14080.08</v>
      </c>
    </row>
    <row r="202" spans="1:12" ht="15.4" x14ac:dyDescent="0.45">
      <c r="A202" s="20" t="s">
        <v>260</v>
      </c>
      <c r="B202" s="21" t="s">
        <v>27</v>
      </c>
      <c r="C202" s="20" t="s">
        <v>17</v>
      </c>
      <c r="D202" s="44">
        <v>11.6</v>
      </c>
      <c r="E202" s="23">
        <v>2573.7399999999998</v>
      </c>
      <c r="F202" s="24">
        <f>ROUND(E202*D202,2)</f>
        <v>29855.38</v>
      </c>
      <c r="G202" s="24">
        <f>ROUND(F202*1.2,2)</f>
        <v>35826.46</v>
      </c>
      <c r="H202" s="25"/>
      <c r="I202" s="26"/>
      <c r="J202" s="26"/>
      <c r="K202" s="26">
        <f t="shared" si="25"/>
        <v>29855.38</v>
      </c>
      <c r="L202" s="24">
        <f t="shared" si="25"/>
        <v>35826.46</v>
      </c>
    </row>
    <row r="203" spans="1:12" x14ac:dyDescent="0.45">
      <c r="A203" s="37" t="s">
        <v>261</v>
      </c>
      <c r="B203" s="38" t="s">
        <v>91</v>
      </c>
      <c r="C203" s="37" t="s">
        <v>17</v>
      </c>
      <c r="D203" s="46">
        <f>D202*1.26</f>
        <v>14.616</v>
      </c>
      <c r="E203" s="30"/>
      <c r="F203" s="31"/>
      <c r="G203" s="31"/>
      <c r="H203" s="32">
        <v>4800</v>
      </c>
      <c r="I203" s="30">
        <f>ROUND(H203*D203,2)</f>
        <v>70156.800000000003</v>
      </c>
      <c r="J203" s="30">
        <f>ROUND(I203*1.2,2)</f>
        <v>84188.160000000003</v>
      </c>
      <c r="K203" s="31">
        <f t="shared" si="25"/>
        <v>70156.800000000003</v>
      </c>
      <c r="L203" s="31">
        <f t="shared" si="25"/>
        <v>84188.160000000003</v>
      </c>
    </row>
    <row r="204" spans="1:12" ht="15.4" x14ac:dyDescent="0.45">
      <c r="A204" s="20" t="s">
        <v>262</v>
      </c>
      <c r="B204" s="21" t="s">
        <v>93</v>
      </c>
      <c r="C204" s="20" t="s">
        <v>32</v>
      </c>
      <c r="D204" s="44">
        <v>47</v>
      </c>
      <c r="E204" s="23">
        <v>2952.96</v>
      </c>
      <c r="F204" s="24">
        <f>ROUND(E204*D204,2)</f>
        <v>138789.12</v>
      </c>
      <c r="G204" s="24">
        <f>ROUND(F204*1.2,2)</f>
        <v>166546.94</v>
      </c>
      <c r="H204" s="25"/>
      <c r="I204" s="26"/>
      <c r="J204" s="26"/>
      <c r="K204" s="26">
        <f t="shared" si="25"/>
        <v>138789.12</v>
      </c>
      <c r="L204" s="24">
        <f t="shared" si="25"/>
        <v>166546.94</v>
      </c>
    </row>
    <row r="205" spans="1:12" x14ac:dyDescent="0.45">
      <c r="A205" s="37" t="s">
        <v>263</v>
      </c>
      <c r="B205" s="38" t="s">
        <v>95</v>
      </c>
      <c r="C205" s="37" t="s">
        <v>96</v>
      </c>
      <c r="D205" s="46">
        <v>1</v>
      </c>
      <c r="E205" s="30"/>
      <c r="F205" s="31"/>
      <c r="G205" s="31"/>
      <c r="H205" s="33">
        <v>1421145.83</v>
      </c>
      <c r="I205" s="30">
        <f>ROUND(H205*D205,2)</f>
        <v>1421145.83</v>
      </c>
      <c r="J205" s="30">
        <f>ROUND(I205*1.2,2)</f>
        <v>1705375</v>
      </c>
      <c r="K205" s="31">
        <f t="shared" si="25"/>
        <v>1421145.83</v>
      </c>
      <c r="L205" s="31">
        <f t="shared" si="25"/>
        <v>1705375</v>
      </c>
    </row>
    <row r="206" spans="1:12" ht="15.4" x14ac:dyDescent="0.45">
      <c r="A206" s="47" t="s">
        <v>264</v>
      </c>
      <c r="B206" s="48" t="s">
        <v>98</v>
      </c>
      <c r="C206" s="47" t="s">
        <v>64</v>
      </c>
      <c r="D206" s="49">
        <v>9.5</v>
      </c>
      <c r="E206" s="50">
        <v>10921.25</v>
      </c>
      <c r="F206" s="51">
        <f>ROUND(E206*D206,2)</f>
        <v>103751.88</v>
      </c>
      <c r="G206" s="51">
        <f>ROUND(F206*1.2,2)</f>
        <v>124502.26</v>
      </c>
      <c r="H206" s="25"/>
      <c r="I206" s="26"/>
      <c r="J206" s="26"/>
      <c r="K206" s="26">
        <f t="shared" si="25"/>
        <v>103751.88</v>
      </c>
      <c r="L206" s="24">
        <f t="shared" si="25"/>
        <v>124502.26</v>
      </c>
    </row>
    <row r="207" spans="1:12" x14ac:dyDescent="0.45">
      <c r="A207" s="37" t="s">
        <v>265</v>
      </c>
      <c r="B207" s="28" t="s">
        <v>100</v>
      </c>
      <c r="C207" s="37" t="s">
        <v>96</v>
      </c>
      <c r="D207" s="52">
        <v>1</v>
      </c>
      <c r="E207" s="30"/>
      <c r="F207" s="31"/>
      <c r="G207" s="31"/>
      <c r="H207" s="33">
        <v>2730000</v>
      </c>
      <c r="I207" s="30">
        <f>ROUND(H207*D207,2)</f>
        <v>2730000</v>
      </c>
      <c r="J207" s="30">
        <f>ROUND(I207*1.2,2)</f>
        <v>3276000</v>
      </c>
      <c r="K207" s="31">
        <f t="shared" si="25"/>
        <v>2730000</v>
      </c>
      <c r="L207" s="31">
        <f t="shared" si="25"/>
        <v>3276000</v>
      </c>
    </row>
    <row r="208" spans="1:12" ht="15.4" x14ac:dyDescent="0.45">
      <c r="A208" s="20" t="s">
        <v>266</v>
      </c>
      <c r="B208" s="53" t="s">
        <v>102</v>
      </c>
      <c r="C208" s="20" t="s">
        <v>32</v>
      </c>
      <c r="D208" s="54">
        <v>2</v>
      </c>
      <c r="E208" s="55">
        <v>2510.02</v>
      </c>
      <c r="F208" s="24">
        <f>ROUND(E208*D208,2)</f>
        <v>5020.04</v>
      </c>
      <c r="G208" s="24">
        <f>ROUND(F208*1.2,2)</f>
        <v>6024.05</v>
      </c>
      <c r="H208" s="25"/>
      <c r="I208" s="26"/>
      <c r="J208" s="26"/>
      <c r="K208" s="26">
        <f t="shared" si="25"/>
        <v>5020.04</v>
      </c>
      <c r="L208" s="24">
        <f t="shared" si="25"/>
        <v>6024.05</v>
      </c>
    </row>
    <row r="209" spans="1:12" x14ac:dyDescent="0.45">
      <c r="A209" s="37" t="s">
        <v>267</v>
      </c>
      <c r="B209" s="56" t="s">
        <v>104</v>
      </c>
      <c r="C209" s="37" t="s">
        <v>32</v>
      </c>
      <c r="D209" s="57">
        <v>2</v>
      </c>
      <c r="E209" s="58"/>
      <c r="F209" s="58"/>
      <c r="G209" s="58"/>
      <c r="H209" s="33">
        <v>31125</v>
      </c>
      <c r="I209" s="58">
        <f>ROUND(H209*D209,2)</f>
        <v>62250</v>
      </c>
      <c r="J209" s="58">
        <f>ROUND(I209*1.2,2)</f>
        <v>74700</v>
      </c>
      <c r="K209" s="58">
        <f>F209+I209</f>
        <v>62250</v>
      </c>
      <c r="L209" s="59">
        <f>G209+J209</f>
        <v>74700</v>
      </c>
    </row>
    <row r="210" spans="1:12" ht="15.4" x14ac:dyDescent="0.45">
      <c r="A210" s="20" t="s">
        <v>268</v>
      </c>
      <c r="B210" s="36" t="s">
        <v>106</v>
      </c>
      <c r="C210" s="20" t="s">
        <v>32</v>
      </c>
      <c r="D210" s="45">
        <v>1</v>
      </c>
      <c r="E210" s="23">
        <v>12480</v>
      </c>
      <c r="F210" s="24">
        <f>ROUND(E210*D210,2)</f>
        <v>12480</v>
      </c>
      <c r="G210" s="24">
        <f>ROUND(F210*1.2,2)</f>
        <v>14976</v>
      </c>
      <c r="H210" s="25"/>
      <c r="I210" s="26"/>
      <c r="J210" s="26"/>
      <c r="K210" s="26">
        <f t="shared" ref="K210:L227" si="26">F210+I210</f>
        <v>12480</v>
      </c>
      <c r="L210" s="24">
        <f t="shared" si="26"/>
        <v>14976</v>
      </c>
    </row>
    <row r="211" spans="1:12" x14ac:dyDescent="0.45">
      <c r="A211" s="37" t="s">
        <v>269</v>
      </c>
      <c r="B211" s="28" t="s">
        <v>108</v>
      </c>
      <c r="C211" s="37" t="s">
        <v>32</v>
      </c>
      <c r="D211" s="52">
        <v>1</v>
      </c>
      <c r="E211" s="30"/>
      <c r="F211" s="30"/>
      <c r="G211" s="30"/>
      <c r="H211" s="33">
        <v>112000</v>
      </c>
      <c r="I211" s="30">
        <f t="shared" ref="I211:I216" si="27">ROUND(H211*D211,2)</f>
        <v>112000</v>
      </c>
      <c r="J211" s="30">
        <f t="shared" ref="J211:J216" si="28">ROUND(I211*1.2,2)</f>
        <v>134400</v>
      </c>
      <c r="K211" s="31">
        <f t="shared" si="26"/>
        <v>112000</v>
      </c>
      <c r="L211" s="31">
        <f t="shared" si="26"/>
        <v>134400</v>
      </c>
    </row>
    <row r="212" spans="1:12" x14ac:dyDescent="0.45">
      <c r="A212" s="37" t="s">
        <v>270</v>
      </c>
      <c r="B212" s="28" t="s">
        <v>110</v>
      </c>
      <c r="C212" s="37" t="s">
        <v>47</v>
      </c>
      <c r="D212" s="52">
        <v>1</v>
      </c>
      <c r="E212" s="30"/>
      <c r="F212" s="30"/>
      <c r="G212" s="30"/>
      <c r="H212" s="33">
        <v>3700</v>
      </c>
      <c r="I212" s="30">
        <f t="shared" si="27"/>
        <v>3700</v>
      </c>
      <c r="J212" s="30">
        <f t="shared" si="28"/>
        <v>4440</v>
      </c>
      <c r="K212" s="31">
        <f t="shared" si="26"/>
        <v>3700</v>
      </c>
      <c r="L212" s="31">
        <f t="shared" si="26"/>
        <v>4440</v>
      </c>
    </row>
    <row r="213" spans="1:12" x14ac:dyDescent="0.45">
      <c r="A213" s="37" t="s">
        <v>271</v>
      </c>
      <c r="B213" s="28" t="s">
        <v>112</v>
      </c>
      <c r="C213" s="37" t="s">
        <v>32</v>
      </c>
      <c r="D213" s="52">
        <v>1</v>
      </c>
      <c r="E213" s="30"/>
      <c r="F213" s="30"/>
      <c r="G213" s="30"/>
      <c r="H213" s="33"/>
      <c r="I213" s="30">
        <f t="shared" si="27"/>
        <v>0</v>
      </c>
      <c r="J213" s="30">
        <f t="shared" si="28"/>
        <v>0</v>
      </c>
      <c r="K213" s="31">
        <f t="shared" si="26"/>
        <v>0</v>
      </c>
      <c r="L213" s="31">
        <f t="shared" si="26"/>
        <v>0</v>
      </c>
    </row>
    <row r="214" spans="1:12" x14ac:dyDescent="0.45">
      <c r="A214" s="37" t="s">
        <v>272</v>
      </c>
      <c r="B214" s="28" t="s">
        <v>114</v>
      </c>
      <c r="C214" s="37" t="s">
        <v>115</v>
      </c>
      <c r="D214" s="52">
        <v>4</v>
      </c>
      <c r="E214" s="30"/>
      <c r="F214" s="30"/>
      <c r="G214" s="30"/>
      <c r="H214" s="32">
        <v>235.65</v>
      </c>
      <c r="I214" s="30">
        <f t="shared" si="27"/>
        <v>942.6</v>
      </c>
      <c r="J214" s="30">
        <f t="shared" si="28"/>
        <v>1131.1199999999999</v>
      </c>
      <c r="K214" s="31">
        <f t="shared" si="26"/>
        <v>942.6</v>
      </c>
      <c r="L214" s="31">
        <f t="shared" si="26"/>
        <v>1131.1199999999999</v>
      </c>
    </row>
    <row r="215" spans="1:12" x14ac:dyDescent="0.45">
      <c r="A215" s="37" t="s">
        <v>273</v>
      </c>
      <c r="B215" s="28" t="s">
        <v>117</v>
      </c>
      <c r="C215" s="37" t="s">
        <v>118</v>
      </c>
      <c r="D215" s="52">
        <v>0.8</v>
      </c>
      <c r="E215" s="30"/>
      <c r="F215" s="30"/>
      <c r="G215" s="30"/>
      <c r="H215" s="32">
        <v>367.43</v>
      </c>
      <c r="I215" s="30">
        <f t="shared" si="27"/>
        <v>293.94</v>
      </c>
      <c r="J215" s="30">
        <f t="shared" si="28"/>
        <v>352.73</v>
      </c>
      <c r="K215" s="31">
        <f t="shared" si="26"/>
        <v>293.94</v>
      </c>
      <c r="L215" s="31">
        <f t="shared" si="26"/>
        <v>352.73</v>
      </c>
    </row>
    <row r="216" spans="1:12" x14ac:dyDescent="0.45">
      <c r="A216" s="37" t="s">
        <v>274</v>
      </c>
      <c r="B216" s="28" t="s">
        <v>120</v>
      </c>
      <c r="C216" s="37" t="s">
        <v>118</v>
      </c>
      <c r="D216" s="52">
        <v>0.8</v>
      </c>
      <c r="E216" s="30"/>
      <c r="F216" s="30"/>
      <c r="G216" s="30"/>
      <c r="H216" s="32">
        <v>335.88</v>
      </c>
      <c r="I216" s="30">
        <f t="shared" si="27"/>
        <v>268.7</v>
      </c>
      <c r="J216" s="30">
        <f t="shared" si="28"/>
        <v>322.44</v>
      </c>
      <c r="K216" s="31">
        <f t="shared" si="26"/>
        <v>268.7</v>
      </c>
      <c r="L216" s="31">
        <f t="shared" si="26"/>
        <v>322.44</v>
      </c>
    </row>
    <row r="217" spans="1:12" ht="15.4" x14ac:dyDescent="0.45">
      <c r="A217" s="20" t="s">
        <v>275</v>
      </c>
      <c r="B217" s="36" t="s">
        <v>43</v>
      </c>
      <c r="C217" s="20" t="s">
        <v>44</v>
      </c>
      <c r="D217" s="45">
        <v>6</v>
      </c>
      <c r="E217" s="23">
        <v>1324</v>
      </c>
      <c r="F217" s="24">
        <f>ROUND(E217*D217,2)</f>
        <v>7944</v>
      </c>
      <c r="G217" s="24">
        <f>ROUND(F217*1.2,2)</f>
        <v>9532.7999999999993</v>
      </c>
      <c r="H217" s="25"/>
      <c r="I217" s="26"/>
      <c r="J217" s="26"/>
      <c r="K217" s="26">
        <f t="shared" si="26"/>
        <v>7944</v>
      </c>
      <c r="L217" s="24">
        <f t="shared" si="26"/>
        <v>9532.7999999999993</v>
      </c>
    </row>
    <row r="218" spans="1:12" x14ac:dyDescent="0.45">
      <c r="A218" s="37" t="s">
        <v>276</v>
      </c>
      <c r="B218" s="38" t="s">
        <v>46</v>
      </c>
      <c r="C218" s="37" t="s">
        <v>47</v>
      </c>
      <c r="D218" s="46">
        <v>12</v>
      </c>
      <c r="E218" s="30"/>
      <c r="F218" s="31"/>
      <c r="G218" s="31"/>
      <c r="H218" s="33"/>
      <c r="I218" s="30">
        <f>ROUND(H218*D218,2)</f>
        <v>0</v>
      </c>
      <c r="J218" s="30">
        <f>ROUND(I218*1.2,2)</f>
        <v>0</v>
      </c>
      <c r="K218" s="31">
        <f t="shared" si="26"/>
        <v>0</v>
      </c>
      <c r="L218" s="31">
        <f t="shared" si="26"/>
        <v>0</v>
      </c>
    </row>
    <row r="219" spans="1:12" x14ac:dyDescent="0.45">
      <c r="A219" s="37" t="s">
        <v>277</v>
      </c>
      <c r="B219" s="38" t="s">
        <v>51</v>
      </c>
      <c r="C219" s="37" t="s">
        <v>32</v>
      </c>
      <c r="D219" s="46">
        <v>36</v>
      </c>
      <c r="E219" s="30"/>
      <c r="F219" s="31"/>
      <c r="G219" s="31"/>
      <c r="H219" s="33"/>
      <c r="I219" s="30">
        <f>ROUND(H219*D219,2)</f>
        <v>0</v>
      </c>
      <c r="J219" s="30">
        <f>ROUND(I219*1.2,2)</f>
        <v>0</v>
      </c>
      <c r="K219" s="31">
        <f t="shared" si="26"/>
        <v>0</v>
      </c>
      <c r="L219" s="31">
        <f t="shared" si="26"/>
        <v>0</v>
      </c>
    </row>
    <row r="220" spans="1:12" ht="15.4" x14ac:dyDescent="0.45">
      <c r="A220" s="20" t="s">
        <v>278</v>
      </c>
      <c r="B220" s="21" t="s">
        <v>125</v>
      </c>
      <c r="C220" s="20" t="s">
        <v>17</v>
      </c>
      <c r="D220" s="44">
        <v>12.1</v>
      </c>
      <c r="E220" s="23">
        <v>2416.5</v>
      </c>
      <c r="F220" s="24">
        <f>ROUND(E220*D220,2)</f>
        <v>29239.65</v>
      </c>
      <c r="G220" s="24">
        <f>ROUND(F220*1.2,2)</f>
        <v>35087.58</v>
      </c>
      <c r="H220" s="25"/>
      <c r="I220" s="26"/>
      <c r="J220" s="26"/>
      <c r="K220" s="26">
        <f t="shared" si="26"/>
        <v>29239.65</v>
      </c>
      <c r="L220" s="24">
        <f t="shared" si="26"/>
        <v>35087.58</v>
      </c>
    </row>
    <row r="221" spans="1:12" x14ac:dyDescent="0.45">
      <c r="A221" s="37" t="s">
        <v>279</v>
      </c>
      <c r="B221" s="28" t="s">
        <v>29</v>
      </c>
      <c r="C221" s="37" t="s">
        <v>17</v>
      </c>
      <c r="D221" s="52">
        <f>D220*1.26</f>
        <v>15.246</v>
      </c>
      <c r="E221" s="30"/>
      <c r="F221" s="30"/>
      <c r="G221" s="30"/>
      <c r="H221" s="32">
        <v>4800</v>
      </c>
      <c r="I221" s="30">
        <f>ROUND(H221*D221,2)</f>
        <v>73180.800000000003</v>
      </c>
      <c r="J221" s="30">
        <f>ROUND(I221*1.2,2)</f>
        <v>87816.960000000006</v>
      </c>
      <c r="K221" s="31">
        <f t="shared" si="26"/>
        <v>73180.800000000003</v>
      </c>
      <c r="L221" s="31">
        <f t="shared" si="26"/>
        <v>87816.960000000006</v>
      </c>
    </row>
    <row r="222" spans="1:12" ht="15.4" x14ac:dyDescent="0.45">
      <c r="A222" s="20" t="s">
        <v>280</v>
      </c>
      <c r="B222" s="21" t="s">
        <v>128</v>
      </c>
      <c r="C222" s="20" t="s">
        <v>17</v>
      </c>
      <c r="D222" s="44">
        <v>1.2</v>
      </c>
      <c r="E222" s="23">
        <v>2102.36</v>
      </c>
      <c r="F222" s="24">
        <f>ROUND(E222*D222,2)</f>
        <v>2522.83</v>
      </c>
      <c r="G222" s="24">
        <f>ROUND(F222*1.2,2)</f>
        <v>3027.4</v>
      </c>
      <c r="H222" s="25"/>
      <c r="I222" s="26"/>
      <c r="J222" s="26"/>
      <c r="K222" s="26">
        <f t="shared" si="26"/>
        <v>2522.83</v>
      </c>
      <c r="L222" s="24">
        <f t="shared" si="26"/>
        <v>3027.4</v>
      </c>
    </row>
    <row r="223" spans="1:12" x14ac:dyDescent="0.45">
      <c r="A223" s="37" t="s">
        <v>281</v>
      </c>
      <c r="B223" s="38" t="s">
        <v>29</v>
      </c>
      <c r="C223" s="37" t="s">
        <v>17</v>
      </c>
      <c r="D223" s="46">
        <f>D222*1.26</f>
        <v>1.512</v>
      </c>
      <c r="E223" s="30"/>
      <c r="F223" s="31"/>
      <c r="G223" s="31"/>
      <c r="H223" s="32">
        <v>4800</v>
      </c>
      <c r="I223" s="30">
        <f>ROUND(H223*D223,2)</f>
        <v>7257.6</v>
      </c>
      <c r="J223" s="30">
        <f>ROUND(I223*1.2,2)</f>
        <v>8709.1200000000008</v>
      </c>
      <c r="K223" s="31">
        <f t="shared" si="26"/>
        <v>7257.6</v>
      </c>
      <c r="L223" s="31">
        <f t="shared" si="26"/>
        <v>8709.1200000000008</v>
      </c>
    </row>
    <row r="224" spans="1:12" ht="15.4" x14ac:dyDescent="0.45">
      <c r="A224" s="20" t="s">
        <v>282</v>
      </c>
      <c r="B224" s="21" t="s">
        <v>131</v>
      </c>
      <c r="C224" s="20" t="s">
        <v>37</v>
      </c>
      <c r="D224" s="44">
        <v>22.4</v>
      </c>
      <c r="E224" s="23">
        <v>1181.6300000000001</v>
      </c>
      <c r="F224" s="24">
        <f>ROUND(E224*D224,2)</f>
        <v>26468.51</v>
      </c>
      <c r="G224" s="24">
        <f>ROUND(F224*1.2,2)</f>
        <v>31762.21</v>
      </c>
      <c r="H224" s="25"/>
      <c r="I224" s="26"/>
      <c r="J224" s="26"/>
      <c r="K224" s="26">
        <f t="shared" si="26"/>
        <v>26468.51</v>
      </c>
      <c r="L224" s="24">
        <f t="shared" si="26"/>
        <v>31762.21</v>
      </c>
    </row>
    <row r="225" spans="1:12" ht="27.75" x14ac:dyDescent="0.45">
      <c r="A225" s="20" t="s">
        <v>283</v>
      </c>
      <c r="B225" s="21" t="s">
        <v>133</v>
      </c>
      <c r="C225" s="20" t="s">
        <v>64</v>
      </c>
      <c r="D225" s="44">
        <f>23.7*1.75</f>
        <v>41.475000000000001</v>
      </c>
      <c r="E225" s="23">
        <v>700</v>
      </c>
      <c r="F225" s="24">
        <f>ROUND(E225*D225,2)</f>
        <v>29032.5</v>
      </c>
      <c r="G225" s="24">
        <f>ROUND(F225*1.2,2)</f>
        <v>34839</v>
      </c>
      <c r="H225" s="25"/>
      <c r="I225" s="26"/>
      <c r="J225" s="26"/>
      <c r="K225" s="26">
        <f t="shared" si="26"/>
        <v>29032.5</v>
      </c>
      <c r="L225" s="24">
        <f t="shared" si="26"/>
        <v>34839</v>
      </c>
    </row>
    <row r="226" spans="1:12" ht="41.65" x14ac:dyDescent="0.45">
      <c r="A226" s="20" t="s">
        <v>284</v>
      </c>
      <c r="B226" s="21" t="s">
        <v>73</v>
      </c>
      <c r="C226" s="20" t="s">
        <v>64</v>
      </c>
      <c r="D226" s="44">
        <f>9.47+0.15+0.0414*6</f>
        <v>9.8684000000000012</v>
      </c>
      <c r="E226" s="23">
        <v>1140</v>
      </c>
      <c r="F226" s="24">
        <f>ROUND(E226*D226,2)</f>
        <v>11249.98</v>
      </c>
      <c r="G226" s="24">
        <f>ROUND(F226*1.2,2)</f>
        <v>13499.98</v>
      </c>
      <c r="H226" s="25"/>
      <c r="I226" s="26"/>
      <c r="J226" s="26"/>
      <c r="K226" s="26">
        <f t="shared" si="26"/>
        <v>11249.98</v>
      </c>
      <c r="L226" s="24">
        <f t="shared" si="26"/>
        <v>13499.98</v>
      </c>
    </row>
    <row r="227" spans="1:12" ht="27.75" x14ac:dyDescent="0.45">
      <c r="A227" s="20" t="s">
        <v>285</v>
      </c>
      <c r="B227" s="21" t="s">
        <v>75</v>
      </c>
      <c r="C227" s="20" t="s">
        <v>64</v>
      </c>
      <c r="D227" s="44">
        <f>63*0.08</f>
        <v>5.04</v>
      </c>
      <c r="E227" s="23">
        <v>1140</v>
      </c>
      <c r="F227" s="24">
        <f>ROUND(E227*D227,2)</f>
        <v>5745.6</v>
      </c>
      <c r="G227" s="24">
        <f>ROUND(F227*1.2,2)</f>
        <v>6894.72</v>
      </c>
      <c r="H227" s="25"/>
      <c r="I227" s="26"/>
      <c r="J227" s="26"/>
      <c r="K227" s="26">
        <f t="shared" si="26"/>
        <v>5745.6</v>
      </c>
      <c r="L227" s="24">
        <f t="shared" si="26"/>
        <v>6894.72</v>
      </c>
    </row>
    <row r="228" spans="1:12" x14ac:dyDescent="0.45">
      <c r="A228" s="16">
        <v>11</v>
      </c>
      <c r="B228" s="17" t="s">
        <v>286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9"/>
    </row>
    <row r="229" spans="1:12" ht="15.4" x14ac:dyDescent="0.45">
      <c r="A229" s="20" t="s">
        <v>287</v>
      </c>
      <c r="B229" s="21" t="s">
        <v>71</v>
      </c>
      <c r="C229" s="20" t="s">
        <v>64</v>
      </c>
      <c r="D229" s="44">
        <v>11.7</v>
      </c>
      <c r="E229" s="42">
        <v>8737</v>
      </c>
      <c r="F229" s="24">
        <f>ROUND(E229*D229,2)</f>
        <v>102222.9</v>
      </c>
      <c r="G229" s="24">
        <f>ROUND(F229*1.2,2)</f>
        <v>122667.48</v>
      </c>
      <c r="H229" s="25"/>
      <c r="I229" s="26"/>
      <c r="J229" s="26"/>
      <c r="K229" s="26">
        <f t="shared" ref="K229:L238" si="29">F229+I229</f>
        <v>102222.9</v>
      </c>
      <c r="L229" s="24">
        <f t="shared" si="29"/>
        <v>122667.48</v>
      </c>
    </row>
    <row r="230" spans="1:12" ht="27.75" x14ac:dyDescent="0.45">
      <c r="A230" s="20" t="s">
        <v>288</v>
      </c>
      <c r="B230" s="21" t="s">
        <v>87</v>
      </c>
      <c r="C230" s="20" t="s">
        <v>17</v>
      </c>
      <c r="D230" s="44">
        <v>23.6</v>
      </c>
      <c r="E230" s="23">
        <v>1630</v>
      </c>
      <c r="F230" s="24">
        <f>ROUND(E230*D230,2)</f>
        <v>38468</v>
      </c>
      <c r="G230" s="24">
        <f>ROUND(F230*1.2,2)</f>
        <v>46161.599999999999</v>
      </c>
      <c r="H230" s="25"/>
      <c r="I230" s="26"/>
      <c r="J230" s="26"/>
      <c r="K230" s="26">
        <f t="shared" si="29"/>
        <v>38468</v>
      </c>
      <c r="L230" s="24">
        <f t="shared" si="29"/>
        <v>46161.599999999999</v>
      </c>
    </row>
    <row r="231" spans="1:12" ht="15.4" x14ac:dyDescent="0.45">
      <c r="A231" s="20" t="s">
        <v>289</v>
      </c>
      <c r="B231" s="36" t="s">
        <v>24</v>
      </c>
      <c r="C231" s="20" t="s">
        <v>25</v>
      </c>
      <c r="D231" s="45">
        <v>115.2</v>
      </c>
      <c r="E231" s="23">
        <v>101.5</v>
      </c>
      <c r="F231" s="24">
        <f>ROUND(E231*D231,2)</f>
        <v>11692.8</v>
      </c>
      <c r="G231" s="24">
        <f>ROUND(F231*1.2,2)</f>
        <v>14031.36</v>
      </c>
      <c r="H231" s="25"/>
      <c r="I231" s="26"/>
      <c r="J231" s="26"/>
      <c r="K231" s="26">
        <f t="shared" si="29"/>
        <v>11692.8</v>
      </c>
      <c r="L231" s="24">
        <f t="shared" si="29"/>
        <v>14031.36</v>
      </c>
    </row>
    <row r="232" spans="1:12" ht="15.4" x14ac:dyDescent="0.45">
      <c r="A232" s="20" t="s">
        <v>290</v>
      </c>
      <c r="B232" s="21" t="s">
        <v>27</v>
      </c>
      <c r="C232" s="20" t="s">
        <v>17</v>
      </c>
      <c r="D232" s="44">
        <v>11.5</v>
      </c>
      <c r="E232" s="23">
        <v>2573.7399999999998</v>
      </c>
      <c r="F232" s="24">
        <f>ROUND(E232*D232,2)</f>
        <v>29598.01</v>
      </c>
      <c r="G232" s="24">
        <f>ROUND(F232*1.2,2)</f>
        <v>35517.61</v>
      </c>
      <c r="H232" s="25"/>
      <c r="I232" s="26"/>
      <c r="J232" s="26"/>
      <c r="K232" s="26">
        <f t="shared" si="29"/>
        <v>29598.01</v>
      </c>
      <c r="L232" s="24">
        <f t="shared" si="29"/>
        <v>35517.61</v>
      </c>
    </row>
    <row r="233" spans="1:12" x14ac:dyDescent="0.45">
      <c r="A233" s="37" t="s">
        <v>291</v>
      </c>
      <c r="B233" s="38" t="s">
        <v>91</v>
      </c>
      <c r="C233" s="37" t="s">
        <v>17</v>
      </c>
      <c r="D233" s="46">
        <f>D232*1.26</f>
        <v>14.49</v>
      </c>
      <c r="E233" s="30"/>
      <c r="F233" s="31"/>
      <c r="G233" s="31"/>
      <c r="H233" s="32">
        <v>4800</v>
      </c>
      <c r="I233" s="30">
        <f>ROUND(H233*D233,2)</f>
        <v>69552</v>
      </c>
      <c r="J233" s="30">
        <f>ROUND(I233*1.2,2)</f>
        <v>83462.399999999994</v>
      </c>
      <c r="K233" s="31">
        <f t="shared" si="29"/>
        <v>69552</v>
      </c>
      <c r="L233" s="31">
        <f t="shared" si="29"/>
        <v>83462.399999999994</v>
      </c>
    </row>
    <row r="234" spans="1:12" ht="15.4" x14ac:dyDescent="0.45">
      <c r="A234" s="20" t="s">
        <v>292</v>
      </c>
      <c r="B234" s="21" t="s">
        <v>93</v>
      </c>
      <c r="C234" s="20" t="s">
        <v>32</v>
      </c>
      <c r="D234" s="44">
        <v>47</v>
      </c>
      <c r="E234" s="23">
        <v>2952.96</v>
      </c>
      <c r="F234" s="24">
        <f>ROUND(E234*D234,2)</f>
        <v>138789.12</v>
      </c>
      <c r="G234" s="24">
        <f>ROUND(F234*1.2,2)</f>
        <v>166546.94</v>
      </c>
      <c r="H234" s="25"/>
      <c r="I234" s="26"/>
      <c r="J234" s="26"/>
      <c r="K234" s="26">
        <f t="shared" si="29"/>
        <v>138789.12</v>
      </c>
      <c r="L234" s="24">
        <f t="shared" si="29"/>
        <v>166546.94</v>
      </c>
    </row>
    <row r="235" spans="1:12" x14ac:dyDescent="0.45">
      <c r="A235" s="37" t="s">
        <v>293</v>
      </c>
      <c r="B235" s="38" t="s">
        <v>95</v>
      </c>
      <c r="C235" s="37" t="s">
        <v>96</v>
      </c>
      <c r="D235" s="46">
        <v>1</v>
      </c>
      <c r="E235" s="30"/>
      <c r="F235" s="31"/>
      <c r="G235" s="31"/>
      <c r="H235" s="33">
        <v>1421145.83</v>
      </c>
      <c r="I235" s="30">
        <f>ROUND(H235*D235,2)</f>
        <v>1421145.83</v>
      </c>
      <c r="J235" s="30">
        <f>ROUND(I235*1.2,2)</f>
        <v>1705375</v>
      </c>
      <c r="K235" s="31">
        <f t="shared" si="29"/>
        <v>1421145.83</v>
      </c>
      <c r="L235" s="31">
        <f t="shared" si="29"/>
        <v>1705375</v>
      </c>
    </row>
    <row r="236" spans="1:12" ht="15.4" x14ac:dyDescent="0.45">
      <c r="A236" s="47" t="s">
        <v>294</v>
      </c>
      <c r="B236" s="48" t="s">
        <v>98</v>
      </c>
      <c r="C236" s="47" t="s">
        <v>64</v>
      </c>
      <c r="D236" s="49">
        <v>9.5</v>
      </c>
      <c r="E236" s="50">
        <v>10921.25</v>
      </c>
      <c r="F236" s="51">
        <f>ROUND(E236*D236,2)</f>
        <v>103751.88</v>
      </c>
      <c r="G236" s="51">
        <f>ROUND(F236*1.2,2)</f>
        <v>124502.26</v>
      </c>
      <c r="H236" s="25"/>
      <c r="I236" s="26"/>
      <c r="J236" s="26"/>
      <c r="K236" s="26">
        <f t="shared" si="29"/>
        <v>103751.88</v>
      </c>
      <c r="L236" s="24">
        <f t="shared" si="29"/>
        <v>124502.26</v>
      </c>
    </row>
    <row r="237" spans="1:12" x14ac:dyDescent="0.45">
      <c r="A237" s="37" t="s">
        <v>295</v>
      </c>
      <c r="B237" s="28" t="s">
        <v>100</v>
      </c>
      <c r="C237" s="37" t="s">
        <v>96</v>
      </c>
      <c r="D237" s="52">
        <v>1</v>
      </c>
      <c r="E237" s="30"/>
      <c r="F237" s="31"/>
      <c r="G237" s="31"/>
      <c r="H237" s="33">
        <v>2730000</v>
      </c>
      <c r="I237" s="30">
        <f>ROUND(H237*D237,2)</f>
        <v>2730000</v>
      </c>
      <c r="J237" s="30">
        <f>ROUND(I237*1.2,2)</f>
        <v>3276000</v>
      </c>
      <c r="K237" s="31">
        <f t="shared" si="29"/>
        <v>2730000</v>
      </c>
      <c r="L237" s="31">
        <f t="shared" si="29"/>
        <v>3276000</v>
      </c>
    </row>
    <row r="238" spans="1:12" ht="15.4" x14ac:dyDescent="0.45">
      <c r="A238" s="20" t="s">
        <v>296</v>
      </c>
      <c r="B238" s="53" t="s">
        <v>102</v>
      </c>
      <c r="C238" s="20" t="s">
        <v>32</v>
      </c>
      <c r="D238" s="54">
        <v>2</v>
      </c>
      <c r="E238" s="55">
        <v>2510.02</v>
      </c>
      <c r="F238" s="24">
        <f>ROUND(E238*D238,2)</f>
        <v>5020.04</v>
      </c>
      <c r="G238" s="24">
        <f>ROUND(F238*1.2,2)</f>
        <v>6024.05</v>
      </c>
      <c r="H238" s="25"/>
      <c r="I238" s="26"/>
      <c r="J238" s="26"/>
      <c r="K238" s="26">
        <f t="shared" si="29"/>
        <v>5020.04</v>
      </c>
      <c r="L238" s="24">
        <f t="shared" si="29"/>
        <v>6024.05</v>
      </c>
    </row>
    <row r="239" spans="1:12" x14ac:dyDescent="0.45">
      <c r="A239" s="37" t="s">
        <v>297</v>
      </c>
      <c r="B239" s="56" t="s">
        <v>104</v>
      </c>
      <c r="C239" s="37" t="s">
        <v>32</v>
      </c>
      <c r="D239" s="57">
        <v>2</v>
      </c>
      <c r="E239" s="58"/>
      <c r="F239" s="58"/>
      <c r="G239" s="58"/>
      <c r="H239" s="33">
        <v>31125</v>
      </c>
      <c r="I239" s="58">
        <f>ROUND(H239*D239,2)</f>
        <v>62250</v>
      </c>
      <c r="J239" s="58">
        <f>ROUND(I239*1.2,2)</f>
        <v>74700</v>
      </c>
      <c r="K239" s="58">
        <f>F239+I239</f>
        <v>62250</v>
      </c>
      <c r="L239" s="59">
        <f>G239+J239</f>
        <v>74700</v>
      </c>
    </row>
    <row r="240" spans="1:12" ht="15.4" x14ac:dyDescent="0.45">
      <c r="A240" s="20" t="s">
        <v>298</v>
      </c>
      <c r="B240" s="36" t="s">
        <v>106</v>
      </c>
      <c r="C240" s="20" t="s">
        <v>32</v>
      </c>
      <c r="D240" s="45">
        <v>1</v>
      </c>
      <c r="E240" s="23">
        <v>12480</v>
      </c>
      <c r="F240" s="24">
        <f>ROUND(E240*D240,2)</f>
        <v>12480</v>
      </c>
      <c r="G240" s="24">
        <f>ROUND(F240*1.2,2)</f>
        <v>14976</v>
      </c>
      <c r="H240" s="25"/>
      <c r="I240" s="26"/>
      <c r="J240" s="26"/>
      <c r="K240" s="26">
        <f t="shared" ref="K240:L257" si="30">F240+I240</f>
        <v>12480</v>
      </c>
      <c r="L240" s="24">
        <f t="shared" si="30"/>
        <v>14976</v>
      </c>
    </row>
    <row r="241" spans="1:12" x14ac:dyDescent="0.45">
      <c r="A241" s="37" t="s">
        <v>299</v>
      </c>
      <c r="B241" s="28" t="s">
        <v>108</v>
      </c>
      <c r="C241" s="37" t="s">
        <v>32</v>
      </c>
      <c r="D241" s="52">
        <v>1</v>
      </c>
      <c r="E241" s="30"/>
      <c r="F241" s="30"/>
      <c r="G241" s="30"/>
      <c r="H241" s="33">
        <v>112000</v>
      </c>
      <c r="I241" s="30">
        <f t="shared" ref="I241:I246" si="31">ROUND(H241*D241,2)</f>
        <v>112000</v>
      </c>
      <c r="J241" s="30">
        <f t="shared" ref="J241:J246" si="32">ROUND(I241*1.2,2)</f>
        <v>134400</v>
      </c>
      <c r="K241" s="31">
        <f t="shared" si="30"/>
        <v>112000</v>
      </c>
      <c r="L241" s="31">
        <f t="shared" si="30"/>
        <v>134400</v>
      </c>
    </row>
    <row r="242" spans="1:12" x14ac:dyDescent="0.45">
      <c r="A242" s="37" t="s">
        <v>300</v>
      </c>
      <c r="B242" s="28" t="s">
        <v>110</v>
      </c>
      <c r="C242" s="37" t="s">
        <v>47</v>
      </c>
      <c r="D242" s="52">
        <v>1</v>
      </c>
      <c r="E242" s="30"/>
      <c r="F242" s="30"/>
      <c r="G242" s="30"/>
      <c r="H242" s="33">
        <v>3700</v>
      </c>
      <c r="I242" s="30">
        <f t="shared" si="31"/>
        <v>3700</v>
      </c>
      <c r="J242" s="30">
        <f t="shared" si="32"/>
        <v>4440</v>
      </c>
      <c r="K242" s="31">
        <f t="shared" si="30"/>
        <v>3700</v>
      </c>
      <c r="L242" s="31">
        <f t="shared" si="30"/>
        <v>4440</v>
      </c>
    </row>
    <row r="243" spans="1:12" x14ac:dyDescent="0.45">
      <c r="A243" s="37" t="s">
        <v>301</v>
      </c>
      <c r="B243" s="28" t="s">
        <v>112</v>
      </c>
      <c r="C243" s="37" t="s">
        <v>32</v>
      </c>
      <c r="D243" s="52">
        <v>1</v>
      </c>
      <c r="E243" s="30"/>
      <c r="F243" s="30"/>
      <c r="G243" s="30"/>
      <c r="H243" s="33"/>
      <c r="I243" s="30">
        <f t="shared" si="31"/>
        <v>0</v>
      </c>
      <c r="J243" s="30">
        <f t="shared" si="32"/>
        <v>0</v>
      </c>
      <c r="K243" s="31">
        <f t="shared" si="30"/>
        <v>0</v>
      </c>
      <c r="L243" s="31">
        <f t="shared" si="30"/>
        <v>0</v>
      </c>
    </row>
    <row r="244" spans="1:12" x14ac:dyDescent="0.45">
      <c r="A244" s="37" t="s">
        <v>302</v>
      </c>
      <c r="B244" s="28" t="s">
        <v>114</v>
      </c>
      <c r="C244" s="37" t="s">
        <v>115</v>
      </c>
      <c r="D244" s="52">
        <v>4</v>
      </c>
      <c r="E244" s="30"/>
      <c r="F244" s="30"/>
      <c r="G244" s="30"/>
      <c r="H244" s="32">
        <v>235.65</v>
      </c>
      <c r="I244" s="30">
        <f t="shared" si="31"/>
        <v>942.6</v>
      </c>
      <c r="J244" s="30">
        <f t="shared" si="32"/>
        <v>1131.1199999999999</v>
      </c>
      <c r="K244" s="31">
        <f t="shared" si="30"/>
        <v>942.6</v>
      </c>
      <c r="L244" s="31">
        <f t="shared" si="30"/>
        <v>1131.1199999999999</v>
      </c>
    </row>
    <row r="245" spans="1:12" x14ac:dyDescent="0.45">
      <c r="A245" s="37" t="s">
        <v>303</v>
      </c>
      <c r="B245" s="28" t="s">
        <v>117</v>
      </c>
      <c r="C245" s="37" t="s">
        <v>118</v>
      </c>
      <c r="D245" s="52">
        <v>0.8</v>
      </c>
      <c r="E245" s="30"/>
      <c r="F245" s="30"/>
      <c r="G245" s="30"/>
      <c r="H245" s="32">
        <v>367.43</v>
      </c>
      <c r="I245" s="30">
        <f t="shared" si="31"/>
        <v>293.94</v>
      </c>
      <c r="J245" s="30">
        <f t="shared" si="32"/>
        <v>352.73</v>
      </c>
      <c r="K245" s="31">
        <f t="shared" si="30"/>
        <v>293.94</v>
      </c>
      <c r="L245" s="31">
        <f t="shared" si="30"/>
        <v>352.73</v>
      </c>
    </row>
    <row r="246" spans="1:12" x14ac:dyDescent="0.45">
      <c r="A246" s="37" t="s">
        <v>304</v>
      </c>
      <c r="B246" s="28" t="s">
        <v>120</v>
      </c>
      <c r="C246" s="37" t="s">
        <v>118</v>
      </c>
      <c r="D246" s="52">
        <v>0.8</v>
      </c>
      <c r="E246" s="30"/>
      <c r="F246" s="30"/>
      <c r="G246" s="30"/>
      <c r="H246" s="32">
        <v>335.88</v>
      </c>
      <c r="I246" s="30">
        <f t="shared" si="31"/>
        <v>268.7</v>
      </c>
      <c r="J246" s="30">
        <f t="shared" si="32"/>
        <v>322.44</v>
      </c>
      <c r="K246" s="31">
        <f t="shared" si="30"/>
        <v>268.7</v>
      </c>
      <c r="L246" s="31">
        <f t="shared" si="30"/>
        <v>322.44</v>
      </c>
    </row>
    <row r="247" spans="1:12" ht="15.4" x14ac:dyDescent="0.45">
      <c r="A247" s="20" t="s">
        <v>305</v>
      </c>
      <c r="B247" s="36" t="s">
        <v>43</v>
      </c>
      <c r="C247" s="20" t="s">
        <v>44</v>
      </c>
      <c r="D247" s="45">
        <v>6</v>
      </c>
      <c r="E247" s="23">
        <v>1324</v>
      </c>
      <c r="F247" s="24">
        <f>ROUND(E247*D247,2)</f>
        <v>7944</v>
      </c>
      <c r="G247" s="24">
        <f>ROUND(F247*1.2,2)</f>
        <v>9532.7999999999993</v>
      </c>
      <c r="H247" s="25"/>
      <c r="I247" s="26"/>
      <c r="J247" s="26"/>
      <c r="K247" s="26">
        <f t="shared" si="30"/>
        <v>7944</v>
      </c>
      <c r="L247" s="24">
        <f t="shared" si="30"/>
        <v>9532.7999999999993</v>
      </c>
    </row>
    <row r="248" spans="1:12" x14ac:dyDescent="0.45">
      <c r="A248" s="37" t="s">
        <v>306</v>
      </c>
      <c r="B248" s="38" t="s">
        <v>46</v>
      </c>
      <c r="C248" s="37" t="s">
        <v>47</v>
      </c>
      <c r="D248" s="46">
        <v>12</v>
      </c>
      <c r="E248" s="30"/>
      <c r="F248" s="31"/>
      <c r="G248" s="31"/>
      <c r="H248" s="31"/>
      <c r="I248" s="30">
        <f>ROUND(H248*D248,2)</f>
        <v>0</v>
      </c>
      <c r="J248" s="30">
        <f>ROUND(I248*1.2,2)</f>
        <v>0</v>
      </c>
      <c r="K248" s="31">
        <f t="shared" si="30"/>
        <v>0</v>
      </c>
      <c r="L248" s="31">
        <f t="shared" si="30"/>
        <v>0</v>
      </c>
    </row>
    <row r="249" spans="1:12" x14ac:dyDescent="0.45">
      <c r="A249" s="37" t="s">
        <v>307</v>
      </c>
      <c r="B249" s="38" t="s">
        <v>51</v>
      </c>
      <c r="C249" s="37" t="s">
        <v>32</v>
      </c>
      <c r="D249" s="46">
        <v>36</v>
      </c>
      <c r="E249" s="30"/>
      <c r="F249" s="31"/>
      <c r="G249" s="31"/>
      <c r="H249" s="31"/>
      <c r="I249" s="30">
        <f>ROUND(H249*D249,2)</f>
        <v>0</v>
      </c>
      <c r="J249" s="30">
        <f>ROUND(I249*1.2,2)</f>
        <v>0</v>
      </c>
      <c r="K249" s="31">
        <f t="shared" si="30"/>
        <v>0</v>
      </c>
      <c r="L249" s="31">
        <f t="shared" si="30"/>
        <v>0</v>
      </c>
    </row>
    <row r="250" spans="1:12" ht="15.4" x14ac:dyDescent="0.45">
      <c r="A250" s="20" t="s">
        <v>308</v>
      </c>
      <c r="B250" s="21" t="s">
        <v>125</v>
      </c>
      <c r="C250" s="20" t="s">
        <v>17</v>
      </c>
      <c r="D250" s="44">
        <v>12.1</v>
      </c>
      <c r="E250" s="23">
        <v>2416.5</v>
      </c>
      <c r="F250" s="24">
        <f>ROUND(E250*D250,2)</f>
        <v>29239.65</v>
      </c>
      <c r="G250" s="24">
        <f>ROUND(F250*1.2,2)</f>
        <v>35087.58</v>
      </c>
      <c r="H250" s="25"/>
      <c r="I250" s="26"/>
      <c r="J250" s="26"/>
      <c r="K250" s="26">
        <f t="shared" si="30"/>
        <v>29239.65</v>
      </c>
      <c r="L250" s="24">
        <f t="shared" si="30"/>
        <v>35087.58</v>
      </c>
    </row>
    <row r="251" spans="1:12" x14ac:dyDescent="0.45">
      <c r="A251" s="37" t="s">
        <v>309</v>
      </c>
      <c r="B251" s="28" t="s">
        <v>29</v>
      </c>
      <c r="C251" s="37" t="s">
        <v>17</v>
      </c>
      <c r="D251" s="52">
        <f>D250*1.26</f>
        <v>15.246</v>
      </c>
      <c r="E251" s="30"/>
      <c r="F251" s="30"/>
      <c r="G251" s="30"/>
      <c r="H251" s="32">
        <v>4800</v>
      </c>
      <c r="I251" s="30">
        <f>ROUND(H251*D251,2)</f>
        <v>73180.800000000003</v>
      </c>
      <c r="J251" s="30">
        <f>ROUND(I251*1.2,2)</f>
        <v>87816.960000000006</v>
      </c>
      <c r="K251" s="31">
        <f t="shared" si="30"/>
        <v>73180.800000000003</v>
      </c>
      <c r="L251" s="31">
        <f t="shared" si="30"/>
        <v>87816.960000000006</v>
      </c>
    </row>
    <row r="252" spans="1:12" ht="15.4" x14ac:dyDescent="0.45">
      <c r="A252" s="20" t="s">
        <v>310</v>
      </c>
      <c r="B252" s="21" t="s">
        <v>128</v>
      </c>
      <c r="C252" s="20" t="s">
        <v>17</v>
      </c>
      <c r="D252" s="44">
        <v>1.2</v>
      </c>
      <c r="E252" s="23">
        <v>2102.36</v>
      </c>
      <c r="F252" s="24">
        <f>ROUND(E252*D252,2)</f>
        <v>2522.83</v>
      </c>
      <c r="G252" s="24">
        <f>ROUND(F252*1.2,2)</f>
        <v>3027.4</v>
      </c>
      <c r="H252" s="25"/>
      <c r="I252" s="26"/>
      <c r="J252" s="26"/>
      <c r="K252" s="26">
        <f t="shared" si="30"/>
        <v>2522.83</v>
      </c>
      <c r="L252" s="24">
        <f t="shared" si="30"/>
        <v>3027.4</v>
      </c>
    </row>
    <row r="253" spans="1:12" x14ac:dyDescent="0.45">
      <c r="A253" s="37" t="s">
        <v>311</v>
      </c>
      <c r="B253" s="38" t="s">
        <v>29</v>
      </c>
      <c r="C253" s="37" t="s">
        <v>17</v>
      </c>
      <c r="D253" s="46">
        <f>D252*1.26</f>
        <v>1.512</v>
      </c>
      <c r="E253" s="30"/>
      <c r="F253" s="31"/>
      <c r="G253" s="31"/>
      <c r="H253" s="32">
        <v>4800</v>
      </c>
      <c r="I253" s="30">
        <f>ROUND(H253*D253,2)</f>
        <v>7257.6</v>
      </c>
      <c r="J253" s="30">
        <f>ROUND(I253*1.2,2)</f>
        <v>8709.1200000000008</v>
      </c>
      <c r="K253" s="31">
        <f t="shared" si="30"/>
        <v>7257.6</v>
      </c>
      <c r="L253" s="31">
        <f t="shared" si="30"/>
        <v>8709.1200000000008</v>
      </c>
    </row>
    <row r="254" spans="1:12" ht="15.4" x14ac:dyDescent="0.45">
      <c r="A254" s="20" t="s">
        <v>312</v>
      </c>
      <c r="B254" s="21" t="s">
        <v>131</v>
      </c>
      <c r="C254" s="20" t="s">
        <v>37</v>
      </c>
      <c r="D254" s="44">
        <v>22.4</v>
      </c>
      <c r="E254" s="23">
        <v>1181.6300000000001</v>
      </c>
      <c r="F254" s="24">
        <f>ROUND(E254*D254,2)</f>
        <v>26468.51</v>
      </c>
      <c r="G254" s="24">
        <f>ROUND(F254*1.2,2)</f>
        <v>31762.21</v>
      </c>
      <c r="H254" s="25"/>
      <c r="I254" s="26"/>
      <c r="J254" s="26"/>
      <c r="K254" s="26">
        <f t="shared" si="30"/>
        <v>26468.51</v>
      </c>
      <c r="L254" s="24">
        <f t="shared" si="30"/>
        <v>31762.21</v>
      </c>
    </row>
    <row r="255" spans="1:12" ht="27.75" x14ac:dyDescent="0.45">
      <c r="A255" s="20" t="s">
        <v>313</v>
      </c>
      <c r="B255" s="21" t="s">
        <v>133</v>
      </c>
      <c r="C255" s="20" t="s">
        <v>64</v>
      </c>
      <c r="D255" s="44">
        <f>23.6*1.75</f>
        <v>41.300000000000004</v>
      </c>
      <c r="E255" s="23">
        <v>700</v>
      </c>
      <c r="F255" s="24">
        <f>ROUND(E255*D255,2)</f>
        <v>28910</v>
      </c>
      <c r="G255" s="24">
        <f>ROUND(F255*1.2,2)</f>
        <v>34692</v>
      </c>
      <c r="H255" s="25"/>
      <c r="I255" s="26"/>
      <c r="J255" s="26"/>
      <c r="K255" s="26">
        <f t="shared" si="30"/>
        <v>28910</v>
      </c>
      <c r="L255" s="24">
        <f t="shared" si="30"/>
        <v>34692</v>
      </c>
    </row>
    <row r="256" spans="1:12" ht="41.65" x14ac:dyDescent="0.45">
      <c r="A256" s="20" t="s">
        <v>314</v>
      </c>
      <c r="B256" s="21" t="s">
        <v>73</v>
      </c>
      <c r="C256" s="20" t="s">
        <v>64</v>
      </c>
      <c r="D256" s="44">
        <f>11.707+0.15+0.0414*6</f>
        <v>12.105400000000001</v>
      </c>
      <c r="E256" s="23">
        <v>1140</v>
      </c>
      <c r="F256" s="24">
        <f>ROUND(E256*D256,2)</f>
        <v>13800.16</v>
      </c>
      <c r="G256" s="24">
        <f>ROUND(F256*1.2,2)</f>
        <v>16560.189999999999</v>
      </c>
      <c r="H256" s="25"/>
      <c r="I256" s="26"/>
      <c r="J256" s="26"/>
      <c r="K256" s="26">
        <f t="shared" si="30"/>
        <v>13800.16</v>
      </c>
      <c r="L256" s="24">
        <f t="shared" si="30"/>
        <v>16560.189999999999</v>
      </c>
    </row>
    <row r="257" spans="1:12" ht="27.75" x14ac:dyDescent="0.45">
      <c r="A257" s="20" t="s">
        <v>315</v>
      </c>
      <c r="B257" s="21" t="s">
        <v>75</v>
      </c>
      <c r="C257" s="20" t="s">
        <v>64</v>
      </c>
      <c r="D257" s="44">
        <f>63*0.08</f>
        <v>5.04</v>
      </c>
      <c r="E257" s="23">
        <v>1140</v>
      </c>
      <c r="F257" s="24">
        <f>ROUND(E257*D257,2)</f>
        <v>5745.6</v>
      </c>
      <c r="G257" s="24">
        <f>ROUND(F257*1.2,2)</f>
        <v>6894.72</v>
      </c>
      <c r="H257" s="25"/>
      <c r="I257" s="26"/>
      <c r="J257" s="26"/>
      <c r="K257" s="26">
        <f t="shared" si="30"/>
        <v>5745.6</v>
      </c>
      <c r="L257" s="24">
        <f t="shared" si="30"/>
        <v>6894.72</v>
      </c>
    </row>
    <row r="258" spans="1:12" x14ac:dyDescent="0.45">
      <c r="A258" s="16">
        <v>12</v>
      </c>
      <c r="B258" s="17" t="s">
        <v>316</v>
      </c>
      <c r="C258" s="18"/>
      <c r="D258" s="18"/>
      <c r="E258" s="18"/>
      <c r="F258" s="18"/>
      <c r="G258" s="18"/>
      <c r="H258" s="18"/>
      <c r="I258" s="18"/>
      <c r="J258" s="18"/>
      <c r="K258" s="18"/>
      <c r="L258" s="19"/>
    </row>
    <row r="259" spans="1:12" ht="15.4" x14ac:dyDescent="0.45">
      <c r="A259" s="20" t="s">
        <v>317</v>
      </c>
      <c r="B259" s="21" t="s">
        <v>71</v>
      </c>
      <c r="C259" s="20" t="s">
        <v>64</v>
      </c>
      <c r="D259" s="44">
        <v>9.5</v>
      </c>
      <c r="E259" s="42">
        <v>8737</v>
      </c>
      <c r="F259" s="24">
        <f>ROUND(E259*D259,2)</f>
        <v>83001.5</v>
      </c>
      <c r="G259" s="24">
        <f>ROUND(F259*1.2,2)</f>
        <v>99601.8</v>
      </c>
      <c r="H259" s="25"/>
      <c r="I259" s="26"/>
      <c r="J259" s="26"/>
      <c r="K259" s="26">
        <f t="shared" ref="K259:L268" si="33">F259+I259</f>
        <v>83001.5</v>
      </c>
      <c r="L259" s="24">
        <f t="shared" si="33"/>
        <v>99601.8</v>
      </c>
    </row>
    <row r="260" spans="1:12" ht="27.75" x14ac:dyDescent="0.45">
      <c r="A260" s="20" t="s">
        <v>318</v>
      </c>
      <c r="B260" s="21" t="s">
        <v>87</v>
      </c>
      <c r="C260" s="20" t="s">
        <v>17</v>
      </c>
      <c r="D260" s="44">
        <v>28.4</v>
      </c>
      <c r="E260" s="23">
        <v>1630</v>
      </c>
      <c r="F260" s="24">
        <f>ROUND(E260*D260,2)</f>
        <v>46292</v>
      </c>
      <c r="G260" s="24">
        <f>ROUND(F260*1.2,2)</f>
        <v>55550.400000000001</v>
      </c>
      <c r="H260" s="25"/>
      <c r="I260" s="26"/>
      <c r="J260" s="26"/>
      <c r="K260" s="26">
        <f t="shared" si="33"/>
        <v>46292</v>
      </c>
      <c r="L260" s="24">
        <f t="shared" si="33"/>
        <v>55550.400000000001</v>
      </c>
    </row>
    <row r="261" spans="1:12" ht="15.4" x14ac:dyDescent="0.45">
      <c r="A261" s="20" t="s">
        <v>319</v>
      </c>
      <c r="B261" s="36" t="s">
        <v>24</v>
      </c>
      <c r="C261" s="20" t="s">
        <v>25</v>
      </c>
      <c r="D261" s="45">
        <v>133.6</v>
      </c>
      <c r="E261" s="23">
        <v>101.5</v>
      </c>
      <c r="F261" s="24">
        <f>ROUND(E261*D261,2)</f>
        <v>13560.4</v>
      </c>
      <c r="G261" s="24">
        <f>ROUND(F261*1.2,2)</f>
        <v>16272.48</v>
      </c>
      <c r="H261" s="25"/>
      <c r="I261" s="26"/>
      <c r="J261" s="26"/>
      <c r="K261" s="26">
        <f t="shared" si="33"/>
        <v>13560.4</v>
      </c>
      <c r="L261" s="24">
        <f t="shared" si="33"/>
        <v>16272.48</v>
      </c>
    </row>
    <row r="262" spans="1:12" ht="15.4" x14ac:dyDescent="0.45">
      <c r="A262" s="20" t="s">
        <v>320</v>
      </c>
      <c r="B262" s="21" t="s">
        <v>27</v>
      </c>
      <c r="C262" s="20" t="s">
        <v>17</v>
      </c>
      <c r="D262" s="44">
        <v>13.4</v>
      </c>
      <c r="E262" s="23">
        <v>2573.7399999999998</v>
      </c>
      <c r="F262" s="24">
        <f>ROUND(E262*D262,2)</f>
        <v>34488.120000000003</v>
      </c>
      <c r="G262" s="24">
        <f>ROUND(F262*1.2,2)</f>
        <v>41385.74</v>
      </c>
      <c r="H262" s="25"/>
      <c r="I262" s="26"/>
      <c r="J262" s="26"/>
      <c r="K262" s="26">
        <f t="shared" si="33"/>
        <v>34488.120000000003</v>
      </c>
      <c r="L262" s="24">
        <f t="shared" si="33"/>
        <v>41385.74</v>
      </c>
    </row>
    <row r="263" spans="1:12" x14ac:dyDescent="0.45">
      <c r="A263" s="37" t="s">
        <v>321</v>
      </c>
      <c r="B263" s="38" t="s">
        <v>91</v>
      </c>
      <c r="C263" s="37" t="s">
        <v>17</v>
      </c>
      <c r="D263" s="46">
        <f>D262*1.26</f>
        <v>16.884</v>
      </c>
      <c r="E263" s="30"/>
      <c r="F263" s="31"/>
      <c r="G263" s="31"/>
      <c r="H263" s="32">
        <v>4800</v>
      </c>
      <c r="I263" s="30">
        <f>ROUND(H263*D263,2)</f>
        <v>81043.199999999997</v>
      </c>
      <c r="J263" s="30">
        <f>ROUND(I263*1.2,2)</f>
        <v>97251.839999999997</v>
      </c>
      <c r="K263" s="31">
        <f t="shared" si="33"/>
        <v>81043.199999999997</v>
      </c>
      <c r="L263" s="31">
        <f t="shared" si="33"/>
        <v>97251.839999999997</v>
      </c>
    </row>
    <row r="264" spans="1:12" ht="15.4" x14ac:dyDescent="0.45">
      <c r="A264" s="20" t="s">
        <v>322</v>
      </c>
      <c r="B264" s="21" t="s">
        <v>93</v>
      </c>
      <c r="C264" s="20" t="s">
        <v>32</v>
      </c>
      <c r="D264" s="44">
        <v>47</v>
      </c>
      <c r="E264" s="23">
        <v>2952.96</v>
      </c>
      <c r="F264" s="24">
        <f>ROUND(E264*D264,2)</f>
        <v>138789.12</v>
      </c>
      <c r="G264" s="24">
        <f>ROUND(F264*1.2,2)</f>
        <v>166546.94</v>
      </c>
      <c r="H264" s="25"/>
      <c r="I264" s="26"/>
      <c r="J264" s="26"/>
      <c r="K264" s="26">
        <f t="shared" si="33"/>
        <v>138789.12</v>
      </c>
      <c r="L264" s="24">
        <f t="shared" si="33"/>
        <v>166546.94</v>
      </c>
    </row>
    <row r="265" spans="1:12" x14ac:dyDescent="0.45">
      <c r="A265" s="37" t="s">
        <v>323</v>
      </c>
      <c r="B265" s="38" t="s">
        <v>95</v>
      </c>
      <c r="C265" s="37" t="s">
        <v>96</v>
      </c>
      <c r="D265" s="46">
        <v>1</v>
      </c>
      <c r="E265" s="30"/>
      <c r="F265" s="31"/>
      <c r="G265" s="31"/>
      <c r="H265" s="33">
        <v>1421145.83</v>
      </c>
      <c r="I265" s="30">
        <f>ROUND(H265*D265,2)</f>
        <v>1421145.83</v>
      </c>
      <c r="J265" s="30">
        <f>ROUND(I265*1.2,2)</f>
        <v>1705375</v>
      </c>
      <c r="K265" s="31">
        <f t="shared" si="33"/>
        <v>1421145.83</v>
      </c>
      <c r="L265" s="31">
        <f t="shared" si="33"/>
        <v>1705375</v>
      </c>
    </row>
    <row r="266" spans="1:12" ht="15.4" x14ac:dyDescent="0.45">
      <c r="A266" s="47" t="s">
        <v>324</v>
      </c>
      <c r="B266" s="48" t="s">
        <v>98</v>
      </c>
      <c r="C266" s="47" t="s">
        <v>64</v>
      </c>
      <c r="D266" s="49">
        <v>9.5</v>
      </c>
      <c r="E266" s="50">
        <v>10921.25</v>
      </c>
      <c r="F266" s="51">
        <f>ROUND(E266*D266,2)</f>
        <v>103751.88</v>
      </c>
      <c r="G266" s="51">
        <f>ROUND(F266*1.2,2)</f>
        <v>124502.26</v>
      </c>
      <c r="H266" s="25"/>
      <c r="I266" s="26"/>
      <c r="J266" s="26"/>
      <c r="K266" s="26">
        <f t="shared" si="33"/>
        <v>103751.88</v>
      </c>
      <c r="L266" s="24">
        <f t="shared" si="33"/>
        <v>124502.26</v>
      </c>
    </row>
    <row r="267" spans="1:12" x14ac:dyDescent="0.45">
      <c r="A267" s="37" t="s">
        <v>325</v>
      </c>
      <c r="B267" s="28" t="s">
        <v>100</v>
      </c>
      <c r="C267" s="37" t="s">
        <v>96</v>
      </c>
      <c r="D267" s="52">
        <v>1</v>
      </c>
      <c r="E267" s="30"/>
      <c r="F267" s="31"/>
      <c r="G267" s="31"/>
      <c r="H267" s="33">
        <v>2730000</v>
      </c>
      <c r="I267" s="30">
        <f>ROUND(H267*D267,2)</f>
        <v>2730000</v>
      </c>
      <c r="J267" s="30">
        <f>ROUND(I267*1.2,2)</f>
        <v>3276000</v>
      </c>
      <c r="K267" s="31">
        <f t="shared" si="33"/>
        <v>2730000</v>
      </c>
      <c r="L267" s="31">
        <f t="shared" si="33"/>
        <v>3276000</v>
      </c>
    </row>
    <row r="268" spans="1:12" ht="15.4" x14ac:dyDescent="0.45">
      <c r="A268" s="20" t="s">
        <v>326</v>
      </c>
      <c r="B268" s="53" t="s">
        <v>102</v>
      </c>
      <c r="C268" s="20" t="s">
        <v>32</v>
      </c>
      <c r="D268" s="54">
        <v>2</v>
      </c>
      <c r="E268" s="55">
        <v>2510.02</v>
      </c>
      <c r="F268" s="24">
        <f>ROUND(E268*D268,2)</f>
        <v>5020.04</v>
      </c>
      <c r="G268" s="24">
        <f>ROUND(F268*1.2,2)</f>
        <v>6024.05</v>
      </c>
      <c r="H268" s="25"/>
      <c r="I268" s="26"/>
      <c r="J268" s="26"/>
      <c r="K268" s="26">
        <f t="shared" si="33"/>
        <v>5020.04</v>
      </c>
      <c r="L268" s="24">
        <f t="shared" si="33"/>
        <v>6024.05</v>
      </c>
    </row>
    <row r="269" spans="1:12" x14ac:dyDescent="0.45">
      <c r="A269" s="37" t="s">
        <v>327</v>
      </c>
      <c r="B269" s="56" t="s">
        <v>104</v>
      </c>
      <c r="C269" s="37" t="s">
        <v>32</v>
      </c>
      <c r="D269" s="57">
        <v>2</v>
      </c>
      <c r="E269" s="58"/>
      <c r="F269" s="58"/>
      <c r="G269" s="58"/>
      <c r="H269" s="33">
        <v>31125</v>
      </c>
      <c r="I269" s="58">
        <f>ROUND(H269*D269,2)</f>
        <v>62250</v>
      </c>
      <c r="J269" s="58">
        <f>ROUND(I269*1.2,2)</f>
        <v>74700</v>
      </c>
      <c r="K269" s="58">
        <f>F269+I269</f>
        <v>62250</v>
      </c>
      <c r="L269" s="59">
        <f>G269+J269</f>
        <v>74700</v>
      </c>
    </row>
    <row r="270" spans="1:12" ht="15.4" x14ac:dyDescent="0.45">
      <c r="A270" s="20" t="s">
        <v>328</v>
      </c>
      <c r="B270" s="36" t="s">
        <v>106</v>
      </c>
      <c r="C270" s="20" t="s">
        <v>32</v>
      </c>
      <c r="D270" s="45">
        <v>1</v>
      </c>
      <c r="E270" s="23">
        <v>12480</v>
      </c>
      <c r="F270" s="24">
        <f>ROUND(E270*D270,2)</f>
        <v>12480</v>
      </c>
      <c r="G270" s="24">
        <f>ROUND(F270*1.2,2)</f>
        <v>14976</v>
      </c>
      <c r="H270" s="25"/>
      <c r="I270" s="26"/>
      <c r="J270" s="26"/>
      <c r="K270" s="26">
        <f t="shared" ref="K270:L287" si="34">F270+I270</f>
        <v>12480</v>
      </c>
      <c r="L270" s="24">
        <f t="shared" si="34"/>
        <v>14976</v>
      </c>
    </row>
    <row r="271" spans="1:12" x14ac:dyDescent="0.45">
      <c r="A271" s="37" t="s">
        <v>329</v>
      </c>
      <c r="B271" s="28" t="s">
        <v>108</v>
      </c>
      <c r="C271" s="37" t="s">
        <v>32</v>
      </c>
      <c r="D271" s="52">
        <v>1</v>
      </c>
      <c r="E271" s="30"/>
      <c r="F271" s="30"/>
      <c r="G271" s="30"/>
      <c r="H271" s="33">
        <v>112000</v>
      </c>
      <c r="I271" s="30">
        <f t="shared" ref="I271:I276" si="35">ROUND(H271*D271,2)</f>
        <v>112000</v>
      </c>
      <c r="J271" s="30">
        <f t="shared" ref="J271:J276" si="36">ROUND(I271*1.2,2)</f>
        <v>134400</v>
      </c>
      <c r="K271" s="31">
        <f t="shared" si="34"/>
        <v>112000</v>
      </c>
      <c r="L271" s="31">
        <f t="shared" si="34"/>
        <v>134400</v>
      </c>
    </row>
    <row r="272" spans="1:12" x14ac:dyDescent="0.45">
      <c r="A272" s="37" t="s">
        <v>330</v>
      </c>
      <c r="B272" s="28" t="s">
        <v>110</v>
      </c>
      <c r="C272" s="37" t="s">
        <v>47</v>
      </c>
      <c r="D272" s="52">
        <v>1</v>
      </c>
      <c r="E272" s="30"/>
      <c r="F272" s="30"/>
      <c r="G272" s="30"/>
      <c r="H272" s="33">
        <v>3700</v>
      </c>
      <c r="I272" s="30">
        <f t="shared" si="35"/>
        <v>3700</v>
      </c>
      <c r="J272" s="30">
        <f t="shared" si="36"/>
        <v>4440</v>
      </c>
      <c r="K272" s="31">
        <f t="shared" si="34"/>
        <v>3700</v>
      </c>
      <c r="L272" s="31">
        <f t="shared" si="34"/>
        <v>4440</v>
      </c>
    </row>
    <row r="273" spans="1:12" x14ac:dyDescent="0.45">
      <c r="A273" s="37" t="s">
        <v>331</v>
      </c>
      <c r="B273" s="28" t="s">
        <v>112</v>
      </c>
      <c r="C273" s="37" t="s">
        <v>32</v>
      </c>
      <c r="D273" s="52">
        <v>1</v>
      </c>
      <c r="E273" s="30"/>
      <c r="F273" s="30"/>
      <c r="G273" s="30"/>
      <c r="H273" s="33"/>
      <c r="I273" s="30">
        <f t="shared" si="35"/>
        <v>0</v>
      </c>
      <c r="J273" s="30">
        <f t="shared" si="36"/>
        <v>0</v>
      </c>
      <c r="K273" s="31">
        <f t="shared" si="34"/>
        <v>0</v>
      </c>
      <c r="L273" s="31">
        <f t="shared" si="34"/>
        <v>0</v>
      </c>
    </row>
    <row r="274" spans="1:12" x14ac:dyDescent="0.45">
      <c r="A274" s="37" t="s">
        <v>332</v>
      </c>
      <c r="B274" s="28" t="s">
        <v>114</v>
      </c>
      <c r="C274" s="37" t="s">
        <v>115</v>
      </c>
      <c r="D274" s="52">
        <v>4</v>
      </c>
      <c r="E274" s="30"/>
      <c r="F274" s="30"/>
      <c r="G274" s="30"/>
      <c r="H274" s="32">
        <v>235.65</v>
      </c>
      <c r="I274" s="30">
        <f t="shared" si="35"/>
        <v>942.6</v>
      </c>
      <c r="J274" s="30">
        <f t="shared" si="36"/>
        <v>1131.1199999999999</v>
      </c>
      <c r="K274" s="31">
        <f t="shared" si="34"/>
        <v>942.6</v>
      </c>
      <c r="L274" s="31">
        <f t="shared" si="34"/>
        <v>1131.1199999999999</v>
      </c>
    </row>
    <row r="275" spans="1:12" x14ac:dyDescent="0.45">
      <c r="A275" s="37" t="s">
        <v>333</v>
      </c>
      <c r="B275" s="28" t="s">
        <v>117</v>
      </c>
      <c r="C275" s="37" t="s">
        <v>118</v>
      </c>
      <c r="D275" s="52">
        <v>0.8</v>
      </c>
      <c r="E275" s="30"/>
      <c r="F275" s="30"/>
      <c r="G275" s="30"/>
      <c r="H275" s="32">
        <v>367.43</v>
      </c>
      <c r="I275" s="30">
        <f t="shared" si="35"/>
        <v>293.94</v>
      </c>
      <c r="J275" s="30">
        <f t="shared" si="36"/>
        <v>352.73</v>
      </c>
      <c r="K275" s="31">
        <f t="shared" si="34"/>
        <v>293.94</v>
      </c>
      <c r="L275" s="31">
        <f t="shared" si="34"/>
        <v>352.73</v>
      </c>
    </row>
    <row r="276" spans="1:12" x14ac:dyDescent="0.45">
      <c r="A276" s="37" t="s">
        <v>334</v>
      </c>
      <c r="B276" s="28" t="s">
        <v>120</v>
      </c>
      <c r="C276" s="37" t="s">
        <v>118</v>
      </c>
      <c r="D276" s="52">
        <v>0.8</v>
      </c>
      <c r="E276" s="30"/>
      <c r="F276" s="30"/>
      <c r="G276" s="30"/>
      <c r="H276" s="32">
        <v>335.88</v>
      </c>
      <c r="I276" s="30">
        <f t="shared" si="35"/>
        <v>268.7</v>
      </c>
      <c r="J276" s="30">
        <f t="shared" si="36"/>
        <v>322.44</v>
      </c>
      <c r="K276" s="31">
        <f t="shared" si="34"/>
        <v>268.7</v>
      </c>
      <c r="L276" s="31">
        <f t="shared" si="34"/>
        <v>322.44</v>
      </c>
    </row>
    <row r="277" spans="1:12" ht="15.4" x14ac:dyDescent="0.45">
      <c r="A277" s="20" t="s">
        <v>335</v>
      </c>
      <c r="B277" s="36" t="s">
        <v>43</v>
      </c>
      <c r="C277" s="20" t="s">
        <v>44</v>
      </c>
      <c r="D277" s="45">
        <v>6</v>
      </c>
      <c r="E277" s="23">
        <v>1324</v>
      </c>
      <c r="F277" s="24">
        <f>ROUND(E277*D277,2)</f>
        <v>7944</v>
      </c>
      <c r="G277" s="24">
        <f>ROUND(F277*1.2,2)</f>
        <v>9532.7999999999993</v>
      </c>
      <c r="H277" s="25"/>
      <c r="I277" s="26"/>
      <c r="J277" s="26"/>
      <c r="K277" s="26">
        <f t="shared" si="34"/>
        <v>7944</v>
      </c>
      <c r="L277" s="24">
        <f t="shared" si="34"/>
        <v>9532.7999999999993</v>
      </c>
    </row>
    <row r="278" spans="1:12" x14ac:dyDescent="0.45">
      <c r="A278" s="37" t="s">
        <v>336</v>
      </c>
      <c r="B278" s="38" t="s">
        <v>46</v>
      </c>
      <c r="C278" s="37" t="s">
        <v>47</v>
      </c>
      <c r="D278" s="46">
        <v>12</v>
      </c>
      <c r="E278" s="30"/>
      <c r="F278" s="31"/>
      <c r="G278" s="31"/>
      <c r="H278" s="33"/>
      <c r="I278" s="30">
        <f>ROUND(H278*D278,2)</f>
        <v>0</v>
      </c>
      <c r="J278" s="30">
        <f>ROUND(I278*1.2,2)</f>
        <v>0</v>
      </c>
      <c r="K278" s="31">
        <f t="shared" si="34"/>
        <v>0</v>
      </c>
      <c r="L278" s="31">
        <f t="shared" si="34"/>
        <v>0</v>
      </c>
    </row>
    <row r="279" spans="1:12" x14ac:dyDescent="0.45">
      <c r="A279" s="37" t="s">
        <v>337</v>
      </c>
      <c r="B279" s="38" t="s">
        <v>51</v>
      </c>
      <c r="C279" s="37" t="s">
        <v>32</v>
      </c>
      <c r="D279" s="46">
        <v>36</v>
      </c>
      <c r="E279" s="30"/>
      <c r="F279" s="31"/>
      <c r="G279" s="31"/>
      <c r="H279" s="33"/>
      <c r="I279" s="30">
        <f>ROUND(H279*D279,2)</f>
        <v>0</v>
      </c>
      <c r="J279" s="30">
        <f>ROUND(I279*1.2,2)</f>
        <v>0</v>
      </c>
      <c r="K279" s="31">
        <f t="shared" si="34"/>
        <v>0</v>
      </c>
      <c r="L279" s="31">
        <f t="shared" si="34"/>
        <v>0</v>
      </c>
    </row>
    <row r="280" spans="1:12" ht="15.4" x14ac:dyDescent="0.45">
      <c r="A280" s="20" t="s">
        <v>338</v>
      </c>
      <c r="B280" s="21" t="s">
        <v>125</v>
      </c>
      <c r="C280" s="20" t="s">
        <v>17</v>
      </c>
      <c r="D280" s="44">
        <v>12.1</v>
      </c>
      <c r="E280" s="23">
        <v>2416.5</v>
      </c>
      <c r="F280" s="24">
        <f>ROUND(E280*D280,2)</f>
        <v>29239.65</v>
      </c>
      <c r="G280" s="24">
        <f>ROUND(F280*1.2,2)</f>
        <v>35087.58</v>
      </c>
      <c r="H280" s="25"/>
      <c r="I280" s="26"/>
      <c r="J280" s="26"/>
      <c r="K280" s="26">
        <f t="shared" si="34"/>
        <v>29239.65</v>
      </c>
      <c r="L280" s="24">
        <f t="shared" si="34"/>
        <v>35087.58</v>
      </c>
    </row>
    <row r="281" spans="1:12" x14ac:dyDescent="0.45">
      <c r="A281" s="37" t="s">
        <v>339</v>
      </c>
      <c r="B281" s="28" t="s">
        <v>29</v>
      </c>
      <c r="C281" s="37" t="s">
        <v>17</v>
      </c>
      <c r="D281" s="52">
        <f>D280*1.26</f>
        <v>15.246</v>
      </c>
      <c r="E281" s="30"/>
      <c r="F281" s="30"/>
      <c r="G281" s="30"/>
      <c r="H281" s="32">
        <v>4800</v>
      </c>
      <c r="I281" s="30">
        <f>ROUND(H281*D281,2)</f>
        <v>73180.800000000003</v>
      </c>
      <c r="J281" s="30">
        <f>ROUND(I281*1.2,2)</f>
        <v>87816.960000000006</v>
      </c>
      <c r="K281" s="31">
        <f t="shared" si="34"/>
        <v>73180.800000000003</v>
      </c>
      <c r="L281" s="31">
        <f t="shared" si="34"/>
        <v>87816.960000000006</v>
      </c>
    </row>
    <row r="282" spans="1:12" ht="15.4" x14ac:dyDescent="0.45">
      <c r="A282" s="20" t="s">
        <v>340</v>
      </c>
      <c r="B282" s="21" t="s">
        <v>128</v>
      </c>
      <c r="C282" s="20" t="s">
        <v>17</v>
      </c>
      <c r="D282" s="44">
        <v>1.2</v>
      </c>
      <c r="E282" s="23">
        <v>2102.36</v>
      </c>
      <c r="F282" s="24">
        <f>ROUND(E282*D282,2)</f>
        <v>2522.83</v>
      </c>
      <c r="G282" s="24">
        <f>ROUND(F282*1.2,2)</f>
        <v>3027.4</v>
      </c>
      <c r="H282" s="25"/>
      <c r="I282" s="26"/>
      <c r="J282" s="26"/>
      <c r="K282" s="26">
        <f t="shared" si="34"/>
        <v>2522.83</v>
      </c>
      <c r="L282" s="24">
        <f t="shared" si="34"/>
        <v>3027.4</v>
      </c>
    </row>
    <row r="283" spans="1:12" x14ac:dyDescent="0.45">
      <c r="A283" s="37" t="s">
        <v>341</v>
      </c>
      <c r="B283" s="38" t="s">
        <v>29</v>
      </c>
      <c r="C283" s="37" t="s">
        <v>17</v>
      </c>
      <c r="D283" s="46">
        <f>D282*1.26</f>
        <v>1.512</v>
      </c>
      <c r="E283" s="30"/>
      <c r="F283" s="31"/>
      <c r="G283" s="31"/>
      <c r="H283" s="32">
        <v>4800</v>
      </c>
      <c r="I283" s="30">
        <f>ROUND(H283*D283,2)</f>
        <v>7257.6</v>
      </c>
      <c r="J283" s="30">
        <f>ROUND(I283*1.2,2)</f>
        <v>8709.1200000000008</v>
      </c>
      <c r="K283" s="31">
        <f t="shared" si="34"/>
        <v>7257.6</v>
      </c>
      <c r="L283" s="31">
        <f t="shared" si="34"/>
        <v>8709.1200000000008</v>
      </c>
    </row>
    <row r="284" spans="1:12" ht="15.4" x14ac:dyDescent="0.45">
      <c r="A284" s="20" t="s">
        <v>342</v>
      </c>
      <c r="B284" s="21" t="s">
        <v>131</v>
      </c>
      <c r="C284" s="20" t="s">
        <v>37</v>
      </c>
      <c r="D284" s="44">
        <v>22.4</v>
      </c>
      <c r="E284" s="23">
        <v>1181.6300000000001</v>
      </c>
      <c r="F284" s="24">
        <f>ROUND(E284*D284,2)</f>
        <v>26468.51</v>
      </c>
      <c r="G284" s="24">
        <f>ROUND(F284*1.2,2)</f>
        <v>31762.21</v>
      </c>
      <c r="H284" s="25"/>
      <c r="I284" s="26"/>
      <c r="J284" s="26"/>
      <c r="K284" s="26">
        <f t="shared" si="34"/>
        <v>26468.51</v>
      </c>
      <c r="L284" s="24">
        <f t="shared" si="34"/>
        <v>31762.21</v>
      </c>
    </row>
    <row r="285" spans="1:12" ht="27.75" x14ac:dyDescent="0.45">
      <c r="A285" s="20" t="s">
        <v>343</v>
      </c>
      <c r="B285" s="21" t="s">
        <v>133</v>
      </c>
      <c r="C285" s="20" t="s">
        <v>64</v>
      </c>
      <c r="D285" s="44">
        <f>28.36*1.75</f>
        <v>49.629999999999995</v>
      </c>
      <c r="E285" s="23">
        <v>700</v>
      </c>
      <c r="F285" s="24">
        <f>ROUND(E285*D285,2)</f>
        <v>34741</v>
      </c>
      <c r="G285" s="24">
        <f>ROUND(F285*1.2,2)</f>
        <v>41689.199999999997</v>
      </c>
      <c r="H285" s="25"/>
      <c r="I285" s="26"/>
      <c r="J285" s="26"/>
      <c r="K285" s="26">
        <f t="shared" si="34"/>
        <v>34741</v>
      </c>
      <c r="L285" s="24">
        <f t="shared" si="34"/>
        <v>41689.199999999997</v>
      </c>
    </row>
    <row r="286" spans="1:12" ht="41.65" x14ac:dyDescent="0.45">
      <c r="A286" s="20" t="s">
        <v>344</v>
      </c>
      <c r="B286" s="21" t="s">
        <v>73</v>
      </c>
      <c r="C286" s="20" t="s">
        <v>64</v>
      </c>
      <c r="D286" s="44">
        <f>9.47+0.15+0.0414*6</f>
        <v>9.8684000000000012</v>
      </c>
      <c r="E286" s="23">
        <v>1140</v>
      </c>
      <c r="F286" s="24">
        <f>ROUND(E286*D286,2)</f>
        <v>11249.98</v>
      </c>
      <c r="G286" s="24">
        <f>ROUND(F286*1.2,2)</f>
        <v>13499.98</v>
      </c>
      <c r="H286" s="25"/>
      <c r="I286" s="26"/>
      <c r="J286" s="26"/>
      <c r="K286" s="26">
        <f t="shared" si="34"/>
        <v>11249.98</v>
      </c>
      <c r="L286" s="24">
        <f t="shared" si="34"/>
        <v>13499.98</v>
      </c>
    </row>
    <row r="287" spans="1:12" ht="27.75" x14ac:dyDescent="0.45">
      <c r="A287" s="20" t="s">
        <v>345</v>
      </c>
      <c r="B287" s="21" t="s">
        <v>75</v>
      </c>
      <c r="C287" s="20" t="s">
        <v>64</v>
      </c>
      <c r="D287" s="44">
        <f>63*0.08</f>
        <v>5.04</v>
      </c>
      <c r="E287" s="23">
        <v>1140</v>
      </c>
      <c r="F287" s="24">
        <f>ROUND(E287*D287,2)</f>
        <v>5745.6</v>
      </c>
      <c r="G287" s="24">
        <f>ROUND(F287*1.2,2)</f>
        <v>6894.72</v>
      </c>
      <c r="H287" s="25"/>
      <c r="I287" s="26"/>
      <c r="J287" s="26"/>
      <c r="K287" s="26">
        <f t="shared" si="34"/>
        <v>5745.6</v>
      </c>
      <c r="L287" s="24">
        <f t="shared" si="34"/>
        <v>6894.72</v>
      </c>
    </row>
    <row r="288" spans="1:12" x14ac:dyDescent="0.45">
      <c r="A288" s="60"/>
      <c r="B288" s="61" t="s">
        <v>346</v>
      </c>
      <c r="C288" s="62"/>
      <c r="D288" s="62"/>
      <c r="E288" s="62"/>
      <c r="F288" s="63">
        <f>SUM(F12:F287)</f>
        <v>13628313.229999997</v>
      </c>
      <c r="G288" s="63">
        <f>ROUND(F288*1.2,2)</f>
        <v>16353975.880000001</v>
      </c>
      <c r="H288" s="64"/>
      <c r="I288" s="63">
        <f>SUM(I12:I287)</f>
        <v>56569962.649999999</v>
      </c>
      <c r="J288" s="63">
        <f>SUM(J12:J287)</f>
        <v>67883955.229999959</v>
      </c>
      <c r="K288" s="63">
        <f>SUM(K12:K287)</f>
        <v>70198275.879999921</v>
      </c>
      <c r="L288" s="63">
        <f>ROUND(K288*1.2,2)</f>
        <v>84237931.060000002</v>
      </c>
    </row>
  </sheetData>
  <mergeCells count="9">
    <mergeCell ref="J1:L1"/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2025-07-09T15:49:43Z</dcterms:created>
  <dcterms:modified xsi:type="dcterms:W3CDTF">2025-07-09T15:50:40Z</dcterms:modified>
</cp:coreProperties>
</file>