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Коломенский завод\"/>
    </mc:Choice>
  </mc:AlternateContent>
  <xr:revisionPtr revIDLastSave="0" documentId="8_{CA8195E0-DE11-4954-A668-8FD82F0886E0}" xr6:coauthVersionLast="45" xr6:coauthVersionMax="45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11.04" sheetId="4" r:id="rId3"/>
    <sheet name="Лист1" sheetId="5" state="hidden" r:id="rId4"/>
  </sheets>
  <definedNames>
    <definedName name="_xlnm.Print_Area" localSheetId="0">Свод!$A$1:$H$5</definedName>
    <definedName name="_xlnm.Print_Area" localSheetId="2">'СМР+мат 11.04'!$A$1:$L$46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9" i="4" l="1"/>
  <c r="K29" i="4" s="1"/>
  <c r="I28" i="4"/>
  <c r="K28" i="4" s="1"/>
  <c r="I27" i="4"/>
  <c r="K27" i="4" s="1"/>
  <c r="I26" i="4"/>
  <c r="K26" i="4" s="1"/>
  <c r="I25" i="4"/>
  <c r="K25" i="4" s="1"/>
  <c r="D43" i="4"/>
  <c r="F17" i="4"/>
  <c r="G17" i="4" s="1"/>
  <c r="L17" i="4" s="1"/>
  <c r="F16" i="4"/>
  <c r="G16" i="4" s="1"/>
  <c r="L16" i="4" s="1"/>
  <c r="J25" i="4" l="1"/>
  <c r="L25" i="4" s="1"/>
  <c r="J29" i="4"/>
  <c r="L29" i="4" s="1"/>
  <c r="J26" i="4"/>
  <c r="L26" i="4" s="1"/>
  <c r="J27" i="4"/>
  <c r="L27" i="4" s="1"/>
  <c r="J28" i="4"/>
  <c r="L28" i="4" s="1"/>
  <c r="K16" i="4"/>
  <c r="K17" i="4"/>
  <c r="F32" i="4"/>
  <c r="K32" i="4" s="1"/>
  <c r="I35" i="4"/>
  <c r="J35" i="4" s="1"/>
  <c r="L35" i="4" s="1"/>
  <c r="G32" i="4" l="1"/>
  <c r="L32" i="4" s="1"/>
  <c r="K35" i="4"/>
  <c r="F45" i="4" l="1"/>
  <c r="G45" i="4" s="1"/>
  <c r="L45" i="4" s="1"/>
  <c r="F44" i="4"/>
  <c r="G44" i="4" s="1"/>
  <c r="L44" i="4" s="1"/>
  <c r="F43" i="4"/>
  <c r="G43" i="4" s="1"/>
  <c r="L43" i="4" s="1"/>
  <c r="F41" i="4"/>
  <c r="G41" i="4" s="1"/>
  <c r="L41" i="4" s="1"/>
  <c r="F39" i="4"/>
  <c r="G39" i="4" s="1"/>
  <c r="L39" i="4" s="1"/>
  <c r="F37" i="4"/>
  <c r="G37" i="4" s="1"/>
  <c r="L37" i="4" s="1"/>
  <c r="F33" i="4"/>
  <c r="G33" i="4" s="1"/>
  <c r="L33" i="4" s="1"/>
  <c r="F30" i="4"/>
  <c r="K30" i="4" s="1"/>
  <c r="F23" i="4"/>
  <c r="K23" i="4" s="1"/>
  <c r="F21" i="4"/>
  <c r="G21" i="4" s="1"/>
  <c r="L21" i="4" s="1"/>
  <c r="F20" i="4"/>
  <c r="G20" i="4" s="1"/>
  <c r="L20" i="4" s="1"/>
  <c r="F19" i="4"/>
  <c r="G19" i="4" s="1"/>
  <c r="L19" i="4" s="1"/>
  <c r="F14" i="4"/>
  <c r="G14" i="4" s="1"/>
  <c r="L14" i="4" s="1"/>
  <c r="K14" i="4" l="1"/>
  <c r="K20" i="4"/>
  <c r="K37" i="4"/>
  <c r="K41" i="4"/>
  <c r="K44" i="4"/>
  <c r="K19" i="4"/>
  <c r="K21" i="4"/>
  <c r="K33" i="4"/>
  <c r="K39" i="4"/>
  <c r="K43" i="4"/>
  <c r="K45" i="4"/>
  <c r="G30" i="4"/>
  <c r="L30" i="4" s="1"/>
  <c r="G23" i="4"/>
  <c r="L23" i="4" s="1"/>
  <c r="I34" i="4" l="1"/>
  <c r="J34" i="4" s="1"/>
  <c r="L34" i="4" s="1"/>
  <c r="K34" i="4" l="1"/>
  <c r="I40" i="4" l="1"/>
  <c r="I38" i="4"/>
  <c r="I36" i="4"/>
  <c r="K36" i="4" s="1"/>
  <c r="I31" i="4"/>
  <c r="I24" i="4"/>
  <c r="K24" i="4" s="1"/>
  <c r="I22" i="4"/>
  <c r="F13" i="4"/>
  <c r="I46" i="4" l="1"/>
  <c r="F46" i="4"/>
  <c r="G46" i="4" s="1"/>
  <c r="K31" i="4"/>
  <c r="K13" i="4"/>
  <c r="J31" i="4"/>
  <c r="L31" i="4" s="1"/>
  <c r="K22" i="4"/>
  <c r="J22" i="4"/>
  <c r="J24" i="4"/>
  <c r="L24" i="4" s="1"/>
  <c r="J36" i="4"/>
  <c r="L36" i="4" s="1"/>
  <c r="K38" i="4"/>
  <c r="J38" i="4"/>
  <c r="L38" i="4" s="1"/>
  <c r="K40" i="4"/>
  <c r="J40" i="4"/>
  <c r="L40" i="4" s="1"/>
  <c r="G13" i="4"/>
  <c r="L13" i="4" s="1"/>
  <c r="K46" i="4" l="1"/>
  <c r="L46" i="4" s="1"/>
  <c r="J46" i="4"/>
  <c r="L22" i="4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<sst xmlns="http://schemas.openxmlformats.org/spreadsheetml/2006/main" count="450" uniqueCount="265">
  <si>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</si>
  <si>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</si>
  <si>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</si>
  <si>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</si>
  <si>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</si>
  <si>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</si>
  <si>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</si>
  <si>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</si>
  <si>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</si>
  <si>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</si>
  <si>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</si>
  <si>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</si>
  <si>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</si>
  <si>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</si>
  <si>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</si>
  <si>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</si>
  <si>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</si>
  <si>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</si>
  <si>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</si>
  <si>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</si>
  <si>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</si>
  <si>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</si>
  <si>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</si>
  <si>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</si>
  <si>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</si>
  <si>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</si>
  <si>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</si>
  <si>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</si>
  <si>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</si>
  <si>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</si>
  <si>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</si>
  <si>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</si>
  <si>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</si>
  <si>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</si>
  <si>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</si>
  <si>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</si>
  <si>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</si>
  <si>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</si>
  <si>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</si>
  <si>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</si>
  <si>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</si>
  <si>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</si>
  <si>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</si>
  <si>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</si>
  <si>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</si>
  <si>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</si>
  <si>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</si>
  <si>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</si>
  <si>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</si>
  <si>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</si>
  <si>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</si>
  <si>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</si>
  <si>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</si>
  <si>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</si>
  <si>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</si>
  <si>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</si>
  <si>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</si>
  <si>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</si>
  <si>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</si>
  <si>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</si>
  <si>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</si>
  <si>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</si>
  <si>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</si>
  <si>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</si>
  <si>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</si>
  <si>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</si>
  <si>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</si>
  <si>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</si>
  <si>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</si>
  <si>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</si>
  <si>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</si>
  <si>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</si>
  <si>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</si>
  <si>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</si>
  <si>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</si>
  <si>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</si>
  <si>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</si>
  <si>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</si>
  <si>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</si>
  <si>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</si>
  <si>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</si>
  <si>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</si>
  <si>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</si>
  <si>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</si>
  <si>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</si>
  <si>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</si>
  <si>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</si>
  <si>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</si>
  <si>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</si>
  <si>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</si>
  <si>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</si>
  <si>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</si>
  <si>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</si>
  <si>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</si>
  <si>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</si>
  <si>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</si>
  <si>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</si>
  <si>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</si>
  <si>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</si>
  <si>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</si>
  <si>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</si>
  <si>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</si>
  <si>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</si>
  <si>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</si>
  <si>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</si>
  <si>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</si>
  <si>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</si>
  <si>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</si>
  <si>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</si>
  <si>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</si>
  <si>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</si>
  <si>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</si>
  <si>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</si>
  <si>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</si>
  <si>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</si>
  <si>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</si>
  <si>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</si>
  <si>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</si>
  <si>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</si>
  <si>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</si>
  <si>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</si>
  <si>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</si>
  <si>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</si>
  <si>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</si>
  <si>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</si>
  <si>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</si>
  <si>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</si>
  <si>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</si>
  <si>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</si>
  <si>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</si>
  <si>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</si>
  <si>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</si>
  <si>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</si>
  <si>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</si>
  <si>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</si>
  <si>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</si>
  <si>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</si>
  <si>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</si>
  <si>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</si>
  <si>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</si>
  <si>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</si>
  <si>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</si>
  <si>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</si>
  <si>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</si>
  <si>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</si>
  <si>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</si>
  <si>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</si>
  <si>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</si>
  <si>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</si>
  <si>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</si>
  <si>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</si>
  <si>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</si>
  <si>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</si>
  <si>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</si>
  <si>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</si>
  <si>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</si>
  <si>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</si>
  <si>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</si>
  <si>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</si>
  <si>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</si>
  <si>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</si>
  <si>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</si>
  <si>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</si>
  <si>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</si>
  <si>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</si>
  <si>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</si>
  <si>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</si>
  <si>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</si>
  <si>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</si>
  <si>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</si>
  <si>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</si>
  <si>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</si>
  <si>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</si>
  <si>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</si>
  <si>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</si>
  <si>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</si>
  <si>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</si>
  <si>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</si>
  <si>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</si>
  <si>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</si>
  <si>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</si>
  <si>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</si>
  <si>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</si>
  <si>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</si>
  <si>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</si>
  <si>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</si>
  <si>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</si>
  <si>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</si>
  <si>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</si>
  <si>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</si>
  <si>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</si>
  <si>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</si>
  <si>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</si>
  <si>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</si>
  <si>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</si>
  <si>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</si>
  <si>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</si>
  <si>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</si>
  <si>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</si>
  <si>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</si>
  <si>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</si>
  <si>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</si>
  <si>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</si>
  <si>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</si>
  <si>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</si>
  <si>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</si>
  <si>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</si>
  <si>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</si>
  <si>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</si>
  <si>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</si>
  <si>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</si>
  <si>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</si>
  <si>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</si>
  <si>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</si>
  <si>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</si>
  <si>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</si>
  <si>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</si>
  <si>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</si>
  <si>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</si>
  <si>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</si>
  <si>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</si>
  <si>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</si>
  <si>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</si>
  <si>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</si>
  <si>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</si>
  <si>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</si>
  <si>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</si>
  <si>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</si>
  <si>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</si>
  <si>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</si>
  <si>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</si>
  <si>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</si>
  <si>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</si>
  <si>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>Болт стыковой в сборе</t>
  </si>
  <si>
    <t>Монтаж стыковочных накладок Р-65 (6-ти отверстных)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</si>
  <si>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</si>
  <si>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</si>
  <si>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</si>
  <si>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</si>
  <si>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</si>
  <si>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</si>
  <si>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</si>
  <si>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</si>
  <si>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</si>
  <si>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</si>
  <si>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</si>
  <si>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 xml:space="preserve">Шпала ж.б в сборе со скреплением КБ65 </t>
  </si>
  <si>
    <t>Демонтаж рельсошпальной решётки с эпюрой шпал 1600 шт/км</t>
  </si>
  <si>
    <t>Демонтаж СП114 1/9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</si>
  <si>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</si>
  <si>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</si>
  <si>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</si>
  <si>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Накладка Р-65/50 (переходная)</t>
  </si>
  <si>
    <t>Резка рельс при стыковке с сущ. путями</t>
  </si>
  <si>
    <t>Подкладка КБ-65</t>
  </si>
  <si>
    <t>Болт закладной в сборе</t>
  </si>
  <si>
    <t>Болт клемный в сборе</t>
  </si>
  <si>
    <t>Прокладка нашпальная Р65 ЦП-328</t>
  </si>
  <si>
    <t>Прокладка подрельсовая Р65 ЦП</t>
  </si>
  <si>
    <t>Демонтаж СП114 с путями примыкания (67 м) и строительством пути (37,5 м) взамен демонтируемого СП114</t>
  </si>
  <si>
    <t>Демонтаж путей примыкания к СП114 (67 м)</t>
  </si>
  <si>
    <t>Строительство пути (37,5 м) взамен демонтируемого СП114</t>
  </si>
  <si>
    <t>Прочие работы</t>
  </si>
  <si>
    <t>Погрузка и перевозка до 2 х км.  демонтированного стр.перевода,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</si>
  <si>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и брусьев в грузовые автомобили механизированным способом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</si>
</sst>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_-* #,##0.0\ _₽_-;\-* #,##0.0\ _₽_-;_-* &quot;-&quot;?\ _₽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67" fontId="2" fillId="0" borderId="3" xfId="2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horizontal="center" vertical="center" wrapText="1"/>
    </xf>
    <xf numFmtId="43" fontId="5" fillId="0" borderId="3" xfId="1" applyFont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vertical="center" wrapText="1"/>
    </xf>
    <xf numFmtId="43" fontId="6" fillId="6" borderId="3" xfId="1" applyFont="1" applyFill="1" applyBorder="1" applyAlignment="1">
      <alignment vertical="center" wrapText="1"/>
    </xf>
    <xf numFmtId="43" fontId="3" fillId="0" borderId="3" xfId="1" applyFont="1" applyBorder="1" applyAlignment="1">
      <alignment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vertical="center" wrapText="1"/>
    </xf>
    <xf numFmtId="43" fontId="7" fillId="0" borderId="3" xfId="1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68" fontId="0" fillId="0" borderId="0" xfId="0" applyNumberFormat="1" applyAlignment="1">
      <alignment wrapText="1"/>
    </xf>
    <xf numFmtId="43" fontId="6" fillId="0" borderId="3" xfId="0" applyNumberFormat="1" applyFont="1" applyBorder="1" applyAlignment="1">
      <alignment vertical="center" wrapText="1"/>
    </xf>
    <xf numFmtId="165" fontId="6" fillId="0" borderId="3" xfId="0" applyNumberFormat="1" applyFont="1" applyBorder="1" applyAlignment="1">
      <alignment vertical="center" wrapText="1"/>
    </xf>
    <xf numFmtId="165" fontId="6" fillId="6" borderId="3" xfId="1" applyNumberFormat="1" applyFont="1" applyFill="1" applyBorder="1" applyAlignment="1">
      <alignment vertical="center" wrapText="1"/>
    </xf>
    <xf numFmtId="165" fontId="6" fillId="0" borderId="3" xfId="1" applyNumberFormat="1" applyFont="1" applyFill="1" applyBorder="1" applyAlignment="1">
      <alignment vertical="center" wrapText="1"/>
    </xf>
    <xf numFmtId="165" fontId="6" fillId="6" borderId="3" xfId="0" applyNumberFormat="1" applyFont="1" applyFill="1" applyBorder="1" applyAlignment="1">
      <alignment vertical="center" wrapText="1"/>
    </xf>
    <xf numFmtId="164" fontId="0" fillId="0" borderId="0" xfId="0" applyNumberFormat="1" applyAlignment="1">
      <alignment wrapText="1"/>
    </xf>
    <xf numFmtId="0" fontId="0" fillId="3" borderId="0" xfId="0" applyFill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167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3" xfId="3" applyFont="1" applyBorder="1" applyAlignment="1">
      <alignment vertical="center" wrapText="1"/>
    </xf>
    <xf numFmtId="165" fontId="0" fillId="0" borderId="3" xfId="1" applyNumberFormat="1" applyFont="1" applyBorder="1" applyAlignment="1">
      <alignment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63B22A4B-6FC3-4E4C-BE74-95AB3F2F4EBE}"/>
    <cellStyle name="Финансовый" xfId="1" builtinId="3"/>
    <cellStyle name="Финансовый 5" xfId="5" xr:uid="{88E2AEB9-6685-4CE9-9549-6EE563CC3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23" t="s">
        <v>0</v>
      </c>
      <c r="B1" s="123" t="s">
        <v>16</v>
      </c>
      <c r="C1" s="124" t="s">
        <v>17</v>
      </c>
      <c r="D1" s="124"/>
      <c r="E1" s="124"/>
      <c r="F1" s="125" t="s">
        <v>18</v>
      </c>
      <c r="G1" s="125"/>
      <c r="H1" s="125"/>
    </row>
    <row r="2" spans="1:9" ht="28.5" x14ac:dyDescent="0.25">
      <c r="A2" s="123"/>
      <c r="B2" s="123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34" t="s">
        <v>0</v>
      </c>
      <c r="B1" s="137" t="s">
        <v>1</v>
      </c>
      <c r="C1" s="126" t="s">
        <v>2</v>
      </c>
      <c r="D1" s="140" t="s">
        <v>3</v>
      </c>
      <c r="E1" s="127" t="s">
        <v>14</v>
      </c>
      <c r="F1" s="128"/>
      <c r="G1" s="128"/>
      <c r="H1" s="128"/>
      <c r="I1" s="128"/>
      <c r="J1" s="128"/>
      <c r="K1" s="128"/>
      <c r="L1" s="128"/>
    </row>
    <row r="2" spans="1:12" ht="14.45" customHeight="1" x14ac:dyDescent="0.25">
      <c r="A2" s="135"/>
      <c r="B2" s="138"/>
      <c r="C2" s="126"/>
      <c r="D2" s="140"/>
      <c r="E2" s="129"/>
      <c r="F2" s="130"/>
      <c r="G2" s="130"/>
      <c r="H2" s="130"/>
      <c r="I2" s="130"/>
      <c r="J2" s="130"/>
      <c r="K2" s="130"/>
      <c r="L2" s="130"/>
    </row>
    <row r="3" spans="1:12" ht="27.75" customHeight="1" x14ac:dyDescent="0.25">
      <c r="A3" s="135"/>
      <c r="B3" s="138"/>
      <c r="C3" s="126"/>
      <c r="D3" s="140"/>
      <c r="E3" s="126" t="s">
        <v>25</v>
      </c>
      <c r="F3" s="126"/>
      <c r="G3" s="126"/>
      <c r="H3" s="126" t="s">
        <v>26</v>
      </c>
      <c r="I3" s="126"/>
      <c r="J3" s="126"/>
      <c r="K3" s="123" t="s">
        <v>36</v>
      </c>
      <c r="L3" s="123"/>
    </row>
    <row r="4" spans="1:12" ht="56.1" customHeight="1" x14ac:dyDescent="0.25">
      <c r="A4" s="136"/>
      <c r="B4" s="139"/>
      <c r="C4" s="126"/>
      <c r="D4" s="140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41" t="s">
        <v>230</v>
      </c>
      <c r="C6" s="142"/>
      <c r="D6" s="142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41" t="s">
        <v>56</v>
      </c>
      <c r="C75" s="142"/>
      <c r="D75" s="142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31" t="s">
        <v>11</v>
      </c>
      <c r="B123" s="132"/>
      <c r="C123" s="132"/>
      <c r="D123" s="132"/>
      <c r="E123" s="133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1"/>
  <sheetViews>
    <sheetView tabSelected="1" view="pageBreakPreview" zoomScaleNormal="100" zoomScaleSheetLayoutView="100" workbookViewId="0">
      <selection activeCell="L13" sqref="L13"/>
    </sheetView>
  </sheetViews>
  <sheetFormatPr defaultColWidth="8.85546875" defaultRowHeight="15" x14ac:dyDescent="0.25"/>
  <cols>
    <col min="1" max="1" width="9.42578125" style="90" customWidth="1"/>
    <col min="2" max="2" width="65.140625" style="90" customWidth="1"/>
    <col min="3" max="3" width="9.28515625" style="91" customWidth="1"/>
    <col min="4" max="4" width="10.140625" style="92" bestFit="1" customWidth="1"/>
    <col min="5" max="5" width="15.140625" style="90" customWidth="1"/>
    <col min="6" max="6" width="16" style="90" customWidth="1"/>
    <col min="7" max="7" width="17.140625" style="93" customWidth="1"/>
    <col min="8" max="8" width="16.140625" style="93" customWidth="1"/>
    <col min="9" max="9" width="18" style="90" customWidth="1"/>
    <col min="10" max="10" width="18.7109375" style="90" customWidth="1"/>
    <col min="11" max="11" width="17.42578125" style="90" customWidth="1"/>
    <col min="12" max="12" width="18.85546875" style="90" customWidth="1"/>
    <col min="13" max="16384" width="8.85546875" style="90"/>
  </cols>
  <sheetData>
    <row r="1" spans="1:12" x14ac:dyDescent="0.25">
      <c r="J1" s="146" t="s">
        <v>236</v>
      </c>
      <c r="K1" s="146"/>
      <c r="L1" s="146"/>
    </row>
    <row r="6" spans="1:12" ht="14.45" customHeight="1" x14ac:dyDescent="0.25">
      <c r="A6" s="134" t="s">
        <v>0</v>
      </c>
      <c r="B6" s="137" t="s">
        <v>1</v>
      </c>
      <c r="C6" s="126" t="s">
        <v>2</v>
      </c>
      <c r="D6" s="147" t="s">
        <v>3</v>
      </c>
      <c r="E6" s="126" t="s">
        <v>14</v>
      </c>
      <c r="F6" s="126"/>
      <c r="G6" s="126"/>
      <c r="H6" s="126"/>
      <c r="I6" s="126"/>
      <c r="J6" s="126"/>
      <c r="K6" s="126"/>
      <c r="L6" s="126"/>
    </row>
    <row r="7" spans="1:12" ht="14.45" customHeight="1" x14ac:dyDescent="0.25">
      <c r="A7" s="135"/>
      <c r="B7" s="138"/>
      <c r="C7" s="126"/>
      <c r="D7" s="147"/>
      <c r="E7" s="126"/>
      <c r="F7" s="126"/>
      <c r="G7" s="126"/>
      <c r="H7" s="126"/>
      <c r="I7" s="126"/>
      <c r="J7" s="126"/>
      <c r="K7" s="126"/>
      <c r="L7" s="126"/>
    </row>
    <row r="8" spans="1:12" ht="27.75" customHeight="1" x14ac:dyDescent="0.25">
      <c r="A8" s="135"/>
      <c r="B8" s="138"/>
      <c r="C8" s="126"/>
      <c r="D8" s="147"/>
      <c r="E8" s="126" t="s">
        <v>25</v>
      </c>
      <c r="F8" s="126"/>
      <c r="G8" s="126"/>
      <c r="H8" s="126" t="s">
        <v>26</v>
      </c>
      <c r="I8" s="126"/>
      <c r="J8" s="126"/>
      <c r="K8" s="148" t="s">
        <v>36</v>
      </c>
      <c r="L8" s="148"/>
    </row>
    <row r="9" spans="1:12" ht="56.1" customHeight="1" x14ac:dyDescent="0.25">
      <c r="A9" s="136"/>
      <c r="B9" s="139"/>
      <c r="C9" s="126"/>
      <c r="D9" s="147"/>
      <c r="E9" s="2" t="s">
        <v>4</v>
      </c>
      <c r="F9" s="2" t="s">
        <v>5</v>
      </c>
      <c r="G9" s="94" t="s">
        <v>6</v>
      </c>
      <c r="H9" s="2" t="s">
        <v>4</v>
      </c>
      <c r="I9" s="2" t="s">
        <v>5</v>
      </c>
      <c r="J9" s="94" t="s">
        <v>6</v>
      </c>
      <c r="K9" s="2" t="s">
        <v>27</v>
      </c>
      <c r="L9" s="2" t="s">
        <v>18</v>
      </c>
    </row>
    <row r="10" spans="1:12" x14ac:dyDescent="0.25">
      <c r="A10" s="95">
        <v>1</v>
      </c>
      <c r="B10" s="96">
        <v>2</v>
      </c>
      <c r="C10" s="96">
        <v>3</v>
      </c>
      <c r="D10" s="97">
        <v>4</v>
      </c>
      <c r="E10" s="96">
        <v>5</v>
      </c>
      <c r="F10" s="96">
        <v>6</v>
      </c>
      <c r="G10" s="96">
        <v>7</v>
      </c>
      <c r="H10" s="98">
        <v>8</v>
      </c>
      <c r="I10" s="98">
        <v>9</v>
      </c>
      <c r="J10" s="98">
        <v>10</v>
      </c>
      <c r="K10" s="98">
        <v>11</v>
      </c>
      <c r="L10" s="98">
        <v>12</v>
      </c>
    </row>
    <row r="11" spans="1:12" ht="30.75" customHeight="1" x14ac:dyDescent="0.25">
      <c r="A11" s="143" t="s">
        <v>259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5"/>
    </row>
    <row r="12" spans="1:12" ht="20.25" customHeight="1" x14ac:dyDescent="0.25">
      <c r="A12" s="149"/>
      <c r="B12" s="149" t="s">
        <v>260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</row>
    <row r="13" spans="1:12" ht="27.75" customHeight="1" x14ac:dyDescent="0.25">
      <c r="A13" s="105"/>
      <c r="B13" s="106" t="s">
        <v>237</v>
      </c>
      <c r="C13" s="13" t="s">
        <v>7</v>
      </c>
      <c r="D13" s="116">
        <v>26.8</v>
      </c>
      <c r="E13" s="108">
        <v>1800</v>
      </c>
      <c r="F13" s="99">
        <f t="shared" ref="F13" si="0">ROUND(E13*D13,2)</f>
        <v>48240</v>
      </c>
      <c r="G13" s="99">
        <f t="shared" ref="G13" si="1">ROUND(F13*1.2,2)</f>
        <v>57888</v>
      </c>
      <c r="H13" s="109"/>
      <c r="I13" s="100"/>
      <c r="J13" s="100"/>
      <c r="K13" s="100">
        <f t="shared" ref="K13:L13" si="2">F13+I13</f>
        <v>48240</v>
      </c>
      <c r="L13" s="99">
        <f t="shared" si="2"/>
        <v>57888</v>
      </c>
    </row>
    <row r="14" spans="1:12" ht="27.75" customHeight="1" x14ac:dyDescent="0.25">
      <c r="A14" s="105"/>
      <c r="B14" s="106" t="s">
        <v>247</v>
      </c>
      <c r="C14" s="13" t="s">
        <v>9</v>
      </c>
      <c r="D14" s="116">
        <v>67</v>
      </c>
      <c r="E14" s="108">
        <v>1979.8</v>
      </c>
      <c r="F14" s="99">
        <f t="shared" ref="F14:F21" si="3">ROUND(E14*D14,2)</f>
        <v>132646.6</v>
      </c>
      <c r="G14" s="99">
        <f t="shared" ref="G14:G21" si="4">ROUND(F14*1.2,2)</f>
        <v>159175.92000000001</v>
      </c>
      <c r="H14" s="109"/>
      <c r="I14" s="100"/>
      <c r="J14" s="100"/>
      <c r="K14" s="100">
        <f t="shared" ref="K14:K21" si="5">F14+I14</f>
        <v>132646.6</v>
      </c>
      <c r="L14" s="99">
        <f t="shared" ref="L14:L21" si="6">G14+J14</f>
        <v>159175.92000000001</v>
      </c>
    </row>
    <row r="15" spans="1:12" ht="16.5" customHeight="1" x14ac:dyDescent="0.25">
      <c r="A15" s="150"/>
      <c r="B15" s="150" t="s">
        <v>248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1:12" ht="27.75" customHeight="1" x14ac:dyDescent="0.25">
      <c r="A16" s="105"/>
      <c r="B16" s="106" t="s">
        <v>245</v>
      </c>
      <c r="C16" s="13" t="s">
        <v>7</v>
      </c>
      <c r="D16" s="107">
        <v>20.309999999999999</v>
      </c>
      <c r="E16" s="108">
        <v>1800</v>
      </c>
      <c r="F16" s="99">
        <f t="shared" ref="F16:F17" si="7">ROUND(E16*D16,2)</f>
        <v>36558</v>
      </c>
      <c r="G16" s="99">
        <f t="shared" ref="G16:G17" si="8">ROUND(F16*1.2,2)</f>
        <v>43869.599999999999</v>
      </c>
      <c r="H16" s="109"/>
      <c r="I16" s="100"/>
      <c r="J16" s="100"/>
      <c r="K16" s="100">
        <f t="shared" ref="K16:K17" si="9">F16+I16</f>
        <v>36558</v>
      </c>
      <c r="L16" s="99">
        <f t="shared" ref="L16:L17" si="10">G16+J16</f>
        <v>43869.599999999999</v>
      </c>
    </row>
    <row r="17" spans="1:14" ht="27.75" customHeight="1" x14ac:dyDescent="0.25">
      <c r="A17" s="105"/>
      <c r="B17" s="106" t="s">
        <v>242</v>
      </c>
      <c r="C17" s="13" t="s">
        <v>15</v>
      </c>
      <c r="D17" s="107">
        <v>11.5</v>
      </c>
      <c r="E17" s="112">
        <v>8737</v>
      </c>
      <c r="F17" s="99">
        <f t="shared" si="7"/>
        <v>100475.5</v>
      </c>
      <c r="G17" s="99">
        <f t="shared" si="8"/>
        <v>120570.6</v>
      </c>
      <c r="H17" s="109"/>
      <c r="I17" s="100"/>
      <c r="J17" s="100"/>
      <c r="K17" s="100">
        <f t="shared" si="9"/>
        <v>100475.5</v>
      </c>
      <c r="L17" s="99">
        <f t="shared" si="10"/>
        <v>120570.6</v>
      </c>
    </row>
    <row r="18" spans="1:14" ht="24" customHeight="1" x14ac:dyDescent="0.25">
      <c r="A18" s="149"/>
      <c r="B18" s="149" t="s">
        <v>261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</row>
    <row r="19" spans="1:14" ht="27.75" customHeight="1" x14ac:dyDescent="0.25">
      <c r="A19" s="105"/>
      <c r="B19" s="106" t="s">
        <v>239</v>
      </c>
      <c r="C19" s="13" t="s">
        <v>7</v>
      </c>
      <c r="D19" s="116">
        <v>3.75</v>
      </c>
      <c r="E19" s="108">
        <v>1630</v>
      </c>
      <c r="F19" s="99">
        <f t="shared" si="3"/>
        <v>6112.5</v>
      </c>
      <c r="G19" s="99">
        <f t="shared" si="4"/>
        <v>7335</v>
      </c>
      <c r="H19" s="109"/>
      <c r="I19" s="100"/>
      <c r="J19" s="100"/>
      <c r="K19" s="100">
        <f t="shared" si="5"/>
        <v>6112.5</v>
      </c>
      <c r="L19" s="99">
        <f t="shared" si="6"/>
        <v>7335</v>
      </c>
    </row>
    <row r="20" spans="1:14" ht="27.75" customHeight="1" x14ac:dyDescent="0.25">
      <c r="A20" s="105"/>
      <c r="B20" s="106" t="s">
        <v>238</v>
      </c>
      <c r="C20" s="13" t="s">
        <v>8</v>
      </c>
      <c r="D20" s="107">
        <v>150</v>
      </c>
      <c r="E20" s="108">
        <v>101.5</v>
      </c>
      <c r="F20" s="99">
        <f t="shared" si="3"/>
        <v>15225</v>
      </c>
      <c r="G20" s="99">
        <f t="shared" si="4"/>
        <v>18270</v>
      </c>
      <c r="H20" s="109"/>
      <c r="I20" s="100"/>
      <c r="J20" s="100"/>
      <c r="K20" s="100">
        <f t="shared" si="5"/>
        <v>15225</v>
      </c>
      <c r="L20" s="99">
        <f t="shared" si="6"/>
        <v>18270</v>
      </c>
    </row>
    <row r="21" spans="1:14" ht="27.75" customHeight="1" x14ac:dyDescent="0.25">
      <c r="A21" s="105"/>
      <c r="B21" s="106" t="s">
        <v>241</v>
      </c>
      <c r="C21" s="13" t="s">
        <v>7</v>
      </c>
      <c r="D21" s="116">
        <v>15</v>
      </c>
      <c r="E21" s="108">
        <v>2573.7399999999998</v>
      </c>
      <c r="F21" s="99">
        <f t="shared" si="3"/>
        <v>38606.1</v>
      </c>
      <c r="G21" s="99">
        <f t="shared" si="4"/>
        <v>46327.32</v>
      </c>
      <c r="H21" s="109"/>
      <c r="I21" s="100"/>
      <c r="J21" s="100"/>
      <c r="K21" s="100">
        <f t="shared" si="5"/>
        <v>38606.1</v>
      </c>
      <c r="L21" s="99">
        <f t="shared" si="6"/>
        <v>46327.32</v>
      </c>
    </row>
    <row r="22" spans="1:14" ht="27.75" customHeight="1" x14ac:dyDescent="0.25">
      <c r="A22" s="110"/>
      <c r="B22" s="87" t="s">
        <v>251</v>
      </c>
      <c r="C22" s="101" t="s">
        <v>7</v>
      </c>
      <c r="D22" s="103">
        <v>18.899999999999999</v>
      </c>
      <c r="E22" s="103"/>
      <c r="F22" s="102"/>
      <c r="G22" s="102"/>
      <c r="H22" s="102">
        <v>4800</v>
      </c>
      <c r="I22" s="102">
        <f t="shared" ref="I22" si="11">ROUND(H22*D22,2)</f>
        <v>90720</v>
      </c>
      <c r="J22" s="102">
        <f t="shared" ref="J22" si="12">ROUND(I22*1.2,2)</f>
        <v>108864</v>
      </c>
      <c r="K22" s="102">
        <f>F22+I22</f>
        <v>90720</v>
      </c>
      <c r="L22" s="102">
        <f>G22+J22</f>
        <v>108864</v>
      </c>
    </row>
    <row r="23" spans="1:14" ht="27.75" customHeight="1" x14ac:dyDescent="0.25">
      <c r="A23" s="105"/>
      <c r="B23" s="106" t="s">
        <v>250</v>
      </c>
      <c r="C23" s="13" t="s">
        <v>10</v>
      </c>
      <c r="D23" s="117">
        <v>69</v>
      </c>
      <c r="E23" s="108">
        <v>2160</v>
      </c>
      <c r="F23" s="99">
        <f t="shared" ref="F23" si="13">ROUND(E23*D23,2)</f>
        <v>149040</v>
      </c>
      <c r="G23" s="99">
        <f t="shared" ref="G23" si="14">ROUND(F23*1.2,2)</f>
        <v>178848</v>
      </c>
      <c r="H23" s="109"/>
      <c r="I23" s="100"/>
      <c r="J23" s="100"/>
      <c r="K23" s="100">
        <f t="shared" ref="K23" si="15">F23+I23</f>
        <v>149040</v>
      </c>
      <c r="L23" s="99">
        <f t="shared" ref="L23" si="16">G23+J23</f>
        <v>178848</v>
      </c>
    </row>
    <row r="24" spans="1:14" ht="27.75" customHeight="1" x14ac:dyDescent="0.25">
      <c r="A24" s="110"/>
      <c r="B24" s="87" t="s">
        <v>246</v>
      </c>
      <c r="C24" s="101" t="s">
        <v>10</v>
      </c>
      <c r="D24" s="118">
        <v>69</v>
      </c>
      <c r="E24" s="103"/>
      <c r="F24" s="102"/>
      <c r="G24" s="102"/>
      <c r="H24" s="102">
        <v>0</v>
      </c>
      <c r="I24" s="102">
        <f t="shared" ref="I24" si="17">ROUND(H24*D24,2)</f>
        <v>0</v>
      </c>
      <c r="J24" s="102">
        <f t="shared" ref="J24" si="18">ROUND(I24*1.2,2)</f>
        <v>0</v>
      </c>
      <c r="K24" s="102">
        <f t="shared" ref="K24:L30" si="19">F24+I24</f>
        <v>0</v>
      </c>
      <c r="L24" s="102">
        <f t="shared" si="19"/>
        <v>0</v>
      </c>
    </row>
    <row r="25" spans="1:14" ht="27.75" customHeight="1" x14ac:dyDescent="0.25">
      <c r="A25" s="110"/>
      <c r="B25" s="87" t="s">
        <v>254</v>
      </c>
      <c r="C25" s="101" t="s">
        <v>10</v>
      </c>
      <c r="D25" s="118">
        <v>138</v>
      </c>
      <c r="E25" s="103"/>
      <c r="F25" s="102"/>
      <c r="G25" s="102"/>
      <c r="H25" s="102">
        <v>0</v>
      </c>
      <c r="I25" s="102">
        <f t="shared" ref="I25:I29" si="20">ROUND(H25*D25,2)</f>
        <v>0</v>
      </c>
      <c r="J25" s="102">
        <f t="shared" ref="J25:J29" si="21">ROUND(I25*1.2,2)</f>
        <v>0</v>
      </c>
      <c r="K25" s="102">
        <f t="shared" ref="K25:K29" si="22">F25+I25</f>
        <v>0</v>
      </c>
      <c r="L25" s="102">
        <f t="shared" ref="L25:L29" si="23">G25+J25</f>
        <v>0</v>
      </c>
    </row>
    <row r="26" spans="1:14" s="122" customFormat="1" ht="27.75" customHeight="1" x14ac:dyDescent="0.25">
      <c r="A26" s="110"/>
      <c r="B26" s="87" t="s">
        <v>258</v>
      </c>
      <c r="C26" s="101" t="s">
        <v>10</v>
      </c>
      <c r="D26" s="118">
        <v>138</v>
      </c>
      <c r="E26" s="103"/>
      <c r="F26" s="102"/>
      <c r="G26" s="102"/>
      <c r="H26" s="102">
        <v>0</v>
      </c>
      <c r="I26" s="102">
        <f t="shared" si="20"/>
        <v>0</v>
      </c>
      <c r="J26" s="102">
        <f t="shared" si="21"/>
        <v>0</v>
      </c>
      <c r="K26" s="102">
        <f t="shared" si="22"/>
        <v>0</v>
      </c>
      <c r="L26" s="102">
        <f t="shared" si="23"/>
        <v>0</v>
      </c>
    </row>
    <row r="27" spans="1:14" ht="27.75" customHeight="1" x14ac:dyDescent="0.25">
      <c r="A27" s="110"/>
      <c r="B27" s="87" t="s">
        <v>257</v>
      </c>
      <c r="C27" s="101" t="s">
        <v>10</v>
      </c>
      <c r="D27" s="118">
        <v>138</v>
      </c>
      <c r="E27" s="103"/>
      <c r="F27" s="102"/>
      <c r="G27" s="102"/>
      <c r="H27" s="102">
        <v>0</v>
      </c>
      <c r="I27" s="102">
        <f t="shared" si="20"/>
        <v>0</v>
      </c>
      <c r="J27" s="102">
        <f t="shared" si="21"/>
        <v>0</v>
      </c>
      <c r="K27" s="102">
        <f t="shared" si="22"/>
        <v>0</v>
      </c>
      <c r="L27" s="102">
        <f t="shared" si="23"/>
        <v>0</v>
      </c>
    </row>
    <row r="28" spans="1:14" s="122" customFormat="1" ht="27.75" customHeight="1" x14ac:dyDescent="0.25">
      <c r="A28" s="110"/>
      <c r="B28" s="87" t="s">
        <v>255</v>
      </c>
      <c r="C28" s="101" t="s">
        <v>10</v>
      </c>
      <c r="D28" s="118">
        <v>276</v>
      </c>
      <c r="E28" s="103"/>
      <c r="F28" s="102"/>
      <c r="G28" s="102"/>
      <c r="H28" s="102">
        <v>0</v>
      </c>
      <c r="I28" s="102">
        <f t="shared" si="20"/>
        <v>0</v>
      </c>
      <c r="J28" s="102">
        <f t="shared" si="21"/>
        <v>0</v>
      </c>
      <c r="K28" s="102">
        <f t="shared" si="22"/>
        <v>0</v>
      </c>
      <c r="L28" s="102">
        <f t="shared" si="23"/>
        <v>0</v>
      </c>
    </row>
    <row r="29" spans="1:14" ht="27.75" customHeight="1" x14ac:dyDescent="0.25">
      <c r="A29" s="110"/>
      <c r="B29" s="87" t="s">
        <v>256</v>
      </c>
      <c r="C29" s="101" t="s">
        <v>10</v>
      </c>
      <c r="D29" s="118">
        <v>276</v>
      </c>
      <c r="E29" s="103"/>
      <c r="F29" s="102"/>
      <c r="G29" s="102"/>
      <c r="H29" s="102">
        <v>0</v>
      </c>
      <c r="I29" s="102">
        <f t="shared" si="20"/>
        <v>0</v>
      </c>
      <c r="J29" s="102">
        <f t="shared" si="21"/>
        <v>0</v>
      </c>
      <c r="K29" s="102">
        <f t="shared" si="22"/>
        <v>0</v>
      </c>
      <c r="L29" s="102">
        <f t="shared" si="23"/>
        <v>0</v>
      </c>
    </row>
    <row r="30" spans="1:14" ht="27.75" customHeight="1" x14ac:dyDescent="0.25">
      <c r="A30" s="105"/>
      <c r="B30" s="106" t="s">
        <v>249</v>
      </c>
      <c r="C30" s="13" t="s">
        <v>9</v>
      </c>
      <c r="D30" s="116">
        <v>37.5</v>
      </c>
      <c r="E30" s="108">
        <v>1920</v>
      </c>
      <c r="F30" s="99">
        <f t="shared" ref="F30" si="24">ROUND(E30*D30,2)</f>
        <v>72000</v>
      </c>
      <c r="G30" s="99">
        <f t="shared" ref="G30" si="25">ROUND(F30*1.2,2)</f>
        <v>86400</v>
      </c>
      <c r="H30" s="109"/>
      <c r="I30" s="100"/>
      <c r="J30" s="100"/>
      <c r="K30" s="100">
        <f t="shared" si="19"/>
        <v>72000</v>
      </c>
      <c r="L30" s="99">
        <f t="shared" si="19"/>
        <v>86400</v>
      </c>
      <c r="N30" s="115"/>
    </row>
    <row r="31" spans="1:14" ht="27.75" customHeight="1" x14ac:dyDescent="0.25">
      <c r="A31" s="110"/>
      <c r="B31" s="87" t="s">
        <v>240</v>
      </c>
      <c r="C31" s="101" t="s">
        <v>10</v>
      </c>
      <c r="D31" s="118">
        <v>6</v>
      </c>
      <c r="E31" s="103"/>
      <c r="F31" s="102"/>
      <c r="G31" s="102"/>
      <c r="H31" s="102">
        <v>0</v>
      </c>
      <c r="I31" s="102">
        <f t="shared" ref="I31" si="26">ROUND(H31*D31,2)</f>
        <v>0</v>
      </c>
      <c r="J31" s="102">
        <f t="shared" ref="J31" si="27">ROUND(I31*1.2,2)</f>
        <v>0</v>
      </c>
      <c r="K31" s="102">
        <f t="shared" ref="K31:L37" si="28">F31+I31</f>
        <v>0</v>
      </c>
      <c r="L31" s="102">
        <f t="shared" si="28"/>
        <v>0</v>
      </c>
      <c r="N31" s="121"/>
    </row>
    <row r="32" spans="1:14" ht="27.75" customHeight="1" x14ac:dyDescent="0.25">
      <c r="A32" s="113"/>
      <c r="B32" s="89" t="s">
        <v>253</v>
      </c>
      <c r="C32" s="114" t="s">
        <v>10</v>
      </c>
      <c r="D32" s="119">
        <v>6</v>
      </c>
      <c r="E32" s="108">
        <v>1120</v>
      </c>
      <c r="F32" s="99">
        <f t="shared" ref="F32" si="29">ROUND(E32*D32,2)</f>
        <v>6720</v>
      </c>
      <c r="G32" s="99">
        <f t="shared" ref="G32" si="30">ROUND(F32*1.2,2)</f>
        <v>8064</v>
      </c>
      <c r="H32" s="109"/>
      <c r="I32" s="100"/>
      <c r="J32" s="100"/>
      <c r="K32" s="100">
        <f t="shared" si="28"/>
        <v>6720</v>
      </c>
      <c r="L32" s="99">
        <f t="shared" si="28"/>
        <v>8064</v>
      </c>
    </row>
    <row r="33" spans="1:12" ht="27.75" customHeight="1" x14ac:dyDescent="0.25">
      <c r="A33" s="105"/>
      <c r="B33" s="106" t="s">
        <v>234</v>
      </c>
      <c r="C33" s="13" t="s">
        <v>24</v>
      </c>
      <c r="D33" s="117">
        <v>8</v>
      </c>
      <c r="E33" s="108">
        <v>1324</v>
      </c>
      <c r="F33" s="99">
        <f t="shared" ref="F33" si="31">ROUND(E33*D33,2)</f>
        <v>10592</v>
      </c>
      <c r="G33" s="99">
        <f t="shared" ref="G33" si="32">ROUND(F33*1.2,2)</f>
        <v>12710.4</v>
      </c>
      <c r="H33" s="109"/>
      <c r="I33" s="100"/>
      <c r="J33" s="100"/>
      <c r="K33" s="100">
        <f t="shared" si="28"/>
        <v>10592</v>
      </c>
      <c r="L33" s="99">
        <f t="shared" si="28"/>
        <v>12710.4</v>
      </c>
    </row>
    <row r="34" spans="1:12" ht="27.75" customHeight="1" x14ac:dyDescent="0.25">
      <c r="A34" s="110"/>
      <c r="B34" s="111" t="s">
        <v>244</v>
      </c>
      <c r="C34" s="86" t="s">
        <v>149</v>
      </c>
      <c r="D34" s="120">
        <v>8</v>
      </c>
      <c r="E34" s="103"/>
      <c r="F34" s="102"/>
      <c r="G34" s="102"/>
      <c r="H34" s="102">
        <v>0</v>
      </c>
      <c r="I34" s="103">
        <f t="shared" ref="I34" si="33">ROUND(H34*D34,2)</f>
        <v>0</v>
      </c>
      <c r="J34" s="103">
        <f t="shared" ref="J34" si="34">ROUND(I34*1.2,2)</f>
        <v>0</v>
      </c>
      <c r="K34" s="102">
        <f t="shared" si="28"/>
        <v>0</v>
      </c>
      <c r="L34" s="102">
        <f t="shared" si="28"/>
        <v>0</v>
      </c>
    </row>
    <row r="35" spans="1:12" ht="27.75" customHeight="1" x14ac:dyDescent="0.25">
      <c r="A35" s="110"/>
      <c r="B35" s="111" t="s">
        <v>252</v>
      </c>
      <c r="C35" s="86" t="s">
        <v>149</v>
      </c>
      <c r="D35" s="120">
        <v>8</v>
      </c>
      <c r="E35" s="103"/>
      <c r="F35" s="102"/>
      <c r="G35" s="102"/>
      <c r="H35" s="102">
        <v>0</v>
      </c>
      <c r="I35" s="103">
        <f t="shared" ref="I35" si="35">ROUND(H35*D35,2)</f>
        <v>0</v>
      </c>
      <c r="J35" s="103">
        <f t="shared" ref="J35" si="36">ROUND(I35*1.2,2)</f>
        <v>0</v>
      </c>
      <c r="K35" s="102">
        <f t="shared" ref="K35" si="37">F35+I35</f>
        <v>0</v>
      </c>
      <c r="L35" s="102">
        <f t="shared" ref="L35" si="38">G35+J35</f>
        <v>0</v>
      </c>
    </row>
    <row r="36" spans="1:12" ht="27.75" customHeight="1" x14ac:dyDescent="0.25">
      <c r="A36" s="110"/>
      <c r="B36" s="88" t="s">
        <v>233</v>
      </c>
      <c r="C36" s="101" t="s">
        <v>10</v>
      </c>
      <c r="D36" s="118">
        <v>48</v>
      </c>
      <c r="E36" s="103"/>
      <c r="F36" s="102"/>
      <c r="G36" s="102"/>
      <c r="H36" s="102">
        <v>0</v>
      </c>
      <c r="I36" s="102">
        <f t="shared" ref="I36" si="39">ROUND(H36*D36,2)</f>
        <v>0</v>
      </c>
      <c r="J36" s="102">
        <f t="shared" ref="J36" si="40">ROUND(I36*1.2,2)</f>
        <v>0</v>
      </c>
      <c r="K36" s="102">
        <f t="shared" si="28"/>
        <v>0</v>
      </c>
      <c r="L36" s="102">
        <f t="shared" si="28"/>
        <v>0</v>
      </c>
    </row>
    <row r="37" spans="1:12" ht="27.75" customHeight="1" x14ac:dyDescent="0.25">
      <c r="A37" s="105"/>
      <c r="B37" s="106" t="s">
        <v>235</v>
      </c>
      <c r="C37" s="13" t="s">
        <v>7</v>
      </c>
      <c r="D37" s="116">
        <v>19.149999999999999</v>
      </c>
      <c r="E37" s="108">
        <v>1933.2</v>
      </c>
      <c r="F37" s="99">
        <f t="shared" ref="F37" si="41">ROUND(E37*D37,2)</f>
        <v>37020.78</v>
      </c>
      <c r="G37" s="99">
        <f t="shared" ref="G37" si="42">ROUND(F37*1.2,2)</f>
        <v>44424.94</v>
      </c>
      <c r="H37" s="109"/>
      <c r="I37" s="100"/>
      <c r="J37" s="100"/>
      <c r="K37" s="100">
        <f t="shared" si="28"/>
        <v>37020.78</v>
      </c>
      <c r="L37" s="99">
        <f t="shared" si="28"/>
        <v>44424.94</v>
      </c>
    </row>
    <row r="38" spans="1:12" ht="27.75" customHeight="1" x14ac:dyDescent="0.25">
      <c r="A38" s="110"/>
      <c r="B38" s="87" t="s">
        <v>251</v>
      </c>
      <c r="C38" s="101" t="s">
        <v>7</v>
      </c>
      <c r="D38" s="103">
        <v>24.128999999999998</v>
      </c>
      <c r="E38" s="103"/>
      <c r="F38" s="102"/>
      <c r="G38" s="102"/>
      <c r="H38" s="102">
        <v>4800</v>
      </c>
      <c r="I38" s="102">
        <f>ROUND(H38*D38,2)</f>
        <v>115819.2</v>
      </c>
      <c r="J38" s="102">
        <f>ROUND(I38*1.2,2)</f>
        <v>138983.04000000001</v>
      </c>
      <c r="K38" s="102">
        <f>F38+I38</f>
        <v>115819.2</v>
      </c>
      <c r="L38" s="102">
        <f>G38+J38</f>
        <v>138983.04000000001</v>
      </c>
    </row>
    <row r="39" spans="1:12" ht="27.75" customHeight="1" x14ac:dyDescent="0.25">
      <c r="A39" s="105"/>
      <c r="B39" s="106" t="s">
        <v>231</v>
      </c>
      <c r="C39" s="13" t="s">
        <v>7</v>
      </c>
      <c r="D39" s="116">
        <v>1.92</v>
      </c>
      <c r="E39" s="108">
        <v>1449.9</v>
      </c>
      <c r="F39" s="99">
        <f t="shared" ref="F39" si="43">ROUND(E39*D39,2)</f>
        <v>2783.81</v>
      </c>
      <c r="G39" s="99">
        <f t="shared" ref="G39" si="44">ROUND(F39*1.2,2)</f>
        <v>3340.57</v>
      </c>
      <c r="H39" s="109"/>
      <c r="I39" s="100"/>
      <c r="J39" s="100"/>
      <c r="K39" s="100">
        <f t="shared" ref="K39" si="45">F39+I39</f>
        <v>2783.81</v>
      </c>
      <c r="L39" s="99">
        <f t="shared" ref="L39" si="46">G39+J39</f>
        <v>3340.57</v>
      </c>
    </row>
    <row r="40" spans="1:12" ht="27.75" customHeight="1" x14ac:dyDescent="0.25">
      <c r="A40" s="110"/>
      <c r="B40" s="87" t="s">
        <v>251</v>
      </c>
      <c r="C40" s="101" t="s">
        <v>7</v>
      </c>
      <c r="D40" s="103">
        <v>2.4192</v>
      </c>
      <c r="E40" s="103"/>
      <c r="F40" s="102"/>
      <c r="G40" s="102"/>
      <c r="H40" s="102">
        <v>4800</v>
      </c>
      <c r="I40" s="102">
        <f>ROUND(H40*D40,2)</f>
        <v>11612.16</v>
      </c>
      <c r="J40" s="102">
        <f>ROUND(I40*1.2,2)</f>
        <v>13934.59</v>
      </c>
      <c r="K40" s="102">
        <f>F40+I40</f>
        <v>11612.16</v>
      </c>
      <c r="L40" s="102">
        <f>G40+J40</f>
        <v>13934.59</v>
      </c>
    </row>
    <row r="41" spans="1:12" ht="27.75" customHeight="1" x14ac:dyDescent="0.25">
      <c r="A41" s="105"/>
      <c r="B41" s="106" t="s">
        <v>232</v>
      </c>
      <c r="C41" s="13" t="s">
        <v>9</v>
      </c>
      <c r="D41" s="116">
        <v>37.5</v>
      </c>
      <c r="E41" s="108">
        <v>945.3</v>
      </c>
      <c r="F41" s="99">
        <f t="shared" ref="F41:F45" si="47">ROUND(E41*D41,2)</f>
        <v>35448.75</v>
      </c>
      <c r="G41" s="99">
        <f t="shared" ref="G41:G45" si="48">ROUND(F41*1.2,2)</f>
        <v>42538.5</v>
      </c>
      <c r="H41" s="109"/>
      <c r="I41" s="100"/>
      <c r="J41" s="100"/>
      <c r="K41" s="100">
        <f t="shared" ref="K41:K45" si="49">F41+I41</f>
        <v>35448.75</v>
      </c>
      <c r="L41" s="99">
        <f t="shared" ref="L41:L45" si="50">G41+J41</f>
        <v>42538.5</v>
      </c>
    </row>
    <row r="42" spans="1:12" ht="27.75" customHeight="1" x14ac:dyDescent="0.25">
      <c r="A42" s="150"/>
      <c r="B42" s="150" t="s">
        <v>262</v>
      </c>
      <c r="C42" s="150"/>
      <c r="D42" s="150"/>
      <c r="E42" s="150"/>
      <c r="F42" s="150"/>
      <c r="G42" s="150"/>
      <c r="H42" s="150"/>
      <c r="I42" s="150"/>
      <c r="J42" s="150"/>
      <c r="K42" s="150"/>
      <c r="L42" s="150"/>
    </row>
    <row r="43" spans="1:12" ht="27.75" customHeight="1" x14ac:dyDescent="0.25">
      <c r="A43" s="105"/>
      <c r="B43" s="106" t="s">
        <v>243</v>
      </c>
      <c r="C43" s="13" t="s">
        <v>15</v>
      </c>
      <c r="D43" s="116">
        <f>(D13+D16+D19)*1.75</f>
        <v>89.004999999999995</v>
      </c>
      <c r="E43" s="108">
        <v>700</v>
      </c>
      <c r="F43" s="99">
        <f t="shared" si="47"/>
        <v>62303.5</v>
      </c>
      <c r="G43" s="99">
        <f t="shared" si="48"/>
        <v>74764.2</v>
      </c>
      <c r="H43" s="109"/>
      <c r="I43" s="100"/>
      <c r="J43" s="100"/>
      <c r="K43" s="100">
        <f t="shared" si="49"/>
        <v>62303.5</v>
      </c>
      <c r="L43" s="99">
        <f t="shared" si="50"/>
        <v>74764.2</v>
      </c>
    </row>
    <row r="44" spans="1:12" ht="41.25" customHeight="1" x14ac:dyDescent="0.25">
      <c r="A44" s="105"/>
      <c r="B44" s="106" t="s">
        <v>263</v>
      </c>
      <c r="C44" s="13" t="s">
        <v>15</v>
      </c>
      <c r="D44" s="116">
        <v>20.556282799999998</v>
      </c>
      <c r="E44" s="108">
        <v>1140</v>
      </c>
      <c r="F44" s="99">
        <f t="shared" si="47"/>
        <v>23434.16</v>
      </c>
      <c r="G44" s="99">
        <f t="shared" si="48"/>
        <v>28120.99</v>
      </c>
      <c r="H44" s="109"/>
      <c r="I44" s="100"/>
      <c r="J44" s="100"/>
      <c r="K44" s="100">
        <f t="shared" si="49"/>
        <v>23434.16</v>
      </c>
      <c r="L44" s="99">
        <f t="shared" si="50"/>
        <v>28120.99</v>
      </c>
    </row>
    <row r="45" spans="1:12" ht="33.75" customHeight="1" x14ac:dyDescent="0.25">
      <c r="A45" s="105"/>
      <c r="B45" s="106" t="s">
        <v>264</v>
      </c>
      <c r="C45" s="13" t="s">
        <v>15</v>
      </c>
      <c r="D45" s="116">
        <v>16.41</v>
      </c>
      <c r="E45" s="108">
        <v>1140</v>
      </c>
      <c r="F45" s="99">
        <f t="shared" si="47"/>
        <v>18707.400000000001</v>
      </c>
      <c r="G45" s="99">
        <f t="shared" si="48"/>
        <v>22448.880000000001</v>
      </c>
      <c r="H45" s="109"/>
      <c r="I45" s="100"/>
      <c r="J45" s="100"/>
      <c r="K45" s="100">
        <f t="shared" si="49"/>
        <v>18707.400000000001</v>
      </c>
      <c r="L45" s="99">
        <f t="shared" si="50"/>
        <v>22448.880000000001</v>
      </c>
    </row>
    <row r="46" spans="1:12" ht="27.75" customHeight="1" x14ac:dyDescent="0.25">
      <c r="A46" s="151" t="s">
        <v>11</v>
      </c>
      <c r="B46" s="151"/>
      <c r="C46" s="151"/>
      <c r="D46" s="151"/>
      <c r="E46" s="151"/>
      <c r="F46" s="104">
        <f>SUM(F13:F45)</f>
        <v>795914.10000000009</v>
      </c>
      <c r="G46" s="104">
        <f>ROUND(F46*1.2,2)</f>
        <v>955096.92</v>
      </c>
      <c r="H46" s="152"/>
      <c r="I46" s="104">
        <f>SUM(I13:I45)</f>
        <v>218151.36000000002</v>
      </c>
      <c r="J46" s="104">
        <f>SUM(J13:J45)</f>
        <v>261781.63</v>
      </c>
      <c r="K46" s="104">
        <f>SUM(K13:K45)</f>
        <v>1014065.4600000001</v>
      </c>
      <c r="L46" s="104">
        <f>ROUND(K46*1.2,2)</f>
        <v>1216878.55</v>
      </c>
    </row>
    <row r="50" spans="1:12" ht="210" customHeight="1" x14ac:dyDescent="0.25">
      <c r="A50" s="146" t="s">
        <v>259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</row>
    <row r="51" spans="1:12" x14ac:dyDescent="0.2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</row>
  </sheetData>
  <mergeCells count="12">
    <mergeCell ref="A50:L51"/>
    <mergeCell ref="A46:E46"/>
    <mergeCell ref="A11:L11"/>
    <mergeCell ref="J1:L1"/>
    <mergeCell ref="A6:A9"/>
    <mergeCell ref="B6:B9"/>
    <mergeCell ref="C6:C9"/>
    <mergeCell ref="D6:D9"/>
    <mergeCell ref="E6:L7"/>
    <mergeCell ref="E8:G8"/>
    <mergeCell ref="H8:J8"/>
    <mergeCell ref="K8:L8"/>
  </mergeCells>
  <pageMargins left="0.7" right="0.7" top="0.75" bottom="0.75" header="0.3" footer="0.3"/>
  <pageSetup paperSize="8" scale="6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СМР+мат 11.04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cp:lastPrinted>2025-02-18T11:12:02Z</cp:lastPrinted>
  <dcterms:created xsi:type="dcterms:W3CDTF">2023-10-31T07:58:42Z</dcterms:created>
  <dcterms:modified xsi:type="dcterms:W3CDTF">2025-02-18T11:37:17Z</dcterms:modified>
</cp:coreProperties>
</file>