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_3\Downloads\"/>
    </mc:Choice>
  </mc:AlternateContent>
  <xr:revisionPtr revIDLastSave="0" documentId="13_ncr:1_{DD411E41-2F10-442F-BFA0-8D968216CD3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11.04'!$A$1:$L$101</definedName>
    <definedName name="_xlnm.Print_Area" localSheetId="1">'СМР+мат пред '!$A$1:$L$123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  <c r="D29" i="4"/>
  <c r="D28" i="4"/>
  <c r="F88" i="4" l="1"/>
  <c r="K88" i="4" s="1"/>
  <c r="F55" i="4"/>
  <c r="K55" i="4" s="1"/>
  <c r="I91" i="4"/>
  <c r="J91" i="4" s="1"/>
  <c r="L91" i="4" s="1"/>
  <c r="I58" i="4"/>
  <c r="K58" i="4" s="1"/>
  <c r="G88" i="4" l="1"/>
  <c r="L88" i="4" s="1"/>
  <c r="G55" i="4"/>
  <c r="L55" i="4" s="1"/>
  <c r="K91" i="4"/>
  <c r="J58" i="4"/>
  <c r="L58" i="4" s="1"/>
  <c r="F22" i="4" l="1"/>
  <c r="K22" i="4" s="1"/>
  <c r="I25" i="4"/>
  <c r="J25" i="4" s="1"/>
  <c r="L25" i="4" s="1"/>
  <c r="G22" i="4" l="1"/>
  <c r="L22" i="4" s="1"/>
  <c r="K25" i="4"/>
  <c r="I78" i="4" l="1"/>
  <c r="J78" i="4" s="1"/>
  <c r="L78" i="4" s="1"/>
  <c r="I45" i="4"/>
  <c r="K45" i="4" s="1"/>
  <c r="F95" i="4"/>
  <c r="G95" i="4" s="1"/>
  <c r="L95" i="4" s="1"/>
  <c r="I92" i="4"/>
  <c r="K92" i="4" s="1"/>
  <c r="K78" i="4" l="1"/>
  <c r="J45" i="4"/>
  <c r="L45" i="4" s="1"/>
  <c r="K95" i="4"/>
  <c r="J92" i="4"/>
  <c r="L92" i="4" s="1"/>
  <c r="I59" i="4" l="1"/>
  <c r="K59" i="4" s="1"/>
  <c r="F62" i="4"/>
  <c r="K62" i="4" s="1"/>
  <c r="F99" i="4"/>
  <c r="K99" i="4" s="1"/>
  <c r="F98" i="4"/>
  <c r="K98" i="4" s="1"/>
  <c r="F97" i="4"/>
  <c r="K97" i="4" s="1"/>
  <c r="F93" i="4"/>
  <c r="G93" i="4" s="1"/>
  <c r="L93" i="4" s="1"/>
  <c r="F89" i="4"/>
  <c r="G89" i="4" s="1"/>
  <c r="L89" i="4" s="1"/>
  <c r="F81" i="4"/>
  <c r="G81" i="4" s="1"/>
  <c r="L81" i="4" s="1"/>
  <c r="F79" i="4"/>
  <c r="G79" i="4" s="1"/>
  <c r="L79" i="4" s="1"/>
  <c r="F75" i="4"/>
  <c r="G75" i="4" s="1"/>
  <c r="L75" i="4" s="1"/>
  <c r="F73" i="4"/>
  <c r="G73" i="4" s="1"/>
  <c r="L73" i="4" s="1"/>
  <c r="F72" i="4"/>
  <c r="G72" i="4" s="1"/>
  <c r="L72" i="4" s="1"/>
  <c r="F71" i="4"/>
  <c r="G71" i="4" s="1"/>
  <c r="L71" i="4" s="1"/>
  <c r="K70" i="4"/>
  <c r="F70" i="4"/>
  <c r="G70" i="4" s="1"/>
  <c r="L70" i="4" s="1"/>
  <c r="F69" i="4"/>
  <c r="G69" i="4" s="1"/>
  <c r="L69" i="4" s="1"/>
  <c r="F67" i="4"/>
  <c r="G67" i="4" s="1"/>
  <c r="L67" i="4" s="1"/>
  <c r="F66" i="4"/>
  <c r="G66" i="4" s="1"/>
  <c r="L66" i="4" s="1"/>
  <c r="F65" i="4"/>
  <c r="G65" i="4" s="1"/>
  <c r="L65" i="4" s="1"/>
  <c r="F64" i="4"/>
  <c r="G64" i="4" s="1"/>
  <c r="L64" i="4" s="1"/>
  <c r="F56" i="4"/>
  <c r="G56" i="4" s="1"/>
  <c r="L56" i="4" s="1"/>
  <c r="F48" i="4"/>
  <c r="G48" i="4" s="1"/>
  <c r="L48" i="4" s="1"/>
  <c r="F46" i="4"/>
  <c r="G46" i="4" s="1"/>
  <c r="L46" i="4" s="1"/>
  <c r="F42" i="4"/>
  <c r="K42" i="4" s="1"/>
  <c r="F40" i="4"/>
  <c r="K40" i="4" s="1"/>
  <c r="F39" i="4"/>
  <c r="K39" i="4" s="1"/>
  <c r="F38" i="4"/>
  <c r="K38" i="4" s="1"/>
  <c r="F37" i="4"/>
  <c r="K37" i="4" s="1"/>
  <c r="F36" i="4"/>
  <c r="K36" i="4" s="1"/>
  <c r="F34" i="4"/>
  <c r="G34" i="4" s="1"/>
  <c r="L34" i="4" s="1"/>
  <c r="F33" i="4"/>
  <c r="G33" i="4" s="1"/>
  <c r="L33" i="4" s="1"/>
  <c r="F32" i="4"/>
  <c r="G32" i="4" s="1"/>
  <c r="L32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80" i="4"/>
  <c r="J80" i="4" s="1"/>
  <c r="L80" i="4" s="1"/>
  <c r="I47" i="4"/>
  <c r="K47" i="4" s="1"/>
  <c r="K75" i="4" l="1"/>
  <c r="K56" i="4"/>
  <c r="K46" i="4"/>
  <c r="K72" i="4"/>
  <c r="K81" i="4"/>
  <c r="K69" i="4"/>
  <c r="K71" i="4"/>
  <c r="K73" i="4"/>
  <c r="K79" i="4"/>
  <c r="K89" i="4"/>
  <c r="K66" i="4"/>
  <c r="K48" i="4"/>
  <c r="K65" i="4"/>
  <c r="K67" i="4"/>
  <c r="K13" i="4"/>
  <c r="K15" i="4"/>
  <c r="K27" i="4"/>
  <c r="K31" i="4"/>
  <c r="K33" i="4"/>
  <c r="K14" i="4"/>
  <c r="K16" i="4"/>
  <c r="K23" i="4"/>
  <c r="K29" i="4"/>
  <c r="K32" i="4"/>
  <c r="K34" i="4"/>
  <c r="K80" i="4"/>
  <c r="K93" i="4"/>
  <c r="J59" i="4"/>
  <c r="L59" i="4" s="1"/>
  <c r="K64" i="4"/>
  <c r="G97" i="4"/>
  <c r="L97" i="4" s="1"/>
  <c r="G98" i="4"/>
  <c r="L98" i="4" s="1"/>
  <c r="G99" i="4"/>
  <c r="L99" i="4" s="1"/>
  <c r="G62" i="4"/>
  <c r="L62" i="4" s="1"/>
  <c r="G42" i="4"/>
  <c r="L42" i="4" s="1"/>
  <c r="G36" i="4"/>
  <c r="L36" i="4" s="1"/>
  <c r="G37" i="4"/>
  <c r="L37" i="4" s="1"/>
  <c r="G38" i="4"/>
  <c r="L38" i="4" s="1"/>
  <c r="G39" i="4"/>
  <c r="L39" i="4" s="1"/>
  <c r="G40" i="4"/>
  <c r="L40" i="4" s="1"/>
  <c r="G20" i="4"/>
  <c r="L20" i="4" s="1"/>
  <c r="G18" i="4"/>
  <c r="L18" i="4" s="1"/>
  <c r="J47" i="4"/>
  <c r="L47" i="4" s="1"/>
  <c r="D100" i="4" l="1"/>
  <c r="F100" i="4" s="1"/>
  <c r="D96" i="4"/>
  <c r="I96" i="4" s="1"/>
  <c r="K96" i="4" s="1"/>
  <c r="D94" i="4"/>
  <c r="D74" i="4"/>
  <c r="I74" i="4" s="1"/>
  <c r="K74" i="4" s="1"/>
  <c r="D63" i="4"/>
  <c r="D61" i="4"/>
  <c r="D41" i="4"/>
  <c r="D77" i="4"/>
  <c r="F77" i="4" s="1"/>
  <c r="D44" i="4"/>
  <c r="F44" i="4" s="1"/>
  <c r="I90" i="4"/>
  <c r="K90" i="4" s="1"/>
  <c r="I87" i="4"/>
  <c r="K87" i="4" s="1"/>
  <c r="I86" i="4"/>
  <c r="K86" i="4" s="1"/>
  <c r="I85" i="4"/>
  <c r="K85" i="4" s="1"/>
  <c r="I84" i="4"/>
  <c r="K84" i="4" s="1"/>
  <c r="I83" i="4"/>
  <c r="K83" i="4" s="1"/>
  <c r="I82" i="4"/>
  <c r="K82" i="4" s="1"/>
  <c r="I76" i="4"/>
  <c r="K76" i="4" s="1"/>
  <c r="K77" i="4" l="1"/>
  <c r="G77" i="4"/>
  <c r="L77" i="4" s="1"/>
  <c r="G44" i="4"/>
  <c r="L44" i="4" s="1"/>
  <c r="K44" i="4"/>
  <c r="K100" i="4"/>
  <c r="G100" i="4"/>
  <c r="L100" i="4" s="1"/>
  <c r="I94" i="4"/>
  <c r="K94" i="4" s="1"/>
  <c r="J90" i="4"/>
  <c r="L90" i="4" s="1"/>
  <c r="J87" i="4"/>
  <c r="L87" i="4" s="1"/>
  <c r="J76" i="4"/>
  <c r="L76" i="4" s="1"/>
  <c r="J74" i="4"/>
  <c r="L74" i="4" s="1"/>
  <c r="J85" i="4"/>
  <c r="L85" i="4" s="1"/>
  <c r="J83" i="4"/>
  <c r="L83" i="4" s="1"/>
  <c r="J96" i="4"/>
  <c r="L96" i="4" s="1"/>
  <c r="J82" i="4"/>
  <c r="L82" i="4" s="1"/>
  <c r="J84" i="4"/>
  <c r="L84" i="4" s="1"/>
  <c r="J86" i="4"/>
  <c r="L86" i="4" s="1"/>
  <c r="J94" i="4"/>
  <c r="L94" i="4" s="1"/>
  <c r="I63" i="4"/>
  <c r="K63" i="4" s="1"/>
  <c r="I57" i="4"/>
  <c r="J57" i="4" s="1"/>
  <c r="L57" i="4" s="1"/>
  <c r="I53" i="4"/>
  <c r="J53" i="4" s="1"/>
  <c r="L53" i="4" s="1"/>
  <c r="I52" i="4"/>
  <c r="K52" i="4" s="1"/>
  <c r="I51" i="4"/>
  <c r="K51" i="4" s="1"/>
  <c r="I50" i="4"/>
  <c r="K50" i="4" s="1"/>
  <c r="I49" i="4"/>
  <c r="K49" i="4" s="1"/>
  <c r="I43" i="4"/>
  <c r="J43" i="4" s="1"/>
  <c r="L43" i="4" s="1"/>
  <c r="I41" i="4"/>
  <c r="J41" i="4" s="1"/>
  <c r="L41" i="4" s="1"/>
  <c r="I24" i="4"/>
  <c r="J24" i="4" s="1"/>
  <c r="L24" i="4" s="1"/>
  <c r="K43" i="4" l="1"/>
  <c r="K24" i="4"/>
  <c r="K41" i="4"/>
  <c r="K57" i="4"/>
  <c r="J63" i="4"/>
  <c r="L63" i="4" s="1"/>
  <c r="K53" i="4"/>
  <c r="J49" i="4"/>
  <c r="L49" i="4" s="1"/>
  <c r="J50" i="4"/>
  <c r="L50" i="4" s="1"/>
  <c r="J51" i="4"/>
  <c r="L51" i="4" s="1"/>
  <c r="J52" i="4"/>
  <c r="L52" i="4" s="1"/>
  <c r="I54" i="4" l="1"/>
  <c r="K54" i="4" s="1"/>
  <c r="J54" i="4" l="1"/>
  <c r="L54" i="4" s="1"/>
  <c r="I61" i="4" l="1"/>
  <c r="K61" i="4" s="1"/>
  <c r="F60" i="4"/>
  <c r="I30" i="4"/>
  <c r="I28" i="4"/>
  <c r="I26" i="4"/>
  <c r="K26" i="4" s="1"/>
  <c r="I21" i="4"/>
  <c r="I19" i="4"/>
  <c r="K19" i="4" s="1"/>
  <c r="I17" i="4"/>
  <c r="F12" i="4"/>
  <c r="I101" i="4" l="1"/>
  <c r="F101" i="4"/>
  <c r="G101" i="4" s="1"/>
  <c r="K21" i="4"/>
  <c r="K12" i="4"/>
  <c r="J21" i="4"/>
  <c r="L21" i="4" s="1"/>
  <c r="K60" i="4"/>
  <c r="G60" i="4"/>
  <c r="L6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61" i="4"/>
  <c r="L61" i="4" s="1"/>
  <c r="K101" i="4" l="1"/>
  <c r="L101" i="4" s="1"/>
  <c r="J101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<sst xmlns="http://schemas.openxmlformats.org/spreadsheetml/2006/main" count="561" uniqueCount="282">
  <si>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</si>
  <si>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</si>
  <si>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</si>
  <si>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</si>
  <si>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</si>
  <si>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</si>
  <si>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</si>
  <si>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</si>
  <si>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</si>
  <si>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</si>
  <si>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</si>
  <si>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</si>
  <si>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</si>
  <si>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</si>
  <si>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</si>
  <si>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</si>
  <si>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</si>
  <si>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</si>
  <si>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</si>
  <si>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</si>
  <si>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</si>
  <si>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</si>
  <si>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</si>
  <si>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</si>
  <si>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</si>
  <si>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</si>
  <si>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</si>
  <si>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</si>
  <si>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</si>
  <si>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</si>
  <si>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</si>
  <si>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</si>
  <si>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</si>
  <si>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</si>
  <si>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</si>
  <si>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</si>
  <si>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</si>
  <si>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</si>
  <si>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</si>
  <si>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</si>
  <si>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</si>
  <si>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</si>
  <si>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</si>
  <si>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</si>
  <si>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</si>
  <si>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</si>
  <si>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</si>
  <si>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</si>
  <si>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</si>
  <si>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</si>
  <si>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</si>
  <si>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</si>
  <si>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</si>
  <si>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</si>
  <si>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</si>
  <si>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</si>
  <si>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</si>
  <si>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</si>
  <si>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</si>
  <si>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</si>
  <si>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</si>
  <si>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</si>
  <si>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</si>
  <si>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</si>
  <si>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</si>
  <si>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</si>
  <si>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</si>
  <si>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</si>
  <si>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</si>
  <si>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</si>
  <si>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</si>
  <si>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</si>
  <si>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</si>
  <si>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</si>
  <si>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</si>
  <si>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</si>
  <si>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</si>
  <si>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</si>
  <si>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</si>
  <si>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</si>
  <si>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</si>
  <si>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</si>
  <si>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</si>
  <si>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</si>
  <si>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</si>
  <si>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</si>
  <si>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</si>
  <si>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</si>
  <si>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</si>
  <si>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</si>
  <si>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</si>
  <si>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</si>
  <si>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</si>
  <si>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</si>
  <si>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</si>
  <si>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</si>
  <si>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</si>
  <si>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</si>
  <si>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</si>
  <si>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</si>
  <si>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</si>
  <si>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</si>
  <si>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</si>
  <si>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</si>
  <si>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</si>
  <si>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</si>
  <si>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</si>
  <si>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</si>
  <si>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</si>
  <si>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</si>
  <si>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</si>
  <si>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</si>
  <si>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</si>
  <si>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</si>
  <si>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</si>
  <si>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</si>
  <si>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</si>
  <si>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</si>
  <si>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</si>
  <si>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</si>
  <si>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</si>
  <si>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</si>
  <si>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</si>
  <si>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</si>
  <si>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</si>
  <si>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</si>
  <si>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</si>
  <si>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</si>
  <si>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</si>
  <si>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</si>
  <si>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</si>
  <si>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</si>
  <si>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</si>
  <si>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</si>
  <si>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</si>
  <si>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</si>
  <si>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</si>
  <si>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</si>
  <si>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</si>
  <si>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</si>
  <si>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</si>
  <si>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</si>
  <si>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</si>
  <si>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</si>
  <si>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</si>
  <si>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</si>
  <si>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</si>
  <si>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</si>
  <si>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</si>
  <si>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</si>
  <si>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</si>
  <si>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</si>
  <si>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</si>
  <si>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</si>
  <si>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</si>
  <si>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</si>
  <si>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</si>
  <si>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</si>
  <si>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</si>
  <si>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</si>
  <si>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</si>
  <si>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</si>
  <si>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</si>
  <si>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</si>
  <si>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</si>
  <si>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</si>
  <si>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</si>
  <si>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</si>
  <si>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</si>
  <si>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</si>
  <si>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</si>
  <si>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</si>
  <si>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</si>
  <si>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</si>
  <si>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</si>
  <si>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</si>
  <si>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</si>
  <si>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</si>
  <si>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</si>
  <si>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</si>
  <si>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</si>
  <si>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</si>
  <si>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</si>
  <si>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</si>
  <si>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</si>
  <si>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</si>
  <si>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</si>
  <si>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</si>
  <si>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</si>
  <si>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</si>
  <si>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</si>
  <si>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</si>
  <si>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</si>
  <si>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</si>
  <si>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</si>
  <si>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</si>
  <si>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</si>
  <si>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</si>
  <si>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</si>
  <si>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</si>
  <si>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</si>
  <si>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</si>
  <si>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</si>
  <si>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</si>
  <si>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</si>
  <si>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</si>
  <si>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</si>
  <si>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</si>
  <si>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</si>
  <si>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</si>
  <si>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</si>
  <si>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</si>
  <si>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</si>
  <si>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</si>
  <si>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</si>
  <si>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</si>
  <si>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</si>
  <si>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</si>
  <si>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</si>
  <si>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</si>
  <si>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</si>
  <si>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</si>
  <si>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</si>
  <si>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</si>
  <si>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</si>
  <si>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</si>
  <si>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</si>
  <si>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</si>
  <si>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</si>
  <si>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</si>
  <si>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</si>
  <si>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</si>
  <si>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</si>
  <si>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</si>
  <si>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</si>
  <si>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</si>
  <si>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</si>
  <si>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</si>
  <si>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</si>
  <si>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</si>
  <si>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</si>
  <si>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</si>
  <si>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</si>
  <si>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</si>
  <si>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</si>
  <si>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</si>
  <si>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</si>
  <si>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</si>
  <si>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</si>
  <si>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</si>
  <si>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</si>
  <si>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</si>
  <si>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</si>
  <si>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</si>
  <si>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</si>
  <si>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</si>
  <si>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</si>
  <si>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</si>
  <si>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</si>
  <si>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</si>
  <si>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</si>
  <si>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</si>
  <si>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</si>
  <si>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>Замена СП78 1/7,  левая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</si>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</sst>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35" t="s">
        <v>0</v>
      </c>
      <c r="B1" s="135" t="s">
        <v>16</v>
      </c>
      <c r="C1" s="136" t="s">
        <v>17</v>
      </c>
      <c r="D1" s="136"/>
      <c r="E1" s="136"/>
      <c r="F1" s="137" t="s">
        <v>18</v>
      </c>
      <c r="G1" s="137"/>
      <c r="H1" s="137"/>
    </row>
    <row r="2" spans="1:9" ht="28.5" x14ac:dyDescent="0.25">
      <c r="A2" s="135"/>
      <c r="B2" s="135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46" t="s">
        <v>0</v>
      </c>
      <c r="B1" s="149" t="s">
        <v>1</v>
      </c>
      <c r="C1" s="138" t="s">
        <v>2</v>
      </c>
      <c r="D1" s="152" t="s">
        <v>3</v>
      </c>
      <c r="E1" s="139" t="s">
        <v>14</v>
      </c>
      <c r="F1" s="140"/>
      <c r="G1" s="140"/>
      <c r="H1" s="140"/>
      <c r="I1" s="140"/>
      <c r="J1" s="140"/>
      <c r="K1" s="140"/>
      <c r="L1" s="140"/>
    </row>
    <row r="2" spans="1:12" ht="14.45" customHeight="1" x14ac:dyDescent="0.25">
      <c r="A2" s="147"/>
      <c r="B2" s="150"/>
      <c r="C2" s="138"/>
      <c r="D2" s="152"/>
      <c r="E2" s="141"/>
      <c r="F2" s="142"/>
      <c r="G2" s="142"/>
      <c r="H2" s="142"/>
      <c r="I2" s="142"/>
      <c r="J2" s="142"/>
      <c r="K2" s="142"/>
      <c r="L2" s="142"/>
    </row>
    <row r="3" spans="1:12" ht="27.75" customHeight="1" x14ac:dyDescent="0.25">
      <c r="A3" s="147"/>
      <c r="B3" s="150"/>
      <c r="C3" s="138"/>
      <c r="D3" s="152"/>
      <c r="E3" s="138" t="s">
        <v>25</v>
      </c>
      <c r="F3" s="138"/>
      <c r="G3" s="138"/>
      <c r="H3" s="138" t="s">
        <v>26</v>
      </c>
      <c r="I3" s="138"/>
      <c r="J3" s="138"/>
      <c r="K3" s="135" t="s">
        <v>36</v>
      </c>
      <c r="L3" s="135"/>
    </row>
    <row r="4" spans="1:12" ht="56.1" customHeight="1" x14ac:dyDescent="0.25">
      <c r="A4" s="148"/>
      <c r="B4" s="151"/>
      <c r="C4" s="138"/>
      <c r="D4" s="15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53" t="s">
        <v>230</v>
      </c>
      <c r="C6" s="154"/>
      <c r="D6" s="154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53" t="s">
        <v>56</v>
      </c>
      <c r="C75" s="154"/>
      <c r="D75" s="154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43" t="s">
        <v>11</v>
      </c>
      <c r="B123" s="144"/>
      <c r="C123" s="144"/>
      <c r="D123" s="144"/>
      <c r="E123" s="145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1"/>
  <sheetViews>
    <sheetView tabSelected="1" view="pageBreakPreview" topLeftCell="A85" zoomScaleNormal="100" zoomScaleSheetLayoutView="100" workbookViewId="0">
      <selection activeCell="D14" sqref="D14"/>
    </sheetView>
  </sheetViews>
  <sheetFormatPr defaultColWidth="8.85546875" defaultRowHeight="15" x14ac:dyDescent="0.25"/>
  <cols>
    <col min="1" max="1" width="9.42578125" style="90" customWidth="1"/>
    <col min="2" max="2" width="65.140625" style="90" customWidth="1"/>
    <col min="3" max="3" width="9.28515625" style="91" customWidth="1"/>
    <col min="4" max="4" width="10.5703125" style="92" bestFit="1" customWidth="1"/>
    <col min="5" max="5" width="15.140625" style="90" customWidth="1"/>
    <col min="6" max="6" width="16" style="90" customWidth="1"/>
    <col min="7" max="7" width="17.140625" style="93" customWidth="1"/>
    <col min="8" max="8" width="16.140625" style="93" customWidth="1"/>
    <col min="9" max="9" width="18" style="90" customWidth="1"/>
    <col min="10" max="10" width="18.7109375" style="90" customWidth="1"/>
    <col min="11" max="11" width="17.42578125" style="90" customWidth="1"/>
    <col min="12" max="12" width="18.85546875" style="90" customWidth="1"/>
    <col min="13" max="16384" width="8.85546875" style="90"/>
  </cols>
  <sheetData>
    <row r="1" spans="1:14" x14ac:dyDescent="0.25">
      <c r="J1" s="164" t="s">
        <v>243</v>
      </c>
      <c r="K1" s="164"/>
      <c r="L1" s="164"/>
    </row>
    <row r="6" spans="1:14" ht="14.45" customHeight="1" x14ac:dyDescent="0.25">
      <c r="A6" s="146" t="s">
        <v>0</v>
      </c>
      <c r="B6" s="149" t="s">
        <v>1</v>
      </c>
      <c r="C6" s="138" t="s">
        <v>2</v>
      </c>
      <c r="D6" s="165" t="s">
        <v>3</v>
      </c>
      <c r="E6" s="138" t="s">
        <v>14</v>
      </c>
      <c r="F6" s="138"/>
      <c r="G6" s="138"/>
      <c r="H6" s="138"/>
      <c r="I6" s="138"/>
      <c r="J6" s="138"/>
      <c r="K6" s="138"/>
      <c r="L6" s="138"/>
    </row>
    <row r="7" spans="1:14" ht="14.45" customHeight="1" x14ac:dyDescent="0.25">
      <c r="A7" s="147"/>
      <c r="B7" s="150"/>
      <c r="C7" s="138"/>
      <c r="D7" s="165"/>
      <c r="E7" s="138"/>
      <c r="F7" s="138"/>
      <c r="G7" s="138"/>
      <c r="H7" s="138"/>
      <c r="I7" s="138"/>
      <c r="J7" s="138"/>
      <c r="K7" s="138"/>
      <c r="L7" s="138"/>
    </row>
    <row r="8" spans="1:14" ht="27.75" customHeight="1" x14ac:dyDescent="0.25">
      <c r="A8" s="147"/>
      <c r="B8" s="150"/>
      <c r="C8" s="138"/>
      <c r="D8" s="165"/>
      <c r="E8" s="138" t="s">
        <v>25</v>
      </c>
      <c r="F8" s="138"/>
      <c r="G8" s="138"/>
      <c r="H8" s="138" t="s">
        <v>26</v>
      </c>
      <c r="I8" s="138"/>
      <c r="J8" s="138"/>
      <c r="K8" s="166" t="s">
        <v>36</v>
      </c>
      <c r="L8" s="166"/>
    </row>
    <row r="9" spans="1:14" ht="56.1" customHeight="1" x14ac:dyDescent="0.25">
      <c r="A9" s="148"/>
      <c r="B9" s="151"/>
      <c r="C9" s="138"/>
      <c r="D9" s="165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4" x14ac:dyDescent="0.25">
      <c r="A10" s="95">
        <v>1</v>
      </c>
      <c r="B10" s="96">
        <v>2</v>
      </c>
      <c r="C10" s="96">
        <v>3</v>
      </c>
      <c r="D10" s="97">
        <v>4</v>
      </c>
      <c r="E10" s="96">
        <v>5</v>
      </c>
      <c r="F10" s="96">
        <v>6</v>
      </c>
      <c r="G10" s="96">
        <v>7</v>
      </c>
      <c r="H10" s="98">
        <v>8</v>
      </c>
      <c r="I10" s="98">
        <v>9</v>
      </c>
      <c r="J10" s="98">
        <v>10</v>
      </c>
      <c r="K10" s="98">
        <v>11</v>
      </c>
      <c r="L10" s="98">
        <v>12</v>
      </c>
    </row>
    <row r="11" spans="1:14" ht="20.25" customHeight="1" x14ac:dyDescent="0.25">
      <c r="A11" s="158" t="s">
        <v>280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60"/>
    </row>
    <row r="12" spans="1:14" ht="27.75" customHeight="1" x14ac:dyDescent="0.25">
      <c r="A12" s="111"/>
      <c r="B12" s="112" t="s">
        <v>244</v>
      </c>
      <c r="C12" s="13" t="s">
        <v>7</v>
      </c>
      <c r="D12" s="169">
        <v>400</v>
      </c>
      <c r="E12" s="114">
        <v>1800</v>
      </c>
      <c r="F12" s="99">
        <f t="shared" ref="F12" si="0">ROUND(E12*D12,2)</f>
        <v>720000</v>
      </c>
      <c r="G12" s="99">
        <f t="shared" ref="G12" si="1">ROUND(F12*1.2,2)</f>
        <v>864000</v>
      </c>
      <c r="H12" s="115"/>
      <c r="I12" s="100"/>
      <c r="J12" s="100"/>
      <c r="K12" s="100">
        <f t="shared" ref="K12:L12" si="2">F12+I12</f>
        <v>720000</v>
      </c>
      <c r="L12" s="99">
        <f t="shared" si="2"/>
        <v>864000</v>
      </c>
      <c r="N12" s="168"/>
    </row>
    <row r="13" spans="1:14" ht="27.75" customHeight="1" x14ac:dyDescent="0.25">
      <c r="A13" s="111"/>
      <c r="B13" s="112" t="s">
        <v>262</v>
      </c>
      <c r="C13" s="13" t="s">
        <v>281</v>
      </c>
      <c r="D13" s="169">
        <v>1</v>
      </c>
      <c r="E13" s="114">
        <v>1979800</v>
      </c>
      <c r="F13" s="99">
        <f t="shared" ref="F13:F16" si="3">ROUND(E13*D13,2)</f>
        <v>1979800</v>
      </c>
      <c r="G13" s="99">
        <f t="shared" ref="G13:G16" si="4">ROUND(F13*1.2,2)</f>
        <v>2375760</v>
      </c>
      <c r="H13" s="115"/>
      <c r="I13" s="100"/>
      <c r="J13" s="100"/>
      <c r="K13" s="100">
        <f t="shared" ref="K13:K16" si="5">F13+I13</f>
        <v>1979800</v>
      </c>
      <c r="L13" s="99">
        <f t="shared" ref="L13:L16" si="6">G13+J13</f>
        <v>2375760</v>
      </c>
      <c r="N13" s="167"/>
    </row>
    <row r="14" spans="1:14" ht="30.75" customHeight="1" x14ac:dyDescent="0.25">
      <c r="A14" s="111"/>
      <c r="B14" s="112" t="s">
        <v>246</v>
      </c>
      <c r="C14" s="13" t="s">
        <v>7</v>
      </c>
      <c r="D14" s="169">
        <v>878.08</v>
      </c>
      <c r="E14" s="114">
        <v>1630</v>
      </c>
      <c r="F14" s="99">
        <f t="shared" si="3"/>
        <v>1431270.3999999999</v>
      </c>
      <c r="G14" s="99">
        <f t="shared" si="4"/>
        <v>1717524.48</v>
      </c>
      <c r="H14" s="115"/>
      <c r="I14" s="100"/>
      <c r="J14" s="100"/>
      <c r="K14" s="100">
        <f t="shared" si="5"/>
        <v>1431270.3999999999</v>
      </c>
      <c r="L14" s="99">
        <f t="shared" si="6"/>
        <v>1717524.48</v>
      </c>
      <c r="N14" s="167"/>
    </row>
    <row r="15" spans="1:14" ht="27.75" customHeight="1" x14ac:dyDescent="0.25">
      <c r="A15" s="111"/>
      <c r="B15" s="112" t="s">
        <v>245</v>
      </c>
      <c r="C15" s="13" t="s">
        <v>8</v>
      </c>
      <c r="D15" s="169">
        <v>4000</v>
      </c>
      <c r="E15" s="114">
        <v>101.5</v>
      </c>
      <c r="F15" s="99">
        <f t="shared" si="3"/>
        <v>406000</v>
      </c>
      <c r="G15" s="99">
        <f t="shared" si="4"/>
        <v>487200</v>
      </c>
      <c r="H15" s="115"/>
      <c r="I15" s="100"/>
      <c r="J15" s="100"/>
      <c r="K15" s="100">
        <f t="shared" si="5"/>
        <v>406000</v>
      </c>
      <c r="L15" s="99">
        <f t="shared" si="6"/>
        <v>487200</v>
      </c>
      <c r="N15" s="167"/>
    </row>
    <row r="16" spans="1:14" ht="27.75" customHeight="1" x14ac:dyDescent="0.25">
      <c r="A16" s="111"/>
      <c r="B16" s="112" t="s">
        <v>249</v>
      </c>
      <c r="C16" s="13" t="s">
        <v>7</v>
      </c>
      <c r="D16" s="169">
        <v>400</v>
      </c>
      <c r="E16" s="114">
        <v>2573.7399999999998</v>
      </c>
      <c r="F16" s="99">
        <f t="shared" si="3"/>
        <v>1029496</v>
      </c>
      <c r="G16" s="99">
        <f t="shared" si="4"/>
        <v>1235395.2</v>
      </c>
      <c r="H16" s="115"/>
      <c r="I16" s="100"/>
      <c r="J16" s="100"/>
      <c r="K16" s="100">
        <f t="shared" si="5"/>
        <v>1029496</v>
      </c>
      <c r="L16" s="99">
        <f t="shared" si="6"/>
        <v>1235395.2</v>
      </c>
      <c r="N16" s="167"/>
    </row>
    <row r="17" spans="1:14" ht="27.75" customHeight="1" x14ac:dyDescent="0.25">
      <c r="A17" s="116"/>
      <c r="B17" s="87" t="s">
        <v>266</v>
      </c>
      <c r="C17" s="101" t="s">
        <v>7</v>
      </c>
      <c r="D17" s="170">
        <v>504</v>
      </c>
      <c r="E17" s="103"/>
      <c r="F17" s="102"/>
      <c r="G17" s="102"/>
      <c r="H17" s="102">
        <v>4800</v>
      </c>
      <c r="I17" s="102">
        <f t="shared" ref="I17" si="7">ROUND(H17*D17,2)</f>
        <v>2419200</v>
      </c>
      <c r="J17" s="102">
        <f t="shared" ref="J17" si="8">ROUND(I17*1.2,2)</f>
        <v>2903040</v>
      </c>
      <c r="K17" s="102">
        <f>F17+I17</f>
        <v>2419200</v>
      </c>
      <c r="L17" s="102">
        <f>G17+J17</f>
        <v>2903040</v>
      </c>
      <c r="N17" s="167"/>
    </row>
    <row r="18" spans="1:14" ht="27.75" customHeight="1" x14ac:dyDescent="0.25">
      <c r="A18" s="111"/>
      <c r="B18" s="112" t="s">
        <v>265</v>
      </c>
      <c r="C18" s="13" t="s">
        <v>10</v>
      </c>
      <c r="D18" s="169">
        <v>1840</v>
      </c>
      <c r="E18" s="114">
        <v>2160</v>
      </c>
      <c r="F18" s="99">
        <f t="shared" ref="F18" si="9">ROUND(E18*D18,2)</f>
        <v>3974400</v>
      </c>
      <c r="G18" s="99">
        <f t="shared" ref="G18" si="10">ROUND(F18*1.2,2)</f>
        <v>4769280</v>
      </c>
      <c r="H18" s="115"/>
      <c r="I18" s="100"/>
      <c r="J18" s="100"/>
      <c r="K18" s="100">
        <f t="shared" ref="K18" si="11">F18+I18</f>
        <v>3974400</v>
      </c>
      <c r="L18" s="99">
        <f t="shared" ref="L18" si="12">G18+J18</f>
        <v>4769280</v>
      </c>
      <c r="N18" s="167"/>
    </row>
    <row r="19" spans="1:14" ht="27.75" customHeight="1" x14ac:dyDescent="0.25">
      <c r="A19" s="116"/>
      <c r="B19" s="87" t="s">
        <v>261</v>
      </c>
      <c r="C19" s="101" t="s">
        <v>10</v>
      </c>
      <c r="D19" s="170">
        <v>1840</v>
      </c>
      <c r="E19" s="103"/>
      <c r="F19" s="102"/>
      <c r="G19" s="102"/>
      <c r="H19" s="102">
        <v>0</v>
      </c>
      <c r="I19" s="102">
        <f t="shared" ref="I19" si="13">ROUND(H19*D19,2)</f>
        <v>0</v>
      </c>
      <c r="J19" s="102">
        <f t="shared" ref="J19" si="14">ROUND(I19*1.2,2)</f>
        <v>0</v>
      </c>
      <c r="K19" s="102">
        <f t="shared" ref="K19:L20" si="15">F19+I19</f>
        <v>0</v>
      </c>
      <c r="L19" s="102">
        <f t="shared" si="15"/>
        <v>0</v>
      </c>
      <c r="N19" s="167"/>
    </row>
    <row r="20" spans="1:14" ht="27.75" customHeight="1" x14ac:dyDescent="0.25">
      <c r="A20" s="111"/>
      <c r="B20" s="112" t="s">
        <v>264</v>
      </c>
      <c r="C20" s="13" t="s">
        <v>9</v>
      </c>
      <c r="D20" s="169">
        <v>2000</v>
      </c>
      <c r="E20" s="114">
        <v>1920</v>
      </c>
      <c r="F20" s="99">
        <f t="shared" ref="F20" si="16">ROUND(E20*D20,2)</f>
        <v>3840000</v>
      </c>
      <c r="G20" s="99">
        <f t="shared" ref="G20" si="17">ROUND(F20*1.2,2)</f>
        <v>4608000</v>
      </c>
      <c r="H20" s="115"/>
      <c r="I20" s="100"/>
      <c r="J20" s="100"/>
      <c r="K20" s="100">
        <f t="shared" si="15"/>
        <v>3840000</v>
      </c>
      <c r="L20" s="99">
        <f t="shared" si="15"/>
        <v>4608000</v>
      </c>
      <c r="N20" s="167"/>
    </row>
    <row r="21" spans="1:14" ht="27.75" customHeight="1" x14ac:dyDescent="0.25">
      <c r="A21" s="116"/>
      <c r="B21" s="87" t="s">
        <v>248</v>
      </c>
      <c r="C21" s="101" t="s">
        <v>10</v>
      </c>
      <c r="D21" s="170">
        <v>160</v>
      </c>
      <c r="E21" s="103"/>
      <c r="F21" s="102"/>
      <c r="G21" s="102"/>
      <c r="H21" s="102">
        <v>0</v>
      </c>
      <c r="I21" s="102">
        <f t="shared" ref="I21" si="18">ROUND(H21*D21,2)</f>
        <v>0</v>
      </c>
      <c r="J21" s="102">
        <f t="shared" ref="J21" si="19">ROUND(I21*1.2,2)</f>
        <v>0</v>
      </c>
      <c r="K21" s="102">
        <f t="shared" ref="K21:L27" si="20">F21+I21</f>
        <v>0</v>
      </c>
      <c r="L21" s="102">
        <f t="shared" si="20"/>
        <v>0</v>
      </c>
      <c r="N21" s="167"/>
    </row>
    <row r="22" spans="1:14" ht="27.75" customHeight="1" x14ac:dyDescent="0.25">
      <c r="A22" s="121"/>
      <c r="B22" s="89" t="s">
        <v>279</v>
      </c>
      <c r="C22" s="134" t="s">
        <v>10</v>
      </c>
      <c r="D22" s="169">
        <v>8</v>
      </c>
      <c r="E22" s="114">
        <v>1120</v>
      </c>
      <c r="F22" s="99">
        <f t="shared" ref="F22" si="21">ROUND(E22*D22,2)</f>
        <v>8960</v>
      </c>
      <c r="G22" s="99">
        <f t="shared" ref="G22" si="22">ROUND(F22*1.2,2)</f>
        <v>10752</v>
      </c>
      <c r="H22" s="115"/>
      <c r="I22" s="100"/>
      <c r="J22" s="100"/>
      <c r="K22" s="100">
        <f t="shared" si="20"/>
        <v>8960</v>
      </c>
      <c r="L22" s="99">
        <f t="shared" si="20"/>
        <v>10752</v>
      </c>
      <c r="N22" s="167"/>
    </row>
    <row r="23" spans="1:14" ht="27.75" customHeight="1" x14ac:dyDescent="0.25">
      <c r="A23" s="111"/>
      <c r="B23" s="112" t="s">
        <v>237</v>
      </c>
      <c r="C23" s="13" t="s">
        <v>24</v>
      </c>
      <c r="D23" s="169">
        <v>162</v>
      </c>
      <c r="E23" s="114">
        <v>1324</v>
      </c>
      <c r="F23" s="99">
        <f t="shared" ref="F23" si="23">ROUND(E23*D23,2)</f>
        <v>214488</v>
      </c>
      <c r="G23" s="99">
        <f t="shared" ref="G23" si="24">ROUND(F23*1.2,2)</f>
        <v>257385.60000000001</v>
      </c>
      <c r="H23" s="115"/>
      <c r="I23" s="100"/>
      <c r="J23" s="100"/>
      <c r="K23" s="100">
        <f t="shared" si="20"/>
        <v>214488</v>
      </c>
      <c r="L23" s="99">
        <f t="shared" si="20"/>
        <v>257385.60000000001</v>
      </c>
      <c r="N23" s="167"/>
    </row>
    <row r="24" spans="1:14" ht="27.75" customHeight="1" x14ac:dyDescent="0.25">
      <c r="A24" s="116"/>
      <c r="B24" s="118" t="s">
        <v>258</v>
      </c>
      <c r="C24" s="86" t="s">
        <v>149</v>
      </c>
      <c r="D24" s="170">
        <v>316</v>
      </c>
      <c r="E24" s="103"/>
      <c r="F24" s="102"/>
      <c r="G24" s="102"/>
      <c r="H24" s="102">
        <v>0</v>
      </c>
      <c r="I24" s="103">
        <f t="shared" ref="I24" si="25">ROUND(H24*D24,2)</f>
        <v>0</v>
      </c>
      <c r="J24" s="103">
        <f t="shared" ref="J24" si="26">ROUND(I24*1.2,2)</f>
        <v>0</v>
      </c>
      <c r="K24" s="102">
        <f t="shared" si="20"/>
        <v>0</v>
      </c>
      <c r="L24" s="102">
        <f t="shared" si="20"/>
        <v>0</v>
      </c>
      <c r="N24" s="167"/>
    </row>
    <row r="25" spans="1:14" ht="27.75" customHeight="1" x14ac:dyDescent="0.25">
      <c r="A25" s="116"/>
      <c r="B25" s="118" t="s">
        <v>278</v>
      </c>
      <c r="C25" s="86" t="s">
        <v>149</v>
      </c>
      <c r="D25" s="170">
        <v>8</v>
      </c>
      <c r="E25" s="103"/>
      <c r="F25" s="102"/>
      <c r="G25" s="102"/>
      <c r="H25" s="102">
        <v>0</v>
      </c>
      <c r="I25" s="103">
        <f t="shared" ref="I25" si="27">ROUND(H25*D25,2)</f>
        <v>0</v>
      </c>
      <c r="J25" s="103">
        <f t="shared" ref="J25" si="28">ROUND(I25*1.2,2)</f>
        <v>0</v>
      </c>
      <c r="K25" s="102">
        <f t="shared" ref="K25" si="29">F25+I25</f>
        <v>0</v>
      </c>
      <c r="L25" s="102">
        <f t="shared" ref="L25" si="30">G25+J25</f>
        <v>0</v>
      </c>
      <c r="N25" s="167"/>
    </row>
    <row r="26" spans="1:14" ht="27.75" customHeight="1" x14ac:dyDescent="0.25">
      <c r="A26" s="116"/>
      <c r="B26" s="88" t="s">
        <v>236</v>
      </c>
      <c r="C26" s="101" t="s">
        <v>10</v>
      </c>
      <c r="D26" s="170">
        <v>972</v>
      </c>
      <c r="E26" s="103"/>
      <c r="F26" s="102"/>
      <c r="G26" s="102"/>
      <c r="H26" s="102">
        <v>0</v>
      </c>
      <c r="I26" s="102">
        <f t="shared" ref="I26" si="31">ROUND(H26*D26,2)</f>
        <v>0</v>
      </c>
      <c r="J26" s="102">
        <f t="shared" ref="J26" si="32">ROUND(I26*1.2,2)</f>
        <v>0</v>
      </c>
      <c r="K26" s="102">
        <f t="shared" si="20"/>
        <v>0</v>
      </c>
      <c r="L26" s="102">
        <f t="shared" si="20"/>
        <v>0</v>
      </c>
      <c r="N26" s="167"/>
    </row>
    <row r="27" spans="1:14" ht="27.75" customHeight="1" x14ac:dyDescent="0.25">
      <c r="A27" s="111"/>
      <c r="B27" s="112" t="s">
        <v>242</v>
      </c>
      <c r="C27" s="13" t="s">
        <v>7</v>
      </c>
      <c r="D27" s="169">
        <v>485.13</v>
      </c>
      <c r="E27" s="114">
        <v>1933.2</v>
      </c>
      <c r="F27" s="99">
        <f t="shared" ref="F27" si="33">ROUND(E27*D27,2)</f>
        <v>937853.32</v>
      </c>
      <c r="G27" s="99">
        <f t="shared" ref="G27" si="34">ROUND(F27*1.2,2)</f>
        <v>1125423.98</v>
      </c>
      <c r="H27" s="115"/>
      <c r="I27" s="100"/>
      <c r="J27" s="100"/>
      <c r="K27" s="100">
        <f t="shared" si="20"/>
        <v>937853.32</v>
      </c>
      <c r="L27" s="99">
        <f t="shared" si="20"/>
        <v>1125423.98</v>
      </c>
      <c r="N27" s="167"/>
    </row>
    <row r="28" spans="1:14" ht="27.75" customHeight="1" x14ac:dyDescent="0.25">
      <c r="A28" s="116"/>
      <c r="B28" s="88" t="s">
        <v>266</v>
      </c>
      <c r="C28" s="101" t="s">
        <v>7</v>
      </c>
      <c r="D28" s="171">
        <f>D27*1.26</f>
        <v>611.26379999999995</v>
      </c>
      <c r="E28" s="103"/>
      <c r="F28" s="102"/>
      <c r="G28" s="102"/>
      <c r="H28" s="102">
        <v>4800</v>
      </c>
      <c r="I28" s="102">
        <f>ROUND(H28*D28,2)</f>
        <v>2934066.24</v>
      </c>
      <c r="J28" s="102">
        <f>ROUND(I28*1.2,2)</f>
        <v>3520879.49</v>
      </c>
      <c r="K28" s="102">
        <f>F28+I28</f>
        <v>2934066.24</v>
      </c>
      <c r="L28" s="102">
        <f>G28+J28</f>
        <v>3520879.49</v>
      </c>
      <c r="N28" s="167"/>
    </row>
    <row r="29" spans="1:14" ht="27.75" customHeight="1" x14ac:dyDescent="0.25">
      <c r="A29" s="111"/>
      <c r="B29" s="112" t="s">
        <v>231</v>
      </c>
      <c r="C29" s="13" t="s">
        <v>7</v>
      </c>
      <c r="D29" s="172">
        <f>D27*0.1</f>
        <v>48.513000000000005</v>
      </c>
      <c r="E29" s="114">
        <v>1449.9</v>
      </c>
      <c r="F29" s="99">
        <f t="shared" ref="F29" si="35">ROUND(E29*D29,2)</f>
        <v>70339</v>
      </c>
      <c r="G29" s="99">
        <f t="shared" ref="G29" si="36">ROUND(F29*1.2,2)</f>
        <v>84406.8</v>
      </c>
      <c r="H29" s="115"/>
      <c r="I29" s="100"/>
      <c r="J29" s="100"/>
      <c r="K29" s="100">
        <f t="shared" ref="K29" si="37">F29+I29</f>
        <v>70339</v>
      </c>
      <c r="L29" s="99">
        <f t="shared" ref="L29" si="38">G29+J29</f>
        <v>84406.8</v>
      </c>
      <c r="N29" s="167"/>
    </row>
    <row r="30" spans="1:14" ht="27.75" customHeight="1" x14ac:dyDescent="0.25">
      <c r="A30" s="116"/>
      <c r="B30" s="87" t="s">
        <v>266</v>
      </c>
      <c r="C30" s="101" t="s">
        <v>7</v>
      </c>
      <c r="D30" s="171">
        <f>D29*1.26</f>
        <v>61.126380000000005</v>
      </c>
      <c r="E30" s="103"/>
      <c r="F30" s="102"/>
      <c r="G30" s="102"/>
      <c r="H30" s="102">
        <v>4800</v>
      </c>
      <c r="I30" s="102">
        <f>ROUND(H30*D30,2)</f>
        <v>293406.62</v>
      </c>
      <c r="J30" s="102">
        <f>ROUND(I30*1.2,2)</f>
        <v>352087.94</v>
      </c>
      <c r="K30" s="102">
        <f>F30+I30</f>
        <v>293406.62</v>
      </c>
      <c r="L30" s="102">
        <f>G30+J30</f>
        <v>352087.94</v>
      </c>
      <c r="N30" s="167"/>
    </row>
    <row r="31" spans="1:14" ht="27.75" customHeight="1" x14ac:dyDescent="0.25">
      <c r="A31" s="111"/>
      <c r="B31" s="112" t="s">
        <v>232</v>
      </c>
      <c r="C31" s="13" t="s">
        <v>281</v>
      </c>
      <c r="D31" s="169">
        <v>1</v>
      </c>
      <c r="E31" s="114">
        <v>945300</v>
      </c>
      <c r="F31" s="99">
        <f t="shared" ref="F31:F34" si="39">ROUND(E31*D31,2)</f>
        <v>945300</v>
      </c>
      <c r="G31" s="99">
        <f t="shared" ref="G31:G34" si="40">ROUND(F31*1.2,2)</f>
        <v>1134360</v>
      </c>
      <c r="H31" s="115"/>
      <c r="I31" s="100"/>
      <c r="J31" s="100"/>
      <c r="K31" s="100">
        <f t="shared" ref="K31:K34" si="41">F31+I31</f>
        <v>945300</v>
      </c>
      <c r="L31" s="99">
        <f t="shared" ref="L31:L34" si="42">G31+J31</f>
        <v>1134360</v>
      </c>
      <c r="N31" s="167"/>
    </row>
    <row r="32" spans="1:14" ht="27.75" customHeight="1" x14ac:dyDescent="0.25">
      <c r="A32" s="111"/>
      <c r="B32" s="112" t="s">
        <v>252</v>
      </c>
      <c r="C32" s="13" t="s">
        <v>15</v>
      </c>
      <c r="D32" s="169">
        <v>1120.69</v>
      </c>
      <c r="E32" s="114">
        <v>700</v>
      </c>
      <c r="F32" s="99">
        <f t="shared" si="39"/>
        <v>784483</v>
      </c>
      <c r="G32" s="99">
        <f t="shared" si="40"/>
        <v>941379.6</v>
      </c>
      <c r="H32" s="115"/>
      <c r="I32" s="100"/>
      <c r="J32" s="100"/>
      <c r="K32" s="100">
        <f t="shared" si="41"/>
        <v>784483</v>
      </c>
      <c r="L32" s="99">
        <f t="shared" si="42"/>
        <v>941379.6</v>
      </c>
      <c r="N32" s="167"/>
    </row>
    <row r="33" spans="1:14" ht="41.25" customHeight="1" x14ac:dyDescent="0.25">
      <c r="A33" s="111"/>
      <c r="B33" s="112" t="s">
        <v>253</v>
      </c>
      <c r="C33" s="13" t="s">
        <v>15</v>
      </c>
      <c r="D33" s="169">
        <v>103.73</v>
      </c>
      <c r="E33" s="114">
        <v>1140</v>
      </c>
      <c r="F33" s="99">
        <f t="shared" si="39"/>
        <v>118252.2</v>
      </c>
      <c r="G33" s="99">
        <f t="shared" si="40"/>
        <v>141902.64000000001</v>
      </c>
      <c r="H33" s="115"/>
      <c r="I33" s="100"/>
      <c r="J33" s="100"/>
      <c r="K33" s="100">
        <f t="shared" si="41"/>
        <v>118252.2</v>
      </c>
      <c r="L33" s="99">
        <f t="shared" si="42"/>
        <v>141902.64000000001</v>
      </c>
      <c r="N33" s="167"/>
    </row>
    <row r="34" spans="1:14" ht="27.75" customHeight="1" x14ac:dyDescent="0.25">
      <c r="A34" s="111"/>
      <c r="B34" s="112" t="s">
        <v>254</v>
      </c>
      <c r="C34" s="13" t="s">
        <v>15</v>
      </c>
      <c r="D34" s="169">
        <v>128.06</v>
      </c>
      <c r="E34" s="114">
        <v>1140</v>
      </c>
      <c r="F34" s="99">
        <f t="shared" si="39"/>
        <v>145988.4</v>
      </c>
      <c r="G34" s="99">
        <f t="shared" si="40"/>
        <v>175186.08</v>
      </c>
      <c r="H34" s="115"/>
      <c r="I34" s="100"/>
      <c r="J34" s="100"/>
      <c r="K34" s="100">
        <f t="shared" si="41"/>
        <v>145988.4</v>
      </c>
      <c r="L34" s="99">
        <f t="shared" si="42"/>
        <v>175186.08</v>
      </c>
      <c r="N34" s="167"/>
    </row>
    <row r="35" spans="1:14" ht="27.75" customHeight="1" x14ac:dyDescent="0.25">
      <c r="A35" s="161" t="s">
        <v>250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3"/>
      <c r="N35" s="167"/>
    </row>
    <row r="36" spans="1:14" ht="27.75" customHeight="1" x14ac:dyDescent="0.25">
      <c r="A36" s="111"/>
      <c r="B36" s="112" t="s">
        <v>259</v>
      </c>
      <c r="C36" s="13" t="s">
        <v>7</v>
      </c>
      <c r="D36" s="113">
        <v>20.309999999999999</v>
      </c>
      <c r="E36" s="114">
        <v>1800</v>
      </c>
      <c r="F36" s="99">
        <f t="shared" ref="F36:F40" si="43">ROUND(E36*D36,2)</f>
        <v>36558</v>
      </c>
      <c r="G36" s="99">
        <f t="shared" ref="G36:G40" si="44">ROUND(F36*1.2,2)</f>
        <v>43869.599999999999</v>
      </c>
      <c r="H36" s="115"/>
      <c r="I36" s="100"/>
      <c r="J36" s="100"/>
      <c r="K36" s="100">
        <f t="shared" ref="K36:K40" si="45">F36+I36</f>
        <v>36558</v>
      </c>
      <c r="L36" s="99">
        <f t="shared" ref="L36:L40" si="46">G36+J36</f>
        <v>43869.599999999999</v>
      </c>
      <c r="N36" s="167"/>
    </row>
    <row r="37" spans="1:14" ht="27.75" customHeight="1" x14ac:dyDescent="0.25">
      <c r="A37" s="111"/>
      <c r="B37" s="112" t="s">
        <v>251</v>
      </c>
      <c r="C37" s="13" t="s">
        <v>15</v>
      </c>
      <c r="D37" s="113">
        <v>18.8</v>
      </c>
      <c r="E37" s="120">
        <v>8737</v>
      </c>
      <c r="F37" s="99">
        <f t="shared" si="43"/>
        <v>164255.6</v>
      </c>
      <c r="G37" s="99">
        <f t="shared" si="44"/>
        <v>197106.72</v>
      </c>
      <c r="H37" s="115"/>
      <c r="I37" s="100"/>
      <c r="J37" s="100"/>
      <c r="K37" s="100">
        <f t="shared" si="45"/>
        <v>164255.6</v>
      </c>
      <c r="L37" s="99">
        <f t="shared" si="46"/>
        <v>197106.72</v>
      </c>
      <c r="N37" s="167"/>
    </row>
    <row r="38" spans="1:14" ht="27.75" customHeight="1" x14ac:dyDescent="0.25">
      <c r="A38" s="111"/>
      <c r="B38" s="112" t="s">
        <v>260</v>
      </c>
      <c r="C38" s="13" t="s">
        <v>7</v>
      </c>
      <c r="D38" s="113">
        <v>12.4</v>
      </c>
      <c r="E38" s="114">
        <v>1630</v>
      </c>
      <c r="F38" s="99">
        <f t="shared" si="43"/>
        <v>20212</v>
      </c>
      <c r="G38" s="99">
        <f t="shared" si="44"/>
        <v>24254.400000000001</v>
      </c>
      <c r="H38" s="115"/>
      <c r="I38" s="100"/>
      <c r="J38" s="100"/>
      <c r="K38" s="100">
        <f t="shared" si="45"/>
        <v>20212</v>
      </c>
      <c r="L38" s="99">
        <f t="shared" si="46"/>
        <v>24254.400000000001</v>
      </c>
      <c r="N38" s="167"/>
    </row>
    <row r="39" spans="1:14" ht="27.75" customHeight="1" x14ac:dyDescent="0.25">
      <c r="A39" s="121"/>
      <c r="B39" s="89" t="s">
        <v>245</v>
      </c>
      <c r="C39" s="13" t="s">
        <v>8</v>
      </c>
      <c r="D39" s="122">
        <v>140</v>
      </c>
      <c r="E39" s="114">
        <v>101.5</v>
      </c>
      <c r="F39" s="99">
        <f t="shared" si="43"/>
        <v>14210</v>
      </c>
      <c r="G39" s="99">
        <f t="shared" si="44"/>
        <v>17052</v>
      </c>
      <c r="H39" s="115"/>
      <c r="I39" s="100"/>
      <c r="J39" s="100"/>
      <c r="K39" s="100">
        <f t="shared" si="45"/>
        <v>14210</v>
      </c>
      <c r="L39" s="99">
        <f t="shared" si="46"/>
        <v>17052</v>
      </c>
      <c r="N39" s="167"/>
    </row>
    <row r="40" spans="1:14" ht="27.75" customHeight="1" x14ac:dyDescent="0.25">
      <c r="A40" s="111"/>
      <c r="B40" s="112" t="s">
        <v>249</v>
      </c>
      <c r="C40" s="13" t="s">
        <v>7</v>
      </c>
      <c r="D40" s="113">
        <v>14</v>
      </c>
      <c r="E40" s="114">
        <v>2573.7399999999998</v>
      </c>
      <c r="F40" s="99">
        <f t="shared" si="43"/>
        <v>36032.36</v>
      </c>
      <c r="G40" s="99">
        <f t="shared" si="44"/>
        <v>43238.83</v>
      </c>
      <c r="H40" s="115"/>
      <c r="I40" s="100"/>
      <c r="J40" s="100"/>
      <c r="K40" s="100">
        <f t="shared" si="45"/>
        <v>36032.36</v>
      </c>
      <c r="L40" s="99">
        <f t="shared" si="46"/>
        <v>43238.83</v>
      </c>
      <c r="N40" s="167"/>
    </row>
    <row r="41" spans="1:14" ht="27.75" customHeight="1" x14ac:dyDescent="0.25">
      <c r="A41" s="116"/>
      <c r="B41" s="118" t="s">
        <v>247</v>
      </c>
      <c r="C41" s="86" t="s">
        <v>7</v>
      </c>
      <c r="D41" s="119">
        <f>D40*1.26</f>
        <v>17.64</v>
      </c>
      <c r="E41" s="103"/>
      <c r="F41" s="102"/>
      <c r="G41" s="102"/>
      <c r="H41" s="102">
        <v>4800</v>
      </c>
      <c r="I41" s="103">
        <f t="shared" ref="I41" si="47">ROUND(H41*D41,2)</f>
        <v>84672</v>
      </c>
      <c r="J41" s="103">
        <f t="shared" ref="J41" si="48">ROUND(I41*1.2,2)</f>
        <v>101606.39999999999</v>
      </c>
      <c r="K41" s="102">
        <f t="shared" ref="K41:L42" si="49">F41+I41</f>
        <v>84672</v>
      </c>
      <c r="L41" s="102">
        <f t="shared" si="49"/>
        <v>101606.39999999999</v>
      </c>
      <c r="N41" s="167"/>
    </row>
    <row r="42" spans="1:14" ht="27.75" customHeight="1" x14ac:dyDescent="0.25">
      <c r="A42" s="121"/>
      <c r="B42" s="112" t="s">
        <v>267</v>
      </c>
      <c r="C42" s="13" t="s">
        <v>10</v>
      </c>
      <c r="D42" s="113">
        <v>64</v>
      </c>
      <c r="E42" s="114">
        <v>2952.96</v>
      </c>
      <c r="F42" s="99">
        <f t="shared" ref="F42" si="50">ROUND(E42*D42,2)</f>
        <v>188989.44</v>
      </c>
      <c r="G42" s="99">
        <f t="shared" ref="G42" si="51">ROUND(F42*1.2,2)</f>
        <v>226787.33</v>
      </c>
      <c r="H42" s="115"/>
      <c r="I42" s="100"/>
      <c r="J42" s="100"/>
      <c r="K42" s="100">
        <f t="shared" si="49"/>
        <v>188989.44</v>
      </c>
      <c r="L42" s="99">
        <f t="shared" si="49"/>
        <v>226787.33</v>
      </c>
      <c r="N42" s="167"/>
    </row>
    <row r="43" spans="1:14" ht="27.75" customHeight="1" x14ac:dyDescent="0.25">
      <c r="A43" s="116"/>
      <c r="B43" s="118" t="s">
        <v>274</v>
      </c>
      <c r="C43" s="86" t="s">
        <v>10</v>
      </c>
      <c r="D43" s="119">
        <v>64</v>
      </c>
      <c r="E43" s="103"/>
      <c r="F43" s="102"/>
      <c r="G43" s="102"/>
      <c r="H43" s="102">
        <v>0</v>
      </c>
      <c r="I43" s="103">
        <f t="shared" ref="I43" si="52">ROUND(H43*D43,2)</f>
        <v>0</v>
      </c>
      <c r="J43" s="103">
        <f t="shared" ref="J43" si="53">ROUND(I43*1.2,2)</f>
        <v>0</v>
      </c>
      <c r="K43" s="102">
        <f t="shared" ref="K43:K46" si="54">F43+I43</f>
        <v>0</v>
      </c>
      <c r="L43" s="102">
        <f t="shared" ref="L43:L46" si="55">G43+J43</f>
        <v>0</v>
      </c>
      <c r="N43" s="167"/>
    </row>
    <row r="44" spans="1:14" ht="27.75" customHeight="1" x14ac:dyDescent="0.25">
      <c r="A44" s="123"/>
      <c r="B44" s="108" t="s">
        <v>270</v>
      </c>
      <c r="C44" s="104" t="s">
        <v>15</v>
      </c>
      <c r="D44" s="124">
        <f>11.5+41.7</f>
        <v>53.2</v>
      </c>
      <c r="E44" s="125">
        <v>5800</v>
      </c>
      <c r="F44" s="105">
        <f t="shared" ref="F44:F46" si="56">ROUND(E44*D44,2)</f>
        <v>308560</v>
      </c>
      <c r="G44" s="105">
        <f t="shared" ref="G44:G46" si="57">ROUND(F44*1.2,2)</f>
        <v>370272</v>
      </c>
      <c r="H44" s="115"/>
      <c r="I44" s="100"/>
      <c r="J44" s="100"/>
      <c r="K44" s="100">
        <f t="shared" si="54"/>
        <v>308560</v>
      </c>
      <c r="L44" s="99">
        <f t="shared" si="55"/>
        <v>370272</v>
      </c>
      <c r="N44" s="167"/>
    </row>
    <row r="45" spans="1:14" ht="27.75" customHeight="1" x14ac:dyDescent="0.25">
      <c r="A45" s="116"/>
      <c r="B45" s="87" t="s">
        <v>276</v>
      </c>
      <c r="C45" s="86" t="s">
        <v>275</v>
      </c>
      <c r="D45" s="117">
        <v>1</v>
      </c>
      <c r="E45" s="103"/>
      <c r="F45" s="102"/>
      <c r="G45" s="102"/>
      <c r="H45" s="102">
        <v>0</v>
      </c>
      <c r="I45" s="103">
        <f t="shared" ref="I45" si="58">ROUND(H45*D45,2)</f>
        <v>0</v>
      </c>
      <c r="J45" s="103">
        <f t="shared" ref="J45" si="59">ROUND(I45*1.2,2)</f>
        <v>0</v>
      </c>
      <c r="K45" s="102">
        <f t="shared" si="54"/>
        <v>0</v>
      </c>
      <c r="L45" s="102">
        <f t="shared" si="55"/>
        <v>0</v>
      </c>
      <c r="N45" s="167"/>
    </row>
    <row r="46" spans="1:14" ht="27.75" customHeight="1" x14ac:dyDescent="0.25">
      <c r="A46" s="121"/>
      <c r="B46" s="126" t="s">
        <v>269</v>
      </c>
      <c r="C46" s="13" t="s">
        <v>10</v>
      </c>
      <c r="D46" s="127">
        <v>2</v>
      </c>
      <c r="E46" s="128">
        <v>2510.0160000000001</v>
      </c>
      <c r="F46" s="99">
        <f t="shared" si="56"/>
        <v>5020.03</v>
      </c>
      <c r="G46" s="99">
        <f t="shared" si="57"/>
        <v>6024.04</v>
      </c>
      <c r="H46" s="115"/>
      <c r="I46" s="100"/>
      <c r="J46" s="100"/>
      <c r="K46" s="100">
        <f t="shared" si="54"/>
        <v>5020.03</v>
      </c>
      <c r="L46" s="99">
        <f t="shared" si="55"/>
        <v>6024.04</v>
      </c>
      <c r="N46" s="167"/>
    </row>
    <row r="47" spans="1:14" ht="27.75" customHeight="1" x14ac:dyDescent="0.25">
      <c r="A47" s="116"/>
      <c r="B47" s="129" t="s">
        <v>268</v>
      </c>
      <c r="C47" s="86" t="s">
        <v>10</v>
      </c>
      <c r="D47" s="130">
        <v>2</v>
      </c>
      <c r="E47" s="106"/>
      <c r="F47" s="106"/>
      <c r="G47" s="106"/>
      <c r="H47" s="102">
        <v>0</v>
      </c>
      <c r="I47" s="106">
        <f>ROUND(H47*D47,2)</f>
        <v>0</v>
      </c>
      <c r="J47" s="106">
        <f>ROUND(I47*1.2,2)</f>
        <v>0</v>
      </c>
      <c r="K47" s="106">
        <f>F47+I47</f>
        <v>0</v>
      </c>
      <c r="L47" s="107">
        <f>G47+J47</f>
        <v>0</v>
      </c>
      <c r="N47" s="167"/>
    </row>
    <row r="48" spans="1:14" ht="27.75" customHeight="1" x14ac:dyDescent="0.25">
      <c r="A48" s="121"/>
      <c r="B48" s="89" t="s">
        <v>125</v>
      </c>
      <c r="C48" s="13" t="s">
        <v>10</v>
      </c>
      <c r="D48" s="122">
        <v>1</v>
      </c>
      <c r="E48" s="114">
        <v>12480</v>
      </c>
      <c r="F48" s="99">
        <f t="shared" ref="F48" si="60">ROUND(E48*D48,2)</f>
        <v>12480</v>
      </c>
      <c r="G48" s="99">
        <f t="shared" ref="G48" si="61">ROUND(F48*1.2,2)</f>
        <v>14976</v>
      </c>
      <c r="H48" s="115"/>
      <c r="I48" s="100"/>
      <c r="J48" s="100"/>
      <c r="K48" s="100">
        <f t="shared" ref="K48" si="62">F48+I48</f>
        <v>12480</v>
      </c>
      <c r="L48" s="99">
        <f t="shared" ref="L48" si="63">G48+J48</f>
        <v>14976</v>
      </c>
      <c r="N48" s="167"/>
    </row>
    <row r="49" spans="1:14" ht="27.75" customHeight="1" x14ac:dyDescent="0.25">
      <c r="A49" s="116"/>
      <c r="B49" s="87" t="s">
        <v>126</v>
      </c>
      <c r="C49" s="86" t="s">
        <v>10</v>
      </c>
      <c r="D49" s="117">
        <v>1</v>
      </c>
      <c r="E49" s="103"/>
      <c r="F49" s="103"/>
      <c r="G49" s="103"/>
      <c r="H49" s="102">
        <v>0</v>
      </c>
      <c r="I49" s="103">
        <f t="shared" ref="I49:I53" si="64">ROUND(H49*D49,2)</f>
        <v>0</v>
      </c>
      <c r="J49" s="103">
        <f t="shared" ref="J49:J53" si="65">ROUND(I49*1.2,2)</f>
        <v>0</v>
      </c>
      <c r="K49" s="102">
        <f t="shared" ref="K49:K53" si="66">F49+I49</f>
        <v>0</v>
      </c>
      <c r="L49" s="102">
        <f t="shared" ref="L49:L53" si="67">G49+J49</f>
        <v>0</v>
      </c>
      <c r="N49" s="167"/>
    </row>
    <row r="50" spans="1:14" ht="27.75" customHeight="1" x14ac:dyDescent="0.25">
      <c r="A50" s="116"/>
      <c r="B50" s="87" t="s">
        <v>233</v>
      </c>
      <c r="C50" s="86" t="s">
        <v>149</v>
      </c>
      <c r="D50" s="117">
        <v>1</v>
      </c>
      <c r="E50" s="103"/>
      <c r="F50" s="103"/>
      <c r="G50" s="103"/>
      <c r="H50" s="102">
        <v>0</v>
      </c>
      <c r="I50" s="103">
        <f t="shared" si="64"/>
        <v>0</v>
      </c>
      <c r="J50" s="103">
        <f t="shared" si="65"/>
        <v>0</v>
      </c>
      <c r="K50" s="102">
        <f t="shared" si="66"/>
        <v>0</v>
      </c>
      <c r="L50" s="102">
        <f t="shared" si="67"/>
        <v>0</v>
      </c>
      <c r="N50" s="167"/>
    </row>
    <row r="51" spans="1:14" ht="27.75" customHeight="1" x14ac:dyDescent="0.25">
      <c r="A51" s="116"/>
      <c r="B51" s="87" t="s">
        <v>235</v>
      </c>
      <c r="C51" s="86" t="s">
        <v>10</v>
      </c>
      <c r="D51" s="117">
        <v>1</v>
      </c>
      <c r="E51" s="103"/>
      <c r="F51" s="103"/>
      <c r="G51" s="103"/>
      <c r="H51" s="102">
        <v>0</v>
      </c>
      <c r="I51" s="103">
        <f t="shared" si="64"/>
        <v>0</v>
      </c>
      <c r="J51" s="103">
        <f t="shared" si="65"/>
        <v>0</v>
      </c>
      <c r="K51" s="102">
        <f t="shared" si="66"/>
        <v>0</v>
      </c>
      <c r="L51" s="102">
        <f t="shared" si="67"/>
        <v>0</v>
      </c>
      <c r="N51" s="167"/>
    </row>
    <row r="52" spans="1:14" ht="27.75" customHeight="1" x14ac:dyDescent="0.25">
      <c r="A52" s="116"/>
      <c r="B52" s="87" t="s">
        <v>241</v>
      </c>
      <c r="C52" s="86" t="s">
        <v>238</v>
      </c>
      <c r="D52" s="117">
        <v>4</v>
      </c>
      <c r="E52" s="103"/>
      <c r="F52" s="103"/>
      <c r="G52" s="103"/>
      <c r="H52" s="103">
        <v>235.65</v>
      </c>
      <c r="I52" s="103">
        <f t="shared" si="64"/>
        <v>942.6</v>
      </c>
      <c r="J52" s="103">
        <f t="shared" si="65"/>
        <v>1131.1199999999999</v>
      </c>
      <c r="K52" s="102">
        <f t="shared" si="66"/>
        <v>942.6</v>
      </c>
      <c r="L52" s="102">
        <f t="shared" si="67"/>
        <v>1131.1199999999999</v>
      </c>
      <c r="N52" s="167"/>
    </row>
    <row r="53" spans="1:14" ht="27.75" customHeight="1" x14ac:dyDescent="0.25">
      <c r="A53" s="116"/>
      <c r="B53" s="87" t="s">
        <v>239</v>
      </c>
      <c r="C53" s="86" t="s">
        <v>234</v>
      </c>
      <c r="D53" s="117">
        <v>0.76</v>
      </c>
      <c r="E53" s="103"/>
      <c r="F53" s="103"/>
      <c r="G53" s="103"/>
      <c r="H53" s="103">
        <v>367.42500000000001</v>
      </c>
      <c r="I53" s="103">
        <f t="shared" si="64"/>
        <v>279.24</v>
      </c>
      <c r="J53" s="103">
        <f t="shared" si="65"/>
        <v>335.09</v>
      </c>
      <c r="K53" s="102">
        <f t="shared" si="66"/>
        <v>279.24</v>
      </c>
      <c r="L53" s="102">
        <f t="shared" si="67"/>
        <v>335.09</v>
      </c>
      <c r="N53" s="167"/>
    </row>
    <row r="54" spans="1:14" ht="27.75" customHeight="1" x14ac:dyDescent="0.25">
      <c r="A54" s="116"/>
      <c r="B54" s="87" t="s">
        <v>240</v>
      </c>
      <c r="C54" s="86" t="s">
        <v>234</v>
      </c>
      <c r="D54" s="117">
        <v>0.76</v>
      </c>
      <c r="E54" s="103"/>
      <c r="F54" s="103"/>
      <c r="G54" s="103"/>
      <c r="H54" s="103">
        <v>335.875</v>
      </c>
      <c r="I54" s="103">
        <f t="shared" ref="I54" si="68">ROUND(H54*D54,2)</f>
        <v>255.27</v>
      </c>
      <c r="J54" s="103">
        <f t="shared" ref="J54" si="69">ROUND(I54*1.2,2)</f>
        <v>306.32</v>
      </c>
      <c r="K54" s="102">
        <f t="shared" ref="K54:K56" si="70">F54+I54</f>
        <v>255.27</v>
      </c>
      <c r="L54" s="102">
        <f t="shared" ref="L54:L56" si="71">G54+J54</f>
        <v>306.32</v>
      </c>
      <c r="N54" s="167"/>
    </row>
    <row r="55" spans="1:14" ht="27.75" customHeight="1" x14ac:dyDescent="0.25">
      <c r="A55" s="121"/>
      <c r="B55" s="89" t="s">
        <v>279</v>
      </c>
      <c r="C55" s="134" t="s">
        <v>10</v>
      </c>
      <c r="D55" s="122">
        <v>10</v>
      </c>
      <c r="E55" s="114">
        <v>1120</v>
      </c>
      <c r="F55" s="99">
        <f t="shared" ref="F55" si="72">ROUND(E55*D55,2)</f>
        <v>11200</v>
      </c>
      <c r="G55" s="99">
        <f t="shared" ref="G55" si="73">ROUND(F55*1.2,2)</f>
        <v>13440</v>
      </c>
      <c r="H55" s="115"/>
      <c r="I55" s="100"/>
      <c r="J55" s="100"/>
      <c r="K55" s="100">
        <f t="shared" si="70"/>
        <v>11200</v>
      </c>
      <c r="L55" s="99">
        <f t="shared" si="71"/>
        <v>13440</v>
      </c>
      <c r="N55" s="167"/>
    </row>
    <row r="56" spans="1:14" ht="27.75" customHeight="1" x14ac:dyDescent="0.25">
      <c r="A56" s="121"/>
      <c r="B56" s="89" t="s">
        <v>237</v>
      </c>
      <c r="C56" s="13" t="s">
        <v>24</v>
      </c>
      <c r="D56" s="122">
        <v>12</v>
      </c>
      <c r="E56" s="114">
        <v>1324</v>
      </c>
      <c r="F56" s="99">
        <f t="shared" ref="F56" si="74">ROUND(E56*D56,2)</f>
        <v>15888</v>
      </c>
      <c r="G56" s="99">
        <f t="shared" ref="G56" si="75">ROUND(F56*1.2,2)</f>
        <v>19065.599999999999</v>
      </c>
      <c r="H56" s="115"/>
      <c r="I56" s="100"/>
      <c r="J56" s="100"/>
      <c r="K56" s="100">
        <f t="shared" si="70"/>
        <v>15888</v>
      </c>
      <c r="L56" s="99">
        <f t="shared" si="71"/>
        <v>19065.599999999999</v>
      </c>
      <c r="N56" s="167"/>
    </row>
    <row r="57" spans="1:14" ht="27.75" customHeight="1" x14ac:dyDescent="0.25">
      <c r="A57" s="116"/>
      <c r="B57" s="118" t="s">
        <v>258</v>
      </c>
      <c r="C57" s="86" t="s">
        <v>149</v>
      </c>
      <c r="D57" s="119">
        <v>12</v>
      </c>
      <c r="E57" s="103"/>
      <c r="F57" s="102"/>
      <c r="G57" s="102"/>
      <c r="H57" s="102">
        <v>0</v>
      </c>
      <c r="I57" s="103">
        <f t="shared" ref="I57:I58" si="76">ROUND(H57*D57,2)</f>
        <v>0</v>
      </c>
      <c r="J57" s="103">
        <f t="shared" ref="J57:J58" si="77">ROUND(I57*1.2,2)</f>
        <v>0</v>
      </c>
      <c r="K57" s="102">
        <f t="shared" ref="K57:L58" si="78">F57+I57</f>
        <v>0</v>
      </c>
      <c r="L57" s="102">
        <f t="shared" si="78"/>
        <v>0</v>
      </c>
      <c r="N57" s="167"/>
    </row>
    <row r="58" spans="1:14" ht="27.75" customHeight="1" x14ac:dyDescent="0.25">
      <c r="A58" s="116"/>
      <c r="B58" s="118" t="s">
        <v>278</v>
      </c>
      <c r="C58" s="86" t="s">
        <v>149</v>
      </c>
      <c r="D58" s="119">
        <v>12</v>
      </c>
      <c r="E58" s="103"/>
      <c r="F58" s="102"/>
      <c r="G58" s="102"/>
      <c r="H58" s="102">
        <v>0</v>
      </c>
      <c r="I58" s="103">
        <f t="shared" si="76"/>
        <v>0</v>
      </c>
      <c r="J58" s="103">
        <f t="shared" si="77"/>
        <v>0</v>
      </c>
      <c r="K58" s="102">
        <f t="shared" si="78"/>
        <v>0</v>
      </c>
      <c r="L58" s="102">
        <f t="shared" si="78"/>
        <v>0</v>
      </c>
      <c r="N58" s="167"/>
    </row>
    <row r="59" spans="1:14" ht="27.75" customHeight="1" x14ac:dyDescent="0.25">
      <c r="A59" s="116"/>
      <c r="B59" s="118" t="s">
        <v>236</v>
      </c>
      <c r="C59" s="86" t="s">
        <v>10</v>
      </c>
      <c r="D59" s="119">
        <v>24</v>
      </c>
      <c r="E59" s="103"/>
      <c r="F59" s="102"/>
      <c r="G59" s="102"/>
      <c r="H59" s="102">
        <v>0</v>
      </c>
      <c r="I59" s="103">
        <f t="shared" ref="I59" si="79">ROUND(H59*D59,2)</f>
        <v>0</v>
      </c>
      <c r="J59" s="103">
        <f t="shared" ref="J59" si="80">ROUND(I59*1.2,2)</f>
        <v>0</v>
      </c>
      <c r="K59" s="102">
        <f t="shared" ref="K59" si="81">F59+I59</f>
        <v>0</v>
      </c>
      <c r="L59" s="102">
        <f t="shared" ref="L59" si="82">G59+J59</f>
        <v>0</v>
      </c>
      <c r="N59" s="167"/>
    </row>
    <row r="60" spans="1:14" ht="27.75" customHeight="1" x14ac:dyDescent="0.25">
      <c r="A60" s="111"/>
      <c r="B60" s="112" t="s">
        <v>271</v>
      </c>
      <c r="C60" s="13" t="s">
        <v>7</v>
      </c>
      <c r="D60" s="113">
        <v>17</v>
      </c>
      <c r="E60" s="114">
        <v>2416.5</v>
      </c>
      <c r="F60" s="99">
        <f t="shared" ref="F60" si="83">ROUND(E60*D60,2)</f>
        <v>41080.5</v>
      </c>
      <c r="G60" s="99">
        <f t="shared" ref="G60" si="84">ROUND(F60*1.2,2)</f>
        <v>49296.6</v>
      </c>
      <c r="H60" s="115"/>
      <c r="I60" s="100"/>
      <c r="J60" s="100"/>
      <c r="K60" s="100">
        <f t="shared" ref="K60:L62" si="85">F60+I60</f>
        <v>41080.5</v>
      </c>
      <c r="L60" s="99">
        <f t="shared" si="85"/>
        <v>49296.6</v>
      </c>
      <c r="N60" s="167"/>
    </row>
    <row r="61" spans="1:14" ht="27.75" customHeight="1" x14ac:dyDescent="0.25">
      <c r="A61" s="116"/>
      <c r="B61" s="87" t="s">
        <v>266</v>
      </c>
      <c r="C61" s="86" t="s">
        <v>7</v>
      </c>
      <c r="D61" s="117">
        <f>D60*1.26</f>
        <v>21.42</v>
      </c>
      <c r="E61" s="103"/>
      <c r="F61" s="103"/>
      <c r="G61" s="103"/>
      <c r="H61" s="102">
        <v>4800</v>
      </c>
      <c r="I61" s="103">
        <f t="shared" ref="I61" si="86">ROUND(H61*D61,2)</f>
        <v>102816</v>
      </c>
      <c r="J61" s="103">
        <f t="shared" ref="J61" si="87">ROUND(I61*1.2,2)</f>
        <v>123379.2</v>
      </c>
      <c r="K61" s="102">
        <f t="shared" si="85"/>
        <v>102816</v>
      </c>
      <c r="L61" s="102">
        <f t="shared" si="85"/>
        <v>123379.2</v>
      </c>
      <c r="N61" s="167"/>
    </row>
    <row r="62" spans="1:14" ht="27.75" customHeight="1" x14ac:dyDescent="0.25">
      <c r="A62" s="131"/>
      <c r="B62" s="112" t="s">
        <v>272</v>
      </c>
      <c r="C62" s="13" t="s">
        <v>7</v>
      </c>
      <c r="D62" s="113">
        <v>1.7</v>
      </c>
      <c r="E62" s="114">
        <v>2102.355</v>
      </c>
      <c r="F62" s="99">
        <f t="shared" ref="F62" si="88">ROUND(E62*D62,2)</f>
        <v>3574</v>
      </c>
      <c r="G62" s="99">
        <f t="shared" ref="G62" si="89">ROUND(F62*1.2,2)</f>
        <v>4288.8</v>
      </c>
      <c r="H62" s="115"/>
      <c r="I62" s="100"/>
      <c r="J62" s="100"/>
      <c r="K62" s="100">
        <f t="shared" si="85"/>
        <v>3574</v>
      </c>
      <c r="L62" s="99">
        <f t="shared" si="85"/>
        <v>4288.8</v>
      </c>
      <c r="N62" s="167"/>
    </row>
    <row r="63" spans="1:14" ht="27.75" customHeight="1" x14ac:dyDescent="0.25">
      <c r="A63" s="116"/>
      <c r="B63" s="118" t="s">
        <v>266</v>
      </c>
      <c r="C63" s="86" t="s">
        <v>7</v>
      </c>
      <c r="D63" s="119">
        <f>D62*1.26</f>
        <v>2.1419999999999999</v>
      </c>
      <c r="E63" s="103"/>
      <c r="F63" s="102"/>
      <c r="G63" s="102"/>
      <c r="H63" s="102">
        <v>4800</v>
      </c>
      <c r="I63" s="103">
        <f t="shared" ref="I63" si="90">ROUND(H63*D63,2)</f>
        <v>10281.6</v>
      </c>
      <c r="J63" s="103">
        <f t="shared" ref="J63" si="91">ROUND(I63*1.2,2)</f>
        <v>12337.92</v>
      </c>
      <c r="K63" s="102">
        <f t="shared" ref="K63:K67" si="92">F63+I63</f>
        <v>10281.6</v>
      </c>
      <c r="L63" s="102">
        <f t="shared" ref="L63:L67" si="93">G63+J63</f>
        <v>12337.92</v>
      </c>
      <c r="N63" s="167"/>
    </row>
    <row r="64" spans="1:14" ht="27.75" customHeight="1" x14ac:dyDescent="0.25">
      <c r="A64" s="111"/>
      <c r="B64" s="112" t="s">
        <v>273</v>
      </c>
      <c r="C64" s="13" t="s">
        <v>9</v>
      </c>
      <c r="D64" s="113">
        <v>31</v>
      </c>
      <c r="E64" s="114">
        <v>1181.625</v>
      </c>
      <c r="F64" s="99">
        <f t="shared" ref="F64:F67" si="94">ROUND(E64*D64,2)</f>
        <v>36630.379999999997</v>
      </c>
      <c r="G64" s="99">
        <f t="shared" ref="G64:G67" si="95">ROUND(F64*1.2,2)</f>
        <v>43956.46</v>
      </c>
      <c r="H64" s="115"/>
      <c r="I64" s="100"/>
      <c r="J64" s="100"/>
      <c r="K64" s="100">
        <f t="shared" si="92"/>
        <v>36630.379999999997</v>
      </c>
      <c r="L64" s="99">
        <f t="shared" si="93"/>
        <v>43956.46</v>
      </c>
      <c r="N64" s="167"/>
    </row>
    <row r="65" spans="1:14" ht="27.75" customHeight="1" x14ac:dyDescent="0.25">
      <c r="A65" s="111"/>
      <c r="B65" s="112" t="s">
        <v>255</v>
      </c>
      <c r="C65" s="13" t="s">
        <v>15</v>
      </c>
      <c r="D65" s="113">
        <v>45</v>
      </c>
      <c r="E65" s="114">
        <v>700</v>
      </c>
      <c r="F65" s="99">
        <f t="shared" si="94"/>
        <v>31500</v>
      </c>
      <c r="G65" s="99">
        <f t="shared" si="95"/>
        <v>37800</v>
      </c>
      <c r="H65" s="115"/>
      <c r="I65" s="100"/>
      <c r="J65" s="100"/>
      <c r="K65" s="100">
        <f t="shared" si="92"/>
        <v>31500</v>
      </c>
      <c r="L65" s="99">
        <f t="shared" si="93"/>
        <v>37800</v>
      </c>
      <c r="N65" s="167"/>
    </row>
    <row r="66" spans="1:14" ht="45" customHeight="1" x14ac:dyDescent="0.25">
      <c r="A66" s="111"/>
      <c r="B66" s="112" t="s">
        <v>256</v>
      </c>
      <c r="C66" s="13" t="s">
        <v>15</v>
      </c>
      <c r="D66" s="113">
        <v>11.5</v>
      </c>
      <c r="E66" s="114">
        <v>1140</v>
      </c>
      <c r="F66" s="99">
        <f t="shared" si="94"/>
        <v>13110</v>
      </c>
      <c r="G66" s="99">
        <f t="shared" si="95"/>
        <v>15732</v>
      </c>
      <c r="H66" s="115"/>
      <c r="I66" s="100"/>
      <c r="J66" s="100"/>
      <c r="K66" s="100">
        <f t="shared" si="92"/>
        <v>13110</v>
      </c>
      <c r="L66" s="99">
        <f t="shared" si="93"/>
        <v>15732</v>
      </c>
      <c r="N66" s="167"/>
    </row>
    <row r="67" spans="1:14" ht="27.75" customHeight="1" x14ac:dyDescent="0.25">
      <c r="A67" s="111"/>
      <c r="B67" s="112" t="s">
        <v>257</v>
      </c>
      <c r="C67" s="13" t="s">
        <v>15</v>
      </c>
      <c r="D67" s="113">
        <v>7.3</v>
      </c>
      <c r="E67" s="114">
        <v>1140</v>
      </c>
      <c r="F67" s="99">
        <f t="shared" si="94"/>
        <v>8322</v>
      </c>
      <c r="G67" s="99">
        <f t="shared" si="95"/>
        <v>9986.4</v>
      </c>
      <c r="H67" s="115"/>
      <c r="I67" s="100"/>
      <c r="J67" s="100"/>
      <c r="K67" s="100">
        <f t="shared" si="92"/>
        <v>8322</v>
      </c>
      <c r="L67" s="99">
        <f t="shared" si="93"/>
        <v>9986.4</v>
      </c>
      <c r="N67" s="167"/>
    </row>
    <row r="68" spans="1:14" ht="27.75" customHeight="1" x14ac:dyDescent="0.25">
      <c r="A68" s="161" t="s">
        <v>263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3"/>
    </row>
    <row r="69" spans="1:14" ht="27.75" customHeight="1" x14ac:dyDescent="0.25">
      <c r="A69" s="111"/>
      <c r="B69" s="112" t="s">
        <v>259</v>
      </c>
      <c r="C69" s="13" t="s">
        <v>7</v>
      </c>
      <c r="D69" s="113">
        <v>14.74</v>
      </c>
      <c r="E69" s="114">
        <v>1800</v>
      </c>
      <c r="F69" s="99">
        <f t="shared" ref="F69:F73" si="96">ROUND(E69*D69,2)</f>
        <v>26532</v>
      </c>
      <c r="G69" s="99">
        <f t="shared" ref="G69:G73" si="97">ROUND(F69*1.2,2)</f>
        <v>31838.400000000001</v>
      </c>
      <c r="H69" s="115"/>
      <c r="I69" s="100"/>
      <c r="J69" s="100"/>
      <c r="K69" s="100">
        <f t="shared" ref="K69:K73" si="98">F69+I69</f>
        <v>26532</v>
      </c>
      <c r="L69" s="99">
        <f t="shared" ref="L69:L73" si="99">G69+J69</f>
        <v>31838.400000000001</v>
      </c>
    </row>
    <row r="70" spans="1:14" ht="27.75" customHeight="1" x14ac:dyDescent="0.25">
      <c r="A70" s="111"/>
      <c r="B70" s="112" t="s">
        <v>251</v>
      </c>
      <c r="C70" s="13" t="s">
        <v>15</v>
      </c>
      <c r="D70" s="113">
        <v>9.5</v>
      </c>
      <c r="E70" s="120">
        <v>8737</v>
      </c>
      <c r="F70" s="99">
        <f t="shared" si="96"/>
        <v>83001.5</v>
      </c>
      <c r="G70" s="99">
        <f t="shared" si="97"/>
        <v>99601.8</v>
      </c>
      <c r="H70" s="115"/>
      <c r="I70" s="100"/>
      <c r="J70" s="100"/>
      <c r="K70" s="100">
        <f t="shared" si="98"/>
        <v>83001.5</v>
      </c>
      <c r="L70" s="99">
        <f t="shared" si="99"/>
        <v>99601.8</v>
      </c>
    </row>
    <row r="71" spans="1:14" ht="27.75" customHeight="1" x14ac:dyDescent="0.25">
      <c r="A71" s="111"/>
      <c r="B71" s="112" t="s">
        <v>260</v>
      </c>
      <c r="C71" s="13" t="s">
        <v>7</v>
      </c>
      <c r="D71" s="113">
        <v>10</v>
      </c>
      <c r="E71" s="114">
        <v>1630</v>
      </c>
      <c r="F71" s="99">
        <f t="shared" si="96"/>
        <v>16300</v>
      </c>
      <c r="G71" s="99">
        <f t="shared" si="97"/>
        <v>19560</v>
      </c>
      <c r="H71" s="115"/>
      <c r="I71" s="100"/>
      <c r="J71" s="100"/>
      <c r="K71" s="100">
        <f t="shared" si="98"/>
        <v>16300</v>
      </c>
      <c r="L71" s="99">
        <f t="shared" si="99"/>
        <v>19560</v>
      </c>
    </row>
    <row r="72" spans="1:14" ht="27.75" customHeight="1" x14ac:dyDescent="0.25">
      <c r="A72" s="121"/>
      <c r="B72" s="89" t="s">
        <v>245</v>
      </c>
      <c r="C72" s="13" t="s">
        <v>8</v>
      </c>
      <c r="D72" s="122">
        <v>100</v>
      </c>
      <c r="E72" s="114">
        <v>101.5</v>
      </c>
      <c r="F72" s="99">
        <f t="shared" si="96"/>
        <v>10150</v>
      </c>
      <c r="G72" s="99">
        <f t="shared" si="97"/>
        <v>12180</v>
      </c>
      <c r="H72" s="115"/>
      <c r="I72" s="100"/>
      <c r="J72" s="100"/>
      <c r="K72" s="100">
        <f t="shared" si="98"/>
        <v>10150</v>
      </c>
      <c r="L72" s="99">
        <f t="shared" si="99"/>
        <v>12180</v>
      </c>
    </row>
    <row r="73" spans="1:14" ht="27.75" customHeight="1" x14ac:dyDescent="0.25">
      <c r="A73" s="111"/>
      <c r="B73" s="112" t="s">
        <v>249</v>
      </c>
      <c r="C73" s="13" t="s">
        <v>7</v>
      </c>
      <c r="D73" s="113">
        <v>10</v>
      </c>
      <c r="E73" s="114">
        <v>2573.7399999999998</v>
      </c>
      <c r="F73" s="99">
        <f t="shared" si="96"/>
        <v>25737.4</v>
      </c>
      <c r="G73" s="99">
        <f t="shared" si="97"/>
        <v>30884.880000000001</v>
      </c>
      <c r="H73" s="115"/>
      <c r="I73" s="100"/>
      <c r="J73" s="100"/>
      <c r="K73" s="100">
        <f t="shared" si="98"/>
        <v>25737.4</v>
      </c>
      <c r="L73" s="99">
        <f t="shared" si="99"/>
        <v>30884.880000000001</v>
      </c>
    </row>
    <row r="74" spans="1:14" ht="27.75" customHeight="1" x14ac:dyDescent="0.25">
      <c r="A74" s="116"/>
      <c r="B74" s="118" t="s">
        <v>247</v>
      </c>
      <c r="C74" s="86" t="s">
        <v>7</v>
      </c>
      <c r="D74" s="119">
        <f>D73*1.26</f>
        <v>12.6</v>
      </c>
      <c r="E74" s="103"/>
      <c r="F74" s="102"/>
      <c r="G74" s="102"/>
      <c r="H74" s="102">
        <v>4800</v>
      </c>
      <c r="I74" s="103">
        <f t="shared" ref="I74" si="100">ROUND(H74*D74,2)</f>
        <v>60480</v>
      </c>
      <c r="J74" s="103">
        <f t="shared" ref="J74" si="101">ROUND(I74*1.2,2)</f>
        <v>72576</v>
      </c>
      <c r="K74" s="102">
        <f t="shared" ref="K74:K94" si="102">F74+I74</f>
        <v>60480</v>
      </c>
      <c r="L74" s="102">
        <f t="shared" ref="L74:L94" si="103">G74+J74</f>
        <v>72576</v>
      </c>
    </row>
    <row r="75" spans="1:14" ht="27.75" customHeight="1" x14ac:dyDescent="0.25">
      <c r="A75" s="121"/>
      <c r="B75" s="112" t="s">
        <v>267</v>
      </c>
      <c r="C75" s="13" t="s">
        <v>10</v>
      </c>
      <c r="D75" s="132">
        <v>56</v>
      </c>
      <c r="E75" s="114">
        <v>2952.96</v>
      </c>
      <c r="F75" s="99">
        <f t="shared" ref="F75" si="104">ROUND(E75*D75,2)</f>
        <v>165365.76000000001</v>
      </c>
      <c r="G75" s="99">
        <f t="shared" ref="G75" si="105">ROUND(F75*1.2,2)</f>
        <v>198438.91</v>
      </c>
      <c r="H75" s="115"/>
      <c r="I75" s="100"/>
      <c r="J75" s="100"/>
      <c r="K75" s="100">
        <f t="shared" si="102"/>
        <v>165365.76000000001</v>
      </c>
      <c r="L75" s="99">
        <f t="shared" si="103"/>
        <v>198438.91</v>
      </c>
    </row>
    <row r="76" spans="1:14" ht="27.75" customHeight="1" x14ac:dyDescent="0.25">
      <c r="A76" s="116"/>
      <c r="B76" s="118" t="s">
        <v>274</v>
      </c>
      <c r="C76" s="86" t="s">
        <v>10</v>
      </c>
      <c r="D76" s="119">
        <v>56</v>
      </c>
      <c r="E76" s="103"/>
      <c r="F76" s="102"/>
      <c r="G76" s="102"/>
      <c r="H76" s="102">
        <v>0</v>
      </c>
      <c r="I76" s="103">
        <f t="shared" ref="I76:I92" si="106">ROUND(H76*D76,2)</f>
        <v>0</v>
      </c>
      <c r="J76" s="103">
        <f t="shared" ref="J76:J92" si="107">ROUND(I76*1.2,2)</f>
        <v>0</v>
      </c>
      <c r="K76" s="102">
        <f t="shared" si="102"/>
        <v>0</v>
      </c>
      <c r="L76" s="102">
        <f t="shared" si="103"/>
        <v>0</v>
      </c>
    </row>
    <row r="77" spans="1:14" ht="27.75" customHeight="1" x14ac:dyDescent="0.25">
      <c r="A77" s="121"/>
      <c r="B77" s="108" t="s">
        <v>270</v>
      </c>
      <c r="C77" s="13" t="s">
        <v>15</v>
      </c>
      <c r="D77" s="133">
        <f>9.5+36.5</f>
        <v>46</v>
      </c>
      <c r="E77" s="114">
        <v>5800</v>
      </c>
      <c r="F77" s="99">
        <f t="shared" ref="F77:F79" si="108">ROUND(E77*D77,2)</f>
        <v>266800</v>
      </c>
      <c r="G77" s="99">
        <f t="shared" ref="G77:G79" si="109">ROUND(F77*1.2,2)</f>
        <v>320160</v>
      </c>
      <c r="H77" s="115"/>
      <c r="I77" s="100"/>
      <c r="J77" s="100"/>
      <c r="K77" s="100">
        <f t="shared" si="102"/>
        <v>266800</v>
      </c>
      <c r="L77" s="99">
        <f t="shared" si="103"/>
        <v>320160</v>
      </c>
    </row>
    <row r="78" spans="1:14" ht="27.75" customHeight="1" x14ac:dyDescent="0.25">
      <c r="A78" s="116"/>
      <c r="B78" s="87" t="s">
        <v>277</v>
      </c>
      <c r="C78" s="86" t="s">
        <v>275</v>
      </c>
      <c r="D78" s="117">
        <v>1</v>
      </c>
      <c r="E78" s="103"/>
      <c r="F78" s="102"/>
      <c r="G78" s="102"/>
      <c r="H78" s="102">
        <v>0</v>
      </c>
      <c r="I78" s="103">
        <f t="shared" ref="I78" si="110">ROUND(H78*D78,2)</f>
        <v>0</v>
      </c>
      <c r="J78" s="103">
        <f t="shared" ref="J78" si="111">ROUND(I78*1.2,2)</f>
        <v>0</v>
      </c>
      <c r="K78" s="102">
        <f t="shared" si="102"/>
        <v>0</v>
      </c>
      <c r="L78" s="102">
        <f t="shared" si="103"/>
        <v>0</v>
      </c>
    </row>
    <row r="79" spans="1:14" ht="27.75" customHeight="1" x14ac:dyDescent="0.25">
      <c r="A79" s="121"/>
      <c r="B79" s="126" t="s">
        <v>269</v>
      </c>
      <c r="C79" s="13" t="s">
        <v>10</v>
      </c>
      <c r="D79" s="127">
        <v>2</v>
      </c>
      <c r="E79" s="128">
        <v>2510.0160000000001</v>
      </c>
      <c r="F79" s="99">
        <f t="shared" si="108"/>
        <v>5020.03</v>
      </c>
      <c r="G79" s="99">
        <f t="shared" si="109"/>
        <v>6024.04</v>
      </c>
      <c r="H79" s="115"/>
      <c r="I79" s="100"/>
      <c r="J79" s="100"/>
      <c r="K79" s="100">
        <f t="shared" si="102"/>
        <v>5020.03</v>
      </c>
      <c r="L79" s="99">
        <f t="shared" si="103"/>
        <v>6024.04</v>
      </c>
    </row>
    <row r="80" spans="1:14" ht="27.75" customHeight="1" x14ac:dyDescent="0.25">
      <c r="A80" s="116"/>
      <c r="B80" s="129" t="s">
        <v>268</v>
      </c>
      <c r="C80" s="86" t="s">
        <v>10</v>
      </c>
      <c r="D80" s="130">
        <v>2</v>
      </c>
      <c r="E80" s="106"/>
      <c r="F80" s="106"/>
      <c r="G80" s="106"/>
      <c r="H80" s="102">
        <v>0</v>
      </c>
      <c r="I80" s="106">
        <f>ROUND(H80*D80,2)</f>
        <v>0</v>
      </c>
      <c r="J80" s="106">
        <f>ROUND(I80*1.2,2)</f>
        <v>0</v>
      </c>
      <c r="K80" s="106">
        <f>F80+I80</f>
        <v>0</v>
      </c>
      <c r="L80" s="107">
        <f>G80+J80</f>
        <v>0</v>
      </c>
    </row>
    <row r="81" spans="1:12" ht="27.75" customHeight="1" x14ac:dyDescent="0.25">
      <c r="A81" s="121"/>
      <c r="B81" s="89" t="s">
        <v>125</v>
      </c>
      <c r="C81" s="13" t="s">
        <v>10</v>
      </c>
      <c r="D81" s="133">
        <v>1</v>
      </c>
      <c r="E81" s="114">
        <v>12480</v>
      </c>
      <c r="F81" s="99">
        <f t="shared" ref="F81" si="112">ROUND(E81*D81,2)</f>
        <v>12480</v>
      </c>
      <c r="G81" s="99">
        <f t="shared" ref="G81" si="113">ROUND(F81*1.2,2)</f>
        <v>14976</v>
      </c>
      <c r="H81" s="115"/>
      <c r="I81" s="100"/>
      <c r="J81" s="100"/>
      <c r="K81" s="100">
        <f t="shared" ref="K81" si="114">F81+I81</f>
        <v>12480</v>
      </c>
      <c r="L81" s="99">
        <f t="shared" ref="L81" si="115">G81+J81</f>
        <v>14976</v>
      </c>
    </row>
    <row r="82" spans="1:12" ht="27.75" customHeight="1" x14ac:dyDescent="0.25">
      <c r="A82" s="116"/>
      <c r="B82" s="87" t="s">
        <v>126</v>
      </c>
      <c r="C82" s="86" t="s">
        <v>10</v>
      </c>
      <c r="D82" s="117">
        <v>1</v>
      </c>
      <c r="E82" s="103"/>
      <c r="F82" s="103"/>
      <c r="G82" s="103"/>
      <c r="H82" s="102">
        <v>0</v>
      </c>
      <c r="I82" s="103">
        <f t="shared" si="106"/>
        <v>0</v>
      </c>
      <c r="J82" s="103">
        <f t="shared" si="107"/>
        <v>0</v>
      </c>
      <c r="K82" s="102">
        <f t="shared" si="102"/>
        <v>0</v>
      </c>
      <c r="L82" s="102">
        <f t="shared" si="103"/>
        <v>0</v>
      </c>
    </row>
    <row r="83" spans="1:12" ht="27.75" customHeight="1" x14ac:dyDescent="0.25">
      <c r="A83" s="116"/>
      <c r="B83" s="87" t="s">
        <v>233</v>
      </c>
      <c r="C83" s="86" t="s">
        <v>149</v>
      </c>
      <c r="D83" s="117">
        <v>1</v>
      </c>
      <c r="E83" s="103"/>
      <c r="F83" s="103"/>
      <c r="G83" s="103"/>
      <c r="H83" s="102">
        <v>0</v>
      </c>
      <c r="I83" s="103">
        <f t="shared" si="106"/>
        <v>0</v>
      </c>
      <c r="J83" s="103">
        <f t="shared" si="107"/>
        <v>0</v>
      </c>
      <c r="K83" s="102">
        <f t="shared" si="102"/>
        <v>0</v>
      </c>
      <c r="L83" s="102">
        <f t="shared" si="103"/>
        <v>0</v>
      </c>
    </row>
    <row r="84" spans="1:12" ht="27.75" customHeight="1" x14ac:dyDescent="0.25">
      <c r="A84" s="116"/>
      <c r="B84" s="87" t="s">
        <v>235</v>
      </c>
      <c r="C84" s="86" t="s">
        <v>10</v>
      </c>
      <c r="D84" s="117">
        <v>1</v>
      </c>
      <c r="E84" s="103"/>
      <c r="F84" s="103"/>
      <c r="G84" s="103"/>
      <c r="H84" s="102">
        <v>0</v>
      </c>
      <c r="I84" s="103">
        <f t="shared" si="106"/>
        <v>0</v>
      </c>
      <c r="J84" s="103">
        <f t="shared" si="107"/>
        <v>0</v>
      </c>
      <c r="K84" s="102">
        <f t="shared" si="102"/>
        <v>0</v>
      </c>
      <c r="L84" s="102">
        <f t="shared" si="103"/>
        <v>0</v>
      </c>
    </row>
    <row r="85" spans="1:12" ht="27.75" customHeight="1" x14ac:dyDescent="0.25">
      <c r="A85" s="116"/>
      <c r="B85" s="87" t="s">
        <v>241</v>
      </c>
      <c r="C85" s="86" t="s">
        <v>238</v>
      </c>
      <c r="D85" s="117">
        <v>4</v>
      </c>
      <c r="E85" s="103"/>
      <c r="F85" s="103"/>
      <c r="G85" s="103"/>
      <c r="H85" s="103">
        <v>235.65</v>
      </c>
      <c r="I85" s="103">
        <f t="shared" si="106"/>
        <v>942.6</v>
      </c>
      <c r="J85" s="103">
        <f t="shared" si="107"/>
        <v>1131.1199999999999</v>
      </c>
      <c r="K85" s="102">
        <f t="shared" si="102"/>
        <v>942.6</v>
      </c>
      <c r="L85" s="102">
        <f t="shared" si="103"/>
        <v>1131.1199999999999</v>
      </c>
    </row>
    <row r="86" spans="1:12" ht="27.75" customHeight="1" x14ac:dyDescent="0.25">
      <c r="A86" s="116"/>
      <c r="B86" s="87" t="s">
        <v>239</v>
      </c>
      <c r="C86" s="86" t="s">
        <v>234</v>
      </c>
      <c r="D86" s="117">
        <v>0.76</v>
      </c>
      <c r="E86" s="103"/>
      <c r="F86" s="103"/>
      <c r="G86" s="103"/>
      <c r="H86" s="103">
        <v>367.42500000000001</v>
      </c>
      <c r="I86" s="103">
        <f t="shared" si="106"/>
        <v>279.24</v>
      </c>
      <c r="J86" s="103">
        <f t="shared" si="107"/>
        <v>335.09</v>
      </c>
      <c r="K86" s="102">
        <f t="shared" si="102"/>
        <v>279.24</v>
      </c>
      <c r="L86" s="102">
        <f t="shared" si="103"/>
        <v>335.09</v>
      </c>
    </row>
    <row r="87" spans="1:12" ht="27.75" customHeight="1" x14ac:dyDescent="0.25">
      <c r="A87" s="116"/>
      <c r="B87" s="87" t="s">
        <v>240</v>
      </c>
      <c r="C87" s="86" t="s">
        <v>234</v>
      </c>
      <c r="D87" s="117">
        <v>0.76</v>
      </c>
      <c r="E87" s="103"/>
      <c r="F87" s="103"/>
      <c r="G87" s="103"/>
      <c r="H87" s="103">
        <v>335.875</v>
      </c>
      <c r="I87" s="103">
        <f t="shared" si="106"/>
        <v>255.27</v>
      </c>
      <c r="J87" s="103">
        <f t="shared" si="107"/>
        <v>306.32</v>
      </c>
      <c r="K87" s="102">
        <f t="shared" si="102"/>
        <v>255.27</v>
      </c>
      <c r="L87" s="102">
        <f t="shared" si="103"/>
        <v>306.32</v>
      </c>
    </row>
    <row r="88" spans="1:12" ht="27.75" customHeight="1" x14ac:dyDescent="0.25">
      <c r="A88" s="121"/>
      <c r="B88" s="89" t="s">
        <v>279</v>
      </c>
      <c r="C88" s="134" t="s">
        <v>10</v>
      </c>
      <c r="D88" s="122">
        <v>10</v>
      </c>
      <c r="E88" s="114">
        <v>1120</v>
      </c>
      <c r="F88" s="99">
        <f t="shared" ref="F88" si="116">ROUND(E88*D88,2)</f>
        <v>11200</v>
      </c>
      <c r="G88" s="99">
        <f t="shared" ref="G88" si="117">ROUND(F88*1.2,2)</f>
        <v>13440</v>
      </c>
      <c r="H88" s="115"/>
      <c r="I88" s="100"/>
      <c r="J88" s="100"/>
      <c r="K88" s="100">
        <f t="shared" si="102"/>
        <v>11200</v>
      </c>
      <c r="L88" s="99">
        <f t="shared" si="103"/>
        <v>13440</v>
      </c>
    </row>
    <row r="89" spans="1:12" ht="27.75" customHeight="1" x14ac:dyDescent="0.25">
      <c r="A89" s="121"/>
      <c r="B89" s="89" t="s">
        <v>237</v>
      </c>
      <c r="C89" s="13" t="s">
        <v>24</v>
      </c>
      <c r="D89" s="122">
        <v>12</v>
      </c>
      <c r="E89" s="114">
        <v>1324</v>
      </c>
      <c r="F89" s="99">
        <f t="shared" ref="F89" si="118">ROUND(E89*D89,2)</f>
        <v>15888</v>
      </c>
      <c r="G89" s="99">
        <f t="shared" ref="G89" si="119">ROUND(F89*1.2,2)</f>
        <v>19065.599999999999</v>
      </c>
      <c r="H89" s="115"/>
      <c r="I89" s="100"/>
      <c r="J89" s="100"/>
      <c r="K89" s="100">
        <f t="shared" si="102"/>
        <v>15888</v>
      </c>
      <c r="L89" s="99">
        <f t="shared" si="103"/>
        <v>19065.599999999999</v>
      </c>
    </row>
    <row r="90" spans="1:12" ht="27.75" customHeight="1" x14ac:dyDescent="0.25">
      <c r="A90" s="116"/>
      <c r="B90" s="118" t="s">
        <v>258</v>
      </c>
      <c r="C90" s="86" t="s">
        <v>149</v>
      </c>
      <c r="D90" s="119">
        <v>12</v>
      </c>
      <c r="E90" s="103"/>
      <c r="F90" s="102"/>
      <c r="G90" s="102"/>
      <c r="H90" s="102">
        <v>0</v>
      </c>
      <c r="I90" s="103">
        <f t="shared" si="106"/>
        <v>0</v>
      </c>
      <c r="J90" s="103">
        <f t="shared" si="107"/>
        <v>0</v>
      </c>
      <c r="K90" s="102">
        <f t="shared" si="102"/>
        <v>0</v>
      </c>
      <c r="L90" s="102">
        <f t="shared" si="103"/>
        <v>0</v>
      </c>
    </row>
    <row r="91" spans="1:12" ht="27.75" customHeight="1" x14ac:dyDescent="0.25">
      <c r="A91" s="116"/>
      <c r="B91" s="118" t="s">
        <v>278</v>
      </c>
      <c r="C91" s="86" t="s">
        <v>149</v>
      </c>
      <c r="D91" s="119">
        <v>12</v>
      </c>
      <c r="E91" s="103"/>
      <c r="F91" s="102"/>
      <c r="G91" s="102"/>
      <c r="H91" s="102">
        <v>0</v>
      </c>
      <c r="I91" s="103">
        <f t="shared" si="106"/>
        <v>0</v>
      </c>
      <c r="J91" s="103">
        <f t="shared" si="107"/>
        <v>0</v>
      </c>
      <c r="K91" s="102">
        <f t="shared" si="102"/>
        <v>0</v>
      </c>
      <c r="L91" s="102">
        <f t="shared" si="103"/>
        <v>0</v>
      </c>
    </row>
    <row r="92" spans="1:12" ht="27.75" customHeight="1" x14ac:dyDescent="0.25">
      <c r="A92" s="116"/>
      <c r="B92" s="118" t="s">
        <v>236</v>
      </c>
      <c r="C92" s="86" t="s">
        <v>10</v>
      </c>
      <c r="D92" s="119">
        <v>24</v>
      </c>
      <c r="E92" s="103"/>
      <c r="F92" s="102"/>
      <c r="G92" s="102"/>
      <c r="H92" s="102">
        <v>0</v>
      </c>
      <c r="I92" s="103">
        <f t="shared" si="106"/>
        <v>0</v>
      </c>
      <c r="J92" s="103">
        <f t="shared" si="107"/>
        <v>0</v>
      </c>
      <c r="K92" s="102">
        <f t="shared" si="102"/>
        <v>0</v>
      </c>
      <c r="L92" s="102">
        <f t="shared" si="103"/>
        <v>0</v>
      </c>
    </row>
    <row r="93" spans="1:12" ht="27.75" customHeight="1" x14ac:dyDescent="0.25">
      <c r="A93" s="111"/>
      <c r="B93" s="112" t="s">
        <v>271</v>
      </c>
      <c r="C93" s="13" t="s">
        <v>7</v>
      </c>
      <c r="D93" s="113">
        <v>9.4</v>
      </c>
      <c r="E93" s="114">
        <v>2416.5</v>
      </c>
      <c r="F93" s="99">
        <f t="shared" ref="F93" si="120">ROUND(E93*D93,2)</f>
        <v>22715.1</v>
      </c>
      <c r="G93" s="99">
        <f t="shared" ref="G93" si="121">ROUND(F93*1.2,2)</f>
        <v>27258.12</v>
      </c>
      <c r="H93" s="115"/>
      <c r="I93" s="100"/>
      <c r="J93" s="100"/>
      <c r="K93" s="100">
        <f t="shared" si="102"/>
        <v>22715.1</v>
      </c>
      <c r="L93" s="99">
        <f t="shared" si="103"/>
        <v>27258.12</v>
      </c>
    </row>
    <row r="94" spans="1:12" ht="27.75" customHeight="1" x14ac:dyDescent="0.25">
      <c r="A94" s="116"/>
      <c r="B94" s="87" t="s">
        <v>266</v>
      </c>
      <c r="C94" s="86" t="s">
        <v>7</v>
      </c>
      <c r="D94" s="117">
        <f>D93*1.26</f>
        <v>11.844000000000001</v>
      </c>
      <c r="E94" s="103"/>
      <c r="F94" s="103"/>
      <c r="G94" s="103"/>
      <c r="H94" s="102">
        <v>4800</v>
      </c>
      <c r="I94" s="103">
        <f t="shared" ref="I94" si="122">ROUND(H94*D94,2)</f>
        <v>56851.199999999997</v>
      </c>
      <c r="J94" s="103">
        <f t="shared" ref="J94" si="123">ROUND(I94*1.2,2)</f>
        <v>68221.440000000002</v>
      </c>
      <c r="K94" s="102">
        <f t="shared" si="102"/>
        <v>56851.199999999997</v>
      </c>
      <c r="L94" s="102">
        <f t="shared" si="103"/>
        <v>68221.440000000002</v>
      </c>
    </row>
    <row r="95" spans="1:12" ht="27.75" customHeight="1" x14ac:dyDescent="0.25">
      <c r="A95" s="131"/>
      <c r="B95" s="112" t="s">
        <v>272</v>
      </c>
      <c r="C95" s="13" t="s">
        <v>7</v>
      </c>
      <c r="D95" s="132">
        <v>0.94</v>
      </c>
      <c r="E95" s="114">
        <v>2102.355</v>
      </c>
      <c r="F95" s="99">
        <f t="shared" ref="F95" si="124">ROUND(E95*D95,2)</f>
        <v>1976.21</v>
      </c>
      <c r="G95" s="99">
        <f t="shared" ref="G95" si="125">ROUND(F95*1.2,2)</f>
        <v>2371.4499999999998</v>
      </c>
      <c r="H95" s="115"/>
      <c r="I95" s="100"/>
      <c r="J95" s="100"/>
      <c r="K95" s="100">
        <f t="shared" ref="K95" si="126">F95+I95</f>
        <v>1976.21</v>
      </c>
      <c r="L95" s="99">
        <f t="shared" ref="L95" si="127">G95+J95</f>
        <v>2371.4499999999998</v>
      </c>
    </row>
    <row r="96" spans="1:12" ht="27.75" customHeight="1" x14ac:dyDescent="0.25">
      <c r="A96" s="116"/>
      <c r="B96" s="118" t="s">
        <v>266</v>
      </c>
      <c r="C96" s="86" t="s">
        <v>7</v>
      </c>
      <c r="D96" s="119">
        <f>D95*1.26</f>
        <v>1.1843999999999999</v>
      </c>
      <c r="E96" s="103"/>
      <c r="F96" s="102"/>
      <c r="G96" s="102"/>
      <c r="H96" s="102">
        <v>4800</v>
      </c>
      <c r="I96" s="103">
        <f t="shared" ref="I96" si="128">ROUND(H96*D96,2)</f>
        <v>5685.12</v>
      </c>
      <c r="J96" s="103">
        <f t="shared" ref="J96" si="129">ROUND(I96*1.2,2)</f>
        <v>6822.14</v>
      </c>
      <c r="K96" s="102">
        <f t="shared" ref="K96:K100" si="130">F96+I96</f>
        <v>5685.12</v>
      </c>
      <c r="L96" s="102">
        <f t="shared" ref="L96:L100" si="131">G96+J96</f>
        <v>6822.14</v>
      </c>
    </row>
    <row r="97" spans="1:12" ht="27.75" customHeight="1" x14ac:dyDescent="0.25">
      <c r="A97" s="111"/>
      <c r="B97" s="112" t="s">
        <v>273</v>
      </c>
      <c r="C97" s="13" t="s">
        <v>9</v>
      </c>
      <c r="D97" s="113">
        <v>23</v>
      </c>
      <c r="E97" s="114">
        <v>1181.625</v>
      </c>
      <c r="F97" s="99">
        <f t="shared" ref="F97:F100" si="132">ROUND(E97*D97,2)</f>
        <v>27177.38</v>
      </c>
      <c r="G97" s="99">
        <f t="shared" ref="G97:G100" si="133">ROUND(F97*1.2,2)</f>
        <v>32612.86</v>
      </c>
      <c r="H97" s="115"/>
      <c r="I97" s="100"/>
      <c r="J97" s="100"/>
      <c r="K97" s="100">
        <f t="shared" si="130"/>
        <v>27177.38</v>
      </c>
      <c r="L97" s="99">
        <f t="shared" si="131"/>
        <v>32612.86</v>
      </c>
    </row>
    <row r="98" spans="1:12" ht="27.75" customHeight="1" x14ac:dyDescent="0.25">
      <c r="A98" s="111"/>
      <c r="B98" s="112" t="s">
        <v>255</v>
      </c>
      <c r="C98" s="13" t="s">
        <v>15</v>
      </c>
      <c r="D98" s="114">
        <v>34.58</v>
      </c>
      <c r="E98" s="114">
        <v>700</v>
      </c>
      <c r="F98" s="99">
        <f t="shared" si="132"/>
        <v>24206</v>
      </c>
      <c r="G98" s="99">
        <f t="shared" si="133"/>
        <v>29047.200000000001</v>
      </c>
      <c r="H98" s="115"/>
      <c r="I98" s="100"/>
      <c r="J98" s="100"/>
      <c r="K98" s="100">
        <f t="shared" si="130"/>
        <v>24206</v>
      </c>
      <c r="L98" s="99">
        <f t="shared" si="131"/>
        <v>29047.200000000001</v>
      </c>
    </row>
    <row r="99" spans="1:12" ht="43.5" customHeight="1" x14ac:dyDescent="0.25">
      <c r="A99" s="111"/>
      <c r="B99" s="112" t="s">
        <v>256</v>
      </c>
      <c r="C99" s="13" t="s">
        <v>15</v>
      </c>
      <c r="D99" s="114">
        <v>9.5</v>
      </c>
      <c r="E99" s="114">
        <v>1140</v>
      </c>
      <c r="F99" s="99">
        <f t="shared" si="132"/>
        <v>10830</v>
      </c>
      <c r="G99" s="99">
        <f t="shared" si="133"/>
        <v>12996</v>
      </c>
      <c r="H99" s="115"/>
      <c r="I99" s="100"/>
      <c r="J99" s="100"/>
      <c r="K99" s="100">
        <f t="shared" si="130"/>
        <v>10830</v>
      </c>
      <c r="L99" s="99">
        <f t="shared" si="131"/>
        <v>12996</v>
      </c>
    </row>
    <row r="100" spans="1:12" ht="27.75" customHeight="1" x14ac:dyDescent="0.25">
      <c r="A100" s="111"/>
      <c r="B100" s="112" t="s">
        <v>257</v>
      </c>
      <c r="C100" s="13" t="s">
        <v>15</v>
      </c>
      <c r="D100" s="114">
        <f>56*0.08</f>
        <v>4.4800000000000004</v>
      </c>
      <c r="E100" s="114">
        <v>1140</v>
      </c>
      <c r="F100" s="99">
        <f t="shared" si="132"/>
        <v>5107.2</v>
      </c>
      <c r="G100" s="99">
        <f t="shared" si="133"/>
        <v>6128.64</v>
      </c>
      <c r="H100" s="115"/>
      <c r="I100" s="100"/>
      <c r="J100" s="100"/>
      <c r="K100" s="100">
        <f t="shared" si="130"/>
        <v>5107.2</v>
      </c>
      <c r="L100" s="99">
        <f t="shared" si="131"/>
        <v>6128.64</v>
      </c>
    </row>
    <row r="101" spans="1:12" ht="27.75" customHeight="1" x14ac:dyDescent="0.25">
      <c r="A101" s="155" t="s">
        <v>11</v>
      </c>
      <c r="B101" s="156"/>
      <c r="C101" s="156"/>
      <c r="D101" s="156"/>
      <c r="E101" s="157"/>
      <c r="F101" s="109">
        <f>SUM(F12:F100)</f>
        <v>18284739.210000005</v>
      </c>
      <c r="G101" s="109">
        <f>ROUND(F101*1.2,2)</f>
        <v>21941687.050000001</v>
      </c>
      <c r="H101" s="110"/>
      <c r="I101" s="109">
        <f>SUM(I12:I100)</f>
        <v>5970412.9999999991</v>
      </c>
      <c r="J101" s="109">
        <f>SUM(J12:J100)</f>
        <v>7164495.5900000017</v>
      </c>
      <c r="K101" s="109">
        <f>SUM(K12:K100)</f>
        <v>24255152.210000005</v>
      </c>
      <c r="L101" s="109">
        <f>ROUND(K101*1.2,2)</f>
        <v>29106182.649999999</v>
      </c>
    </row>
  </sheetData>
  <mergeCells count="13">
    <mergeCell ref="A101:E101"/>
    <mergeCell ref="A11:L11"/>
    <mergeCell ref="A35:L35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68:L68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work_3</cp:lastModifiedBy>
  <cp:lastPrinted>2025-02-14T11:53:43Z</cp:lastPrinted>
  <dcterms:created xsi:type="dcterms:W3CDTF">2023-10-31T07:58:42Z</dcterms:created>
  <dcterms:modified xsi:type="dcterms:W3CDTF">2025-04-03T12:33:59Z</dcterms:modified>
</cp:coreProperties>
</file>