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Пучок у ЛЦ\"/>
    </mc:Choice>
  </mc:AlternateContent>
  <bookViews>
    <workbookView xWindow="0" yWindow="0" windowWidth="28800" windowHeight="12285" firstSheet="2" activeTab="2"/>
  </bookViews>
  <sheets>
    <sheet name="Свод" sheetId="3" state="hidden" r:id="rId1"/>
    <sheet name="СМР+мат пред " sheetId="1" state="hidden" r:id="rId2"/>
    <sheet name="ВОР" sheetId="4" r:id="rId3"/>
    <sheet name="Лист1" sheetId="5" state="hidden" r:id="rId4"/>
  </sheets>
  <definedNames>
    <definedName name="_xlnm.Print_Area" localSheetId="2">ВОР!$A$1:$D$287</definedName>
    <definedName name="_xlnm.Print_Area" localSheetId="0">Свод!$A$1:$H$5</definedName>
    <definedName name="_xlnm.Print_Area" localSheetId="1">'СМР+мат пред '!$A$1:$L$123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6" i="4" l="1"/>
  <c r="D285" i="4"/>
  <c r="D287" i="4"/>
  <c r="D283" i="4"/>
  <c r="D281" i="4"/>
  <c r="D263" i="4"/>
  <c r="D256" i="4"/>
  <c r="D255" i="4"/>
  <c r="D257" i="4"/>
  <c r="D253" i="4"/>
  <c r="D251" i="4"/>
  <c r="D233" i="4"/>
  <c r="D225" i="4"/>
  <c r="D227" i="4"/>
  <c r="D226" i="4"/>
  <c r="D223" i="4"/>
  <c r="D221" i="4"/>
  <c r="D203" i="4"/>
  <c r="D195" i="4"/>
  <c r="D197" i="4"/>
  <c r="D196" i="4"/>
  <c r="D193" i="4"/>
  <c r="D191" i="4"/>
  <c r="D173" i="4"/>
  <c r="D165" i="4"/>
  <c r="D167" i="4"/>
  <c r="D166" i="4"/>
  <c r="D163" i="4"/>
  <c r="D161" i="4"/>
  <c r="D143" i="4"/>
  <c r="D135" i="4"/>
  <c r="D137" i="4"/>
  <c r="D136" i="4"/>
  <c r="D133" i="4"/>
  <c r="D131" i="4"/>
  <c r="D113" i="4"/>
  <c r="D105" i="4"/>
  <c r="D107" i="4"/>
  <c r="D106" i="4"/>
  <c r="D103" i="4"/>
  <c r="D101" i="4"/>
  <c r="D83" i="4"/>
  <c r="D76" i="4"/>
  <c r="D77" i="4"/>
  <c r="D75" i="4"/>
  <c r="D34" i="4"/>
  <c r="D35" i="4"/>
  <c r="D26" i="4"/>
  <c r="D17" i="4"/>
  <c r="D29" i="4"/>
  <c r="D28" i="4"/>
  <c r="D30" i="4" l="1"/>
  <c r="D73" i="4" l="1"/>
  <c r="D71" i="4"/>
  <c r="D53" i="4"/>
  <c r="F8" i="1" l="1"/>
  <c r="K8" i="1" s="1"/>
  <c r="G8" i="1" l="1"/>
  <c r="L8" i="1" s="1"/>
  <c r="H80" i="1"/>
  <c r="H69" i="1"/>
  <c r="I69" i="1" s="1"/>
  <c r="K69" i="1" s="1"/>
  <c r="H68" i="1"/>
  <c r="I68" i="1" s="1"/>
  <c r="J68" i="1" s="1"/>
  <c r="I117" i="1"/>
  <c r="K117" i="1" s="1"/>
  <c r="I74" i="1"/>
  <c r="J74" i="1" s="1"/>
  <c r="L74" i="1" s="1"/>
  <c r="H67" i="1"/>
  <c r="I67" i="1" s="1"/>
  <c r="K67" i="1" s="1"/>
  <c r="H66" i="1"/>
  <c r="K68" i="1" l="1"/>
  <c r="J117" i="1"/>
  <c r="L117" i="1" s="1"/>
  <c r="K74" i="1"/>
  <c r="J67" i="1"/>
  <c r="L67" i="1" s="1"/>
  <c r="J69" i="1"/>
  <c r="L69" i="1" s="1"/>
  <c r="L68" i="1"/>
  <c r="F116" i="1"/>
  <c r="G116" i="1" s="1"/>
  <c r="L116" i="1" s="1"/>
  <c r="F115" i="1"/>
  <c r="K115" i="1" s="1"/>
  <c r="F111" i="1"/>
  <c r="K111" i="1" s="1"/>
  <c r="F105" i="1"/>
  <c r="K105" i="1" s="1"/>
  <c r="F98" i="1"/>
  <c r="K98" i="1" s="1"/>
  <c r="F88" i="1"/>
  <c r="K88" i="1" s="1"/>
  <c r="F78" i="1"/>
  <c r="G78" i="1" s="1"/>
  <c r="L78" i="1" s="1"/>
  <c r="F72" i="1"/>
  <c r="K72" i="1" s="1"/>
  <c r="F63" i="1"/>
  <c r="G63" i="1" s="1"/>
  <c r="L63" i="1" s="1"/>
  <c r="F62" i="1"/>
  <c r="K62" i="1" s="1"/>
  <c r="F48" i="1"/>
  <c r="G48" i="1" s="1"/>
  <c r="L48" i="1" s="1"/>
  <c r="F44" i="1"/>
  <c r="K44" i="1" s="1"/>
  <c r="F39" i="1"/>
  <c r="K39" i="1" s="1"/>
  <c r="F37" i="1"/>
  <c r="K37" i="1" s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K116" i="1" l="1"/>
  <c r="G115" i="1"/>
  <c r="L115" i="1" s="1"/>
  <c r="G111" i="1"/>
  <c r="L111" i="1" s="1"/>
  <c r="G105" i="1"/>
  <c r="L105" i="1" s="1"/>
  <c r="G98" i="1"/>
  <c r="L98" i="1" s="1"/>
  <c r="G88" i="1"/>
  <c r="L88" i="1" s="1"/>
  <c r="K78" i="1"/>
  <c r="G72" i="1"/>
  <c r="L72" i="1" s="1"/>
  <c r="K63" i="1"/>
  <c r="G62" i="1"/>
  <c r="L62" i="1" s="1"/>
  <c r="K48" i="1"/>
  <c r="G44" i="1"/>
  <c r="L44" i="1" s="1"/>
  <c r="G39" i="1"/>
  <c r="L39" i="1" s="1"/>
  <c r="G37" i="1"/>
  <c r="L37" i="1" s="1"/>
  <c r="G32" i="1"/>
  <c r="L32" i="1" s="1"/>
  <c r="G25" i="1"/>
  <c r="L25" i="1" s="1"/>
  <c r="K20" i="1"/>
  <c r="K15" i="1"/>
  <c r="G9" i="1"/>
  <c r="L9" i="1" s="1"/>
  <c r="H65" i="1"/>
  <c r="H113" i="1"/>
  <c r="I95" i="1" l="1"/>
  <c r="J95" i="1" s="1"/>
  <c r="L95" i="1" s="1"/>
  <c r="I85" i="1"/>
  <c r="K85" i="1" s="1"/>
  <c r="I54" i="1"/>
  <c r="K54" i="1" s="1"/>
  <c r="K95" i="1" l="1"/>
  <c r="J85" i="1"/>
  <c r="L85" i="1" s="1"/>
  <c r="J54" i="1"/>
  <c r="L54" i="1" s="1"/>
  <c r="F51" i="1"/>
  <c r="K51" i="1" s="1"/>
  <c r="F92" i="1"/>
  <c r="K92" i="1" s="1"/>
  <c r="G51" i="1" l="1"/>
  <c r="L51" i="1" s="1"/>
  <c r="G92" i="1"/>
  <c r="L92" i="1" s="1"/>
  <c r="I93" i="1" l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 s="1"/>
  <c r="J93" i="1" l="1"/>
  <c r="L93" i="1" s="1"/>
  <c r="J83" i="1"/>
  <c r="L83" i="1" s="1"/>
  <c r="J49" i="1"/>
  <c r="L49" i="1" s="1"/>
  <c r="G61" i="1"/>
  <c r="L61" i="1" s="1"/>
  <c r="K64" i="1"/>
  <c r="G53" i="1"/>
  <c r="L53" i="1" s="1"/>
  <c r="F82" i="1" l="1"/>
  <c r="G82" i="1" s="1"/>
  <c r="L82" i="1" s="1"/>
  <c r="K82" i="1" l="1"/>
  <c r="F50" i="1" l="1"/>
  <c r="G50" i="1" s="1"/>
  <c r="L50" i="1" s="1"/>
  <c r="F46" i="1"/>
  <c r="G46" i="1" s="1"/>
  <c r="L46" i="1" s="1"/>
  <c r="F43" i="1"/>
  <c r="K43" i="1" s="1"/>
  <c r="F41" i="1"/>
  <c r="G41" i="1" s="1"/>
  <c r="L41" i="1" s="1"/>
  <c r="F40" i="1"/>
  <c r="K40" i="1" s="1"/>
  <c r="F38" i="1"/>
  <c r="F36" i="1"/>
  <c r="K36" i="1" s="1"/>
  <c r="G38" i="1" l="1"/>
  <c r="L38" i="1" s="1"/>
  <c r="K46" i="1"/>
  <c r="K41" i="1"/>
  <c r="K50" i="1"/>
  <c r="K38" i="1"/>
  <c r="G36" i="1"/>
  <c r="L36" i="1" s="1"/>
  <c r="G40" i="1"/>
  <c r="L40" i="1" s="1"/>
  <c r="G43" i="1"/>
  <c r="L43" i="1" s="1"/>
  <c r="I121" i="1" l="1"/>
  <c r="K121" i="1" s="1"/>
  <c r="F120" i="1"/>
  <c r="G120" i="1" s="1"/>
  <c r="L120" i="1" s="1"/>
  <c r="F119" i="1"/>
  <c r="K119" i="1" s="1"/>
  <c r="I113" i="1"/>
  <c r="K113" i="1" s="1"/>
  <c r="F112" i="1"/>
  <c r="K112" i="1" s="1"/>
  <c r="F110" i="1"/>
  <c r="K110" i="1" s="1"/>
  <c r="A103" i="1"/>
  <c r="A109" i="1" s="1"/>
  <c r="I107" i="1"/>
  <c r="J107" i="1" s="1"/>
  <c r="L107" i="1" s="1"/>
  <c r="F106" i="1"/>
  <c r="K106" i="1" s="1"/>
  <c r="F104" i="1"/>
  <c r="G104" i="1" s="1"/>
  <c r="L104" i="1" s="1"/>
  <c r="I102" i="1"/>
  <c r="K102" i="1" s="1"/>
  <c r="I100" i="1"/>
  <c r="J100" i="1" s="1"/>
  <c r="L100" i="1" s="1"/>
  <c r="A96" i="1"/>
  <c r="F99" i="1"/>
  <c r="K99" i="1" s="1"/>
  <c r="F97" i="1"/>
  <c r="K97" i="1" s="1"/>
  <c r="F94" i="1"/>
  <c r="K94" i="1" s="1"/>
  <c r="I91" i="1"/>
  <c r="J91" i="1" s="1"/>
  <c r="L91" i="1" s="1"/>
  <c r="I90" i="1"/>
  <c r="K90" i="1" s="1"/>
  <c r="F89" i="1"/>
  <c r="G89" i="1" s="1"/>
  <c r="L89" i="1" s="1"/>
  <c r="F87" i="1"/>
  <c r="K87" i="1" s="1"/>
  <c r="A86" i="1"/>
  <c r="I81" i="1"/>
  <c r="K81" i="1" s="1"/>
  <c r="I80" i="1"/>
  <c r="J80" i="1" s="1"/>
  <c r="L80" i="1" s="1"/>
  <c r="F84" i="1"/>
  <c r="K84" i="1" s="1"/>
  <c r="F79" i="1"/>
  <c r="K79" i="1" s="1"/>
  <c r="A76" i="1"/>
  <c r="F73" i="1"/>
  <c r="K73" i="1" s="1"/>
  <c r="F56" i="1"/>
  <c r="K56" i="1" s="1"/>
  <c r="F30" i="1"/>
  <c r="K30" i="1" s="1"/>
  <c r="F29" i="1"/>
  <c r="G29" i="1" s="1"/>
  <c r="L29" i="1" s="1"/>
  <c r="F31" i="1"/>
  <c r="K31" i="1" s="1"/>
  <c r="F24" i="1"/>
  <c r="K24" i="1" s="1"/>
  <c r="F19" i="1"/>
  <c r="K19" i="1" s="1"/>
  <c r="F14" i="1"/>
  <c r="K14" i="1" s="1"/>
  <c r="A18" i="1"/>
  <c r="A23" i="1" s="1"/>
  <c r="A28" i="1" s="1"/>
  <c r="A35" i="1" s="1"/>
  <c r="A55" i="1" s="1"/>
  <c r="A60" i="1" s="1"/>
  <c r="A70" i="1" s="1"/>
  <c r="F10" i="1"/>
  <c r="K10" i="1" s="1"/>
  <c r="I66" i="1"/>
  <c r="K66" i="1" s="1"/>
  <c r="I65" i="1"/>
  <c r="J65" i="1" s="1"/>
  <c r="L65" i="1" s="1"/>
  <c r="I58" i="1"/>
  <c r="K58" i="1" s="1"/>
  <c r="I59" i="1"/>
  <c r="K59" i="1" s="1"/>
  <c r="I52" i="1"/>
  <c r="J52" i="1" s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 s="1"/>
  <c r="I11" i="1"/>
  <c r="F77" i="1"/>
  <c r="K77" i="1" s="1"/>
  <c r="I123" i="1" l="1"/>
  <c r="J123" i="1" s="1"/>
  <c r="K120" i="1"/>
  <c r="G119" i="1"/>
  <c r="L119" i="1" s="1"/>
  <c r="J121" i="1"/>
  <c r="L121" i="1" s="1"/>
  <c r="G112" i="1"/>
  <c r="L112" i="1" s="1"/>
  <c r="G110" i="1"/>
  <c r="L110" i="1" s="1"/>
  <c r="J113" i="1"/>
  <c r="L113" i="1" s="1"/>
  <c r="K65" i="1"/>
  <c r="G106" i="1"/>
  <c r="L106" i="1" s="1"/>
  <c r="K104" i="1"/>
  <c r="K107" i="1"/>
  <c r="K100" i="1"/>
  <c r="J102" i="1"/>
  <c r="L102" i="1" s="1"/>
  <c r="G97" i="1"/>
  <c r="L97" i="1" s="1"/>
  <c r="K91" i="1"/>
  <c r="G99" i="1"/>
  <c r="L99" i="1" s="1"/>
  <c r="K89" i="1"/>
  <c r="G87" i="1"/>
  <c r="L87" i="1" s="1"/>
  <c r="J90" i="1"/>
  <c r="L90" i="1" s="1"/>
  <c r="G94" i="1"/>
  <c r="L94" i="1" s="1"/>
  <c r="K80" i="1"/>
  <c r="J81" i="1"/>
  <c r="L81" i="1" s="1"/>
  <c r="G84" i="1"/>
  <c r="L84" i="1" s="1"/>
  <c r="G79" i="1"/>
  <c r="L79" i="1" s="1"/>
  <c r="G73" i="1"/>
  <c r="L73" i="1" s="1"/>
  <c r="G56" i="1"/>
  <c r="L56" i="1" s="1"/>
  <c r="K29" i="1"/>
  <c r="G30" i="1"/>
  <c r="L30" i="1" s="1"/>
  <c r="G31" i="1"/>
  <c r="L31" i="1" s="1"/>
  <c r="G24" i="1"/>
  <c r="L24" i="1" s="1"/>
  <c r="G19" i="1"/>
  <c r="L19" i="1" s="1"/>
  <c r="G14" i="1"/>
  <c r="L14" i="1" s="1"/>
  <c r="G10" i="1"/>
  <c r="L10" i="1" s="1"/>
  <c r="J66" i="1"/>
  <c r="L66" i="1" s="1"/>
  <c r="J58" i="1"/>
  <c r="L58" i="1" s="1"/>
  <c r="J59" i="1"/>
  <c r="L59" i="1" s="1"/>
  <c r="K52" i="1"/>
  <c r="J47" i="1"/>
  <c r="L47" i="1" s="1"/>
  <c r="J34" i="1"/>
  <c r="L34" i="1" s="1"/>
  <c r="J27" i="1"/>
  <c r="L27" i="1" s="1"/>
  <c r="J22" i="1"/>
  <c r="L22" i="1" s="1"/>
  <c r="K17" i="1"/>
  <c r="J12" i="1"/>
  <c r="L12" i="1" s="1"/>
  <c r="K11" i="1"/>
  <c r="J11" i="1"/>
  <c r="L11" i="1" s="1"/>
  <c r="G77" i="1"/>
  <c r="L77" i="1" s="1"/>
  <c r="F26" i="1" l="1"/>
  <c r="F71" i="1"/>
  <c r="F33" i="1"/>
  <c r="F21" i="1"/>
  <c r="F57" i="1"/>
  <c r="F16" i="1"/>
  <c r="F123" i="1" l="1"/>
  <c r="G123" i="1" s="1"/>
  <c r="G57" i="1"/>
  <c r="L57" i="1" s="1"/>
  <c r="K57" i="1"/>
  <c r="G71" i="1"/>
  <c r="L71" i="1" s="1"/>
  <c r="K71" i="1"/>
  <c r="G21" i="1"/>
  <c r="L21" i="1" s="1"/>
  <c r="K21" i="1"/>
  <c r="G33" i="1"/>
  <c r="L33" i="1" s="1"/>
  <c r="K33" i="1"/>
  <c r="G16" i="1"/>
  <c r="L16" i="1" s="1"/>
  <c r="K16" i="1"/>
  <c r="G26" i="1"/>
  <c r="L26" i="1" s="1"/>
  <c r="K26" i="1"/>
  <c r="K123" i="1" l="1"/>
  <c r="L123" i="1" s="1"/>
  <c r="D3" i="3"/>
  <c r="D5" i="3" s="1"/>
  <c r="F3" i="3" l="1"/>
  <c r="F5" i="3" s="1"/>
  <c r="G3" i="3"/>
  <c r="G5" i="3" s="1"/>
  <c r="C3" i="3"/>
  <c r="C5" i="3" s="1"/>
  <c r="H4" i="3" l="1"/>
  <c r="H3" i="3"/>
  <c r="E3" i="3"/>
  <c r="E5" i="3" s="1"/>
  <c r="E4" i="3"/>
  <c r="H5" i="3" l="1"/>
</calcChain>
</file>

<file path=xl/sharedStrings.xml><?xml version="1.0" encoding="utf-8"?>
<sst xmlns="http://schemas.openxmlformats.org/spreadsheetml/2006/main" count="1177" uniqueCount="501">
  <si>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</si>
  <si>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</si>
  <si>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</si>
  <si>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</si>
  <si>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</si>
  <si>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</si>
  <si>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</si>
  <si>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</si>
  <si>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</si>
  <si>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</si>
  <si>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</si>
  <si>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</si>
  <si>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</si>
  <si>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</si>
  <si>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</si>
  <si>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</si>
  <si>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</si>
  <si>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</si>
  <si>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</si>
  <si>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</si>
  <si>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</si>
  <si>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</si>
  <si>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</si>
  <si>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</si>
  <si>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</si>
  <si>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</si>
  <si>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</si>
  <si>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</si>
  <si>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</si>
  <si>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</si>
  <si>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</si>
  <si>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</si>
  <si>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</si>
  <si>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</si>
  <si>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</si>
  <si>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</si>
  <si>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</si>
  <si>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</si>
  <si>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</si>
  <si>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</si>
  <si>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</si>
  <si>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</si>
  <si>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</si>
  <si>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</si>
  <si>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</si>
  <si>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</si>
  <si>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</si>
  <si>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</si>
  <si>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</si>
  <si>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</si>
  <si>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</si>
  <si>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</si>
  <si>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</si>
  <si>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</si>
  <si>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</si>
  <si>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</si>
  <si>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</si>
  <si>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</si>
  <si>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</si>
  <si>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</si>
  <si>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</si>
  <si>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</si>
  <si>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</si>
  <si>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</si>
  <si>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</si>
  <si>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</si>
  <si>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</si>
  <si>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</si>
  <si>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</si>
  <si>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</si>
  <si>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</si>
  <si>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</si>
  <si>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</si>
  <si>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</si>
  <si>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</si>
  <si>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</si>
  <si>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</si>
  <si>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</si>
  <si>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</si>
  <si>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</si>
  <si>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</si>
  <si>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</si>
  <si>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</si>
  <si>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</si>
  <si>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</si>
  <si>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</si>
  <si>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</si>
  <si>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</si>
  <si>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</si>
  <si>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</si>
  <si>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</si>
  <si>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</si>
  <si>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</si>
  <si>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</si>
  <si>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</si>
  <si>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</si>
  <si>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</si>
  <si>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</si>
  <si>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</si>
  <si>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</si>
  <si>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</si>
  <si>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</si>
  <si>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</si>
  <si>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</si>
  <si>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</si>
  <si>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</si>
  <si>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</si>
  <si>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</si>
  <si>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</si>
  <si>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</si>
  <si>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</si>
  <si>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</si>
  <si>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</si>
  <si>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</si>
  <si>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</si>
  <si>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</si>
  <si>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</si>
  <si>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</si>
  <si>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</si>
  <si>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</si>
  <si>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</si>
  <si>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</si>
  <si>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</si>
  <si>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</si>
  <si>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</si>
  <si>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</si>
  <si>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</si>
  <si>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</si>
  <si>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</si>
  <si>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</si>
  <si>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</si>
  <si>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</si>
  <si>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</si>
  <si>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</si>
  <si>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</si>
  <si>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</si>
  <si>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</si>
  <si>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</si>
  <si>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</si>
  <si>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</si>
  <si>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</si>
  <si>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</si>
  <si>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</si>
  <si>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</si>
  <si>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</si>
  <si>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</si>
  <si>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</si>
  <si>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</si>
  <si>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</si>
  <si>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</si>
  <si>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</si>
  <si>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</si>
  <si>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</si>
  <si>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</si>
  <si>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</si>
  <si>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</si>
  <si>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</si>
  <si>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</si>
  <si>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</si>
  <si>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</si>
  <si>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</si>
  <si>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</si>
  <si>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</si>
  <si>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</si>
  <si>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</si>
  <si>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</si>
  <si>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</si>
  <si>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</si>
  <si>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</si>
  <si>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</si>
  <si>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</si>
  <si>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</si>
  <si>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</si>
  <si>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</si>
  <si>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</si>
  <si>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</si>
  <si>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</si>
  <si>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</si>
  <si>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</si>
  <si>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</si>
  <si>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</si>
  <si>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</si>
  <si>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</si>
  <si>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</si>
  <si>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</si>
  <si>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</si>
  <si>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</si>
  <si>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</si>
  <si>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</si>
  <si>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</si>
  <si>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</si>
  <si>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</si>
  <si>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</si>
  <si>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</si>
  <si>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</si>
  <si>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</si>
  <si>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</si>
  <si>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</si>
  <si>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</si>
  <si>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</si>
  <si>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</si>
  <si>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</si>
  <si>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</si>
  <si>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</si>
  <si>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</si>
  <si>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</si>
  <si>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</si>
  <si>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</si>
  <si>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</si>
  <si>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</si>
  <si>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</si>
  <si>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</si>
  <si>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</si>
  <si>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</si>
  <si>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</si>
  <si>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</si>
  <si>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</si>
  <si>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</si>
  <si>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</si>
  <si>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</si>
  <si>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</si>
  <si>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</si>
  <si>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</si>
  <si>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</si>
  <si>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</si>
  <si>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</si>
  <si>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</si>
  <si>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</si>
  <si>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</si>
  <si>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</si>
  <si>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</si>
  <si>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Выправка пути</t>
  </si>
  <si>
    <t>Рихтовка пути</t>
  </si>
  <si>
    <t xml:space="preserve">Запорная закладка с проушинами </t>
  </si>
  <si>
    <t>кг</t>
  </si>
  <si>
    <t>Закладка стрелочная</t>
  </si>
  <si>
    <t>Болт стыковой в сборе</t>
  </si>
  <si>
    <t>Монтаж стыковочных накладок Р-65 (6-ти отверстных)</t>
  </si>
  <si>
    <t>л</t>
  </si>
  <si>
    <t>Эмаль ПФ-115 белая</t>
  </si>
  <si>
    <t>Эмаль ПФ-115 черная</t>
  </si>
  <si>
    <t>Лак битумный БТ-577 (Кузбасслак)</t>
  </si>
  <si>
    <t>Балластировка путей</t>
  </si>
  <si>
    <t>Очистка поверхностей шпалы путей и межпутья от мусора, грунта и пр. до подошвы шпалы</t>
  </si>
  <si>
    <t>Уплотнение основания выемки вибротрамбовками</t>
  </si>
  <si>
    <t>Выемка грунта (загрезнённого балласта) под основание пути (hслоя=0.1м)</t>
  </si>
  <si>
    <t>Щебень гранитный фр. 20/40</t>
  </si>
  <si>
    <t>Рельс Р65</t>
  </si>
  <si>
    <t xml:space="preserve">Устройство балластного основания из щебня h=0,1 м </t>
  </si>
  <si>
    <t>Разборка и демонтаж стр.перевода</t>
  </si>
  <si>
    <t>Погрузка  и перевозка до 2 х км. загрезнённого щебня,  грунта и мусора в самосвалы механизированным способом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</si>
  <si>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</si>
  <si>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в грузовые автомобили механизированным способом</t>
  </si>
  <si>
    <t>Погрузка и перевозка до 2 х км. загрезнённого щебня,  грунта и мусора в самосвалы механизированным способом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</si>
  <si>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</si>
  <si>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Погрузка и перевозка до 2 х км. Демонтированных брусьев и шпалы в грузовые автомобили механизированным способом</t>
  </si>
  <si>
    <t>Накладка Р-65</t>
  </si>
  <si>
    <t>Выемка грунта (загрезнённого балласта) под основание стр.перевода (hслоя=0.1м)</t>
  </si>
  <si>
    <t xml:space="preserve">Шпала ж.б в сборе со скреплением КБ65 </t>
  </si>
  <si>
    <t>Демонтаж рельсошпальной решётки с эпюрой шпал 1600 шт/км</t>
  </si>
  <si>
    <t xml:space="preserve">Укладка и скрепление рельс по 12,5м </t>
  </si>
  <si>
    <t xml:space="preserve">Укладка шпал железобетонных </t>
  </si>
  <si>
    <t>Щебень гранитный фр. 20-40</t>
  </si>
  <si>
    <t>Сборка и монтаж стрелочного перевода</t>
  </si>
  <si>
    <t>Балластировка стрелочного перевода</t>
  </si>
  <si>
    <t>Выправка стрелочного перевода</t>
  </si>
  <si>
    <t>Рихтовка стрелочного перевода</t>
  </si>
  <si>
    <t>компл.</t>
  </si>
  <si>
    <t>Накладка Р-65/50 (переходная)</t>
  </si>
  <si>
    <t>Резка рельс при стыковке с сущ. путями</t>
  </si>
  <si>
    <t xml:space="preserve">Устройство путей </t>
  </si>
  <si>
    <t>км</t>
  </si>
  <si>
    <t>Послеосадочный ремонт пути</t>
  </si>
  <si>
    <t>Демонтаж СП б/н 1/6,  правая</t>
  </si>
  <si>
    <t>Демонтаж СП3 1/6,  правая</t>
  </si>
  <si>
    <t>Демонтаж СП15 1/9,  правая</t>
  </si>
  <si>
    <t>Замена СП6 1/7,  левая</t>
  </si>
  <si>
    <t>Монтаж брусьев полимерных композитных</t>
  </si>
  <si>
    <t>Брусья полимерные композитные</t>
  </si>
  <si>
    <t>Стрелочный перевод тип Р65 марка 1/7 проект ЛПTП.665121.103M, левый</t>
  </si>
  <si>
    <t>Монтаж брусьев полимерных композитных под переводные механизмы</t>
  </si>
  <si>
    <t xml:space="preserve">Брусья полимерные композитные L-4.50м. </t>
  </si>
  <si>
    <t>Замена СП7 1/7,  левая</t>
  </si>
  <si>
    <t>Замена СП8 1/7,  левая</t>
  </si>
  <si>
    <t>Замена СП9 1/7,  левая</t>
  </si>
  <si>
    <t>Замена СП10 1/7,  левая</t>
  </si>
  <si>
    <t>Замена СП11 1/7,  левая</t>
  </si>
  <si>
    <t>Замена СП13 1/7,  левая</t>
  </si>
  <si>
    <t>Замена СП14 1/7,  правая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</si>
  <si>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</si>
  <si>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</si>
  <si>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</si>
  <si>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</si>
  <si>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</si>
  <si>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</si>
  <si>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</si>
  <si>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</si>
  <si>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</si>
  <si>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</si>
  <si>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</si>
  <si>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</si>
  <si>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</si>
  <si>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</si>
  <si>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</si>
  <si>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</si>
  <si>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</si>
  <si>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</si>
  <si>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</si>
  <si>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</si>
  <si>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</si>
  <si>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12.25</t>
  </si>
  <si>
    <t>12.26</t>
  </si>
  <si>
    <t>12.27</t>
  </si>
  <si>
    <t>12.28</t>
  </si>
  <si>
    <t>12.29</t>
  </si>
  <si>
    <t>9.9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</si>
  <si>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</si>
  <si>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</si>
  <si>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</si>
  <si>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</si>
  <si>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</si>
  <si>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</si>
  <si>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</si>
  <si>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</si>
  <si>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</si>
  <si>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</si>
  <si>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</si>
  <si>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</si>
  <si>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</si>
  <si>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11.19</t>
  </si>
  <si>
    <t>11.20</t>
  </si>
  <si>
    <t>11.21</t>
  </si>
  <si>
    <t>11.22</t>
  </si>
  <si>
    <t>11.23</t>
  </si>
  <si>
    <t>11.24</t>
  </si>
  <si>
    <t>11.25</t>
  </si>
  <si>
    <t>11.26</t>
  </si>
  <si>
    <t>11.27</t>
  </si>
  <si>
    <t>11.28</t>
  </si>
  <si>
    <t>11.29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</si>
  <si>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</si>
  <si>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</si>
  <si>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</si>
  <si>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</si>
  <si>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</si>
  <si>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</si>
  <si>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</si>
  <si>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</si>
  <si>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</si>
  <si>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</si>
  <si>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</si>
  <si>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</si>
  <si>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</si>
  <si>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</si>
  <si>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</si>
  <si>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</si>
  <si>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</si>
  <si>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</si>
  <si>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</si>
  <si>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</si>
  <si>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</si>
  <si>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</si>
  <si>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</si>
  <si>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</si>
  <si>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9.4</t>
  </si>
  <si>
    <t>9.5</t>
  </si>
  <si>
    <t>9.6</t>
  </si>
  <si>
    <t>9.7</t>
  </si>
  <si>
    <t>9.8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</si>
  <si>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</si>
  <si>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</si>
  <si>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</si>
  <si>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</si>
  <si>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</si>
  <si>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</si>
  <si>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</si>
  <si>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</si>
  <si>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</si>
  <si>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</si>
  <si>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</si>
  <si>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</si>
  <si>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9.22</t>
  </si>
  <si>
    <t>9.23</t>
  </si>
  <si>
    <t>9.24</t>
  </si>
  <si>
    <t>9.25</t>
  </si>
  <si>
    <t>9.26</t>
  </si>
  <si>
    <t>9.27</t>
  </si>
  <si>
    <t>9.28</t>
  </si>
  <si>
    <t>9.29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</si>
  <si>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</si>
  <si>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</si>
  <si>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</si>
  <si>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</si>
  <si>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</si>
  <si>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</si>
  <si>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</si>
  <si>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</si>
  <si>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</si>
  <si>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</si>
  <si>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</si>
  <si>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</si>
  <si>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</si>
  <si>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</si>
  <si>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</si>
  <si>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</si>
  <si>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</si>
  <si>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</si>
  <si>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</si>
  <si>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</si>
  <si>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</si>
  <si>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</si>
  <si>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</si>
  <si>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</si>
  <si>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</si>
  <si>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</si>
  <si>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</si>
  <si>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</si>
  <si>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</si>
  <si>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</si>
  <si>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</si>
  <si>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</si>
  <si>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</si>
  <si>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</si>
  <si>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</si>
  <si>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</si>
  <si>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</si>
  <si>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</si>
  <si>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</si>
  <si>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</si>
  <si>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</si>
  <si>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</si>
  <si>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</si>
  <si>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7.21</t>
  </si>
  <si>
    <t>7.22</t>
  </si>
  <si>
    <t>7.23</t>
  </si>
  <si>
    <t>7.24</t>
  </si>
  <si>
    <t>7.25</t>
  </si>
  <si>
    <t>7.26</t>
  </si>
  <si>
    <t>7.27</t>
  </si>
  <si>
    <t>7.28</t>
  </si>
  <si>
    <t>7.29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</si>
  <si>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</si>
  <si>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</si>
  <si>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</si>
  <si>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</si>
  <si>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</si>
  <si>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</si>
  <si>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</si>
  <si>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</si>
  <si>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</si>
  <si>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</si>
  <si>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</si>
  <si>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</si>
  <si>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6.27</t>
  </si>
  <si>
    <t>6.28</t>
  </si>
  <si>
    <t>6.29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</si>
  <si>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</si>
  <si>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</si>
  <si>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</si>
  <si>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</si>
  <si>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</si>
  <si>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</si>
  <si>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</si>
  <si>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</si>
  <si>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</si>
  <si>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</si>
  <si>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</si>
  <si>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</si>
  <si>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</si>
  <si>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</si>
  <si>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</si>
  <si>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</si>
  <si>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</si>
  <si>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5.23</t>
  </si>
  <si>
    <t>5.24</t>
  </si>
  <si>
    <t>5.25</t>
  </si>
  <si>
    <t>5.26</t>
  </si>
  <si>
    <t>5.27</t>
  </si>
  <si>
    <t>5.28</t>
  </si>
  <si>
    <t>5.29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</si>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</sst>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_-;\-* #,##0.00_-;_-* &quot;-&quot;??_-;_-@_-"/>
    <numFmt numFmtId="165" formatCode="_-* #,##0_-;\-* #,##0_-;_-* &quot;-&quot;??_-;_-@_-"/>
    <numFmt numFmtId="166" formatCode="_-* #,##0\ _₽_-;\-* #,##0\ _₽_-;_-* &quot;-&quot;??\ _₽_-;_-@_-"/>
    <numFmt numFmtId="167" formatCode="_-* #,##0.0_-;\-* #,##0.0_-;_-* &quot;-&quot;??_-;_-@_-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/>
    <xf numFmtId="164" fontId="1" fillId="0" borderId="0" applyFont="0" applyFill="0" applyBorder="0" applyAlignment="0" applyProtection="0"/>
  </cellStyleXfs>
  <cellXfs count="142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164" fontId="7" fillId="0" borderId="3" xfId="1" applyFont="1" applyFill="1" applyBorder="1" applyAlignment="1">
      <alignment horizontal="center" vertical="center" wrapText="1"/>
    </xf>
    <xf numFmtId="164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164" fontId="8" fillId="0" borderId="3" xfId="1" applyFont="1" applyBorder="1" applyAlignment="1">
      <alignment horizontal="center" vertical="center"/>
    </xf>
    <xf numFmtId="164" fontId="7" fillId="3" borderId="3" xfId="1" applyFont="1" applyFill="1" applyBorder="1" applyAlignment="1">
      <alignment horizontal="center" vertical="center" wrapText="1"/>
    </xf>
    <xf numFmtId="164" fontId="5" fillId="3" borderId="3" xfId="1" applyFont="1" applyFill="1" applyBorder="1" applyAlignment="1">
      <alignment vertical="center"/>
    </xf>
    <xf numFmtId="164" fontId="3" fillId="0" borderId="3" xfId="1" applyFont="1" applyBorder="1"/>
    <xf numFmtId="0" fontId="5" fillId="0" borderId="3" xfId="0" applyFont="1" applyBorder="1" applyAlignment="1">
      <alignment horizontal="center" vertical="center"/>
    </xf>
    <xf numFmtId="164" fontId="5" fillId="3" borderId="3" xfId="1" applyFont="1" applyFill="1" applyBorder="1" applyAlignment="1">
      <alignment horizontal="center" vertical="center" wrapText="1"/>
    </xf>
    <xf numFmtId="164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164" fontId="5" fillId="4" borderId="3" xfId="1" applyFont="1" applyFill="1" applyBorder="1" applyAlignment="1">
      <alignment vertical="center"/>
    </xf>
    <xf numFmtId="164" fontId="5" fillId="4" borderId="3" xfId="1" applyFont="1" applyFill="1" applyBorder="1" applyAlignment="1">
      <alignment horizontal="right" vertical="center"/>
    </xf>
    <xf numFmtId="164" fontId="3" fillId="4" borderId="3" xfId="1" applyFont="1" applyFill="1" applyBorder="1" applyAlignment="1">
      <alignment horizontal="center" vertical="center"/>
    </xf>
    <xf numFmtId="164" fontId="5" fillId="5" borderId="3" xfId="1" applyFont="1" applyFill="1" applyBorder="1" applyAlignment="1">
      <alignment vertical="center"/>
    </xf>
    <xf numFmtId="164" fontId="5" fillId="5" borderId="3" xfId="1" applyFont="1" applyFill="1" applyBorder="1" applyAlignment="1">
      <alignment horizontal="right" vertical="center"/>
    </xf>
    <xf numFmtId="164" fontId="3" fillId="5" borderId="3" xfId="1" applyFont="1" applyFill="1" applyBorder="1" applyAlignment="1">
      <alignment horizontal="center" vertical="center"/>
    </xf>
    <xf numFmtId="43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164" fontId="3" fillId="4" borderId="3" xfId="1" applyFont="1" applyFill="1" applyBorder="1"/>
    <xf numFmtId="164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164" fontId="10" fillId="0" borderId="3" xfId="1" applyFont="1" applyBorder="1" applyAlignment="1">
      <alignment vertical="center"/>
    </xf>
    <xf numFmtId="164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164" fontId="7" fillId="5" borderId="3" xfId="1" applyFont="1" applyFill="1" applyBorder="1" applyAlignment="1">
      <alignment horizontal="center" vertical="center" wrapText="1"/>
    </xf>
    <xf numFmtId="164" fontId="10" fillId="5" borderId="3" xfId="1" applyFont="1" applyFill="1" applyBorder="1" applyAlignment="1">
      <alignment vertical="center"/>
    </xf>
    <xf numFmtId="164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12" fillId="0" borderId="3" xfId="1" applyFont="1" applyBorder="1" applyAlignment="1">
      <alignment horizontal="center" vertical="center"/>
    </xf>
    <xf numFmtId="164" fontId="3" fillId="0" borderId="3" xfId="1" applyFont="1" applyBorder="1" applyAlignment="1">
      <alignment vertical="center"/>
    </xf>
    <xf numFmtId="164" fontId="12" fillId="3" borderId="3" xfId="1" applyFont="1" applyFill="1" applyBorder="1" applyAlignment="1">
      <alignment horizontal="center" vertical="center" wrapText="1"/>
    </xf>
    <xf numFmtId="164" fontId="3" fillId="3" borderId="3" xfId="1" applyFont="1" applyFill="1" applyBorder="1" applyAlignment="1">
      <alignment vertical="center"/>
    </xf>
    <xf numFmtId="164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164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164" fontId="18" fillId="5" borderId="3" xfId="1" applyFont="1" applyFill="1" applyBorder="1" applyAlignment="1">
      <alignment horizontal="center" vertical="center"/>
    </xf>
    <xf numFmtId="164" fontId="18" fillId="5" borderId="3" xfId="1" applyFont="1" applyFill="1" applyBorder="1" applyAlignment="1">
      <alignment horizontal="center" vertical="center" wrapText="1"/>
    </xf>
    <xf numFmtId="164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164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164" fontId="5" fillId="0" borderId="3" xfId="1" applyFont="1" applyFill="1" applyBorder="1" applyAlignment="1">
      <alignment vertical="center"/>
    </xf>
    <xf numFmtId="164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0" fontId="6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 applyAlignment="1">
      <alignment horizontal="right" vertical="center" wrapText="1"/>
    </xf>
    <xf numFmtId="0" fontId="2" fillId="0" borderId="3" xfId="2" applyFont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3" xfId="3" applyFont="1" applyBorder="1" applyAlignment="1">
      <alignment vertical="center" wrapText="1"/>
    </xf>
    <xf numFmtId="167" fontId="6" fillId="0" borderId="3" xfId="0" applyNumberFormat="1" applyFont="1" applyBorder="1" applyAlignment="1">
      <alignment vertical="center" wrapText="1"/>
    </xf>
    <xf numFmtId="167" fontId="6" fillId="6" borderId="3" xfId="1" applyNumberFormat="1" applyFont="1" applyFill="1" applyBorder="1" applyAlignment="1">
      <alignment vertical="center" wrapText="1"/>
    </xf>
    <xf numFmtId="0" fontId="6" fillId="6" borderId="3" xfId="3" applyFont="1" applyFill="1" applyBorder="1" applyAlignment="1">
      <alignment vertical="center" wrapText="1"/>
    </xf>
    <xf numFmtId="167" fontId="6" fillId="6" borderId="3" xfId="0" applyNumberFormat="1" applyFont="1" applyFill="1" applyBorder="1" applyAlignment="1">
      <alignment vertical="center" wrapText="1"/>
    </xf>
    <xf numFmtId="167" fontId="6" fillId="0" borderId="3" xfId="1" applyNumberFormat="1" applyFont="1" applyFill="1" applyBorder="1" applyAlignment="1">
      <alignment vertical="center" wrapText="1"/>
    </xf>
    <xf numFmtId="167" fontId="6" fillId="0" borderId="1" xfId="1" applyNumberFormat="1" applyFont="1" applyFill="1" applyBorder="1" applyAlignment="1">
      <alignment vertical="center" wrapText="1"/>
    </xf>
    <xf numFmtId="0" fontId="6" fillId="0" borderId="3" xfId="4" applyFont="1" applyBorder="1" applyAlignment="1">
      <alignment vertical="center" wrapText="1"/>
    </xf>
    <xf numFmtId="2" fontId="6" fillId="0" borderId="3" xfId="0" applyNumberFormat="1" applyFont="1" applyBorder="1" applyAlignment="1">
      <alignment vertical="center" wrapText="1"/>
    </xf>
    <xf numFmtId="0" fontId="6" fillId="6" borderId="3" xfId="4" applyFont="1" applyFill="1" applyBorder="1" applyAlignment="1">
      <alignment vertical="center" wrapText="1"/>
    </xf>
    <xf numFmtId="2" fontId="6" fillId="6" borderId="3" xfId="5" applyNumberFormat="1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vertical="center" wrapText="1"/>
    </xf>
    <xf numFmtId="0" fontId="6" fillId="0" borderId="3" xfId="3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7" fontId="2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right" vertical="center" wrapText="1"/>
    </xf>
    <xf numFmtId="0" fontId="0" fillId="6" borderId="3" xfId="0" applyFill="1" applyBorder="1" applyAlignment="1">
      <alignment horizontal="right" vertical="center" wrapText="1"/>
    </xf>
    <xf numFmtId="2" fontId="0" fillId="0" borderId="3" xfId="0" applyNumberFormat="1" applyBorder="1" applyAlignment="1">
      <alignment horizontal="right" vertical="center" wrapText="1"/>
    </xf>
    <xf numFmtId="2" fontId="0" fillId="6" borderId="3" xfId="0" applyNumberFormat="1" applyFill="1" applyBorder="1" applyAlignment="1">
      <alignment horizontal="right" vertical="center" wrapText="1"/>
    </xf>
    <xf numFmtId="0" fontId="0" fillId="0" borderId="3" xfId="0" applyFill="1" applyBorder="1" applyAlignment="1">
      <alignment horizontal="right" vertical="center" wrapText="1"/>
    </xf>
  </cellXfs>
  <cellStyles count="6">
    <cellStyle name="ЛокСмМТСН" xfId="2"/>
    <cellStyle name="Обычный" xfId="0" builtinId="0"/>
    <cellStyle name="Обычный 2" xfId="3"/>
    <cellStyle name="Обычный 2 2" xfId="4"/>
    <cellStyle name="Финансовый" xfId="1" builtinId="3"/>
    <cellStyle name="Финансов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view="pageBreakPreview" zoomScaleNormal="100" zoomScaleSheetLayoutView="100" workbookViewId="0">
      <selection activeCell="E5" sqref="E5"/>
    </sheetView>
  </sheetViews>
  <sheetFormatPr defaultRowHeight="15" x14ac:dyDescent="0.25"/>
  <cols>
    <col min="1" max="1" width="6.5703125" customWidth="1"/>
    <col min="2" max="2" width="30.7109375" customWidth="1"/>
    <col min="3" max="3" width="17.5703125" customWidth="1"/>
    <col min="4" max="4" width="18.7109375" customWidth="1"/>
    <col min="5" max="5" width="20.14062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116" t="s">
        <v>0</v>
      </c>
      <c r="B1" s="116" t="s">
        <v>16</v>
      </c>
      <c r="C1" s="117" t="s">
        <v>17</v>
      </c>
      <c r="D1" s="117"/>
      <c r="E1" s="117"/>
      <c r="F1" s="118" t="s">
        <v>18</v>
      </c>
      <c r="G1" s="118"/>
      <c r="H1" s="118"/>
    </row>
    <row r="2" spans="1:9" ht="28.5" x14ac:dyDescent="0.25">
      <c r="A2" s="116"/>
      <c r="B2" s="116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25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 t="shared" ref="E3" si="0"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 t="shared" ref="H3" si="1">F3+G3</f>
        <v>#REF!</v>
      </c>
      <c r="I3" s="32"/>
    </row>
    <row r="4" spans="1:9" x14ac:dyDescent="0.25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25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25">
      <c r="A6" s="37"/>
      <c r="B6" s="37"/>
      <c r="C6" s="37"/>
      <c r="D6" s="37"/>
      <c r="E6" s="37"/>
      <c r="H6">
        <v>0</v>
      </c>
      <c r="I6" s="32"/>
    </row>
    <row r="7" spans="1:9" x14ac:dyDescent="0.25">
      <c r="A7" s="37"/>
      <c r="B7" s="37"/>
      <c r="C7" s="37"/>
      <c r="D7" s="37"/>
      <c r="E7" s="37"/>
    </row>
    <row r="8" spans="1:9" x14ac:dyDescent="0.25">
      <c r="A8" s="37"/>
      <c r="B8" s="37"/>
      <c r="C8" s="37"/>
      <c r="D8" s="37"/>
      <c r="E8" s="37"/>
    </row>
    <row r="9" spans="1:9" x14ac:dyDescent="0.25">
      <c r="A9" s="37"/>
      <c r="B9" s="37"/>
      <c r="C9" s="37"/>
      <c r="D9" s="37"/>
      <c r="E9" s="37"/>
    </row>
    <row r="10" spans="1:9" x14ac:dyDescent="0.25">
      <c r="A10" s="37"/>
      <c r="B10" s="37"/>
      <c r="C10" s="37"/>
      <c r="D10" s="37"/>
      <c r="E10" s="37"/>
    </row>
    <row r="11" spans="1:9" x14ac:dyDescent="0.25">
      <c r="A11" s="37"/>
      <c r="B11" s="37"/>
      <c r="C11" s="37"/>
      <c r="D11" s="37"/>
      <c r="E11" s="37"/>
    </row>
    <row r="12" spans="1:9" x14ac:dyDescent="0.25">
      <c r="A12" s="37"/>
      <c r="B12" s="37"/>
      <c r="C12" s="37"/>
      <c r="D12" s="37"/>
      <c r="E12" s="37"/>
    </row>
    <row r="13" spans="1:9" x14ac:dyDescent="0.25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85546875" defaultRowHeight="15" x14ac:dyDescent="0.25"/>
  <cols>
    <col min="2" max="2" width="65.140625" customWidth="1"/>
    <col min="3" max="3" width="9.28515625" style="63" customWidth="1"/>
    <col min="4" max="4" width="10.140625" style="62" bestFit="1" customWidth="1"/>
    <col min="5" max="5" width="15.140625" customWidth="1"/>
    <col min="6" max="6" width="16" customWidth="1"/>
    <col min="7" max="7" width="17.140625" style="1" customWidth="1"/>
    <col min="8" max="8" width="16.140625" style="1" customWidth="1"/>
    <col min="9" max="12" width="16.140625" customWidth="1"/>
    <col min="13" max="13" width="12.28515625" customWidth="1"/>
  </cols>
  <sheetData>
    <row r="1" spans="1:12" ht="14.45" customHeight="1" x14ac:dyDescent="0.25">
      <c r="A1" s="127" t="s">
        <v>0</v>
      </c>
      <c r="B1" s="130" t="s">
        <v>1</v>
      </c>
      <c r="C1" s="119" t="s">
        <v>2</v>
      </c>
      <c r="D1" s="133" t="s">
        <v>3</v>
      </c>
      <c r="E1" s="120" t="s">
        <v>14</v>
      </c>
      <c r="F1" s="121"/>
      <c r="G1" s="121"/>
      <c r="H1" s="121"/>
      <c r="I1" s="121"/>
      <c r="J1" s="121"/>
      <c r="K1" s="121"/>
      <c r="L1" s="121"/>
    </row>
    <row r="2" spans="1:12" ht="14.45" customHeight="1" x14ac:dyDescent="0.25">
      <c r="A2" s="128"/>
      <c r="B2" s="131"/>
      <c r="C2" s="119"/>
      <c r="D2" s="133"/>
      <c r="E2" s="122"/>
      <c r="F2" s="123"/>
      <c r="G2" s="123"/>
      <c r="H2" s="123"/>
      <c r="I2" s="123"/>
      <c r="J2" s="123"/>
      <c r="K2" s="123"/>
      <c r="L2" s="123"/>
    </row>
    <row r="3" spans="1:12" ht="27.75" customHeight="1" x14ac:dyDescent="0.25">
      <c r="A3" s="128"/>
      <c r="B3" s="131"/>
      <c r="C3" s="119"/>
      <c r="D3" s="133"/>
      <c r="E3" s="119" t="s">
        <v>25</v>
      </c>
      <c r="F3" s="119"/>
      <c r="G3" s="119"/>
      <c r="H3" s="119" t="s">
        <v>26</v>
      </c>
      <c r="I3" s="119"/>
      <c r="J3" s="119"/>
      <c r="K3" s="116" t="s">
        <v>36</v>
      </c>
      <c r="L3" s="116"/>
    </row>
    <row r="4" spans="1:12" ht="56.1" customHeight="1" x14ac:dyDescent="0.25">
      <c r="A4" s="129"/>
      <c r="B4" s="132"/>
      <c r="C4" s="119"/>
      <c r="D4" s="133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25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25">
      <c r="A6" s="6"/>
      <c r="B6" s="134" t="s">
        <v>230</v>
      </c>
      <c r="C6" s="135"/>
      <c r="D6" s="135"/>
      <c r="E6" s="7"/>
      <c r="F6" s="8"/>
      <c r="G6" s="9"/>
      <c r="H6" s="9"/>
      <c r="I6" s="9"/>
      <c r="J6" s="9"/>
      <c r="K6" s="9"/>
      <c r="L6" s="9"/>
    </row>
    <row r="7" spans="1:12" ht="18" customHeight="1" x14ac:dyDescent="0.25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25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 t="shared" ref="F8" si="0">ROUND(E8*D8,2)</f>
        <v>0</v>
      </c>
      <c r="G8" s="12">
        <f t="shared" ref="G8" si="1">ROUND(F8*1.2,2)</f>
        <v>0</v>
      </c>
      <c r="H8" s="15"/>
      <c r="I8" s="16"/>
      <c r="J8" s="16"/>
      <c r="K8" s="19">
        <f t="shared" ref="K8" si="2">F8+I8</f>
        <v>0</v>
      </c>
      <c r="L8" s="12">
        <f t="shared" ref="L8" si="3">G8+J8</f>
        <v>0</v>
      </c>
    </row>
    <row r="9" spans="1:12" ht="18" customHeight="1" x14ac:dyDescent="0.25">
      <c r="A9" s="55" t="s">
        <v>59</v>
      </c>
      <c r="B9" s="10" t="s">
        <v>142</v>
      </c>
      <c r="C9" s="13"/>
      <c r="D9" s="60"/>
      <c r="E9" s="14"/>
      <c r="F9" s="12">
        <f t="shared" ref="F9" si="4">ROUND(E9*D9,2)</f>
        <v>0</v>
      </c>
      <c r="G9" s="12">
        <f t="shared" ref="G9" si="5">ROUND(F9*1.2,2)</f>
        <v>0</v>
      </c>
      <c r="H9" s="15"/>
      <c r="I9" s="16"/>
      <c r="J9" s="16"/>
      <c r="K9" s="19">
        <f t="shared" ref="K9" si="6">F9+I9</f>
        <v>0</v>
      </c>
      <c r="L9" s="12">
        <f t="shared" ref="L9" si="7">G9+J9</f>
        <v>0</v>
      </c>
    </row>
    <row r="10" spans="1:12" ht="18" customHeight="1" x14ac:dyDescent="0.25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 t="shared" ref="F10" si="8">ROUND(E10*D10,2)</f>
        <v>0</v>
      </c>
      <c r="G10" s="12">
        <f t="shared" ref="G10" si="9">ROUND(F10*1.2,2)</f>
        <v>0</v>
      </c>
      <c r="H10" s="15"/>
      <c r="I10" s="16"/>
      <c r="J10" s="16"/>
      <c r="K10" s="19">
        <f t="shared" ref="K10" si="10">F10+I10</f>
        <v>0</v>
      </c>
      <c r="L10" s="12">
        <f t="shared" ref="L10" si="11">G10+J10</f>
        <v>0</v>
      </c>
    </row>
    <row r="11" spans="1:12" ht="18" customHeight="1" x14ac:dyDescent="0.25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 t="shared" ref="I11" si="12">ROUND(H11*D11,2)</f>
        <v>0</v>
      </c>
      <c r="J11" s="45">
        <f t="shared" ref="J11" si="13">ROUND(I11*1.2,2)</f>
        <v>0</v>
      </c>
      <c r="K11" s="46">
        <f t="shared" ref="K11" si="14">F11+I11</f>
        <v>0</v>
      </c>
      <c r="L11" s="29">
        <f t="shared" ref="L11" si="15">G11+J11</f>
        <v>0</v>
      </c>
    </row>
    <row r="12" spans="1:12" ht="18" customHeight="1" x14ac:dyDescent="0.25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 t="shared" ref="I12" si="16">ROUND(H12*D12,2)</f>
        <v>0</v>
      </c>
      <c r="J12" s="45">
        <f t="shared" ref="J12" si="17">ROUND(I12*1.2,2)</f>
        <v>0</v>
      </c>
      <c r="K12" s="46">
        <f t="shared" ref="K12:K15" si="18">F12+I12</f>
        <v>0</v>
      </c>
      <c r="L12" s="29">
        <f t="shared" ref="L12:L15" si="19">G12+J12</f>
        <v>0</v>
      </c>
    </row>
    <row r="13" spans="1:12" s="54" customFormat="1" ht="18" customHeight="1" x14ac:dyDescent="0.25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25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 t="shared" ref="F14:F15" si="20">ROUND(E14*D14,2)</f>
        <v>0</v>
      </c>
      <c r="G14" s="12">
        <f t="shared" ref="G14:G15" si="21">ROUND(F14*1.2,2)</f>
        <v>0</v>
      </c>
      <c r="H14" s="15"/>
      <c r="I14" s="16"/>
      <c r="J14" s="16"/>
      <c r="K14" s="19">
        <f t="shared" si="18"/>
        <v>0</v>
      </c>
      <c r="L14" s="12">
        <f t="shared" si="19"/>
        <v>0</v>
      </c>
    </row>
    <row r="15" spans="1:12" ht="16.5" customHeight="1" x14ac:dyDescent="0.25">
      <c r="A15" s="55" t="s">
        <v>45</v>
      </c>
      <c r="B15" s="10" t="s">
        <v>142</v>
      </c>
      <c r="C15" s="13"/>
      <c r="D15" s="60"/>
      <c r="E15" s="11"/>
      <c r="F15" s="12">
        <f t="shared" si="20"/>
        <v>0</v>
      </c>
      <c r="G15" s="12">
        <f t="shared" si="21"/>
        <v>0</v>
      </c>
      <c r="H15" s="15"/>
      <c r="I15" s="16"/>
      <c r="J15" s="16"/>
      <c r="K15" s="19">
        <f t="shared" si="18"/>
        <v>0</v>
      </c>
      <c r="L15" s="12">
        <f t="shared" si="19"/>
        <v>0</v>
      </c>
    </row>
    <row r="16" spans="1:12" ht="31.5" customHeight="1" x14ac:dyDescent="0.25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 t="shared" ref="F16:F57" si="22">ROUND(E16*D16,2)</f>
        <v>0</v>
      </c>
      <c r="G16" s="12">
        <f t="shared" ref="G16:G57" si="23">ROUND(F16*1.2,2)</f>
        <v>0</v>
      </c>
      <c r="H16" s="15"/>
      <c r="I16" s="16"/>
      <c r="J16" s="16"/>
      <c r="K16" s="19">
        <f t="shared" ref="K16:K71" si="24">F16+I16</f>
        <v>0</v>
      </c>
      <c r="L16" s="12">
        <f t="shared" ref="L16:L71" si="25">G16+J16</f>
        <v>0</v>
      </c>
    </row>
    <row r="17" spans="1:13" ht="18" customHeight="1" x14ac:dyDescent="0.25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 t="shared" ref="I17" si="26">ROUND(H17*D17,2)</f>
        <v>0</v>
      </c>
      <c r="J17" s="45">
        <f t="shared" ref="J17" si="27">ROUND(I17*1.2,2)</f>
        <v>0</v>
      </c>
      <c r="K17" s="46">
        <f t="shared" si="24"/>
        <v>0</v>
      </c>
      <c r="L17" s="29">
        <f t="shared" si="25"/>
        <v>0</v>
      </c>
    </row>
    <row r="18" spans="1:13" s="54" customFormat="1" ht="18" customHeight="1" x14ac:dyDescent="0.25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75" x14ac:dyDescent="0.25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 t="shared" ref="F19:F20" si="28">ROUND(E19*D19,2)</f>
        <v>0</v>
      </c>
      <c r="G19" s="12">
        <f t="shared" ref="G19:G20" si="29">ROUND(F19*1.2,2)</f>
        <v>0</v>
      </c>
      <c r="H19" s="15"/>
      <c r="I19" s="16"/>
      <c r="J19" s="16"/>
      <c r="K19" s="19">
        <f t="shared" ref="K19:K20" si="30">F19+I19</f>
        <v>0</v>
      </c>
      <c r="L19" s="12">
        <f t="shared" ref="L19:L20" si="31">G19+J19</f>
        <v>0</v>
      </c>
    </row>
    <row r="20" spans="1:13" ht="16.5" customHeight="1" x14ac:dyDescent="0.25">
      <c r="A20" s="55" t="s">
        <v>89</v>
      </c>
      <c r="B20" s="10" t="s">
        <v>142</v>
      </c>
      <c r="C20" s="13"/>
      <c r="D20" s="60"/>
      <c r="E20" s="11"/>
      <c r="F20" s="12">
        <f t="shared" si="28"/>
        <v>0</v>
      </c>
      <c r="G20" s="12">
        <f t="shared" si="29"/>
        <v>0</v>
      </c>
      <c r="H20" s="15"/>
      <c r="I20" s="16"/>
      <c r="J20" s="16"/>
      <c r="K20" s="19">
        <f t="shared" si="30"/>
        <v>0</v>
      </c>
      <c r="L20" s="12">
        <f t="shared" si="31"/>
        <v>0</v>
      </c>
    </row>
    <row r="21" spans="1:13" ht="15.75" x14ac:dyDescent="0.25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 t="shared" si="22"/>
        <v>0</v>
      </c>
      <c r="G21" s="12">
        <f t="shared" si="23"/>
        <v>0</v>
      </c>
      <c r="H21" s="15"/>
      <c r="I21" s="16"/>
      <c r="J21" s="16"/>
      <c r="K21" s="19">
        <f t="shared" si="24"/>
        <v>0</v>
      </c>
      <c r="L21" s="12">
        <f t="shared" si="25"/>
        <v>0</v>
      </c>
    </row>
    <row r="22" spans="1:13" ht="20.25" customHeight="1" x14ac:dyDescent="0.25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 t="shared" ref="I22" si="32">ROUND(H22*D22,2)</f>
        <v>30509.81</v>
      </c>
      <c r="J22" s="45">
        <f t="shared" ref="J22" si="33">ROUND(I22*1.2,2)</f>
        <v>36611.769999999997</v>
      </c>
      <c r="K22" s="46">
        <f t="shared" ref="K22:K25" si="34">F22+I22</f>
        <v>30509.81</v>
      </c>
      <c r="L22" s="29">
        <f t="shared" ref="L22:L25" si="35">G22+J22</f>
        <v>36611.769999999997</v>
      </c>
      <c r="M22" t="s">
        <v>139</v>
      </c>
    </row>
    <row r="23" spans="1:13" s="54" customFormat="1" ht="18" customHeight="1" x14ac:dyDescent="0.25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75" x14ac:dyDescent="0.25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 t="shared" ref="F24:F25" si="36">ROUND(E24*D24,2)</f>
        <v>0</v>
      </c>
      <c r="G24" s="12">
        <f t="shared" ref="G24:G25" si="37">ROUND(F24*1.2,2)</f>
        <v>0</v>
      </c>
      <c r="H24" s="15"/>
      <c r="I24" s="16"/>
      <c r="J24" s="16"/>
      <c r="K24" s="19">
        <f t="shared" si="34"/>
        <v>0</v>
      </c>
      <c r="L24" s="12">
        <f t="shared" si="35"/>
        <v>0</v>
      </c>
    </row>
    <row r="25" spans="1:13" ht="19.5" customHeight="1" x14ac:dyDescent="0.25">
      <c r="A25" s="55" t="s">
        <v>92</v>
      </c>
      <c r="B25" s="10" t="s">
        <v>142</v>
      </c>
      <c r="C25" s="13"/>
      <c r="D25" s="60"/>
      <c r="E25" s="11"/>
      <c r="F25" s="12">
        <f t="shared" si="36"/>
        <v>0</v>
      </c>
      <c r="G25" s="12">
        <f t="shared" si="37"/>
        <v>0</v>
      </c>
      <c r="H25" s="15"/>
      <c r="I25" s="16"/>
      <c r="J25" s="16"/>
      <c r="K25" s="19">
        <f t="shared" si="34"/>
        <v>0</v>
      </c>
      <c r="L25" s="12">
        <f t="shared" si="35"/>
        <v>0</v>
      </c>
    </row>
    <row r="26" spans="1:13" ht="15.75" x14ac:dyDescent="0.25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 t="shared" si="22"/>
        <v>0</v>
      </c>
      <c r="G26" s="12">
        <f t="shared" si="23"/>
        <v>0</v>
      </c>
      <c r="H26" s="15"/>
      <c r="I26" s="16"/>
      <c r="J26" s="16"/>
      <c r="K26" s="19">
        <f t="shared" si="24"/>
        <v>0</v>
      </c>
      <c r="L26" s="12">
        <f t="shared" si="25"/>
        <v>0</v>
      </c>
    </row>
    <row r="27" spans="1:13" ht="18" customHeight="1" x14ac:dyDescent="0.25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 t="shared" ref="I27" si="38">ROUND(H27*D27,2)</f>
        <v>0</v>
      </c>
      <c r="J27" s="45">
        <f t="shared" ref="J27" si="39">ROUND(I27*1.2,2)</f>
        <v>0</v>
      </c>
      <c r="K27" s="46">
        <f t="shared" si="24"/>
        <v>0</v>
      </c>
      <c r="L27" s="29">
        <f t="shared" si="25"/>
        <v>0</v>
      </c>
    </row>
    <row r="28" spans="1:13" s="54" customFormat="1" ht="18" customHeight="1" x14ac:dyDescent="0.25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75" x14ac:dyDescent="0.25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 t="shared" ref="F29" si="40">ROUND(E29*D29,2)</f>
        <v>0</v>
      </c>
      <c r="G29" s="12">
        <f t="shared" ref="G29" si="41">ROUND(F29*1.2,2)</f>
        <v>0</v>
      </c>
      <c r="H29" s="15"/>
      <c r="I29" s="16"/>
      <c r="J29" s="16"/>
      <c r="K29" s="19">
        <f t="shared" ref="K29:K30" si="42">F29+I29</f>
        <v>0</v>
      </c>
      <c r="L29" s="12">
        <f t="shared" ref="L29:L30" si="43">G29+J29</f>
        <v>0</v>
      </c>
    </row>
    <row r="30" spans="1:13" ht="18" customHeight="1" x14ac:dyDescent="0.25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2"/>
        <v>0</v>
      </c>
      <c r="L30" s="12">
        <f t="shared" si="43"/>
        <v>0</v>
      </c>
    </row>
    <row r="31" spans="1:13" ht="15.75" x14ac:dyDescent="0.25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 t="shared" ref="F31:F32" si="44">ROUND(E31*D31,2)</f>
        <v>0</v>
      </c>
      <c r="G31" s="12">
        <f t="shared" ref="G31:G32" si="45">ROUND(F31*1.2,2)</f>
        <v>0</v>
      </c>
      <c r="H31" s="15"/>
      <c r="I31" s="16"/>
      <c r="J31" s="16"/>
      <c r="K31" s="19">
        <f t="shared" si="24"/>
        <v>0</v>
      </c>
      <c r="L31" s="12">
        <f t="shared" si="25"/>
        <v>0</v>
      </c>
    </row>
    <row r="32" spans="1:13" ht="17.25" customHeight="1" x14ac:dyDescent="0.25">
      <c r="A32" s="55" t="s">
        <v>99</v>
      </c>
      <c r="B32" s="10" t="s">
        <v>142</v>
      </c>
      <c r="C32" s="13"/>
      <c r="D32" s="60"/>
      <c r="E32" s="11"/>
      <c r="F32" s="12">
        <f t="shared" si="44"/>
        <v>0</v>
      </c>
      <c r="G32" s="12">
        <f t="shared" si="45"/>
        <v>0</v>
      </c>
      <c r="H32" s="15"/>
      <c r="I32" s="16"/>
      <c r="J32" s="16"/>
      <c r="K32" s="19">
        <f t="shared" ref="K32" si="46">F32+I32</f>
        <v>0</v>
      </c>
      <c r="L32" s="12">
        <f t="shared" ref="L32" si="47">G32+J32</f>
        <v>0</v>
      </c>
    </row>
    <row r="33" spans="1:13" ht="18" customHeight="1" x14ac:dyDescent="0.25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24"/>
        <v>0</v>
      </c>
      <c r="L33" s="12">
        <f t="shared" si="25"/>
        <v>0</v>
      </c>
    </row>
    <row r="34" spans="1:13" ht="18" customHeight="1" x14ac:dyDescent="0.25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 t="shared" ref="I34" si="48">ROUND(H34*D34,2)</f>
        <v>0</v>
      </c>
      <c r="J34" s="45">
        <f t="shared" ref="J34" si="49">ROUND(I34*1.2,2)</f>
        <v>0</v>
      </c>
      <c r="K34" s="46">
        <f t="shared" ref="K34" si="50">F34+I34</f>
        <v>0</v>
      </c>
      <c r="L34" s="29">
        <f t="shared" ref="L34" si="51">G34+J34</f>
        <v>0</v>
      </c>
    </row>
    <row r="35" spans="1:13" s="54" customFormat="1" ht="18" customHeight="1" x14ac:dyDescent="0.25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25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2">ROUND(E36*D36,2)</f>
        <v>1265785.1299999999</v>
      </c>
      <c r="G36" s="12">
        <f t="shared" ref="G36:G46" si="53">ROUND(F36*1.2,2)</f>
        <v>1518942.16</v>
      </c>
      <c r="H36" s="15"/>
      <c r="I36" s="16"/>
      <c r="J36" s="16"/>
      <c r="K36" s="19">
        <f t="shared" ref="K36:K46" si="54">F36+I36</f>
        <v>1265785.1299999999</v>
      </c>
      <c r="L36" s="12">
        <f t="shared" ref="L36:L46" si="55">G36+J36</f>
        <v>1518942.16</v>
      </c>
      <c r="M36" t="s">
        <v>137</v>
      </c>
    </row>
    <row r="37" spans="1:13" ht="18.75" customHeight="1" x14ac:dyDescent="0.25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2"/>
        <v>0</v>
      </c>
      <c r="G37" s="12">
        <f t="shared" si="53"/>
        <v>0</v>
      </c>
      <c r="H37" s="15"/>
      <c r="I37" s="16"/>
      <c r="J37" s="16"/>
      <c r="K37" s="19">
        <f t="shared" si="54"/>
        <v>0</v>
      </c>
      <c r="L37" s="12">
        <f t="shared" si="55"/>
        <v>0</v>
      </c>
    </row>
    <row r="38" spans="1:13" ht="18.75" customHeight="1" x14ac:dyDescent="0.25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2"/>
        <v>600300</v>
      </c>
      <c r="G38" s="12">
        <f t="shared" si="53"/>
        <v>720360</v>
      </c>
      <c r="H38" s="15"/>
      <c r="I38" s="16"/>
      <c r="J38" s="16"/>
      <c r="K38" s="19">
        <f t="shared" si="54"/>
        <v>600300</v>
      </c>
      <c r="L38" s="12">
        <f t="shared" si="55"/>
        <v>720360</v>
      </c>
      <c r="M38" t="s">
        <v>135</v>
      </c>
    </row>
    <row r="39" spans="1:13" ht="18.75" customHeight="1" x14ac:dyDescent="0.25">
      <c r="A39" s="55" t="s">
        <v>74</v>
      </c>
      <c r="B39" s="10" t="s">
        <v>142</v>
      </c>
      <c r="C39" s="13"/>
      <c r="D39" s="60"/>
      <c r="E39" s="20"/>
      <c r="F39" s="12">
        <f t="shared" ref="F39" si="56">ROUND(E39*D39,2)</f>
        <v>0</v>
      </c>
      <c r="G39" s="12">
        <f t="shared" ref="G39" si="57">ROUND(F39*1.2,2)</f>
        <v>0</v>
      </c>
      <c r="H39" s="15"/>
      <c r="I39" s="16"/>
      <c r="J39" s="16"/>
      <c r="K39" s="19">
        <f t="shared" ref="K39" si="58">F39+I39</f>
        <v>0</v>
      </c>
      <c r="L39" s="12">
        <f t="shared" ref="L39" si="59">G39+J39</f>
        <v>0</v>
      </c>
    </row>
    <row r="40" spans="1:13" ht="18.75" customHeight="1" x14ac:dyDescent="0.25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2"/>
        <v>0</v>
      </c>
      <c r="G40" s="12">
        <f t="shared" si="53"/>
        <v>0</v>
      </c>
      <c r="H40" s="15"/>
      <c r="I40" s="16"/>
      <c r="J40" s="16"/>
      <c r="K40" s="19">
        <f t="shared" si="54"/>
        <v>0</v>
      </c>
      <c r="L40" s="12">
        <f t="shared" si="55"/>
        <v>0</v>
      </c>
      <c r="M40" t="s">
        <v>133</v>
      </c>
    </row>
    <row r="41" spans="1:13" ht="18.75" customHeight="1" x14ac:dyDescent="0.25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2"/>
        <v>0</v>
      </c>
      <c r="G41" s="12">
        <f t="shared" si="53"/>
        <v>0</v>
      </c>
      <c r="H41" s="15"/>
      <c r="I41" s="16"/>
      <c r="J41" s="16"/>
      <c r="K41" s="19">
        <f t="shared" si="54"/>
        <v>0</v>
      </c>
      <c r="L41" s="12">
        <f t="shared" si="55"/>
        <v>0</v>
      </c>
      <c r="M41" t="s">
        <v>133</v>
      </c>
    </row>
    <row r="42" spans="1:13" ht="18.75" customHeight="1" x14ac:dyDescent="0.25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25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2"/>
        <v>0</v>
      </c>
      <c r="G43" s="12">
        <f t="shared" si="53"/>
        <v>0</v>
      </c>
      <c r="H43" s="15"/>
      <c r="I43" s="16"/>
      <c r="J43" s="16"/>
      <c r="K43" s="19">
        <f t="shared" si="54"/>
        <v>0</v>
      </c>
      <c r="L43" s="12">
        <f t="shared" si="55"/>
        <v>0</v>
      </c>
      <c r="M43" t="s">
        <v>139</v>
      </c>
    </row>
    <row r="44" spans="1:13" ht="18.75" customHeight="1" x14ac:dyDescent="0.25">
      <c r="A44" s="55" t="s">
        <v>79</v>
      </c>
      <c r="B44" s="10" t="s">
        <v>145</v>
      </c>
      <c r="C44" s="13" t="s">
        <v>7</v>
      </c>
      <c r="D44" s="60"/>
      <c r="E44" s="20"/>
      <c r="F44" s="12">
        <f t="shared" ref="F44" si="60">ROUND(E44*D44,2)</f>
        <v>0</v>
      </c>
      <c r="G44" s="12">
        <f t="shared" ref="G44" si="61">ROUND(F44*1.2,2)</f>
        <v>0</v>
      </c>
      <c r="H44" s="15"/>
      <c r="I44" s="16"/>
      <c r="J44" s="16"/>
      <c r="K44" s="19">
        <f t="shared" ref="K44" si="62">F44+I44</f>
        <v>0</v>
      </c>
      <c r="L44" s="12">
        <f t="shared" ref="L44" si="63">G44+J44</f>
        <v>0</v>
      </c>
    </row>
    <row r="45" spans="1:13" s="75" customFormat="1" ht="18.75" customHeight="1" x14ac:dyDescent="0.25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25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2"/>
        <v>0</v>
      </c>
      <c r="G46" s="12">
        <f t="shared" si="53"/>
        <v>0</v>
      </c>
      <c r="H46" s="15"/>
      <c r="I46" s="16"/>
      <c r="J46" s="16"/>
      <c r="K46" s="19">
        <f t="shared" si="54"/>
        <v>0</v>
      </c>
      <c r="L46" s="12">
        <f t="shared" si="55"/>
        <v>0</v>
      </c>
      <c r="M46" t="s">
        <v>133</v>
      </c>
    </row>
    <row r="47" spans="1:13" ht="18" customHeight="1" x14ac:dyDescent="0.25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 t="shared" ref="I47" si="64">ROUND(H47*D47,2)</f>
        <v>0</v>
      </c>
      <c r="J47" s="45">
        <f t="shared" ref="J47" si="65">ROUND(I47*1.2,2)</f>
        <v>0</v>
      </c>
      <c r="K47" s="46">
        <f t="shared" ref="K47:K48" si="66">F47+I47</f>
        <v>0</v>
      </c>
      <c r="L47" s="29">
        <f t="shared" ref="L47:L48" si="67">G47+J47</f>
        <v>0</v>
      </c>
      <c r="M47" t="s">
        <v>133</v>
      </c>
    </row>
    <row r="48" spans="1:13" ht="18.75" customHeight="1" x14ac:dyDescent="0.25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 t="shared" ref="F48" si="68">ROUND(E48*D48,2)</f>
        <v>0</v>
      </c>
      <c r="G48" s="12">
        <f t="shared" ref="G48" si="69">ROUND(F48*1.2,2)</f>
        <v>0</v>
      </c>
      <c r="H48" s="15"/>
      <c r="I48" s="16"/>
      <c r="J48" s="16"/>
      <c r="K48" s="19">
        <f t="shared" si="66"/>
        <v>0</v>
      </c>
      <c r="L48" s="12">
        <f t="shared" si="67"/>
        <v>0</v>
      </c>
      <c r="M48" t="s">
        <v>133</v>
      </c>
    </row>
    <row r="49" spans="1:13" ht="18" customHeight="1" x14ac:dyDescent="0.25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>F49+I49</f>
        <v>0</v>
      </c>
      <c r="L49" s="29">
        <f>G49+J49</f>
        <v>0</v>
      </c>
      <c r="M49" t="s">
        <v>133</v>
      </c>
    </row>
    <row r="50" spans="1:13" ht="18.75" customHeight="1" x14ac:dyDescent="0.25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 t="shared" ref="F50:F51" si="70">ROUND(E50*D50,2)</f>
        <v>0</v>
      </c>
      <c r="G50" s="12">
        <f t="shared" ref="G50:G51" si="71">ROUND(F50*1.2,2)</f>
        <v>0</v>
      </c>
      <c r="H50" s="15"/>
      <c r="I50" s="16"/>
      <c r="J50" s="16"/>
      <c r="K50" s="19">
        <f t="shared" ref="K50:K51" si="72">F50+I50</f>
        <v>0</v>
      </c>
      <c r="L50" s="12">
        <f t="shared" ref="L50:L51" si="73">G50+J50</f>
        <v>0</v>
      </c>
      <c r="M50" s="66" t="s">
        <v>138</v>
      </c>
    </row>
    <row r="51" spans="1:13" ht="18.75" customHeight="1" x14ac:dyDescent="0.25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 t="shared" si="70"/>
        <v>0</v>
      </c>
      <c r="G51" s="12">
        <f t="shared" si="71"/>
        <v>0</v>
      </c>
      <c r="H51" s="15"/>
      <c r="I51" s="16"/>
      <c r="J51" s="16"/>
      <c r="K51" s="19">
        <f t="shared" si="72"/>
        <v>0</v>
      </c>
      <c r="L51" s="12">
        <f t="shared" si="73"/>
        <v>0</v>
      </c>
      <c r="M51" s="66" t="s">
        <v>136</v>
      </c>
    </row>
    <row r="52" spans="1:13" ht="18" customHeight="1" x14ac:dyDescent="0.25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>F52+I52</f>
        <v>0</v>
      </c>
      <c r="L52" s="29">
        <f>G52+J52</f>
        <v>0</v>
      </c>
      <c r="M52" t="s">
        <v>133</v>
      </c>
    </row>
    <row r="53" spans="1:13" ht="18.75" customHeight="1" x14ac:dyDescent="0.25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 t="shared" ref="F53" si="74">ROUND(E53*D53,2)</f>
        <v>0</v>
      </c>
      <c r="G53" s="12">
        <f t="shared" ref="G53" si="75">ROUND(F53*1.2,2)</f>
        <v>0</v>
      </c>
      <c r="H53" s="15"/>
      <c r="I53" s="16"/>
      <c r="J53" s="16"/>
      <c r="K53" s="19">
        <f t="shared" ref="K53" si="76">F53+I53</f>
        <v>0</v>
      </c>
      <c r="L53" s="12">
        <f t="shared" ref="L53" si="77">G53+J53</f>
        <v>0</v>
      </c>
      <c r="M53" t="s">
        <v>133</v>
      </c>
    </row>
    <row r="54" spans="1:13" ht="18.75" customHeight="1" x14ac:dyDescent="0.25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>F54+I54</f>
        <v>0</v>
      </c>
      <c r="L54" s="29">
        <f>G54+J54</f>
        <v>0</v>
      </c>
    </row>
    <row r="55" spans="1:13" s="54" customFormat="1" ht="18" customHeight="1" x14ac:dyDescent="0.25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25">
      <c r="A56" s="55" t="s">
        <v>29</v>
      </c>
      <c r="B56" s="10" t="s">
        <v>104</v>
      </c>
      <c r="C56" s="13" t="s">
        <v>10</v>
      </c>
      <c r="D56" s="60"/>
      <c r="E56" s="11"/>
      <c r="F56" s="12">
        <f t="shared" ref="F56" si="78">ROUND(E56*D56,2)</f>
        <v>0</v>
      </c>
      <c r="G56" s="12">
        <f t="shared" ref="G56" si="79">ROUND(F56*1.2,2)</f>
        <v>0</v>
      </c>
      <c r="H56" s="15"/>
      <c r="I56" s="16"/>
      <c r="J56" s="16"/>
      <c r="K56" s="19">
        <f t="shared" ref="K56" si="80">F56+I56</f>
        <v>0</v>
      </c>
      <c r="L56" s="12">
        <f t="shared" ref="L56" si="81">G56+J56</f>
        <v>0</v>
      </c>
    </row>
    <row r="57" spans="1:13" ht="18" customHeight="1" x14ac:dyDescent="0.25">
      <c r="A57" s="55" t="s">
        <v>30</v>
      </c>
      <c r="B57" s="10" t="s">
        <v>169</v>
      </c>
      <c r="C57" s="13" t="s">
        <v>10</v>
      </c>
      <c r="D57" s="60"/>
      <c r="E57" s="11"/>
      <c r="F57" s="12">
        <f t="shared" si="22"/>
        <v>0</v>
      </c>
      <c r="G57" s="12">
        <f t="shared" si="23"/>
        <v>0</v>
      </c>
      <c r="H57" s="15"/>
      <c r="I57" s="16"/>
      <c r="J57" s="16"/>
      <c r="K57" s="19">
        <f t="shared" si="24"/>
        <v>0</v>
      </c>
      <c r="L57" s="12">
        <f t="shared" si="25"/>
        <v>0</v>
      </c>
    </row>
    <row r="58" spans="1:13" ht="18" customHeight="1" x14ac:dyDescent="0.25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>F58+I58</f>
        <v>0</v>
      </c>
      <c r="L58" s="29">
        <f>G58+J58</f>
        <v>0</v>
      </c>
      <c r="M58" s="39"/>
    </row>
    <row r="59" spans="1:13" ht="18" customHeight="1" x14ac:dyDescent="0.25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>F59+I59</f>
        <v>0</v>
      </c>
      <c r="L59" s="29">
        <f>G59+J59</f>
        <v>0</v>
      </c>
      <c r="M59" s="39"/>
    </row>
    <row r="60" spans="1:13" s="54" customFormat="1" ht="18" customHeight="1" x14ac:dyDescent="0.25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25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 t="shared" ref="F61:F64" si="82">ROUND(E61*D61,2)</f>
        <v>0</v>
      </c>
      <c r="G61" s="12">
        <f t="shared" ref="G61:G64" si="83">ROUND(F61*1.2,2)</f>
        <v>0</v>
      </c>
      <c r="H61" s="15"/>
      <c r="I61" s="16"/>
      <c r="J61" s="16"/>
      <c r="K61" s="19">
        <f t="shared" ref="K61:K64" si="84">F61+I61</f>
        <v>0</v>
      </c>
      <c r="L61" s="12">
        <f t="shared" ref="L61:L64" si="85">G61+J61</f>
        <v>0</v>
      </c>
    </row>
    <row r="62" spans="1:13" ht="18" customHeight="1" x14ac:dyDescent="0.25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 t="shared" si="82"/>
        <v>0</v>
      </c>
      <c r="G62" s="12">
        <f t="shared" si="83"/>
        <v>0</v>
      </c>
      <c r="H62" s="15"/>
      <c r="I62" s="16"/>
      <c r="J62" s="16"/>
      <c r="K62" s="19">
        <f t="shared" si="84"/>
        <v>0</v>
      </c>
      <c r="L62" s="12">
        <f t="shared" si="85"/>
        <v>0</v>
      </c>
      <c r="M62" t="s">
        <v>133</v>
      </c>
    </row>
    <row r="63" spans="1:13" ht="18" customHeight="1" x14ac:dyDescent="0.25">
      <c r="A63" s="55" t="s">
        <v>200</v>
      </c>
      <c r="B63" s="10" t="s">
        <v>140</v>
      </c>
      <c r="C63" s="13"/>
      <c r="D63" s="60"/>
      <c r="E63" s="11"/>
      <c r="F63" s="12">
        <f t="shared" si="82"/>
        <v>0</v>
      </c>
      <c r="G63" s="12">
        <f t="shared" si="83"/>
        <v>0</v>
      </c>
      <c r="H63" s="15"/>
      <c r="I63" s="16"/>
      <c r="J63" s="16"/>
      <c r="K63" s="19">
        <f t="shared" si="84"/>
        <v>0</v>
      </c>
      <c r="L63" s="12">
        <f t="shared" si="85"/>
        <v>0</v>
      </c>
    </row>
    <row r="64" spans="1:13" ht="18" customHeight="1" x14ac:dyDescent="0.25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 t="shared" si="82"/>
        <v>0</v>
      </c>
      <c r="G64" s="12">
        <f t="shared" si="83"/>
        <v>0</v>
      </c>
      <c r="H64" s="15"/>
      <c r="I64" s="16"/>
      <c r="J64" s="16"/>
      <c r="K64" s="19">
        <f t="shared" si="84"/>
        <v>0</v>
      </c>
      <c r="L64" s="12">
        <f t="shared" si="85"/>
        <v>0</v>
      </c>
    </row>
    <row r="65" spans="1:13" ht="18" customHeight="1" x14ac:dyDescent="0.25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>F65+I65</f>
        <v>292291.67</v>
      </c>
      <c r="L65" s="29">
        <f>G65+J65</f>
        <v>350750</v>
      </c>
      <c r="M65" t="s">
        <v>180</v>
      </c>
    </row>
    <row r="66" spans="1:13" ht="18" customHeight="1" x14ac:dyDescent="0.25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>F66+I66</f>
        <v>77387</v>
      </c>
      <c r="L66" s="29">
        <f>G66+J66</f>
        <v>92864.4</v>
      </c>
      <c r="M66" s="39"/>
    </row>
    <row r="67" spans="1:13" ht="18" customHeight="1" x14ac:dyDescent="0.25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 t="shared" ref="I67:I69" si="86">ROUND(H67*D67,2)</f>
        <v>134454.37</v>
      </c>
      <c r="J67" s="45">
        <f t="shared" ref="J67:J69" si="87">ROUND(I67*1.2,2)</f>
        <v>161345.24</v>
      </c>
      <c r="K67" s="46">
        <f t="shared" ref="K67:K69" si="88">F67+I67</f>
        <v>134454.37</v>
      </c>
      <c r="L67" s="29">
        <f t="shared" ref="L67:L69" si="89">G67+J67</f>
        <v>161345.24</v>
      </c>
      <c r="M67" s="76"/>
    </row>
    <row r="68" spans="1:13" ht="18" customHeight="1" x14ac:dyDescent="0.25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 t="shared" si="86"/>
        <v>3507.5</v>
      </c>
      <c r="J68" s="45">
        <f t="shared" si="87"/>
        <v>4209</v>
      </c>
      <c r="K68" s="46">
        <f t="shared" si="88"/>
        <v>3507.5</v>
      </c>
      <c r="L68" s="29">
        <f t="shared" si="89"/>
        <v>4209</v>
      </c>
      <c r="M68" s="76"/>
    </row>
    <row r="69" spans="1:13" ht="18" customHeight="1" x14ac:dyDescent="0.25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 t="shared" si="86"/>
        <v>5553.44</v>
      </c>
      <c r="J69" s="45">
        <f t="shared" si="87"/>
        <v>6664.13</v>
      </c>
      <c r="K69" s="46">
        <f t="shared" si="88"/>
        <v>5553.44</v>
      </c>
      <c r="L69" s="29">
        <f t="shared" si="89"/>
        <v>6664.13</v>
      </c>
      <c r="M69" s="76"/>
    </row>
    <row r="70" spans="1:13" s="54" customFormat="1" ht="18" customHeight="1" x14ac:dyDescent="0.25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75" x14ac:dyDescent="0.25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 t="shared" ref="F71:F72" si="90">ROUND(E71*D71,2)</f>
        <v>0</v>
      </c>
      <c r="G71" s="12">
        <f t="shared" ref="G71:G72" si="91">ROUND(F71*1.2,2)</f>
        <v>0</v>
      </c>
      <c r="H71" s="15"/>
      <c r="I71" s="16"/>
      <c r="J71" s="16"/>
      <c r="K71" s="19">
        <f t="shared" si="24"/>
        <v>0</v>
      </c>
      <c r="L71" s="12">
        <f t="shared" si="25"/>
        <v>0</v>
      </c>
    </row>
    <row r="72" spans="1:13" ht="18" customHeight="1" x14ac:dyDescent="0.25">
      <c r="A72" s="55" t="s">
        <v>109</v>
      </c>
      <c r="B72" s="10" t="s">
        <v>142</v>
      </c>
      <c r="C72" s="13"/>
      <c r="D72" s="60"/>
      <c r="E72" s="11"/>
      <c r="F72" s="12">
        <f t="shared" si="90"/>
        <v>0</v>
      </c>
      <c r="G72" s="12">
        <f t="shared" si="91"/>
        <v>0</v>
      </c>
      <c r="H72" s="15"/>
      <c r="I72" s="16"/>
      <c r="J72" s="16"/>
      <c r="K72" s="19">
        <f t="shared" ref="K72" si="92">F72+I72</f>
        <v>0</v>
      </c>
      <c r="L72" s="12">
        <f t="shared" ref="L72" si="93">G72+J72</f>
        <v>0</v>
      </c>
    </row>
    <row r="73" spans="1:13" ht="15.75" x14ac:dyDescent="0.25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 t="shared" ref="F73" si="94">ROUND(E73*D73,2)</f>
        <v>0</v>
      </c>
      <c r="G73" s="12">
        <f t="shared" ref="G73" si="95">ROUND(F73*1.2,2)</f>
        <v>0</v>
      </c>
      <c r="H73" s="15"/>
      <c r="I73" s="16"/>
      <c r="J73" s="16"/>
      <c r="K73" s="19">
        <f t="shared" ref="K73" si="96">F73+I73</f>
        <v>0</v>
      </c>
      <c r="L73" s="12">
        <f t="shared" ref="L73" si="97">G73+J73</f>
        <v>0</v>
      </c>
    </row>
    <row r="74" spans="1:13" ht="15.75" x14ac:dyDescent="0.25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>F74+I74</f>
        <v>25008.22</v>
      </c>
      <c r="L74" s="29">
        <f>G74+J74</f>
        <v>30009.86</v>
      </c>
    </row>
    <row r="75" spans="1:13" ht="20.25" customHeight="1" x14ac:dyDescent="0.25">
      <c r="A75" s="6"/>
      <c r="B75" s="134" t="s">
        <v>56</v>
      </c>
      <c r="C75" s="135"/>
      <c r="D75" s="135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25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25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 t="shared" ref="F77:F78" si="98">ROUND(E77*D77,2)</f>
        <v>0</v>
      </c>
      <c r="G77" s="12">
        <f t="shared" ref="G77:G78" si="99">ROUND(F77*1.2,2)</f>
        <v>0</v>
      </c>
      <c r="H77" s="15"/>
      <c r="I77" s="16"/>
      <c r="J77" s="16"/>
      <c r="K77" s="19">
        <f t="shared" ref="K77:K113" si="100">F77+I77</f>
        <v>0</v>
      </c>
      <c r="L77" s="12">
        <f t="shared" ref="L77:L113" si="101">G77+J77</f>
        <v>0</v>
      </c>
    </row>
    <row r="78" spans="1:13" ht="18" customHeight="1" x14ac:dyDescent="0.25">
      <c r="A78" s="55" t="s">
        <v>46</v>
      </c>
      <c r="B78" s="10" t="s">
        <v>142</v>
      </c>
      <c r="C78" s="13"/>
      <c r="D78" s="60"/>
      <c r="E78" s="14"/>
      <c r="F78" s="12">
        <f t="shared" si="98"/>
        <v>0</v>
      </c>
      <c r="G78" s="12">
        <f t="shared" si="99"/>
        <v>0</v>
      </c>
      <c r="H78" s="15"/>
      <c r="I78" s="16"/>
      <c r="J78" s="16"/>
      <c r="K78" s="19">
        <f t="shared" si="100"/>
        <v>0</v>
      </c>
      <c r="L78" s="12">
        <f t="shared" si="101"/>
        <v>0</v>
      </c>
    </row>
    <row r="79" spans="1:13" ht="18" customHeight="1" x14ac:dyDescent="0.25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 t="shared" ref="F79" si="102">ROUND(E79*D79,2)</f>
        <v>0</v>
      </c>
      <c r="G79" s="12">
        <f t="shared" ref="G79" si="103">ROUND(F79*1.2,2)</f>
        <v>0</v>
      </c>
      <c r="H79" s="15"/>
      <c r="I79" s="16"/>
      <c r="J79" s="16"/>
      <c r="K79" s="19">
        <f t="shared" ref="K79:K82" si="104">F79+I79</f>
        <v>0</v>
      </c>
      <c r="L79" s="12">
        <f t="shared" ref="L79:L82" si="105">G79+J79</f>
        <v>0</v>
      </c>
    </row>
    <row r="80" spans="1:13" ht="18" customHeight="1" x14ac:dyDescent="0.25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 t="shared" ref="I80:I81" si="106">ROUND(H80*D80,2)</f>
        <v>431250</v>
      </c>
      <c r="J80" s="45">
        <f t="shared" ref="J80:J81" si="107">ROUND(I80*1.2,2)</f>
        <v>517500</v>
      </c>
      <c r="K80" s="46">
        <f t="shared" si="104"/>
        <v>431250</v>
      </c>
      <c r="L80" s="29">
        <f t="shared" si="105"/>
        <v>517500</v>
      </c>
    </row>
    <row r="81" spans="1:13" ht="18" customHeight="1" x14ac:dyDescent="0.25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 t="shared" si="106"/>
        <v>0</v>
      </c>
      <c r="J81" s="45">
        <f t="shared" si="107"/>
        <v>0</v>
      </c>
      <c r="K81" s="46">
        <f t="shared" si="104"/>
        <v>0</v>
      </c>
      <c r="L81" s="29">
        <f t="shared" si="105"/>
        <v>0</v>
      </c>
    </row>
    <row r="82" spans="1:13" ht="18" customHeight="1" x14ac:dyDescent="0.25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 t="shared" ref="F82" si="108">ROUND(E82*D82,2)</f>
        <v>0</v>
      </c>
      <c r="G82" s="12">
        <f t="shared" ref="G82" si="109">ROUND(F82*1.2,2)</f>
        <v>0</v>
      </c>
      <c r="H82" s="15"/>
      <c r="I82" s="16"/>
      <c r="J82" s="16"/>
      <c r="K82" s="19">
        <f t="shared" si="104"/>
        <v>0</v>
      </c>
      <c r="L82" s="12">
        <f t="shared" si="105"/>
        <v>0</v>
      </c>
      <c r="M82" s="66" t="s">
        <v>136</v>
      </c>
    </row>
    <row r="83" spans="1:13" ht="18" customHeight="1" x14ac:dyDescent="0.25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>F83+I83</f>
        <v>0</v>
      </c>
      <c r="L83" s="29">
        <f>G83+J83</f>
        <v>0</v>
      </c>
      <c r="M83" t="s">
        <v>133</v>
      </c>
    </row>
    <row r="84" spans="1:13" ht="18" customHeight="1" x14ac:dyDescent="0.25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 t="shared" ref="F84" si="110">ROUND(E84*D84,2)</f>
        <v>0</v>
      </c>
      <c r="G84" s="12">
        <f t="shared" ref="G84" si="111">ROUND(F84*1.2,2)</f>
        <v>0</v>
      </c>
      <c r="H84" s="15"/>
      <c r="I84" s="16"/>
      <c r="J84" s="16"/>
      <c r="K84" s="19">
        <f t="shared" ref="K84:K92" si="112">F84+I84</f>
        <v>0</v>
      </c>
      <c r="L84" s="12">
        <f t="shared" ref="L84:L92" si="113">G84+J84</f>
        <v>0</v>
      </c>
      <c r="M84" t="s">
        <v>139</v>
      </c>
    </row>
    <row r="85" spans="1:13" ht="18" customHeight="1" x14ac:dyDescent="0.25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25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25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 t="shared" ref="F87:F89" si="114">ROUND(E87*D87,2)</f>
        <v>0</v>
      </c>
      <c r="G87" s="12">
        <f t="shared" ref="G87:G89" si="115">ROUND(F87*1.2,2)</f>
        <v>0</v>
      </c>
      <c r="H87" s="15"/>
      <c r="I87" s="16"/>
      <c r="J87" s="16"/>
      <c r="K87" s="19">
        <f t="shared" si="112"/>
        <v>0</v>
      </c>
      <c r="L87" s="12">
        <f t="shared" si="113"/>
        <v>0</v>
      </c>
    </row>
    <row r="88" spans="1:13" ht="18" customHeight="1" x14ac:dyDescent="0.25">
      <c r="A88" s="55" t="s">
        <v>113</v>
      </c>
      <c r="B88" s="10" t="s">
        <v>142</v>
      </c>
      <c r="C88" s="13"/>
      <c r="D88" s="60"/>
      <c r="E88" s="14"/>
      <c r="F88" s="12">
        <f t="shared" si="114"/>
        <v>0</v>
      </c>
      <c r="G88" s="12">
        <f t="shared" si="115"/>
        <v>0</v>
      </c>
      <c r="H88" s="15"/>
      <c r="I88" s="16"/>
      <c r="J88" s="16"/>
      <c r="K88" s="19">
        <f t="shared" si="112"/>
        <v>0</v>
      </c>
      <c r="L88" s="12">
        <f t="shared" si="113"/>
        <v>0</v>
      </c>
    </row>
    <row r="89" spans="1:13" ht="18" customHeight="1" x14ac:dyDescent="0.25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 t="shared" si="114"/>
        <v>0</v>
      </c>
      <c r="G89" s="12">
        <f t="shared" si="115"/>
        <v>0</v>
      </c>
      <c r="H89" s="15"/>
      <c r="I89" s="16"/>
      <c r="J89" s="16"/>
      <c r="K89" s="19">
        <f t="shared" si="112"/>
        <v>0</v>
      </c>
      <c r="L89" s="12">
        <f t="shared" si="113"/>
        <v>0</v>
      </c>
    </row>
    <row r="90" spans="1:13" ht="18" customHeight="1" x14ac:dyDescent="0.25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 t="shared" ref="I90:I91" si="116">ROUND(H90*D90,2)</f>
        <v>0</v>
      </c>
      <c r="J90" s="45">
        <f t="shared" ref="J90:J91" si="117">ROUND(I90*1.2,2)</f>
        <v>0</v>
      </c>
      <c r="K90" s="46">
        <f t="shared" si="112"/>
        <v>0</v>
      </c>
      <c r="L90" s="29">
        <f t="shared" si="113"/>
        <v>0</v>
      </c>
    </row>
    <row r="91" spans="1:13" ht="18" customHeight="1" x14ac:dyDescent="0.25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 t="shared" si="116"/>
        <v>0</v>
      </c>
      <c r="J91" s="45">
        <f t="shared" si="117"/>
        <v>0</v>
      </c>
      <c r="K91" s="46">
        <f t="shared" si="112"/>
        <v>0</v>
      </c>
      <c r="L91" s="29">
        <f t="shared" si="113"/>
        <v>0</v>
      </c>
    </row>
    <row r="92" spans="1:13" ht="18" customHeight="1" x14ac:dyDescent="0.25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 t="shared" ref="F92" si="118">ROUND(E92*D92,2)</f>
        <v>0</v>
      </c>
      <c r="G92" s="12">
        <f t="shared" ref="G92" si="119">ROUND(F92*1.2,2)</f>
        <v>0</v>
      </c>
      <c r="H92" s="15"/>
      <c r="I92" s="16"/>
      <c r="J92" s="16"/>
      <c r="K92" s="19">
        <f t="shared" si="112"/>
        <v>0</v>
      </c>
      <c r="L92" s="12">
        <f t="shared" si="113"/>
        <v>0</v>
      </c>
      <c r="M92" s="66" t="s">
        <v>136</v>
      </c>
    </row>
    <row r="93" spans="1:13" ht="18" customHeight="1" x14ac:dyDescent="0.25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25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 t="shared" ref="F94" si="120">ROUND(E94*D94,2)</f>
        <v>0</v>
      </c>
      <c r="G94" s="12">
        <f t="shared" ref="G94" si="121">ROUND(F94*1.2,2)</f>
        <v>0</v>
      </c>
      <c r="H94" s="15"/>
      <c r="I94" s="16"/>
      <c r="J94" s="16"/>
      <c r="K94" s="19">
        <f t="shared" ref="K94:K102" si="122">F94+I94</f>
        <v>0</v>
      </c>
      <c r="L94" s="12">
        <f t="shared" ref="L94:L102" si="123">G94+J94</f>
        <v>0</v>
      </c>
      <c r="M94" t="s">
        <v>139</v>
      </c>
    </row>
    <row r="95" spans="1:13" ht="18" customHeight="1" x14ac:dyDescent="0.25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25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25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 t="shared" ref="F97:F99" si="124">ROUND(E97*D97,2)</f>
        <v>0</v>
      </c>
      <c r="G97" s="12">
        <f t="shared" ref="G97:G99" si="125">ROUND(F97*1.2,2)</f>
        <v>0</v>
      </c>
      <c r="H97" s="15"/>
      <c r="I97" s="16"/>
      <c r="J97" s="16"/>
      <c r="K97" s="19">
        <f t="shared" si="122"/>
        <v>0</v>
      </c>
      <c r="L97" s="12">
        <f t="shared" si="123"/>
        <v>0</v>
      </c>
    </row>
    <row r="98" spans="1:13" ht="18" customHeight="1" x14ac:dyDescent="0.25">
      <c r="A98" s="55" t="s">
        <v>122</v>
      </c>
      <c r="B98" s="10" t="s">
        <v>142</v>
      </c>
      <c r="C98" s="13"/>
      <c r="D98" s="60"/>
      <c r="E98" s="14"/>
      <c r="F98" s="12">
        <f t="shared" si="124"/>
        <v>0</v>
      </c>
      <c r="G98" s="12">
        <f t="shared" si="125"/>
        <v>0</v>
      </c>
      <c r="H98" s="15"/>
      <c r="I98" s="16"/>
      <c r="J98" s="16"/>
      <c r="K98" s="19">
        <f t="shared" si="122"/>
        <v>0</v>
      </c>
      <c r="L98" s="12">
        <f t="shared" si="123"/>
        <v>0</v>
      </c>
    </row>
    <row r="99" spans="1:13" ht="18" customHeight="1" x14ac:dyDescent="0.25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 t="shared" si="124"/>
        <v>0</v>
      </c>
      <c r="G99" s="12">
        <f t="shared" si="125"/>
        <v>0</v>
      </c>
      <c r="H99" s="15"/>
      <c r="I99" s="16"/>
      <c r="J99" s="16"/>
      <c r="K99" s="19">
        <f t="shared" si="122"/>
        <v>0</v>
      </c>
      <c r="L99" s="12">
        <f t="shared" si="123"/>
        <v>0</v>
      </c>
    </row>
    <row r="100" spans="1:13" ht="18" customHeight="1" x14ac:dyDescent="0.25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 t="shared" ref="I100:I102" si="126">ROUND(H100*D100,2)</f>
        <v>0</v>
      </c>
      <c r="J100" s="45">
        <f t="shared" ref="J100:J102" si="127">ROUND(I100*1.2,2)</f>
        <v>0</v>
      </c>
      <c r="K100" s="46">
        <f t="shared" si="122"/>
        <v>0</v>
      </c>
      <c r="L100" s="29">
        <f t="shared" si="123"/>
        <v>0</v>
      </c>
    </row>
    <row r="101" spans="1:13" ht="18" customHeight="1" x14ac:dyDescent="0.25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25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 t="shared" si="126"/>
        <v>0</v>
      </c>
      <c r="J102" s="45">
        <f t="shared" si="127"/>
        <v>0</v>
      </c>
      <c r="K102" s="46">
        <f t="shared" si="122"/>
        <v>0</v>
      </c>
      <c r="L102" s="29">
        <f t="shared" si="123"/>
        <v>0</v>
      </c>
    </row>
    <row r="103" spans="1:13" s="54" customFormat="1" ht="32.25" customHeight="1" x14ac:dyDescent="0.25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25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 t="shared" ref="F104:F106" si="128">ROUND(E104*D104,2)</f>
        <v>0</v>
      </c>
      <c r="G104" s="12">
        <f t="shared" ref="G104:G106" si="129">ROUND(F104*1.2,2)</f>
        <v>0</v>
      </c>
      <c r="H104" s="15"/>
      <c r="I104" s="16"/>
      <c r="J104" s="16"/>
      <c r="K104" s="19">
        <f t="shared" ref="K104:K107" si="130">F104+I104</f>
        <v>0</v>
      </c>
      <c r="L104" s="12">
        <f t="shared" ref="L104:L107" si="131">G104+J104</f>
        <v>0</v>
      </c>
    </row>
    <row r="105" spans="1:13" ht="18" customHeight="1" x14ac:dyDescent="0.25">
      <c r="A105" s="55" t="s">
        <v>127</v>
      </c>
      <c r="B105" s="10" t="s">
        <v>142</v>
      </c>
      <c r="C105" s="13"/>
      <c r="D105" s="60"/>
      <c r="E105" s="14"/>
      <c r="F105" s="12">
        <f t="shared" si="128"/>
        <v>0</v>
      </c>
      <c r="G105" s="12">
        <f t="shared" si="129"/>
        <v>0</v>
      </c>
      <c r="H105" s="15"/>
      <c r="I105" s="16"/>
      <c r="J105" s="16"/>
      <c r="K105" s="19">
        <f t="shared" si="130"/>
        <v>0</v>
      </c>
      <c r="L105" s="12">
        <f t="shared" si="131"/>
        <v>0</v>
      </c>
    </row>
    <row r="106" spans="1:13" ht="18" customHeight="1" x14ac:dyDescent="0.25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 t="shared" si="128"/>
        <v>0</v>
      </c>
      <c r="G106" s="12">
        <f t="shared" si="129"/>
        <v>0</v>
      </c>
      <c r="H106" s="15"/>
      <c r="I106" s="16"/>
      <c r="J106" s="16"/>
      <c r="K106" s="19">
        <f t="shared" si="130"/>
        <v>0</v>
      </c>
      <c r="L106" s="12">
        <f t="shared" si="131"/>
        <v>0</v>
      </c>
    </row>
    <row r="107" spans="1:13" ht="18" customHeight="1" x14ac:dyDescent="0.25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 t="shared" ref="I107" si="132">ROUND(H107*D107,2)</f>
        <v>239583.35</v>
      </c>
      <c r="J107" s="45">
        <f t="shared" ref="J107" si="133">ROUND(I107*1.2,2)</f>
        <v>287500.02</v>
      </c>
      <c r="K107" s="46">
        <f t="shared" si="130"/>
        <v>239583.35</v>
      </c>
      <c r="L107" s="29">
        <f t="shared" si="131"/>
        <v>287500.02</v>
      </c>
      <c r="M107" t="s">
        <v>179</v>
      </c>
    </row>
    <row r="108" spans="1:13" ht="18" customHeight="1" x14ac:dyDescent="0.25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25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25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 t="shared" ref="F110:F112" si="134">ROUND(E110*D110,2)</f>
        <v>0</v>
      </c>
      <c r="G110" s="12">
        <f t="shared" ref="G110:G112" si="135">ROUND(F110*1.2,2)</f>
        <v>0</v>
      </c>
      <c r="H110" s="15"/>
      <c r="I110" s="16"/>
      <c r="J110" s="16"/>
      <c r="K110" s="19">
        <f t="shared" si="100"/>
        <v>0</v>
      </c>
      <c r="L110" s="12">
        <f t="shared" si="101"/>
        <v>0</v>
      </c>
    </row>
    <row r="111" spans="1:13" ht="18" customHeight="1" x14ac:dyDescent="0.25">
      <c r="A111" s="55" t="s">
        <v>49</v>
      </c>
      <c r="B111" s="10" t="s">
        <v>142</v>
      </c>
      <c r="C111" s="13"/>
      <c r="D111" s="60"/>
      <c r="E111" s="14"/>
      <c r="F111" s="12">
        <f t="shared" si="134"/>
        <v>0</v>
      </c>
      <c r="G111" s="12">
        <f t="shared" si="135"/>
        <v>0</v>
      </c>
      <c r="H111" s="15"/>
      <c r="I111" s="16"/>
      <c r="J111" s="16"/>
      <c r="K111" s="19">
        <f t="shared" si="100"/>
        <v>0</v>
      </c>
      <c r="L111" s="12">
        <f t="shared" si="101"/>
        <v>0</v>
      </c>
    </row>
    <row r="112" spans="1:13" ht="18" customHeight="1" x14ac:dyDescent="0.25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 t="shared" si="134"/>
        <v>0</v>
      </c>
      <c r="G112" s="12">
        <f t="shared" si="135"/>
        <v>0</v>
      </c>
      <c r="H112" s="15"/>
      <c r="I112" s="16"/>
      <c r="J112" s="16"/>
      <c r="K112" s="19">
        <f t="shared" si="100"/>
        <v>0</v>
      </c>
      <c r="L112" s="12">
        <f t="shared" si="101"/>
        <v>0</v>
      </c>
    </row>
    <row r="113" spans="1:13" ht="18" customHeight="1" x14ac:dyDescent="0.25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 t="shared" ref="I113" si="136">ROUND(H113*D113,2)</f>
        <v>62195.8</v>
      </c>
      <c r="J113" s="45">
        <f t="shared" ref="J113" si="137">ROUND(I113*1.2,2)</f>
        <v>74634.960000000006</v>
      </c>
      <c r="K113" s="46">
        <f t="shared" si="100"/>
        <v>62195.8</v>
      </c>
      <c r="L113" s="29">
        <f t="shared" si="101"/>
        <v>74634.960000000006</v>
      </c>
      <c r="M113" t="s">
        <v>179</v>
      </c>
    </row>
    <row r="114" spans="1:13" ht="18" customHeight="1" x14ac:dyDescent="0.25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25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 t="shared" ref="F115:F116" si="138">ROUND(E115*D115,2)</f>
        <v>0</v>
      </c>
      <c r="G115" s="12">
        <f t="shared" ref="G115:G116" si="139">ROUND(F115*1.2,2)</f>
        <v>0</v>
      </c>
      <c r="H115" s="15"/>
      <c r="I115" s="16"/>
      <c r="J115" s="16"/>
      <c r="K115" s="19">
        <f t="shared" ref="K115:K116" si="140">F115+I115</f>
        <v>0</v>
      </c>
      <c r="L115" s="12">
        <f t="shared" ref="L115:L116" si="141">G115+J115</f>
        <v>0</v>
      </c>
    </row>
    <row r="116" spans="1:13" ht="18" customHeight="1" x14ac:dyDescent="0.25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 t="shared" si="138"/>
        <v>0</v>
      </c>
      <c r="G116" s="12">
        <f t="shared" si="139"/>
        <v>0</v>
      </c>
      <c r="H116" s="15"/>
      <c r="I116" s="16"/>
      <c r="J116" s="16"/>
      <c r="K116" s="19">
        <f t="shared" si="140"/>
        <v>0</v>
      </c>
      <c r="L116" s="12">
        <f t="shared" si="141"/>
        <v>0</v>
      </c>
    </row>
    <row r="117" spans="1:13" ht="42" customHeight="1" x14ac:dyDescent="0.25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>F117+I117</f>
        <v>0</v>
      </c>
      <c r="L117" s="29">
        <f>G117+J117</f>
        <v>0</v>
      </c>
    </row>
    <row r="118" spans="1:13" ht="19.5" customHeight="1" x14ac:dyDescent="0.25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25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 t="shared" ref="F119:F120" si="142">ROUND(E119*D119,2)</f>
        <v>0</v>
      </c>
      <c r="G119" s="12">
        <f t="shared" ref="G119:G120" si="143">ROUND(F119*1.2,2)</f>
        <v>0</v>
      </c>
      <c r="H119" s="15"/>
      <c r="I119" s="16"/>
      <c r="J119" s="16"/>
      <c r="K119" s="19">
        <f t="shared" ref="K119:K121" si="144">F119+I119</f>
        <v>0</v>
      </c>
      <c r="L119" s="12">
        <f t="shared" ref="L119:L121" si="145">G119+J119</f>
        <v>0</v>
      </c>
    </row>
    <row r="120" spans="1:13" ht="18" customHeight="1" x14ac:dyDescent="0.25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 t="shared" si="142"/>
        <v>276321</v>
      </c>
      <c r="G120" s="12">
        <f t="shared" si="143"/>
        <v>331585.2</v>
      </c>
      <c r="H120" s="15"/>
      <c r="I120" s="16"/>
      <c r="J120" s="16"/>
      <c r="K120" s="19">
        <f t="shared" si="144"/>
        <v>276321</v>
      </c>
      <c r="L120" s="12">
        <f t="shared" si="145"/>
        <v>331585.2</v>
      </c>
      <c r="M120" t="s">
        <v>133</v>
      </c>
    </row>
    <row r="121" spans="1:13" ht="18" customHeight="1" x14ac:dyDescent="0.25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 t="shared" ref="I121" si="146">ROUND(H121*D121,2)</f>
        <v>1375000</v>
      </c>
      <c r="J121" s="45">
        <f t="shared" ref="J121" si="147">ROUND(I121*1.2,2)</f>
        <v>1650000</v>
      </c>
      <c r="K121" s="46">
        <f t="shared" si="144"/>
        <v>1375000</v>
      </c>
      <c r="L121" s="29">
        <f t="shared" si="145"/>
        <v>1650000</v>
      </c>
      <c r="M121" t="s">
        <v>134</v>
      </c>
    </row>
    <row r="122" spans="1:13" ht="18" customHeight="1" x14ac:dyDescent="0.25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25">
      <c r="A123" s="124" t="s">
        <v>11</v>
      </c>
      <c r="B123" s="125"/>
      <c r="C123" s="125"/>
      <c r="D123" s="125"/>
      <c r="E123" s="126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7"/>
  <sheetViews>
    <sheetView tabSelected="1" view="pageBreakPreview" topLeftCell="A2" zoomScale="85" zoomScaleNormal="100" zoomScaleSheetLayoutView="85" workbookViewId="0">
      <selection activeCell="I13" sqref="I13"/>
    </sheetView>
  </sheetViews>
  <sheetFormatPr defaultColWidth="8.85546875" defaultRowHeight="15" x14ac:dyDescent="0.25"/>
  <cols>
    <col min="1" max="1" width="10.42578125" style="91" customWidth="1"/>
    <col min="2" max="2" width="79.5703125" style="90" customWidth="1"/>
    <col min="3" max="3" width="9.28515625" style="91" customWidth="1"/>
    <col min="4" max="4" width="18.42578125" style="92" customWidth="1"/>
    <col min="5" max="16384" width="8.85546875" style="90"/>
  </cols>
  <sheetData>
    <row r="1" spans="1:4" ht="15" hidden="1" customHeight="1" x14ac:dyDescent="0.25"/>
    <row r="6" spans="1:4" ht="40.5" customHeight="1" x14ac:dyDescent="0.25">
      <c r="A6" s="119" t="s">
        <v>0</v>
      </c>
      <c r="B6" s="130" t="s">
        <v>1</v>
      </c>
      <c r="C6" s="119" t="s">
        <v>2</v>
      </c>
      <c r="D6" s="136" t="s">
        <v>3</v>
      </c>
    </row>
    <row r="7" spans="1:4" ht="14.45" customHeight="1" x14ac:dyDescent="0.25">
      <c r="A7" s="119"/>
      <c r="B7" s="131"/>
      <c r="C7" s="119"/>
      <c r="D7" s="136"/>
    </row>
    <row r="8" spans="1:4" ht="27.75" customHeight="1" x14ac:dyDescent="0.25">
      <c r="A8" s="119"/>
      <c r="B8" s="131"/>
      <c r="C8" s="119"/>
      <c r="D8" s="136"/>
    </row>
    <row r="9" spans="1:4" ht="56.1" customHeight="1" x14ac:dyDescent="0.25">
      <c r="A9" s="119"/>
      <c r="B9" s="132"/>
      <c r="C9" s="119"/>
      <c r="D9" s="136"/>
    </row>
    <row r="10" spans="1:4" x14ac:dyDescent="0.25">
      <c r="A10" s="93">
        <v>1</v>
      </c>
      <c r="B10" s="93">
        <v>2</v>
      </c>
      <c r="C10" s="93">
        <v>3</v>
      </c>
      <c r="D10" s="93">
        <v>4</v>
      </c>
    </row>
    <row r="11" spans="1:4" ht="20.25" customHeight="1" x14ac:dyDescent="0.25">
      <c r="A11" s="113">
        <v>1</v>
      </c>
      <c r="B11" s="114" t="s">
        <v>270</v>
      </c>
      <c r="C11" s="115"/>
      <c r="D11" s="115"/>
    </row>
    <row r="12" spans="1:4" ht="27.75" customHeight="1" x14ac:dyDescent="0.25">
      <c r="A12" s="13" t="s">
        <v>41</v>
      </c>
      <c r="B12" s="97" t="s">
        <v>243</v>
      </c>
      <c r="C12" s="13" t="s">
        <v>7</v>
      </c>
      <c r="D12" s="137">
        <v>17.55</v>
      </c>
    </row>
    <row r="13" spans="1:4" ht="27.75" customHeight="1" x14ac:dyDescent="0.25">
      <c r="A13" s="13" t="s">
        <v>59</v>
      </c>
      <c r="B13" s="97" t="s">
        <v>259</v>
      </c>
      <c r="C13" s="13" t="s">
        <v>271</v>
      </c>
      <c r="D13" s="137">
        <v>0.78</v>
      </c>
    </row>
    <row r="14" spans="1:4" ht="30.75" customHeight="1" x14ac:dyDescent="0.25">
      <c r="A14" s="13" t="s">
        <v>181</v>
      </c>
      <c r="B14" s="97" t="s">
        <v>245</v>
      </c>
      <c r="C14" s="13" t="s">
        <v>7</v>
      </c>
      <c r="D14" s="137">
        <v>456.59</v>
      </c>
    </row>
    <row r="15" spans="1:4" ht="27.75" customHeight="1" x14ac:dyDescent="0.25">
      <c r="A15" s="13" t="s">
        <v>480</v>
      </c>
      <c r="B15" s="97" t="s">
        <v>244</v>
      </c>
      <c r="C15" s="13" t="s">
        <v>8</v>
      </c>
      <c r="D15" s="137">
        <v>2079.96</v>
      </c>
    </row>
    <row r="16" spans="1:4" ht="27.75" customHeight="1" x14ac:dyDescent="0.25">
      <c r="A16" s="13" t="s">
        <v>481</v>
      </c>
      <c r="B16" s="97" t="s">
        <v>248</v>
      </c>
      <c r="C16" s="13" t="s">
        <v>7</v>
      </c>
      <c r="D16" s="137">
        <v>208</v>
      </c>
    </row>
    <row r="17" spans="1:4" ht="27.75" customHeight="1" x14ac:dyDescent="0.25">
      <c r="A17" s="94" t="s">
        <v>482</v>
      </c>
      <c r="B17" s="87" t="s">
        <v>262</v>
      </c>
      <c r="C17" s="94" t="s">
        <v>7</v>
      </c>
      <c r="D17" s="138">
        <f>D16*1.26</f>
        <v>262.08</v>
      </c>
    </row>
    <row r="18" spans="1:4" ht="27.75" customHeight="1" x14ac:dyDescent="0.25">
      <c r="A18" s="13" t="s">
        <v>483</v>
      </c>
      <c r="B18" s="97" t="s">
        <v>261</v>
      </c>
      <c r="C18" s="13" t="s">
        <v>10</v>
      </c>
      <c r="D18" s="137">
        <v>855</v>
      </c>
    </row>
    <row r="19" spans="1:4" ht="27.75" customHeight="1" x14ac:dyDescent="0.25">
      <c r="A19" s="94" t="s">
        <v>484</v>
      </c>
      <c r="B19" s="87" t="s">
        <v>258</v>
      </c>
      <c r="C19" s="94" t="s">
        <v>10</v>
      </c>
      <c r="D19" s="138">
        <v>855</v>
      </c>
    </row>
    <row r="20" spans="1:4" ht="27.75" customHeight="1" x14ac:dyDescent="0.25">
      <c r="A20" s="13" t="s">
        <v>485</v>
      </c>
      <c r="B20" s="97" t="s">
        <v>260</v>
      </c>
      <c r="C20" s="13" t="s">
        <v>9</v>
      </c>
      <c r="D20" s="139">
        <v>929.3</v>
      </c>
    </row>
    <row r="21" spans="1:4" ht="27.75" customHeight="1" x14ac:dyDescent="0.25">
      <c r="A21" s="94" t="s">
        <v>486</v>
      </c>
      <c r="B21" s="87" t="s">
        <v>247</v>
      </c>
      <c r="C21" s="94" t="s">
        <v>10</v>
      </c>
      <c r="D21" s="138">
        <v>75</v>
      </c>
    </row>
    <row r="22" spans="1:4" ht="27.75" customHeight="1" x14ac:dyDescent="0.25">
      <c r="A22" s="108" t="s">
        <v>487</v>
      </c>
      <c r="B22" s="89" t="s">
        <v>269</v>
      </c>
      <c r="C22" s="108" t="s">
        <v>10</v>
      </c>
      <c r="D22" s="137">
        <v>38</v>
      </c>
    </row>
    <row r="23" spans="1:4" ht="27.75" customHeight="1" x14ac:dyDescent="0.25">
      <c r="A23" s="13" t="s">
        <v>488</v>
      </c>
      <c r="B23" s="97" t="s">
        <v>237</v>
      </c>
      <c r="C23" s="13" t="s">
        <v>24</v>
      </c>
      <c r="D23" s="137">
        <v>122</v>
      </c>
    </row>
    <row r="24" spans="1:4" ht="27.75" customHeight="1" x14ac:dyDescent="0.25">
      <c r="A24" s="86" t="s">
        <v>489</v>
      </c>
      <c r="B24" s="100" t="s">
        <v>256</v>
      </c>
      <c r="C24" s="86" t="s">
        <v>149</v>
      </c>
      <c r="D24" s="138">
        <v>106</v>
      </c>
    </row>
    <row r="25" spans="1:4" ht="27.75" customHeight="1" x14ac:dyDescent="0.25">
      <c r="A25" s="86" t="s">
        <v>490</v>
      </c>
      <c r="B25" s="100" t="s">
        <v>268</v>
      </c>
      <c r="C25" s="86" t="s">
        <v>149</v>
      </c>
      <c r="D25" s="138">
        <v>16</v>
      </c>
    </row>
    <row r="26" spans="1:4" ht="27.75" customHeight="1" x14ac:dyDescent="0.25">
      <c r="A26" s="94" t="s">
        <v>491</v>
      </c>
      <c r="B26" s="88" t="s">
        <v>236</v>
      </c>
      <c r="C26" s="94" t="s">
        <v>10</v>
      </c>
      <c r="D26" s="138">
        <f>106*6+16*5</f>
        <v>716</v>
      </c>
    </row>
    <row r="27" spans="1:4" ht="27.75" customHeight="1" x14ac:dyDescent="0.25">
      <c r="A27" s="13" t="s">
        <v>492</v>
      </c>
      <c r="B27" s="97" t="s">
        <v>242</v>
      </c>
      <c r="C27" s="13" t="s">
        <v>7</v>
      </c>
      <c r="D27" s="137">
        <v>186.45</v>
      </c>
    </row>
    <row r="28" spans="1:4" ht="27.75" customHeight="1" x14ac:dyDescent="0.25">
      <c r="A28" s="94" t="s">
        <v>493</v>
      </c>
      <c r="B28" s="88" t="s">
        <v>262</v>
      </c>
      <c r="C28" s="94" t="s">
        <v>7</v>
      </c>
      <c r="D28" s="140">
        <f>D27*1.26</f>
        <v>234.92699999999999</v>
      </c>
    </row>
    <row r="29" spans="1:4" ht="27.75" customHeight="1" x14ac:dyDescent="0.25">
      <c r="A29" s="13" t="s">
        <v>494</v>
      </c>
      <c r="B29" s="97" t="s">
        <v>231</v>
      </c>
      <c r="C29" s="13" t="s">
        <v>7</v>
      </c>
      <c r="D29" s="139">
        <f>D27*0.1</f>
        <v>18.645</v>
      </c>
    </row>
    <row r="30" spans="1:4" ht="27.75" customHeight="1" x14ac:dyDescent="0.25">
      <c r="A30" s="94" t="s">
        <v>495</v>
      </c>
      <c r="B30" s="87" t="s">
        <v>262</v>
      </c>
      <c r="C30" s="94" t="s">
        <v>7</v>
      </c>
      <c r="D30" s="140">
        <f>D29*1.26</f>
        <v>23.492699999999999</v>
      </c>
    </row>
    <row r="31" spans="1:4" ht="27.75" customHeight="1" x14ac:dyDescent="0.25">
      <c r="A31" s="13" t="s">
        <v>496</v>
      </c>
      <c r="B31" s="97" t="s">
        <v>232</v>
      </c>
      <c r="C31" s="13" t="s">
        <v>271</v>
      </c>
      <c r="D31" s="137">
        <v>0.46400000000000002</v>
      </c>
    </row>
    <row r="32" spans="1:4" ht="27.75" customHeight="1" x14ac:dyDescent="0.25">
      <c r="A32" s="112" t="s">
        <v>497</v>
      </c>
      <c r="B32" s="111" t="s">
        <v>272</v>
      </c>
      <c r="C32" s="112" t="s">
        <v>271</v>
      </c>
      <c r="D32" s="141">
        <v>0.46400000000000002</v>
      </c>
    </row>
    <row r="33" spans="1:4" ht="27.75" customHeight="1" x14ac:dyDescent="0.25">
      <c r="A33" s="13" t="s">
        <v>498</v>
      </c>
      <c r="B33" s="97" t="s">
        <v>250</v>
      </c>
      <c r="C33" s="13" t="s">
        <v>15</v>
      </c>
      <c r="D33" s="137">
        <v>829.75</v>
      </c>
    </row>
    <row r="34" spans="1:4" ht="41.25" customHeight="1" x14ac:dyDescent="0.25">
      <c r="A34" s="13" t="s">
        <v>499</v>
      </c>
      <c r="B34" s="97" t="s">
        <v>251</v>
      </c>
      <c r="C34" s="13" t="s">
        <v>15</v>
      </c>
      <c r="D34" s="139">
        <f>0.8484+5.175+79.469+0.88</f>
        <v>86.372399999999985</v>
      </c>
    </row>
    <row r="35" spans="1:4" ht="27.75" customHeight="1" x14ac:dyDescent="0.25">
      <c r="A35" s="13" t="s">
        <v>500</v>
      </c>
      <c r="B35" s="97" t="s">
        <v>252</v>
      </c>
      <c r="C35" s="13" t="s">
        <v>15</v>
      </c>
      <c r="D35" s="137">
        <f>84.8+48.88</f>
        <v>133.68</v>
      </c>
    </row>
    <row r="36" spans="1:4" ht="27.75" customHeight="1" x14ac:dyDescent="0.25">
      <c r="A36" s="113">
        <v>2</v>
      </c>
      <c r="B36" s="114" t="s">
        <v>273</v>
      </c>
      <c r="C36" s="115"/>
      <c r="D36" s="115"/>
    </row>
    <row r="37" spans="1:4" ht="27.75" customHeight="1" x14ac:dyDescent="0.25">
      <c r="A37" s="13" t="s">
        <v>44</v>
      </c>
      <c r="B37" s="97" t="s">
        <v>249</v>
      </c>
      <c r="C37" s="13" t="s">
        <v>15</v>
      </c>
      <c r="D37" s="109">
        <v>8.6199999999999992</v>
      </c>
    </row>
    <row r="38" spans="1:4" ht="45" customHeight="1" x14ac:dyDescent="0.25">
      <c r="A38" s="13" t="s">
        <v>45</v>
      </c>
      <c r="B38" s="97" t="s">
        <v>254</v>
      </c>
      <c r="C38" s="13" t="s">
        <v>15</v>
      </c>
      <c r="D38" s="110">
        <v>8.6199999999999992</v>
      </c>
    </row>
    <row r="39" spans="1:4" ht="27.75" customHeight="1" x14ac:dyDescent="0.25">
      <c r="A39" s="13" t="s">
        <v>184</v>
      </c>
      <c r="B39" s="97" t="s">
        <v>255</v>
      </c>
      <c r="C39" s="13" t="s">
        <v>15</v>
      </c>
      <c r="D39" s="110">
        <v>5.04</v>
      </c>
    </row>
    <row r="40" spans="1:4" ht="27.75" customHeight="1" x14ac:dyDescent="0.25">
      <c r="A40" s="113">
        <v>3</v>
      </c>
      <c r="B40" s="114" t="s">
        <v>274</v>
      </c>
      <c r="C40" s="115"/>
      <c r="D40" s="115"/>
    </row>
    <row r="41" spans="1:4" ht="27.75" customHeight="1" x14ac:dyDescent="0.25">
      <c r="A41" s="13" t="s">
        <v>43</v>
      </c>
      <c r="B41" s="97" t="s">
        <v>249</v>
      </c>
      <c r="C41" s="13" t="s">
        <v>15</v>
      </c>
      <c r="D41" s="109">
        <v>8.6199999999999992</v>
      </c>
    </row>
    <row r="42" spans="1:4" ht="45" x14ac:dyDescent="0.25">
      <c r="A42" s="13" t="s">
        <v>89</v>
      </c>
      <c r="B42" s="97" t="s">
        <v>254</v>
      </c>
      <c r="C42" s="13" t="s">
        <v>15</v>
      </c>
      <c r="D42" s="110">
        <v>8.6199999999999992</v>
      </c>
    </row>
    <row r="43" spans="1:4" ht="27.75" customHeight="1" x14ac:dyDescent="0.25">
      <c r="A43" s="13" t="s">
        <v>186</v>
      </c>
      <c r="B43" s="97" t="s">
        <v>255</v>
      </c>
      <c r="C43" s="13" t="s">
        <v>15</v>
      </c>
      <c r="D43" s="110">
        <v>5.04</v>
      </c>
    </row>
    <row r="44" spans="1:4" ht="27.75" customHeight="1" x14ac:dyDescent="0.25">
      <c r="A44" s="113">
        <v>4</v>
      </c>
      <c r="B44" s="114" t="s">
        <v>275</v>
      </c>
      <c r="C44" s="115"/>
      <c r="D44" s="115"/>
    </row>
    <row r="45" spans="1:4" ht="27.75" customHeight="1" x14ac:dyDescent="0.25">
      <c r="A45" s="13" t="s">
        <v>42</v>
      </c>
      <c r="B45" s="97" t="s">
        <v>249</v>
      </c>
      <c r="C45" s="13" t="s">
        <v>15</v>
      </c>
      <c r="D45" s="109">
        <v>11.71</v>
      </c>
    </row>
    <row r="46" spans="1:4" ht="27.75" customHeight="1" x14ac:dyDescent="0.25">
      <c r="A46" s="13" t="s">
        <v>92</v>
      </c>
      <c r="B46" s="97" t="s">
        <v>254</v>
      </c>
      <c r="C46" s="13" t="s">
        <v>15</v>
      </c>
      <c r="D46" s="110">
        <v>11.71</v>
      </c>
    </row>
    <row r="47" spans="1:4" ht="27.75" customHeight="1" x14ac:dyDescent="0.25">
      <c r="A47" s="13" t="s">
        <v>188</v>
      </c>
      <c r="B47" s="97" t="s">
        <v>255</v>
      </c>
      <c r="C47" s="13" t="s">
        <v>15</v>
      </c>
      <c r="D47" s="110">
        <v>5.04</v>
      </c>
    </row>
    <row r="48" spans="1:4" ht="27.75" customHeight="1" x14ac:dyDescent="0.25">
      <c r="A48" s="113">
        <v>5</v>
      </c>
      <c r="B48" s="114" t="s">
        <v>276</v>
      </c>
      <c r="C48" s="115"/>
      <c r="D48" s="115"/>
    </row>
    <row r="49" spans="1:4" ht="27.75" customHeight="1" x14ac:dyDescent="0.25">
      <c r="A49" s="13" t="s">
        <v>37</v>
      </c>
      <c r="B49" s="97" t="s">
        <v>249</v>
      </c>
      <c r="C49" s="13" t="s">
        <v>15</v>
      </c>
      <c r="D49" s="98">
        <v>9.4700000000000006</v>
      </c>
    </row>
    <row r="50" spans="1:4" ht="27.75" customHeight="1" x14ac:dyDescent="0.25">
      <c r="A50" s="13" t="s">
        <v>95</v>
      </c>
      <c r="B50" s="97" t="s">
        <v>257</v>
      </c>
      <c r="C50" s="13" t="s">
        <v>7</v>
      </c>
      <c r="D50" s="98">
        <v>34.03</v>
      </c>
    </row>
    <row r="51" spans="1:4" ht="27.75" customHeight="1" x14ac:dyDescent="0.25">
      <c r="A51" s="13" t="s">
        <v>98</v>
      </c>
      <c r="B51" s="89" t="s">
        <v>244</v>
      </c>
      <c r="C51" s="13" t="s">
        <v>8</v>
      </c>
      <c r="D51" s="102">
        <v>155.38999999999999</v>
      </c>
    </row>
    <row r="52" spans="1:4" ht="27.75" customHeight="1" x14ac:dyDescent="0.25">
      <c r="A52" s="13" t="s">
        <v>99</v>
      </c>
      <c r="B52" s="97" t="s">
        <v>248</v>
      </c>
      <c r="C52" s="13" t="s">
        <v>7</v>
      </c>
      <c r="D52" s="98">
        <v>15.54</v>
      </c>
    </row>
    <row r="53" spans="1:4" ht="27.75" customHeight="1" x14ac:dyDescent="0.25">
      <c r="A53" s="86" t="s">
        <v>190</v>
      </c>
      <c r="B53" s="100" t="s">
        <v>246</v>
      </c>
      <c r="C53" s="86" t="s">
        <v>7</v>
      </c>
      <c r="D53" s="101">
        <f>D52*1.26</f>
        <v>19.580399999999997</v>
      </c>
    </row>
    <row r="54" spans="1:4" ht="27.75" customHeight="1" x14ac:dyDescent="0.25">
      <c r="A54" s="13" t="s">
        <v>456</v>
      </c>
      <c r="B54" s="97" t="s">
        <v>277</v>
      </c>
      <c r="C54" s="13" t="s">
        <v>10</v>
      </c>
      <c r="D54" s="98">
        <v>47</v>
      </c>
    </row>
    <row r="55" spans="1:4" ht="27.75" customHeight="1" x14ac:dyDescent="0.25">
      <c r="A55" s="86" t="s">
        <v>457</v>
      </c>
      <c r="B55" s="100" t="s">
        <v>278</v>
      </c>
      <c r="C55" s="86" t="s">
        <v>267</v>
      </c>
      <c r="D55" s="101">
        <v>1</v>
      </c>
    </row>
    <row r="56" spans="1:4" ht="27.75" customHeight="1" x14ac:dyDescent="0.25">
      <c r="A56" s="95" t="s">
        <v>458</v>
      </c>
      <c r="B56" s="96" t="s">
        <v>263</v>
      </c>
      <c r="C56" s="95" t="s">
        <v>15</v>
      </c>
      <c r="D56" s="103">
        <v>9.4700000000000006</v>
      </c>
    </row>
    <row r="57" spans="1:4" ht="27.75" customHeight="1" x14ac:dyDescent="0.25">
      <c r="A57" s="86" t="s">
        <v>459</v>
      </c>
      <c r="B57" s="87" t="s">
        <v>279</v>
      </c>
      <c r="C57" s="86" t="s">
        <v>267</v>
      </c>
      <c r="D57" s="99">
        <v>1</v>
      </c>
    </row>
    <row r="58" spans="1:4" ht="27.75" customHeight="1" x14ac:dyDescent="0.25">
      <c r="A58" s="13" t="s">
        <v>460</v>
      </c>
      <c r="B58" s="104" t="s">
        <v>280</v>
      </c>
      <c r="C58" s="13" t="s">
        <v>10</v>
      </c>
      <c r="D58" s="105">
        <v>2</v>
      </c>
    </row>
    <row r="59" spans="1:4" ht="27.75" customHeight="1" x14ac:dyDescent="0.25">
      <c r="A59" s="86" t="s">
        <v>461</v>
      </c>
      <c r="B59" s="106" t="s">
        <v>281</v>
      </c>
      <c r="C59" s="86" t="s">
        <v>10</v>
      </c>
      <c r="D59" s="107">
        <v>2</v>
      </c>
    </row>
    <row r="60" spans="1:4" ht="27.75" customHeight="1" x14ac:dyDescent="0.25">
      <c r="A60" s="13" t="s">
        <v>462</v>
      </c>
      <c r="B60" s="89" t="s">
        <v>125</v>
      </c>
      <c r="C60" s="13" t="s">
        <v>10</v>
      </c>
      <c r="D60" s="102">
        <v>1</v>
      </c>
    </row>
    <row r="61" spans="1:4" ht="27.75" customHeight="1" x14ac:dyDescent="0.25">
      <c r="A61" s="86" t="s">
        <v>463</v>
      </c>
      <c r="B61" s="87" t="s">
        <v>126</v>
      </c>
      <c r="C61" s="86" t="s">
        <v>10</v>
      </c>
      <c r="D61" s="99">
        <v>1</v>
      </c>
    </row>
    <row r="62" spans="1:4" ht="27.75" customHeight="1" x14ac:dyDescent="0.25">
      <c r="A62" s="86" t="s">
        <v>464</v>
      </c>
      <c r="B62" s="87" t="s">
        <v>233</v>
      </c>
      <c r="C62" s="86" t="s">
        <v>149</v>
      </c>
      <c r="D62" s="99">
        <v>1</v>
      </c>
    </row>
    <row r="63" spans="1:4" ht="27.75" customHeight="1" x14ac:dyDescent="0.25">
      <c r="A63" s="86" t="s">
        <v>465</v>
      </c>
      <c r="B63" s="87" t="s">
        <v>235</v>
      </c>
      <c r="C63" s="86" t="s">
        <v>10</v>
      </c>
      <c r="D63" s="99">
        <v>1</v>
      </c>
    </row>
    <row r="64" spans="1:4" ht="27.75" customHeight="1" x14ac:dyDescent="0.25">
      <c r="A64" s="86" t="s">
        <v>466</v>
      </c>
      <c r="B64" s="87" t="s">
        <v>241</v>
      </c>
      <c r="C64" s="86" t="s">
        <v>238</v>
      </c>
      <c r="D64" s="99">
        <v>4</v>
      </c>
    </row>
    <row r="65" spans="1:4" ht="27.75" customHeight="1" x14ac:dyDescent="0.25">
      <c r="A65" s="86" t="s">
        <v>467</v>
      </c>
      <c r="B65" s="87" t="s">
        <v>239</v>
      </c>
      <c r="C65" s="86" t="s">
        <v>234</v>
      </c>
      <c r="D65" s="99">
        <v>0.76</v>
      </c>
    </row>
    <row r="66" spans="1:4" ht="27.75" customHeight="1" x14ac:dyDescent="0.25">
      <c r="A66" s="86" t="s">
        <v>468</v>
      </c>
      <c r="B66" s="87" t="s">
        <v>240</v>
      </c>
      <c r="C66" s="86" t="s">
        <v>234</v>
      </c>
      <c r="D66" s="99">
        <v>0.76</v>
      </c>
    </row>
    <row r="67" spans="1:4" ht="27.75" customHeight="1" x14ac:dyDescent="0.25">
      <c r="A67" s="13" t="s">
        <v>469</v>
      </c>
      <c r="B67" s="89" t="s">
        <v>237</v>
      </c>
      <c r="C67" s="13" t="s">
        <v>24</v>
      </c>
      <c r="D67" s="102">
        <v>6</v>
      </c>
    </row>
    <row r="68" spans="1:4" ht="27.75" customHeight="1" x14ac:dyDescent="0.25">
      <c r="A68" s="86" t="s">
        <v>470</v>
      </c>
      <c r="B68" s="100" t="s">
        <v>256</v>
      </c>
      <c r="C68" s="86" t="s">
        <v>149</v>
      </c>
      <c r="D68" s="101">
        <v>12</v>
      </c>
    </row>
    <row r="69" spans="1:4" ht="27.75" customHeight="1" x14ac:dyDescent="0.25">
      <c r="A69" s="86" t="s">
        <v>471</v>
      </c>
      <c r="B69" s="100" t="s">
        <v>236</v>
      </c>
      <c r="C69" s="86" t="s">
        <v>10</v>
      </c>
      <c r="D69" s="101">
        <v>36</v>
      </c>
    </row>
    <row r="70" spans="1:4" ht="27.75" customHeight="1" x14ac:dyDescent="0.25">
      <c r="A70" s="13" t="s">
        <v>472</v>
      </c>
      <c r="B70" s="97" t="s">
        <v>264</v>
      </c>
      <c r="C70" s="13" t="s">
        <v>7</v>
      </c>
      <c r="D70" s="98">
        <v>12.12</v>
      </c>
    </row>
    <row r="71" spans="1:4" ht="27.75" customHeight="1" x14ac:dyDescent="0.25">
      <c r="A71" s="86" t="s">
        <v>473</v>
      </c>
      <c r="B71" s="87" t="s">
        <v>262</v>
      </c>
      <c r="C71" s="86" t="s">
        <v>7</v>
      </c>
      <c r="D71" s="99">
        <f>D70*1.26</f>
        <v>15.271199999999999</v>
      </c>
    </row>
    <row r="72" spans="1:4" ht="27.75" customHeight="1" x14ac:dyDescent="0.25">
      <c r="A72" s="13" t="s">
        <v>474</v>
      </c>
      <c r="B72" s="97" t="s">
        <v>265</v>
      </c>
      <c r="C72" s="13" t="s">
        <v>7</v>
      </c>
      <c r="D72" s="98">
        <v>1.21</v>
      </c>
    </row>
    <row r="73" spans="1:4" ht="27.75" customHeight="1" x14ac:dyDescent="0.25">
      <c r="A73" s="86" t="s">
        <v>475</v>
      </c>
      <c r="B73" s="100" t="s">
        <v>262</v>
      </c>
      <c r="C73" s="86" t="s">
        <v>7</v>
      </c>
      <c r="D73" s="101">
        <f>D72*1.26</f>
        <v>1.5246</v>
      </c>
    </row>
    <row r="74" spans="1:4" ht="27.75" customHeight="1" x14ac:dyDescent="0.25">
      <c r="A74" s="13" t="s">
        <v>476</v>
      </c>
      <c r="B74" s="97" t="s">
        <v>266</v>
      </c>
      <c r="C74" s="13" t="s">
        <v>9</v>
      </c>
      <c r="D74" s="98">
        <v>22.42</v>
      </c>
    </row>
    <row r="75" spans="1:4" ht="27.75" customHeight="1" x14ac:dyDescent="0.25">
      <c r="A75" s="13" t="s">
        <v>477</v>
      </c>
      <c r="B75" s="97" t="s">
        <v>253</v>
      </c>
      <c r="C75" s="13" t="s">
        <v>15</v>
      </c>
      <c r="D75" s="98">
        <f>34.03*1.75</f>
        <v>59.552500000000002</v>
      </c>
    </row>
    <row r="76" spans="1:4" ht="45" customHeight="1" x14ac:dyDescent="0.25">
      <c r="A76" s="13" t="s">
        <v>478</v>
      </c>
      <c r="B76" s="97" t="s">
        <v>254</v>
      </c>
      <c r="C76" s="13" t="s">
        <v>15</v>
      </c>
      <c r="D76" s="98">
        <f>9.47+0.15+0.0414*6</f>
        <v>9.8684000000000012</v>
      </c>
    </row>
    <row r="77" spans="1:4" ht="27.75" customHeight="1" x14ac:dyDescent="0.25">
      <c r="A77" s="13" t="s">
        <v>479</v>
      </c>
      <c r="B77" s="97" t="s">
        <v>255</v>
      </c>
      <c r="C77" s="13" t="s">
        <v>15</v>
      </c>
      <c r="D77" s="98">
        <f>63*0.08</f>
        <v>5.04</v>
      </c>
    </row>
    <row r="78" spans="1:4" ht="27.75" customHeight="1" x14ac:dyDescent="0.25">
      <c r="A78" s="113">
        <v>6</v>
      </c>
      <c r="B78" s="114" t="s">
        <v>282</v>
      </c>
      <c r="C78" s="115"/>
      <c r="D78" s="115"/>
    </row>
    <row r="79" spans="1:4" ht="27.75" customHeight="1" x14ac:dyDescent="0.25">
      <c r="A79" s="13" t="s">
        <v>28</v>
      </c>
      <c r="B79" s="97" t="s">
        <v>249</v>
      </c>
      <c r="C79" s="13" t="s">
        <v>15</v>
      </c>
      <c r="D79" s="98">
        <v>9.4700000000000006</v>
      </c>
    </row>
    <row r="80" spans="1:4" ht="27.75" customHeight="1" x14ac:dyDescent="0.25">
      <c r="A80" s="13" t="s">
        <v>62</v>
      </c>
      <c r="B80" s="97" t="s">
        <v>257</v>
      </c>
      <c r="C80" s="13" t="s">
        <v>7</v>
      </c>
      <c r="D80" s="98">
        <v>28.99</v>
      </c>
    </row>
    <row r="81" spans="1:4" ht="27.75" customHeight="1" x14ac:dyDescent="0.25">
      <c r="A81" s="13" t="s">
        <v>73</v>
      </c>
      <c r="B81" s="89" t="s">
        <v>244</v>
      </c>
      <c r="C81" s="13" t="s">
        <v>8</v>
      </c>
      <c r="D81" s="102">
        <v>136.05000000000001</v>
      </c>
    </row>
    <row r="82" spans="1:4" ht="27.75" customHeight="1" x14ac:dyDescent="0.25">
      <c r="A82" s="13" t="s">
        <v>74</v>
      </c>
      <c r="B82" s="97" t="s">
        <v>248</v>
      </c>
      <c r="C82" s="13" t="s">
        <v>7</v>
      </c>
      <c r="D82" s="98">
        <v>13.61</v>
      </c>
    </row>
    <row r="83" spans="1:4" ht="27.75" customHeight="1" x14ac:dyDescent="0.25">
      <c r="A83" s="86" t="s">
        <v>75</v>
      </c>
      <c r="B83" s="100" t="s">
        <v>246</v>
      </c>
      <c r="C83" s="86" t="s">
        <v>7</v>
      </c>
      <c r="D83" s="101">
        <f>D82*1.26</f>
        <v>17.148599999999998</v>
      </c>
    </row>
    <row r="84" spans="1:4" ht="27.75" customHeight="1" x14ac:dyDescent="0.25">
      <c r="A84" s="13" t="s">
        <v>76</v>
      </c>
      <c r="B84" s="97" t="s">
        <v>277</v>
      </c>
      <c r="C84" s="13" t="s">
        <v>10</v>
      </c>
      <c r="D84" s="98">
        <v>47</v>
      </c>
    </row>
    <row r="85" spans="1:4" ht="27.75" customHeight="1" x14ac:dyDescent="0.25">
      <c r="A85" s="86" t="s">
        <v>77</v>
      </c>
      <c r="B85" s="100" t="s">
        <v>278</v>
      </c>
      <c r="C85" s="86" t="s">
        <v>267</v>
      </c>
      <c r="D85" s="101">
        <v>1</v>
      </c>
    </row>
    <row r="86" spans="1:4" ht="27.75" customHeight="1" x14ac:dyDescent="0.25">
      <c r="A86" s="95" t="s">
        <v>78</v>
      </c>
      <c r="B86" s="96" t="s">
        <v>263</v>
      </c>
      <c r="C86" s="95" t="s">
        <v>15</v>
      </c>
      <c r="D86" s="103">
        <v>9.4700000000000006</v>
      </c>
    </row>
    <row r="87" spans="1:4" ht="27.75" customHeight="1" x14ac:dyDescent="0.25">
      <c r="A87" s="86" t="s">
        <v>79</v>
      </c>
      <c r="B87" s="87" t="s">
        <v>279</v>
      </c>
      <c r="C87" s="86" t="s">
        <v>267</v>
      </c>
      <c r="D87" s="99">
        <v>1</v>
      </c>
    </row>
    <row r="88" spans="1:4" ht="27.75" customHeight="1" x14ac:dyDescent="0.25">
      <c r="A88" s="13" t="s">
        <v>80</v>
      </c>
      <c r="B88" s="104" t="s">
        <v>280</v>
      </c>
      <c r="C88" s="13" t="s">
        <v>10</v>
      </c>
      <c r="D88" s="105">
        <v>2</v>
      </c>
    </row>
    <row r="89" spans="1:4" ht="27.75" customHeight="1" x14ac:dyDescent="0.25">
      <c r="A89" s="86" t="s">
        <v>193</v>
      </c>
      <c r="B89" s="106" t="s">
        <v>281</v>
      </c>
      <c r="C89" s="86" t="s">
        <v>10</v>
      </c>
      <c r="D89" s="107">
        <v>2</v>
      </c>
    </row>
    <row r="90" spans="1:4" ht="27.75" customHeight="1" x14ac:dyDescent="0.25">
      <c r="A90" s="13" t="s">
        <v>195</v>
      </c>
      <c r="B90" s="89" t="s">
        <v>125</v>
      </c>
      <c r="C90" s="13" t="s">
        <v>10</v>
      </c>
      <c r="D90" s="102">
        <v>1</v>
      </c>
    </row>
    <row r="91" spans="1:4" ht="27.75" customHeight="1" x14ac:dyDescent="0.25">
      <c r="A91" s="86" t="s">
        <v>196</v>
      </c>
      <c r="B91" s="87" t="s">
        <v>126</v>
      </c>
      <c r="C91" s="86" t="s">
        <v>10</v>
      </c>
      <c r="D91" s="99">
        <v>1</v>
      </c>
    </row>
    <row r="92" spans="1:4" ht="27.75" customHeight="1" x14ac:dyDescent="0.25">
      <c r="A92" s="86" t="s">
        <v>198</v>
      </c>
      <c r="B92" s="87" t="s">
        <v>233</v>
      </c>
      <c r="C92" s="86" t="s">
        <v>149</v>
      </c>
      <c r="D92" s="99">
        <v>1</v>
      </c>
    </row>
    <row r="93" spans="1:4" ht="27.75" customHeight="1" x14ac:dyDescent="0.25">
      <c r="A93" s="86" t="s">
        <v>441</v>
      </c>
      <c r="B93" s="87" t="s">
        <v>235</v>
      </c>
      <c r="C93" s="86" t="s">
        <v>10</v>
      </c>
      <c r="D93" s="99">
        <v>1</v>
      </c>
    </row>
    <row r="94" spans="1:4" ht="27.75" customHeight="1" x14ac:dyDescent="0.25">
      <c r="A94" s="86" t="s">
        <v>442</v>
      </c>
      <c r="B94" s="87" t="s">
        <v>241</v>
      </c>
      <c r="C94" s="86" t="s">
        <v>238</v>
      </c>
      <c r="D94" s="99">
        <v>4</v>
      </c>
    </row>
    <row r="95" spans="1:4" ht="27.75" customHeight="1" x14ac:dyDescent="0.25">
      <c r="A95" s="86" t="s">
        <v>443</v>
      </c>
      <c r="B95" s="87" t="s">
        <v>239</v>
      </c>
      <c r="C95" s="86" t="s">
        <v>234</v>
      </c>
      <c r="D95" s="99">
        <v>0.76</v>
      </c>
    </row>
    <row r="96" spans="1:4" ht="27.75" customHeight="1" x14ac:dyDescent="0.25">
      <c r="A96" s="86" t="s">
        <v>444</v>
      </c>
      <c r="B96" s="87" t="s">
        <v>240</v>
      </c>
      <c r="C96" s="86" t="s">
        <v>234</v>
      </c>
      <c r="D96" s="99">
        <v>0.76</v>
      </c>
    </row>
    <row r="97" spans="1:4" ht="27.75" customHeight="1" x14ac:dyDescent="0.25">
      <c r="A97" s="13" t="s">
        <v>445</v>
      </c>
      <c r="B97" s="89" t="s">
        <v>237</v>
      </c>
      <c r="C97" s="13" t="s">
        <v>24</v>
      </c>
      <c r="D97" s="102">
        <v>6</v>
      </c>
    </row>
    <row r="98" spans="1:4" ht="27.75" customHeight="1" x14ac:dyDescent="0.25">
      <c r="A98" s="86" t="s">
        <v>446</v>
      </c>
      <c r="B98" s="100" t="s">
        <v>256</v>
      </c>
      <c r="C98" s="86" t="s">
        <v>149</v>
      </c>
      <c r="D98" s="101">
        <v>12</v>
      </c>
    </row>
    <row r="99" spans="1:4" ht="27.75" customHeight="1" x14ac:dyDescent="0.25">
      <c r="A99" s="86" t="s">
        <v>447</v>
      </c>
      <c r="B99" s="100" t="s">
        <v>236</v>
      </c>
      <c r="C99" s="86" t="s">
        <v>10</v>
      </c>
      <c r="D99" s="101">
        <v>36</v>
      </c>
    </row>
    <row r="100" spans="1:4" ht="27.75" customHeight="1" x14ac:dyDescent="0.25">
      <c r="A100" s="13" t="s">
        <v>448</v>
      </c>
      <c r="B100" s="97" t="s">
        <v>264</v>
      </c>
      <c r="C100" s="13" t="s">
        <v>7</v>
      </c>
      <c r="D100" s="98">
        <v>12.12</v>
      </c>
    </row>
    <row r="101" spans="1:4" ht="27.75" customHeight="1" x14ac:dyDescent="0.25">
      <c r="A101" s="86" t="s">
        <v>449</v>
      </c>
      <c r="B101" s="87" t="s">
        <v>262</v>
      </c>
      <c r="C101" s="86" t="s">
        <v>7</v>
      </c>
      <c r="D101" s="99">
        <f>D100*1.26</f>
        <v>15.271199999999999</v>
      </c>
    </row>
    <row r="102" spans="1:4" ht="27.75" customHeight="1" x14ac:dyDescent="0.25">
      <c r="A102" s="13" t="s">
        <v>450</v>
      </c>
      <c r="B102" s="97" t="s">
        <v>265</v>
      </c>
      <c r="C102" s="13" t="s">
        <v>7</v>
      </c>
      <c r="D102" s="98">
        <v>1.21</v>
      </c>
    </row>
    <row r="103" spans="1:4" ht="27.75" customHeight="1" x14ac:dyDescent="0.25">
      <c r="A103" s="86" t="s">
        <v>451</v>
      </c>
      <c r="B103" s="100" t="s">
        <v>262</v>
      </c>
      <c r="C103" s="86" t="s">
        <v>7</v>
      </c>
      <c r="D103" s="101">
        <f>D102*1.26</f>
        <v>1.5246</v>
      </c>
    </row>
    <row r="104" spans="1:4" ht="27.75" customHeight="1" x14ac:dyDescent="0.25">
      <c r="A104" s="13" t="s">
        <v>452</v>
      </c>
      <c r="B104" s="97" t="s">
        <v>266</v>
      </c>
      <c r="C104" s="13" t="s">
        <v>9</v>
      </c>
      <c r="D104" s="98">
        <v>22.42</v>
      </c>
    </row>
    <row r="105" spans="1:4" ht="27.75" customHeight="1" x14ac:dyDescent="0.25">
      <c r="A105" s="13" t="s">
        <v>453</v>
      </c>
      <c r="B105" s="97" t="s">
        <v>253</v>
      </c>
      <c r="C105" s="13" t="s">
        <v>15</v>
      </c>
      <c r="D105" s="98">
        <f>28.99*1.75</f>
        <v>50.732499999999995</v>
      </c>
    </row>
    <row r="106" spans="1:4" ht="27.75" customHeight="1" x14ac:dyDescent="0.25">
      <c r="A106" s="13" t="s">
        <v>454</v>
      </c>
      <c r="B106" s="97" t="s">
        <v>254</v>
      </c>
      <c r="C106" s="13" t="s">
        <v>15</v>
      </c>
      <c r="D106" s="98">
        <f>9.47+0.15+0.0414*6</f>
        <v>9.8684000000000012</v>
      </c>
    </row>
    <row r="107" spans="1:4" ht="27.75" customHeight="1" x14ac:dyDescent="0.25">
      <c r="A107" s="13" t="s">
        <v>455</v>
      </c>
      <c r="B107" s="97" t="s">
        <v>255</v>
      </c>
      <c r="C107" s="13" t="s">
        <v>15</v>
      </c>
      <c r="D107" s="98">
        <f>63*0.08</f>
        <v>5.04</v>
      </c>
    </row>
    <row r="108" spans="1:4" ht="27.75" customHeight="1" x14ac:dyDescent="0.25">
      <c r="A108" s="113">
        <v>7</v>
      </c>
      <c r="B108" s="114" t="s">
        <v>283</v>
      </c>
      <c r="C108" s="115"/>
      <c r="D108" s="115"/>
    </row>
    <row r="109" spans="1:4" ht="27.75" customHeight="1" x14ac:dyDescent="0.25">
      <c r="A109" s="13" t="s">
        <v>29</v>
      </c>
      <c r="B109" s="97" t="s">
        <v>249</v>
      </c>
      <c r="C109" s="13" t="s">
        <v>15</v>
      </c>
      <c r="D109" s="98">
        <v>9.4700000000000006</v>
      </c>
    </row>
    <row r="110" spans="1:4" ht="27.75" customHeight="1" x14ac:dyDescent="0.25">
      <c r="A110" s="13" t="s">
        <v>30</v>
      </c>
      <c r="B110" s="97" t="s">
        <v>257</v>
      </c>
      <c r="C110" s="13" t="s">
        <v>7</v>
      </c>
      <c r="D110" s="98">
        <v>25.78</v>
      </c>
    </row>
    <row r="111" spans="1:4" ht="27.75" customHeight="1" x14ac:dyDescent="0.25">
      <c r="A111" s="13" t="s">
        <v>414</v>
      </c>
      <c r="B111" s="89" t="s">
        <v>244</v>
      </c>
      <c r="C111" s="13" t="s">
        <v>8</v>
      </c>
      <c r="D111" s="102">
        <v>123.69</v>
      </c>
    </row>
    <row r="112" spans="1:4" ht="27.75" customHeight="1" x14ac:dyDescent="0.25">
      <c r="A112" s="13" t="s">
        <v>415</v>
      </c>
      <c r="B112" s="97" t="s">
        <v>248</v>
      </c>
      <c r="C112" s="13" t="s">
        <v>7</v>
      </c>
      <c r="D112" s="98">
        <v>12.37</v>
      </c>
    </row>
    <row r="113" spans="1:4" ht="27.75" customHeight="1" x14ac:dyDescent="0.25">
      <c r="A113" s="86" t="s">
        <v>416</v>
      </c>
      <c r="B113" s="100" t="s">
        <v>246</v>
      </c>
      <c r="C113" s="86" t="s">
        <v>7</v>
      </c>
      <c r="D113" s="101">
        <f>D112*1.26</f>
        <v>15.5862</v>
      </c>
    </row>
    <row r="114" spans="1:4" ht="27.75" customHeight="1" x14ac:dyDescent="0.25">
      <c r="A114" s="13" t="s">
        <v>417</v>
      </c>
      <c r="B114" s="97" t="s">
        <v>277</v>
      </c>
      <c r="C114" s="13" t="s">
        <v>10</v>
      </c>
      <c r="D114" s="98">
        <v>47</v>
      </c>
    </row>
    <row r="115" spans="1:4" ht="27.75" customHeight="1" x14ac:dyDescent="0.25">
      <c r="A115" s="86" t="s">
        <v>418</v>
      </c>
      <c r="B115" s="100" t="s">
        <v>278</v>
      </c>
      <c r="C115" s="86" t="s">
        <v>267</v>
      </c>
      <c r="D115" s="101">
        <v>1</v>
      </c>
    </row>
    <row r="116" spans="1:4" ht="27.75" customHeight="1" x14ac:dyDescent="0.25">
      <c r="A116" s="95" t="s">
        <v>419</v>
      </c>
      <c r="B116" s="96" t="s">
        <v>263</v>
      </c>
      <c r="C116" s="95" t="s">
        <v>15</v>
      </c>
      <c r="D116" s="103">
        <v>9.4700000000000006</v>
      </c>
    </row>
    <row r="117" spans="1:4" ht="27.75" customHeight="1" x14ac:dyDescent="0.25">
      <c r="A117" s="86" t="s">
        <v>420</v>
      </c>
      <c r="B117" s="87" t="s">
        <v>279</v>
      </c>
      <c r="C117" s="86" t="s">
        <v>267</v>
      </c>
      <c r="D117" s="99">
        <v>1</v>
      </c>
    </row>
    <row r="118" spans="1:4" ht="27.75" customHeight="1" x14ac:dyDescent="0.25">
      <c r="A118" s="13" t="s">
        <v>421</v>
      </c>
      <c r="B118" s="104" t="s">
        <v>280</v>
      </c>
      <c r="C118" s="13" t="s">
        <v>10</v>
      </c>
      <c r="D118" s="105">
        <v>2</v>
      </c>
    </row>
    <row r="119" spans="1:4" ht="27.75" customHeight="1" x14ac:dyDescent="0.25">
      <c r="A119" s="86" t="s">
        <v>422</v>
      </c>
      <c r="B119" s="106" t="s">
        <v>281</v>
      </c>
      <c r="C119" s="86" t="s">
        <v>10</v>
      </c>
      <c r="D119" s="107">
        <v>2</v>
      </c>
    </row>
    <row r="120" spans="1:4" ht="27.75" customHeight="1" x14ac:dyDescent="0.25">
      <c r="A120" s="13" t="s">
        <v>423</v>
      </c>
      <c r="B120" s="89" t="s">
        <v>125</v>
      </c>
      <c r="C120" s="13" t="s">
        <v>10</v>
      </c>
      <c r="D120" s="102">
        <v>1</v>
      </c>
    </row>
    <row r="121" spans="1:4" ht="27.75" customHeight="1" x14ac:dyDescent="0.25">
      <c r="A121" s="86" t="s">
        <v>424</v>
      </c>
      <c r="B121" s="87" t="s">
        <v>126</v>
      </c>
      <c r="C121" s="86" t="s">
        <v>10</v>
      </c>
      <c r="D121" s="99">
        <v>1</v>
      </c>
    </row>
    <row r="122" spans="1:4" ht="27.75" customHeight="1" x14ac:dyDescent="0.25">
      <c r="A122" s="86" t="s">
        <v>425</v>
      </c>
      <c r="B122" s="87" t="s">
        <v>233</v>
      </c>
      <c r="C122" s="86" t="s">
        <v>149</v>
      </c>
      <c r="D122" s="99">
        <v>1</v>
      </c>
    </row>
    <row r="123" spans="1:4" ht="27.75" customHeight="1" x14ac:dyDescent="0.25">
      <c r="A123" s="86" t="s">
        <v>426</v>
      </c>
      <c r="B123" s="87" t="s">
        <v>235</v>
      </c>
      <c r="C123" s="86" t="s">
        <v>10</v>
      </c>
      <c r="D123" s="99">
        <v>1</v>
      </c>
    </row>
    <row r="124" spans="1:4" ht="27.75" customHeight="1" x14ac:dyDescent="0.25">
      <c r="A124" s="86" t="s">
        <v>427</v>
      </c>
      <c r="B124" s="87" t="s">
        <v>241</v>
      </c>
      <c r="C124" s="86" t="s">
        <v>238</v>
      </c>
      <c r="D124" s="99">
        <v>4</v>
      </c>
    </row>
    <row r="125" spans="1:4" ht="27.75" customHeight="1" x14ac:dyDescent="0.25">
      <c r="A125" s="86" t="s">
        <v>428</v>
      </c>
      <c r="B125" s="87" t="s">
        <v>239</v>
      </c>
      <c r="C125" s="86" t="s">
        <v>234</v>
      </c>
      <c r="D125" s="99">
        <v>0.76</v>
      </c>
    </row>
    <row r="126" spans="1:4" ht="27.75" customHeight="1" x14ac:dyDescent="0.25">
      <c r="A126" s="86" t="s">
        <v>429</v>
      </c>
      <c r="B126" s="87" t="s">
        <v>240</v>
      </c>
      <c r="C126" s="86" t="s">
        <v>234</v>
      </c>
      <c r="D126" s="99">
        <v>0.76</v>
      </c>
    </row>
    <row r="127" spans="1:4" ht="27.75" customHeight="1" x14ac:dyDescent="0.25">
      <c r="A127" s="13" t="s">
        <v>430</v>
      </c>
      <c r="B127" s="89" t="s">
        <v>237</v>
      </c>
      <c r="C127" s="13" t="s">
        <v>24</v>
      </c>
      <c r="D127" s="102">
        <v>6</v>
      </c>
    </row>
    <row r="128" spans="1:4" ht="27.75" customHeight="1" x14ac:dyDescent="0.25">
      <c r="A128" s="86" t="s">
        <v>431</v>
      </c>
      <c r="B128" s="100" t="s">
        <v>256</v>
      </c>
      <c r="C128" s="86" t="s">
        <v>149</v>
      </c>
      <c r="D128" s="101">
        <v>12</v>
      </c>
    </row>
    <row r="129" spans="1:4" ht="27.75" customHeight="1" x14ac:dyDescent="0.25">
      <c r="A129" s="86" t="s">
        <v>432</v>
      </c>
      <c r="B129" s="100" t="s">
        <v>236</v>
      </c>
      <c r="C129" s="86" t="s">
        <v>10</v>
      </c>
      <c r="D129" s="101">
        <v>36</v>
      </c>
    </row>
    <row r="130" spans="1:4" ht="27.75" customHeight="1" x14ac:dyDescent="0.25">
      <c r="A130" s="13" t="s">
        <v>433</v>
      </c>
      <c r="B130" s="97" t="s">
        <v>264</v>
      </c>
      <c r="C130" s="13" t="s">
        <v>7</v>
      </c>
      <c r="D130" s="98">
        <v>12.12</v>
      </c>
    </row>
    <row r="131" spans="1:4" ht="27.75" customHeight="1" x14ac:dyDescent="0.25">
      <c r="A131" s="86" t="s">
        <v>434</v>
      </c>
      <c r="B131" s="87" t="s">
        <v>262</v>
      </c>
      <c r="C131" s="86" t="s">
        <v>7</v>
      </c>
      <c r="D131" s="99">
        <f>D130*1.26</f>
        <v>15.271199999999999</v>
      </c>
    </row>
    <row r="132" spans="1:4" ht="27.75" customHeight="1" x14ac:dyDescent="0.25">
      <c r="A132" s="13" t="s">
        <v>435</v>
      </c>
      <c r="B132" s="97" t="s">
        <v>265</v>
      </c>
      <c r="C132" s="13" t="s">
        <v>7</v>
      </c>
      <c r="D132" s="98">
        <v>1.21</v>
      </c>
    </row>
    <row r="133" spans="1:4" ht="27.75" customHeight="1" x14ac:dyDescent="0.25">
      <c r="A133" s="86" t="s">
        <v>436</v>
      </c>
      <c r="B133" s="100" t="s">
        <v>262</v>
      </c>
      <c r="C133" s="86" t="s">
        <v>7</v>
      </c>
      <c r="D133" s="101">
        <f>D132*1.26</f>
        <v>1.5246</v>
      </c>
    </row>
    <row r="134" spans="1:4" ht="27.75" customHeight="1" x14ac:dyDescent="0.25">
      <c r="A134" s="13" t="s">
        <v>437</v>
      </c>
      <c r="B134" s="97" t="s">
        <v>266</v>
      </c>
      <c r="C134" s="13" t="s">
        <v>9</v>
      </c>
      <c r="D134" s="98">
        <v>22.42</v>
      </c>
    </row>
    <row r="135" spans="1:4" ht="27.75" customHeight="1" x14ac:dyDescent="0.25">
      <c r="A135" s="13" t="s">
        <v>438</v>
      </c>
      <c r="B135" s="97" t="s">
        <v>253</v>
      </c>
      <c r="C135" s="13" t="s">
        <v>15</v>
      </c>
      <c r="D135" s="98">
        <f>25.8*1.75</f>
        <v>45.15</v>
      </c>
    </row>
    <row r="136" spans="1:4" ht="27.75" customHeight="1" x14ac:dyDescent="0.25">
      <c r="A136" s="13" t="s">
        <v>439</v>
      </c>
      <c r="B136" s="97" t="s">
        <v>254</v>
      </c>
      <c r="C136" s="13" t="s">
        <v>15</v>
      </c>
      <c r="D136" s="98">
        <f>9.47+0.15+0.0414*6</f>
        <v>9.8684000000000012</v>
      </c>
    </row>
    <row r="137" spans="1:4" ht="27.75" customHeight="1" x14ac:dyDescent="0.25">
      <c r="A137" s="13" t="s">
        <v>440</v>
      </c>
      <c r="B137" s="97" t="s">
        <v>255</v>
      </c>
      <c r="C137" s="13" t="s">
        <v>15</v>
      </c>
      <c r="D137" s="98">
        <f>63*0.08</f>
        <v>5.04</v>
      </c>
    </row>
    <row r="138" spans="1:4" ht="27.75" customHeight="1" x14ac:dyDescent="0.25">
      <c r="A138" s="113">
        <v>8</v>
      </c>
      <c r="B138" s="114" t="s">
        <v>284</v>
      </c>
      <c r="C138" s="115"/>
      <c r="D138" s="115"/>
    </row>
    <row r="139" spans="1:4" ht="27.75" customHeight="1" x14ac:dyDescent="0.25">
      <c r="A139" s="13" t="s">
        <v>31</v>
      </c>
      <c r="B139" s="97" t="s">
        <v>249</v>
      </c>
      <c r="C139" s="13" t="s">
        <v>15</v>
      </c>
      <c r="D139" s="98">
        <v>9.4700000000000006</v>
      </c>
    </row>
    <row r="140" spans="1:4" ht="27.75" customHeight="1" x14ac:dyDescent="0.25">
      <c r="A140" s="13" t="s">
        <v>38</v>
      </c>
      <c r="B140" s="97" t="s">
        <v>257</v>
      </c>
      <c r="C140" s="13" t="s">
        <v>7</v>
      </c>
      <c r="D140" s="98">
        <v>21.75</v>
      </c>
    </row>
    <row r="141" spans="1:4" ht="27.75" customHeight="1" x14ac:dyDescent="0.25">
      <c r="A141" s="13" t="s">
        <v>200</v>
      </c>
      <c r="B141" s="89" t="s">
        <v>244</v>
      </c>
      <c r="C141" s="13" t="s">
        <v>8</v>
      </c>
      <c r="D141" s="102">
        <v>108.17</v>
      </c>
    </row>
    <row r="142" spans="1:4" ht="27.75" customHeight="1" x14ac:dyDescent="0.25">
      <c r="A142" s="13" t="s">
        <v>201</v>
      </c>
      <c r="B142" s="97" t="s">
        <v>248</v>
      </c>
      <c r="C142" s="13" t="s">
        <v>7</v>
      </c>
      <c r="D142" s="98">
        <v>10.82</v>
      </c>
    </row>
    <row r="143" spans="1:4" ht="27.75" customHeight="1" x14ac:dyDescent="0.25">
      <c r="A143" s="86" t="s">
        <v>389</v>
      </c>
      <c r="B143" s="100" t="s">
        <v>246</v>
      </c>
      <c r="C143" s="86" t="s">
        <v>7</v>
      </c>
      <c r="D143" s="101">
        <f>D142*1.26</f>
        <v>13.6332</v>
      </c>
    </row>
    <row r="144" spans="1:4" ht="27.75" customHeight="1" x14ac:dyDescent="0.25">
      <c r="A144" s="13" t="s">
        <v>390</v>
      </c>
      <c r="B144" s="97" t="s">
        <v>277</v>
      </c>
      <c r="C144" s="13" t="s">
        <v>10</v>
      </c>
      <c r="D144" s="98">
        <v>47</v>
      </c>
    </row>
    <row r="145" spans="1:4" ht="27.75" customHeight="1" x14ac:dyDescent="0.25">
      <c r="A145" s="86" t="s">
        <v>391</v>
      </c>
      <c r="B145" s="100" t="s">
        <v>278</v>
      </c>
      <c r="C145" s="86" t="s">
        <v>267</v>
      </c>
      <c r="D145" s="101">
        <v>1</v>
      </c>
    </row>
    <row r="146" spans="1:4" ht="27.75" customHeight="1" x14ac:dyDescent="0.25">
      <c r="A146" s="95" t="s">
        <v>392</v>
      </c>
      <c r="B146" s="96" t="s">
        <v>263</v>
      </c>
      <c r="C146" s="95" t="s">
        <v>15</v>
      </c>
      <c r="D146" s="103">
        <v>9.4700000000000006</v>
      </c>
    </row>
    <row r="147" spans="1:4" ht="27.75" customHeight="1" x14ac:dyDescent="0.25">
      <c r="A147" s="86" t="s">
        <v>393</v>
      </c>
      <c r="B147" s="87" t="s">
        <v>279</v>
      </c>
      <c r="C147" s="86" t="s">
        <v>267</v>
      </c>
      <c r="D147" s="99">
        <v>1</v>
      </c>
    </row>
    <row r="148" spans="1:4" ht="27.75" customHeight="1" x14ac:dyDescent="0.25">
      <c r="A148" s="13" t="s">
        <v>394</v>
      </c>
      <c r="B148" s="104" t="s">
        <v>280</v>
      </c>
      <c r="C148" s="13" t="s">
        <v>10</v>
      </c>
      <c r="D148" s="105">
        <v>2</v>
      </c>
    </row>
    <row r="149" spans="1:4" ht="27.75" customHeight="1" x14ac:dyDescent="0.25">
      <c r="A149" s="86" t="s">
        <v>395</v>
      </c>
      <c r="B149" s="106" t="s">
        <v>281</v>
      </c>
      <c r="C149" s="86" t="s">
        <v>10</v>
      </c>
      <c r="D149" s="107">
        <v>2</v>
      </c>
    </row>
    <row r="150" spans="1:4" ht="27.75" customHeight="1" x14ac:dyDescent="0.25">
      <c r="A150" s="13" t="s">
        <v>396</v>
      </c>
      <c r="B150" s="89" t="s">
        <v>125</v>
      </c>
      <c r="C150" s="13" t="s">
        <v>10</v>
      </c>
      <c r="D150" s="102">
        <v>1</v>
      </c>
    </row>
    <row r="151" spans="1:4" ht="27.75" customHeight="1" x14ac:dyDescent="0.25">
      <c r="A151" s="86" t="s">
        <v>397</v>
      </c>
      <c r="B151" s="87" t="s">
        <v>126</v>
      </c>
      <c r="C151" s="86" t="s">
        <v>10</v>
      </c>
      <c r="D151" s="99">
        <v>1</v>
      </c>
    </row>
    <row r="152" spans="1:4" ht="27.75" customHeight="1" x14ac:dyDescent="0.25">
      <c r="A152" s="86" t="s">
        <v>398</v>
      </c>
      <c r="B152" s="87" t="s">
        <v>233</v>
      </c>
      <c r="C152" s="86" t="s">
        <v>149</v>
      </c>
      <c r="D152" s="99">
        <v>1</v>
      </c>
    </row>
    <row r="153" spans="1:4" ht="27.75" customHeight="1" x14ac:dyDescent="0.25">
      <c r="A153" s="86" t="s">
        <v>399</v>
      </c>
      <c r="B153" s="87" t="s">
        <v>235</v>
      </c>
      <c r="C153" s="86" t="s">
        <v>10</v>
      </c>
      <c r="D153" s="99">
        <v>1</v>
      </c>
    </row>
    <row r="154" spans="1:4" ht="27.75" customHeight="1" x14ac:dyDescent="0.25">
      <c r="A154" s="86" t="s">
        <v>400</v>
      </c>
      <c r="B154" s="87" t="s">
        <v>241</v>
      </c>
      <c r="C154" s="86" t="s">
        <v>238</v>
      </c>
      <c r="D154" s="99">
        <v>4</v>
      </c>
    </row>
    <row r="155" spans="1:4" ht="27.75" customHeight="1" x14ac:dyDescent="0.25">
      <c r="A155" s="86" t="s">
        <v>401</v>
      </c>
      <c r="B155" s="87" t="s">
        <v>239</v>
      </c>
      <c r="C155" s="86" t="s">
        <v>234</v>
      </c>
      <c r="D155" s="99">
        <v>0.76</v>
      </c>
    </row>
    <row r="156" spans="1:4" ht="27.75" customHeight="1" x14ac:dyDescent="0.25">
      <c r="A156" s="86" t="s">
        <v>402</v>
      </c>
      <c r="B156" s="87" t="s">
        <v>240</v>
      </c>
      <c r="C156" s="86" t="s">
        <v>234</v>
      </c>
      <c r="D156" s="99">
        <v>0.76</v>
      </c>
    </row>
    <row r="157" spans="1:4" ht="27.75" customHeight="1" x14ac:dyDescent="0.25">
      <c r="A157" s="13" t="s">
        <v>403</v>
      </c>
      <c r="B157" s="89" t="s">
        <v>237</v>
      </c>
      <c r="C157" s="13" t="s">
        <v>24</v>
      </c>
      <c r="D157" s="102">
        <v>6</v>
      </c>
    </row>
    <row r="158" spans="1:4" ht="27.75" customHeight="1" x14ac:dyDescent="0.25">
      <c r="A158" s="86" t="s">
        <v>404</v>
      </c>
      <c r="B158" s="100" t="s">
        <v>256</v>
      </c>
      <c r="C158" s="86" t="s">
        <v>149</v>
      </c>
      <c r="D158" s="101">
        <v>12</v>
      </c>
    </row>
    <row r="159" spans="1:4" ht="27.75" customHeight="1" x14ac:dyDescent="0.25">
      <c r="A159" s="86" t="s">
        <v>405</v>
      </c>
      <c r="B159" s="100" t="s">
        <v>236</v>
      </c>
      <c r="C159" s="86" t="s">
        <v>10</v>
      </c>
      <c r="D159" s="101">
        <v>36</v>
      </c>
    </row>
    <row r="160" spans="1:4" ht="27.75" customHeight="1" x14ac:dyDescent="0.25">
      <c r="A160" s="13" t="s">
        <v>406</v>
      </c>
      <c r="B160" s="97" t="s">
        <v>264</v>
      </c>
      <c r="C160" s="13" t="s">
        <v>7</v>
      </c>
      <c r="D160" s="98">
        <v>12.12</v>
      </c>
    </row>
    <row r="161" spans="1:4" ht="27.75" customHeight="1" x14ac:dyDescent="0.25">
      <c r="A161" s="86" t="s">
        <v>407</v>
      </c>
      <c r="B161" s="87" t="s">
        <v>262</v>
      </c>
      <c r="C161" s="86" t="s">
        <v>7</v>
      </c>
      <c r="D161" s="99">
        <f>D160*1.26</f>
        <v>15.271199999999999</v>
      </c>
    </row>
    <row r="162" spans="1:4" ht="27.75" customHeight="1" x14ac:dyDescent="0.25">
      <c r="A162" s="13" t="s">
        <v>408</v>
      </c>
      <c r="B162" s="97" t="s">
        <v>265</v>
      </c>
      <c r="C162" s="13" t="s">
        <v>7</v>
      </c>
      <c r="D162" s="98">
        <v>1.21</v>
      </c>
    </row>
    <row r="163" spans="1:4" ht="27.75" customHeight="1" x14ac:dyDescent="0.25">
      <c r="A163" s="86" t="s">
        <v>409</v>
      </c>
      <c r="B163" s="100" t="s">
        <v>262</v>
      </c>
      <c r="C163" s="86" t="s">
        <v>7</v>
      </c>
      <c r="D163" s="101">
        <f>D162*1.26</f>
        <v>1.5246</v>
      </c>
    </row>
    <row r="164" spans="1:4" ht="27.75" customHeight="1" x14ac:dyDescent="0.25">
      <c r="A164" s="13" t="s">
        <v>410</v>
      </c>
      <c r="B164" s="97" t="s">
        <v>266</v>
      </c>
      <c r="C164" s="13" t="s">
        <v>9</v>
      </c>
      <c r="D164" s="98">
        <v>22.42</v>
      </c>
    </row>
    <row r="165" spans="1:4" ht="27.75" customHeight="1" x14ac:dyDescent="0.25">
      <c r="A165" s="13" t="s">
        <v>411</v>
      </c>
      <c r="B165" s="97" t="s">
        <v>253</v>
      </c>
      <c r="C165" s="13" t="s">
        <v>15</v>
      </c>
      <c r="D165" s="98">
        <f>21.75*1.75</f>
        <v>38.0625</v>
      </c>
    </row>
    <row r="166" spans="1:4" ht="45" x14ac:dyDescent="0.25">
      <c r="A166" s="13" t="s">
        <v>412</v>
      </c>
      <c r="B166" s="97" t="s">
        <v>254</v>
      </c>
      <c r="C166" s="13" t="s">
        <v>15</v>
      </c>
      <c r="D166" s="98">
        <f>9.47+0.15+0.0414*6</f>
        <v>9.8684000000000012</v>
      </c>
    </row>
    <row r="167" spans="1:4" ht="27.75" customHeight="1" x14ac:dyDescent="0.25">
      <c r="A167" s="13" t="s">
        <v>413</v>
      </c>
      <c r="B167" s="97" t="s">
        <v>255</v>
      </c>
      <c r="C167" s="13" t="s">
        <v>15</v>
      </c>
      <c r="D167" s="98">
        <f>63*0.08</f>
        <v>5.04</v>
      </c>
    </row>
    <row r="168" spans="1:4" ht="27.75" customHeight="1" x14ac:dyDescent="0.25">
      <c r="A168" s="113">
        <v>9</v>
      </c>
      <c r="B168" s="114" t="s">
        <v>285</v>
      </c>
      <c r="C168" s="115"/>
      <c r="D168" s="115"/>
    </row>
    <row r="169" spans="1:4" ht="27.75" customHeight="1" x14ac:dyDescent="0.25">
      <c r="A169" s="13" t="s">
        <v>32</v>
      </c>
      <c r="B169" s="97" t="s">
        <v>249</v>
      </c>
      <c r="C169" s="13" t="s">
        <v>15</v>
      </c>
      <c r="D169" s="98">
        <v>9.4700000000000006</v>
      </c>
    </row>
    <row r="170" spans="1:4" ht="27.75" customHeight="1" x14ac:dyDescent="0.25">
      <c r="A170" s="13" t="s">
        <v>109</v>
      </c>
      <c r="B170" s="97" t="s">
        <v>257</v>
      </c>
      <c r="C170" s="13" t="s">
        <v>7</v>
      </c>
      <c r="D170" s="98">
        <v>29.9</v>
      </c>
    </row>
    <row r="171" spans="1:4" ht="27.75" customHeight="1" x14ac:dyDescent="0.25">
      <c r="A171" s="13" t="s">
        <v>207</v>
      </c>
      <c r="B171" s="89" t="s">
        <v>244</v>
      </c>
      <c r="C171" s="13" t="s">
        <v>8</v>
      </c>
      <c r="D171" s="102">
        <v>139.53</v>
      </c>
    </row>
    <row r="172" spans="1:4" ht="27.75" customHeight="1" x14ac:dyDescent="0.25">
      <c r="A172" s="13" t="s">
        <v>364</v>
      </c>
      <c r="B172" s="97" t="s">
        <v>248</v>
      </c>
      <c r="C172" s="13" t="s">
        <v>7</v>
      </c>
      <c r="D172" s="98">
        <v>13.95</v>
      </c>
    </row>
    <row r="173" spans="1:4" ht="27.75" customHeight="1" x14ac:dyDescent="0.25">
      <c r="A173" s="86" t="s">
        <v>365</v>
      </c>
      <c r="B173" s="100" t="s">
        <v>246</v>
      </c>
      <c r="C173" s="86" t="s">
        <v>7</v>
      </c>
      <c r="D173" s="101">
        <f>D172*1.26</f>
        <v>17.576999999999998</v>
      </c>
    </row>
    <row r="174" spans="1:4" ht="27.75" customHeight="1" x14ac:dyDescent="0.25">
      <c r="A174" s="13" t="s">
        <v>366</v>
      </c>
      <c r="B174" s="97" t="s">
        <v>277</v>
      </c>
      <c r="C174" s="13" t="s">
        <v>10</v>
      </c>
      <c r="D174" s="98">
        <v>47</v>
      </c>
    </row>
    <row r="175" spans="1:4" ht="27.75" customHeight="1" x14ac:dyDescent="0.25">
      <c r="A175" s="86" t="s">
        <v>367</v>
      </c>
      <c r="B175" s="100" t="s">
        <v>278</v>
      </c>
      <c r="C175" s="86" t="s">
        <v>267</v>
      </c>
      <c r="D175" s="101">
        <v>1</v>
      </c>
    </row>
    <row r="176" spans="1:4" ht="27.75" customHeight="1" x14ac:dyDescent="0.25">
      <c r="A176" s="95" t="s">
        <v>368</v>
      </c>
      <c r="B176" s="96" t="s">
        <v>263</v>
      </c>
      <c r="C176" s="95" t="s">
        <v>15</v>
      </c>
      <c r="D176" s="103">
        <v>9.4700000000000006</v>
      </c>
    </row>
    <row r="177" spans="1:4" ht="27.75" customHeight="1" x14ac:dyDescent="0.25">
      <c r="A177" s="86" t="s">
        <v>315</v>
      </c>
      <c r="B177" s="87" t="s">
        <v>279</v>
      </c>
      <c r="C177" s="86" t="s">
        <v>267</v>
      </c>
      <c r="D177" s="99">
        <v>1</v>
      </c>
    </row>
    <row r="178" spans="1:4" ht="27.75" customHeight="1" x14ac:dyDescent="0.25">
      <c r="A178" s="13" t="s">
        <v>369</v>
      </c>
      <c r="B178" s="104" t="s">
        <v>280</v>
      </c>
      <c r="C178" s="13" t="s">
        <v>10</v>
      </c>
      <c r="D178" s="105">
        <v>2</v>
      </c>
    </row>
    <row r="179" spans="1:4" ht="27.75" customHeight="1" x14ac:dyDescent="0.25">
      <c r="A179" s="86" t="s">
        <v>370</v>
      </c>
      <c r="B179" s="106" t="s">
        <v>281</v>
      </c>
      <c r="C179" s="86" t="s">
        <v>10</v>
      </c>
      <c r="D179" s="107">
        <v>2</v>
      </c>
    </row>
    <row r="180" spans="1:4" ht="27.75" customHeight="1" x14ac:dyDescent="0.25">
      <c r="A180" s="13" t="s">
        <v>371</v>
      </c>
      <c r="B180" s="89" t="s">
        <v>125</v>
      </c>
      <c r="C180" s="13" t="s">
        <v>10</v>
      </c>
      <c r="D180" s="102">
        <v>1</v>
      </c>
    </row>
    <row r="181" spans="1:4" ht="27.75" customHeight="1" x14ac:dyDescent="0.25">
      <c r="A181" s="86" t="s">
        <v>372</v>
      </c>
      <c r="B181" s="87" t="s">
        <v>126</v>
      </c>
      <c r="C181" s="86" t="s">
        <v>10</v>
      </c>
      <c r="D181" s="99">
        <v>1</v>
      </c>
    </row>
    <row r="182" spans="1:4" ht="27.75" customHeight="1" x14ac:dyDescent="0.25">
      <c r="A182" s="86" t="s">
        <v>373</v>
      </c>
      <c r="B182" s="87" t="s">
        <v>233</v>
      </c>
      <c r="C182" s="86" t="s">
        <v>149</v>
      </c>
      <c r="D182" s="99">
        <v>1</v>
      </c>
    </row>
    <row r="183" spans="1:4" ht="27.75" customHeight="1" x14ac:dyDescent="0.25">
      <c r="A183" s="86" t="s">
        <v>374</v>
      </c>
      <c r="B183" s="87" t="s">
        <v>235</v>
      </c>
      <c r="C183" s="86" t="s">
        <v>10</v>
      </c>
      <c r="D183" s="99">
        <v>1</v>
      </c>
    </row>
    <row r="184" spans="1:4" ht="27.75" customHeight="1" x14ac:dyDescent="0.25">
      <c r="A184" s="86" t="s">
        <v>375</v>
      </c>
      <c r="B184" s="87" t="s">
        <v>241</v>
      </c>
      <c r="C184" s="86" t="s">
        <v>238</v>
      </c>
      <c r="D184" s="99">
        <v>4</v>
      </c>
    </row>
    <row r="185" spans="1:4" ht="27.75" customHeight="1" x14ac:dyDescent="0.25">
      <c r="A185" s="86" t="s">
        <v>376</v>
      </c>
      <c r="B185" s="87" t="s">
        <v>239</v>
      </c>
      <c r="C185" s="86" t="s">
        <v>234</v>
      </c>
      <c r="D185" s="99">
        <v>0.76</v>
      </c>
    </row>
    <row r="186" spans="1:4" ht="27.75" customHeight="1" x14ac:dyDescent="0.25">
      <c r="A186" s="86" t="s">
        <v>377</v>
      </c>
      <c r="B186" s="87" t="s">
        <v>240</v>
      </c>
      <c r="C186" s="86" t="s">
        <v>234</v>
      </c>
      <c r="D186" s="99">
        <v>0.76</v>
      </c>
    </row>
    <row r="187" spans="1:4" ht="27.75" customHeight="1" x14ac:dyDescent="0.25">
      <c r="A187" s="13" t="s">
        <v>378</v>
      </c>
      <c r="B187" s="89" t="s">
        <v>237</v>
      </c>
      <c r="C187" s="13" t="s">
        <v>24</v>
      </c>
      <c r="D187" s="102">
        <v>6</v>
      </c>
    </row>
    <row r="188" spans="1:4" ht="27.75" customHeight="1" x14ac:dyDescent="0.25">
      <c r="A188" s="86" t="s">
        <v>379</v>
      </c>
      <c r="B188" s="100" t="s">
        <v>256</v>
      </c>
      <c r="C188" s="86" t="s">
        <v>149</v>
      </c>
      <c r="D188" s="101">
        <v>12</v>
      </c>
    </row>
    <row r="189" spans="1:4" ht="27.75" customHeight="1" x14ac:dyDescent="0.25">
      <c r="A189" s="86" t="s">
        <v>380</v>
      </c>
      <c r="B189" s="100" t="s">
        <v>236</v>
      </c>
      <c r="C189" s="86" t="s">
        <v>10</v>
      </c>
      <c r="D189" s="101">
        <v>36</v>
      </c>
    </row>
    <row r="190" spans="1:4" ht="27.75" customHeight="1" x14ac:dyDescent="0.25">
      <c r="A190" s="13" t="s">
        <v>381</v>
      </c>
      <c r="B190" s="97" t="s">
        <v>264</v>
      </c>
      <c r="C190" s="13" t="s">
        <v>7</v>
      </c>
      <c r="D190" s="98">
        <v>12.12</v>
      </c>
    </row>
    <row r="191" spans="1:4" ht="27.75" customHeight="1" x14ac:dyDescent="0.25">
      <c r="A191" s="86" t="s">
        <v>382</v>
      </c>
      <c r="B191" s="87" t="s">
        <v>262</v>
      </c>
      <c r="C191" s="86" t="s">
        <v>7</v>
      </c>
      <c r="D191" s="99">
        <f>D190*1.26</f>
        <v>15.271199999999999</v>
      </c>
    </row>
    <row r="192" spans="1:4" ht="27.75" customHeight="1" x14ac:dyDescent="0.25">
      <c r="A192" s="13" t="s">
        <v>383</v>
      </c>
      <c r="B192" s="97" t="s">
        <v>265</v>
      </c>
      <c r="C192" s="13" t="s">
        <v>7</v>
      </c>
      <c r="D192" s="98">
        <v>1.21</v>
      </c>
    </row>
    <row r="193" spans="1:4" ht="27.75" customHeight="1" x14ac:dyDescent="0.25">
      <c r="A193" s="86" t="s">
        <v>384</v>
      </c>
      <c r="B193" s="100" t="s">
        <v>262</v>
      </c>
      <c r="C193" s="86" t="s">
        <v>7</v>
      </c>
      <c r="D193" s="101">
        <f>D192*1.26</f>
        <v>1.5246</v>
      </c>
    </row>
    <row r="194" spans="1:4" ht="27.75" customHeight="1" x14ac:dyDescent="0.25">
      <c r="A194" s="13" t="s">
        <v>385</v>
      </c>
      <c r="B194" s="97" t="s">
        <v>266</v>
      </c>
      <c r="C194" s="13" t="s">
        <v>9</v>
      </c>
      <c r="D194" s="98">
        <v>22.42</v>
      </c>
    </row>
    <row r="195" spans="1:4" ht="27.75" customHeight="1" x14ac:dyDescent="0.25">
      <c r="A195" s="13" t="s">
        <v>386</v>
      </c>
      <c r="B195" s="97" t="s">
        <v>253</v>
      </c>
      <c r="C195" s="13" t="s">
        <v>15</v>
      </c>
      <c r="D195" s="98">
        <f>29.9*1.75</f>
        <v>52.324999999999996</v>
      </c>
    </row>
    <row r="196" spans="1:4" ht="45" x14ac:dyDescent="0.25">
      <c r="A196" s="13" t="s">
        <v>387</v>
      </c>
      <c r="B196" s="97" t="s">
        <v>254</v>
      </c>
      <c r="C196" s="13" t="s">
        <v>15</v>
      </c>
      <c r="D196" s="98">
        <f>9.47+0.15+0.0414*6</f>
        <v>9.8684000000000012</v>
      </c>
    </row>
    <row r="197" spans="1:4" ht="27.75" customHeight="1" x14ac:dyDescent="0.25">
      <c r="A197" s="13" t="s">
        <v>388</v>
      </c>
      <c r="B197" s="97" t="s">
        <v>255</v>
      </c>
      <c r="C197" s="13" t="s">
        <v>15</v>
      </c>
      <c r="D197" s="98">
        <f>63*0.08</f>
        <v>5.04</v>
      </c>
    </row>
    <row r="198" spans="1:4" ht="27.75" customHeight="1" x14ac:dyDescent="0.25">
      <c r="A198" s="113">
        <v>10</v>
      </c>
      <c r="B198" s="114" t="s">
        <v>286</v>
      </c>
      <c r="C198" s="115"/>
      <c r="D198" s="115"/>
    </row>
    <row r="199" spans="1:4" ht="27.75" customHeight="1" x14ac:dyDescent="0.25">
      <c r="A199" s="13" t="s">
        <v>33</v>
      </c>
      <c r="B199" s="97" t="s">
        <v>249</v>
      </c>
      <c r="C199" s="13" t="s">
        <v>15</v>
      </c>
      <c r="D199" s="98">
        <v>11.71</v>
      </c>
    </row>
    <row r="200" spans="1:4" ht="27.75" customHeight="1" x14ac:dyDescent="0.25">
      <c r="A200" s="13" t="s">
        <v>46</v>
      </c>
      <c r="B200" s="97" t="s">
        <v>257</v>
      </c>
      <c r="C200" s="13" t="s">
        <v>7</v>
      </c>
      <c r="D200" s="98">
        <v>23.69</v>
      </c>
    </row>
    <row r="201" spans="1:4" ht="27.75" customHeight="1" x14ac:dyDescent="0.25">
      <c r="A201" s="13" t="s">
        <v>47</v>
      </c>
      <c r="B201" s="89" t="s">
        <v>244</v>
      </c>
      <c r="C201" s="13" t="s">
        <v>8</v>
      </c>
      <c r="D201" s="102">
        <v>115.63</v>
      </c>
    </row>
    <row r="202" spans="1:4" ht="27.75" customHeight="1" x14ac:dyDescent="0.25">
      <c r="A202" s="13" t="s">
        <v>48</v>
      </c>
      <c r="B202" s="97" t="s">
        <v>248</v>
      </c>
      <c r="C202" s="13" t="s">
        <v>7</v>
      </c>
      <c r="D202" s="98">
        <v>11.56</v>
      </c>
    </row>
    <row r="203" spans="1:4" ht="27.75" customHeight="1" x14ac:dyDescent="0.25">
      <c r="A203" s="86" t="s">
        <v>211</v>
      </c>
      <c r="B203" s="100" t="s">
        <v>246</v>
      </c>
      <c r="C203" s="86" t="s">
        <v>7</v>
      </c>
      <c r="D203" s="101">
        <f>D202*1.26</f>
        <v>14.5656</v>
      </c>
    </row>
    <row r="204" spans="1:4" ht="27.75" customHeight="1" x14ac:dyDescent="0.25">
      <c r="A204" s="13" t="s">
        <v>340</v>
      </c>
      <c r="B204" s="97" t="s">
        <v>277</v>
      </c>
      <c r="C204" s="13" t="s">
        <v>10</v>
      </c>
      <c r="D204" s="98">
        <v>47</v>
      </c>
    </row>
    <row r="205" spans="1:4" ht="27.75" customHeight="1" x14ac:dyDescent="0.25">
      <c r="A205" s="86" t="s">
        <v>341</v>
      </c>
      <c r="B205" s="100" t="s">
        <v>278</v>
      </c>
      <c r="C205" s="86" t="s">
        <v>267</v>
      </c>
      <c r="D205" s="101">
        <v>1</v>
      </c>
    </row>
    <row r="206" spans="1:4" ht="27.75" customHeight="1" x14ac:dyDescent="0.25">
      <c r="A206" s="95" t="s">
        <v>342</v>
      </c>
      <c r="B206" s="96" t="s">
        <v>263</v>
      </c>
      <c r="C206" s="95" t="s">
        <v>15</v>
      </c>
      <c r="D206" s="103">
        <v>9.4700000000000006</v>
      </c>
    </row>
    <row r="207" spans="1:4" ht="27.75" customHeight="1" x14ac:dyDescent="0.25">
      <c r="A207" s="86" t="s">
        <v>343</v>
      </c>
      <c r="B207" s="87" t="s">
        <v>279</v>
      </c>
      <c r="C207" s="86" t="s">
        <v>267</v>
      </c>
      <c r="D207" s="99">
        <v>1</v>
      </c>
    </row>
    <row r="208" spans="1:4" ht="27.75" customHeight="1" x14ac:dyDescent="0.25">
      <c r="A208" s="13" t="s">
        <v>344</v>
      </c>
      <c r="B208" s="104" t="s">
        <v>280</v>
      </c>
      <c r="C208" s="13" t="s">
        <v>10</v>
      </c>
      <c r="D208" s="105">
        <v>2</v>
      </c>
    </row>
    <row r="209" spans="1:4" ht="27.75" customHeight="1" x14ac:dyDescent="0.25">
      <c r="A209" s="86" t="s">
        <v>345</v>
      </c>
      <c r="B209" s="106" t="s">
        <v>281</v>
      </c>
      <c r="C209" s="86" t="s">
        <v>10</v>
      </c>
      <c r="D209" s="107">
        <v>2</v>
      </c>
    </row>
    <row r="210" spans="1:4" ht="27.75" customHeight="1" x14ac:dyDescent="0.25">
      <c r="A210" s="13" t="s">
        <v>346</v>
      </c>
      <c r="B210" s="89" t="s">
        <v>125</v>
      </c>
      <c r="C210" s="13" t="s">
        <v>10</v>
      </c>
      <c r="D210" s="102">
        <v>1</v>
      </c>
    </row>
    <row r="211" spans="1:4" ht="27.75" customHeight="1" x14ac:dyDescent="0.25">
      <c r="A211" s="86" t="s">
        <v>347</v>
      </c>
      <c r="B211" s="87" t="s">
        <v>126</v>
      </c>
      <c r="C211" s="86" t="s">
        <v>10</v>
      </c>
      <c r="D211" s="99">
        <v>1</v>
      </c>
    </row>
    <row r="212" spans="1:4" ht="27.75" customHeight="1" x14ac:dyDescent="0.25">
      <c r="A212" s="86" t="s">
        <v>348</v>
      </c>
      <c r="B212" s="87" t="s">
        <v>233</v>
      </c>
      <c r="C212" s="86" t="s">
        <v>149</v>
      </c>
      <c r="D212" s="99">
        <v>1</v>
      </c>
    </row>
    <row r="213" spans="1:4" ht="27.75" customHeight="1" x14ac:dyDescent="0.25">
      <c r="A213" s="86" t="s">
        <v>349</v>
      </c>
      <c r="B213" s="87" t="s">
        <v>235</v>
      </c>
      <c r="C213" s="86" t="s">
        <v>10</v>
      </c>
      <c r="D213" s="99">
        <v>1</v>
      </c>
    </row>
    <row r="214" spans="1:4" ht="27.75" customHeight="1" x14ac:dyDescent="0.25">
      <c r="A214" s="86" t="s">
        <v>350</v>
      </c>
      <c r="B214" s="87" t="s">
        <v>241</v>
      </c>
      <c r="C214" s="86" t="s">
        <v>238</v>
      </c>
      <c r="D214" s="99">
        <v>4</v>
      </c>
    </row>
    <row r="215" spans="1:4" ht="27.75" customHeight="1" x14ac:dyDescent="0.25">
      <c r="A215" s="86" t="s">
        <v>351</v>
      </c>
      <c r="B215" s="87" t="s">
        <v>239</v>
      </c>
      <c r="C215" s="86" t="s">
        <v>234</v>
      </c>
      <c r="D215" s="99">
        <v>0.76</v>
      </c>
    </row>
    <row r="216" spans="1:4" ht="27.75" customHeight="1" x14ac:dyDescent="0.25">
      <c r="A216" s="86" t="s">
        <v>352</v>
      </c>
      <c r="B216" s="87" t="s">
        <v>240</v>
      </c>
      <c r="C216" s="86" t="s">
        <v>234</v>
      </c>
      <c r="D216" s="99">
        <v>0.76</v>
      </c>
    </row>
    <row r="217" spans="1:4" ht="27.75" customHeight="1" x14ac:dyDescent="0.25">
      <c r="A217" s="13" t="s">
        <v>353</v>
      </c>
      <c r="B217" s="89" t="s">
        <v>237</v>
      </c>
      <c r="C217" s="13" t="s">
        <v>24</v>
      </c>
      <c r="D217" s="102">
        <v>6</v>
      </c>
    </row>
    <row r="218" spans="1:4" ht="27.75" customHeight="1" x14ac:dyDescent="0.25">
      <c r="A218" s="86" t="s">
        <v>354</v>
      </c>
      <c r="B218" s="100" t="s">
        <v>256</v>
      </c>
      <c r="C218" s="86" t="s">
        <v>149</v>
      </c>
      <c r="D218" s="101">
        <v>12</v>
      </c>
    </row>
    <row r="219" spans="1:4" ht="27.75" customHeight="1" x14ac:dyDescent="0.25">
      <c r="A219" s="86" t="s">
        <v>355</v>
      </c>
      <c r="B219" s="100" t="s">
        <v>236</v>
      </c>
      <c r="C219" s="86" t="s">
        <v>10</v>
      </c>
      <c r="D219" s="101">
        <v>36</v>
      </c>
    </row>
    <row r="220" spans="1:4" ht="27.75" customHeight="1" x14ac:dyDescent="0.25">
      <c r="A220" s="13" t="s">
        <v>356</v>
      </c>
      <c r="B220" s="97" t="s">
        <v>264</v>
      </c>
      <c r="C220" s="13" t="s">
        <v>7</v>
      </c>
      <c r="D220" s="98">
        <v>12.12</v>
      </c>
    </row>
    <row r="221" spans="1:4" ht="27.75" customHeight="1" x14ac:dyDescent="0.25">
      <c r="A221" s="86" t="s">
        <v>357</v>
      </c>
      <c r="B221" s="87" t="s">
        <v>262</v>
      </c>
      <c r="C221" s="86" t="s">
        <v>7</v>
      </c>
      <c r="D221" s="99">
        <f>D220*1.26</f>
        <v>15.271199999999999</v>
      </c>
    </row>
    <row r="222" spans="1:4" ht="27.75" customHeight="1" x14ac:dyDescent="0.25">
      <c r="A222" s="13" t="s">
        <v>358</v>
      </c>
      <c r="B222" s="97" t="s">
        <v>265</v>
      </c>
      <c r="C222" s="13" t="s">
        <v>7</v>
      </c>
      <c r="D222" s="98">
        <v>1.21</v>
      </c>
    </row>
    <row r="223" spans="1:4" ht="27.75" customHeight="1" x14ac:dyDescent="0.25">
      <c r="A223" s="86" t="s">
        <v>359</v>
      </c>
      <c r="B223" s="100" t="s">
        <v>262</v>
      </c>
      <c r="C223" s="86" t="s">
        <v>7</v>
      </c>
      <c r="D223" s="101">
        <f>D222*1.26</f>
        <v>1.5246</v>
      </c>
    </row>
    <row r="224" spans="1:4" ht="27.75" customHeight="1" x14ac:dyDescent="0.25">
      <c r="A224" s="13" t="s">
        <v>360</v>
      </c>
      <c r="B224" s="97" t="s">
        <v>266</v>
      </c>
      <c r="C224" s="13" t="s">
        <v>9</v>
      </c>
      <c r="D224" s="98">
        <v>22.42</v>
      </c>
    </row>
    <row r="225" spans="1:4" ht="27.75" customHeight="1" x14ac:dyDescent="0.25">
      <c r="A225" s="13" t="s">
        <v>361</v>
      </c>
      <c r="B225" s="97" t="s">
        <v>253</v>
      </c>
      <c r="C225" s="13" t="s">
        <v>15</v>
      </c>
      <c r="D225" s="98">
        <f>23.7*1.75</f>
        <v>41.475000000000001</v>
      </c>
    </row>
    <row r="226" spans="1:4" ht="45" x14ac:dyDescent="0.25">
      <c r="A226" s="13" t="s">
        <v>362</v>
      </c>
      <c r="B226" s="97" t="s">
        <v>254</v>
      </c>
      <c r="C226" s="13" t="s">
        <v>15</v>
      </c>
      <c r="D226" s="98">
        <f>9.47+0.15+0.0414*6</f>
        <v>9.8684000000000012</v>
      </c>
    </row>
    <row r="227" spans="1:4" ht="27.75" customHeight="1" x14ac:dyDescent="0.25">
      <c r="A227" s="13" t="s">
        <v>363</v>
      </c>
      <c r="B227" s="97" t="s">
        <v>255</v>
      </c>
      <c r="C227" s="13" t="s">
        <v>15</v>
      </c>
      <c r="D227" s="98">
        <f>63*0.08</f>
        <v>5.04</v>
      </c>
    </row>
    <row r="228" spans="1:4" ht="27.75" customHeight="1" x14ac:dyDescent="0.25">
      <c r="A228" s="113">
        <v>11</v>
      </c>
      <c r="B228" s="114" t="s">
        <v>287</v>
      </c>
      <c r="C228" s="115"/>
      <c r="D228" s="115"/>
    </row>
    <row r="229" spans="1:4" ht="27.75" customHeight="1" x14ac:dyDescent="0.25">
      <c r="A229" s="13" t="s">
        <v>34</v>
      </c>
      <c r="B229" s="97" t="s">
        <v>249</v>
      </c>
      <c r="C229" s="13" t="s">
        <v>15</v>
      </c>
      <c r="D229" s="98">
        <v>11.71</v>
      </c>
    </row>
    <row r="230" spans="1:4" ht="27.75" customHeight="1" x14ac:dyDescent="0.25">
      <c r="A230" s="13" t="s">
        <v>113</v>
      </c>
      <c r="B230" s="97" t="s">
        <v>257</v>
      </c>
      <c r="C230" s="13" t="s">
        <v>7</v>
      </c>
      <c r="D230" s="98">
        <v>23.56</v>
      </c>
    </row>
    <row r="231" spans="1:4" ht="27.75" customHeight="1" x14ac:dyDescent="0.25">
      <c r="A231" s="13" t="s">
        <v>117</v>
      </c>
      <c r="B231" s="89" t="s">
        <v>244</v>
      </c>
      <c r="C231" s="13" t="s">
        <v>8</v>
      </c>
      <c r="D231" s="102">
        <v>115.17</v>
      </c>
    </row>
    <row r="232" spans="1:4" ht="27.75" customHeight="1" x14ac:dyDescent="0.25">
      <c r="A232" s="13" t="s">
        <v>118</v>
      </c>
      <c r="B232" s="97" t="s">
        <v>248</v>
      </c>
      <c r="C232" s="13" t="s">
        <v>7</v>
      </c>
      <c r="D232" s="98">
        <v>11.52</v>
      </c>
    </row>
    <row r="233" spans="1:4" ht="27.75" customHeight="1" x14ac:dyDescent="0.25">
      <c r="A233" s="86" t="s">
        <v>215</v>
      </c>
      <c r="B233" s="100" t="s">
        <v>246</v>
      </c>
      <c r="C233" s="86" t="s">
        <v>7</v>
      </c>
      <c r="D233" s="101">
        <f>D232*1.26</f>
        <v>14.5152</v>
      </c>
    </row>
    <row r="234" spans="1:4" ht="27.75" customHeight="1" x14ac:dyDescent="0.25">
      <c r="A234" s="13" t="s">
        <v>316</v>
      </c>
      <c r="B234" s="97" t="s">
        <v>277</v>
      </c>
      <c r="C234" s="13" t="s">
        <v>10</v>
      </c>
      <c r="D234" s="98">
        <v>47</v>
      </c>
    </row>
    <row r="235" spans="1:4" ht="27.75" customHeight="1" x14ac:dyDescent="0.25">
      <c r="A235" s="86" t="s">
        <v>317</v>
      </c>
      <c r="B235" s="100" t="s">
        <v>278</v>
      </c>
      <c r="C235" s="86" t="s">
        <v>267</v>
      </c>
      <c r="D235" s="101">
        <v>1</v>
      </c>
    </row>
    <row r="236" spans="1:4" ht="27.75" customHeight="1" x14ac:dyDescent="0.25">
      <c r="A236" s="95" t="s">
        <v>318</v>
      </c>
      <c r="B236" s="96" t="s">
        <v>263</v>
      </c>
      <c r="C236" s="95" t="s">
        <v>15</v>
      </c>
      <c r="D236" s="103">
        <v>9.4700000000000006</v>
      </c>
    </row>
    <row r="237" spans="1:4" ht="27.75" customHeight="1" x14ac:dyDescent="0.25">
      <c r="A237" s="86" t="s">
        <v>319</v>
      </c>
      <c r="B237" s="87" t="s">
        <v>279</v>
      </c>
      <c r="C237" s="86" t="s">
        <v>267</v>
      </c>
      <c r="D237" s="99">
        <v>1</v>
      </c>
    </row>
    <row r="238" spans="1:4" ht="27.75" customHeight="1" x14ac:dyDescent="0.25">
      <c r="A238" s="13" t="s">
        <v>320</v>
      </c>
      <c r="B238" s="104" t="s">
        <v>280</v>
      </c>
      <c r="C238" s="13" t="s">
        <v>10</v>
      </c>
      <c r="D238" s="105">
        <v>2</v>
      </c>
    </row>
    <row r="239" spans="1:4" ht="27.75" customHeight="1" x14ac:dyDescent="0.25">
      <c r="A239" s="86" t="s">
        <v>321</v>
      </c>
      <c r="B239" s="106" t="s">
        <v>281</v>
      </c>
      <c r="C239" s="86" t="s">
        <v>10</v>
      </c>
      <c r="D239" s="107">
        <v>2</v>
      </c>
    </row>
    <row r="240" spans="1:4" ht="27.75" customHeight="1" x14ac:dyDescent="0.25">
      <c r="A240" s="13" t="s">
        <v>322</v>
      </c>
      <c r="B240" s="89" t="s">
        <v>125</v>
      </c>
      <c r="C240" s="13" t="s">
        <v>10</v>
      </c>
      <c r="D240" s="102">
        <v>1</v>
      </c>
    </row>
    <row r="241" spans="1:4" ht="27.75" customHeight="1" x14ac:dyDescent="0.25">
      <c r="A241" s="86" t="s">
        <v>323</v>
      </c>
      <c r="B241" s="87" t="s">
        <v>126</v>
      </c>
      <c r="C241" s="86" t="s">
        <v>10</v>
      </c>
      <c r="D241" s="99">
        <v>1</v>
      </c>
    </row>
    <row r="242" spans="1:4" ht="27.75" customHeight="1" x14ac:dyDescent="0.25">
      <c r="A242" s="86" t="s">
        <v>324</v>
      </c>
      <c r="B242" s="87" t="s">
        <v>233</v>
      </c>
      <c r="C242" s="86" t="s">
        <v>149</v>
      </c>
      <c r="D242" s="99">
        <v>1</v>
      </c>
    </row>
    <row r="243" spans="1:4" ht="27.75" customHeight="1" x14ac:dyDescent="0.25">
      <c r="A243" s="86" t="s">
        <v>325</v>
      </c>
      <c r="B243" s="87" t="s">
        <v>235</v>
      </c>
      <c r="C243" s="86" t="s">
        <v>10</v>
      </c>
      <c r="D243" s="99">
        <v>1</v>
      </c>
    </row>
    <row r="244" spans="1:4" ht="27.75" customHeight="1" x14ac:dyDescent="0.25">
      <c r="A244" s="86" t="s">
        <v>326</v>
      </c>
      <c r="B244" s="87" t="s">
        <v>241</v>
      </c>
      <c r="C244" s="86" t="s">
        <v>238</v>
      </c>
      <c r="D244" s="99">
        <v>4</v>
      </c>
    </row>
    <row r="245" spans="1:4" ht="27.75" customHeight="1" x14ac:dyDescent="0.25">
      <c r="A245" s="86" t="s">
        <v>327</v>
      </c>
      <c r="B245" s="87" t="s">
        <v>239</v>
      </c>
      <c r="C245" s="86" t="s">
        <v>234</v>
      </c>
      <c r="D245" s="99">
        <v>0.76</v>
      </c>
    </row>
    <row r="246" spans="1:4" ht="27.75" customHeight="1" x14ac:dyDescent="0.25">
      <c r="A246" s="86" t="s">
        <v>328</v>
      </c>
      <c r="B246" s="87" t="s">
        <v>240</v>
      </c>
      <c r="C246" s="86" t="s">
        <v>234</v>
      </c>
      <c r="D246" s="99">
        <v>0.76</v>
      </c>
    </row>
    <row r="247" spans="1:4" ht="27.75" customHeight="1" x14ac:dyDescent="0.25">
      <c r="A247" s="13" t="s">
        <v>329</v>
      </c>
      <c r="B247" s="89" t="s">
        <v>237</v>
      </c>
      <c r="C247" s="13" t="s">
        <v>24</v>
      </c>
      <c r="D247" s="102">
        <v>6</v>
      </c>
    </row>
    <row r="248" spans="1:4" ht="27.75" customHeight="1" x14ac:dyDescent="0.25">
      <c r="A248" s="86" t="s">
        <v>330</v>
      </c>
      <c r="B248" s="100" t="s">
        <v>256</v>
      </c>
      <c r="C248" s="86" t="s">
        <v>149</v>
      </c>
      <c r="D248" s="101">
        <v>12</v>
      </c>
    </row>
    <row r="249" spans="1:4" ht="27.75" customHeight="1" x14ac:dyDescent="0.25">
      <c r="A249" s="86" t="s">
        <v>331</v>
      </c>
      <c r="B249" s="100" t="s">
        <v>236</v>
      </c>
      <c r="C249" s="86" t="s">
        <v>10</v>
      </c>
      <c r="D249" s="101">
        <v>36</v>
      </c>
    </row>
    <row r="250" spans="1:4" ht="27.75" customHeight="1" x14ac:dyDescent="0.25">
      <c r="A250" s="13" t="s">
        <v>332</v>
      </c>
      <c r="B250" s="97" t="s">
        <v>264</v>
      </c>
      <c r="C250" s="13" t="s">
        <v>7</v>
      </c>
      <c r="D250" s="98">
        <v>12.12</v>
      </c>
    </row>
    <row r="251" spans="1:4" ht="27.75" customHeight="1" x14ac:dyDescent="0.25">
      <c r="A251" s="86" t="s">
        <v>333</v>
      </c>
      <c r="B251" s="87" t="s">
        <v>262</v>
      </c>
      <c r="C251" s="86" t="s">
        <v>7</v>
      </c>
      <c r="D251" s="99">
        <f>D250*1.26</f>
        <v>15.271199999999999</v>
      </c>
    </row>
    <row r="252" spans="1:4" ht="27.75" customHeight="1" x14ac:dyDescent="0.25">
      <c r="A252" s="13" t="s">
        <v>334</v>
      </c>
      <c r="B252" s="97" t="s">
        <v>265</v>
      </c>
      <c r="C252" s="13" t="s">
        <v>7</v>
      </c>
      <c r="D252" s="98">
        <v>1.21</v>
      </c>
    </row>
    <row r="253" spans="1:4" ht="27.75" customHeight="1" x14ac:dyDescent="0.25">
      <c r="A253" s="86" t="s">
        <v>335</v>
      </c>
      <c r="B253" s="100" t="s">
        <v>262</v>
      </c>
      <c r="C253" s="86" t="s">
        <v>7</v>
      </c>
      <c r="D253" s="101">
        <f>D252*1.26</f>
        <v>1.5246</v>
      </c>
    </row>
    <row r="254" spans="1:4" ht="27.75" customHeight="1" x14ac:dyDescent="0.25">
      <c r="A254" s="13" t="s">
        <v>336</v>
      </c>
      <c r="B254" s="97" t="s">
        <v>266</v>
      </c>
      <c r="C254" s="13" t="s">
        <v>9</v>
      </c>
      <c r="D254" s="98">
        <v>22.42</v>
      </c>
    </row>
    <row r="255" spans="1:4" ht="27.75" customHeight="1" x14ac:dyDescent="0.25">
      <c r="A255" s="13" t="s">
        <v>337</v>
      </c>
      <c r="B255" s="97" t="s">
        <v>253</v>
      </c>
      <c r="C255" s="13" t="s">
        <v>15</v>
      </c>
      <c r="D255" s="98">
        <f>23.6*1.75</f>
        <v>41.300000000000004</v>
      </c>
    </row>
    <row r="256" spans="1:4" ht="45" x14ac:dyDescent="0.25">
      <c r="A256" s="13" t="s">
        <v>338</v>
      </c>
      <c r="B256" s="97" t="s">
        <v>254</v>
      </c>
      <c r="C256" s="13" t="s">
        <v>15</v>
      </c>
      <c r="D256" s="98">
        <f>11.707+0.15+0.0414*6</f>
        <v>12.105400000000001</v>
      </c>
    </row>
    <row r="257" spans="1:4" ht="27.75" customHeight="1" x14ac:dyDescent="0.25">
      <c r="A257" s="13" t="s">
        <v>339</v>
      </c>
      <c r="B257" s="97" t="s">
        <v>255</v>
      </c>
      <c r="C257" s="13" t="s">
        <v>15</v>
      </c>
      <c r="D257" s="98">
        <f>63*0.08</f>
        <v>5.04</v>
      </c>
    </row>
    <row r="258" spans="1:4" ht="27.75" customHeight="1" x14ac:dyDescent="0.25">
      <c r="A258" s="113">
        <v>12</v>
      </c>
      <c r="B258" s="114" t="s">
        <v>288</v>
      </c>
      <c r="C258" s="115"/>
      <c r="D258" s="115"/>
    </row>
    <row r="259" spans="1:4" ht="27.75" customHeight="1" x14ac:dyDescent="0.25">
      <c r="A259" s="13" t="s">
        <v>35</v>
      </c>
      <c r="B259" s="97" t="s">
        <v>249</v>
      </c>
      <c r="C259" s="13" t="s">
        <v>15</v>
      </c>
      <c r="D259" s="98">
        <v>9.4700000000000006</v>
      </c>
    </row>
    <row r="260" spans="1:4" ht="27.75" customHeight="1" x14ac:dyDescent="0.25">
      <c r="A260" s="13" t="s">
        <v>122</v>
      </c>
      <c r="B260" s="97" t="s">
        <v>257</v>
      </c>
      <c r="C260" s="13" t="s">
        <v>7</v>
      </c>
      <c r="D260" s="98">
        <v>28.36</v>
      </c>
    </row>
    <row r="261" spans="1:4" ht="27.75" customHeight="1" x14ac:dyDescent="0.25">
      <c r="A261" s="13" t="s">
        <v>217</v>
      </c>
      <c r="B261" s="89" t="s">
        <v>244</v>
      </c>
      <c r="C261" s="13" t="s">
        <v>8</v>
      </c>
      <c r="D261" s="102">
        <v>133.59</v>
      </c>
    </row>
    <row r="262" spans="1:4" ht="27.75" customHeight="1" x14ac:dyDescent="0.25">
      <c r="A262" s="13" t="s">
        <v>289</v>
      </c>
      <c r="B262" s="97" t="s">
        <v>248</v>
      </c>
      <c r="C262" s="13" t="s">
        <v>7</v>
      </c>
      <c r="D262" s="98">
        <v>13.36</v>
      </c>
    </row>
    <row r="263" spans="1:4" ht="27.75" customHeight="1" x14ac:dyDescent="0.25">
      <c r="A263" s="86" t="s">
        <v>290</v>
      </c>
      <c r="B263" s="100" t="s">
        <v>246</v>
      </c>
      <c r="C263" s="86" t="s">
        <v>7</v>
      </c>
      <c r="D263" s="101">
        <f>D262*1.26</f>
        <v>16.833600000000001</v>
      </c>
    </row>
    <row r="264" spans="1:4" ht="27.75" customHeight="1" x14ac:dyDescent="0.25">
      <c r="A264" s="13" t="s">
        <v>291</v>
      </c>
      <c r="B264" s="97" t="s">
        <v>277</v>
      </c>
      <c r="C264" s="13" t="s">
        <v>10</v>
      </c>
      <c r="D264" s="98">
        <v>47</v>
      </c>
    </row>
    <row r="265" spans="1:4" ht="27.75" customHeight="1" x14ac:dyDescent="0.25">
      <c r="A265" s="86" t="s">
        <v>292</v>
      </c>
      <c r="B265" s="100" t="s">
        <v>278</v>
      </c>
      <c r="C265" s="86" t="s">
        <v>267</v>
      </c>
      <c r="D265" s="101">
        <v>1</v>
      </c>
    </row>
    <row r="266" spans="1:4" ht="27.75" customHeight="1" x14ac:dyDescent="0.25">
      <c r="A266" s="95" t="s">
        <v>293</v>
      </c>
      <c r="B266" s="96" t="s">
        <v>263</v>
      </c>
      <c r="C266" s="95" t="s">
        <v>15</v>
      </c>
      <c r="D266" s="103">
        <v>9.4700000000000006</v>
      </c>
    </row>
    <row r="267" spans="1:4" ht="27.75" customHeight="1" x14ac:dyDescent="0.25">
      <c r="A267" s="86" t="s">
        <v>294</v>
      </c>
      <c r="B267" s="87" t="s">
        <v>279</v>
      </c>
      <c r="C267" s="86" t="s">
        <v>267</v>
      </c>
      <c r="D267" s="99">
        <v>1</v>
      </c>
    </row>
    <row r="268" spans="1:4" ht="27.75" customHeight="1" x14ac:dyDescent="0.25">
      <c r="A268" s="13" t="s">
        <v>295</v>
      </c>
      <c r="B268" s="104" t="s">
        <v>280</v>
      </c>
      <c r="C268" s="13" t="s">
        <v>10</v>
      </c>
      <c r="D268" s="105">
        <v>2</v>
      </c>
    </row>
    <row r="269" spans="1:4" ht="27.75" customHeight="1" x14ac:dyDescent="0.25">
      <c r="A269" s="86" t="s">
        <v>296</v>
      </c>
      <c r="B269" s="106" t="s">
        <v>281</v>
      </c>
      <c r="C269" s="86" t="s">
        <v>10</v>
      </c>
      <c r="D269" s="107">
        <v>2</v>
      </c>
    </row>
    <row r="270" spans="1:4" ht="27.75" customHeight="1" x14ac:dyDescent="0.25">
      <c r="A270" s="13" t="s">
        <v>297</v>
      </c>
      <c r="B270" s="89" t="s">
        <v>125</v>
      </c>
      <c r="C270" s="13" t="s">
        <v>10</v>
      </c>
      <c r="D270" s="102">
        <v>1</v>
      </c>
    </row>
    <row r="271" spans="1:4" ht="27.75" customHeight="1" x14ac:dyDescent="0.25">
      <c r="A271" s="86" t="s">
        <v>298</v>
      </c>
      <c r="B271" s="87" t="s">
        <v>126</v>
      </c>
      <c r="C271" s="86" t="s">
        <v>10</v>
      </c>
      <c r="D271" s="99">
        <v>1</v>
      </c>
    </row>
    <row r="272" spans="1:4" ht="27.75" customHeight="1" x14ac:dyDescent="0.25">
      <c r="A272" s="86" t="s">
        <v>299</v>
      </c>
      <c r="B272" s="87" t="s">
        <v>233</v>
      </c>
      <c r="C272" s="86" t="s">
        <v>149</v>
      </c>
      <c r="D272" s="99">
        <v>1</v>
      </c>
    </row>
    <row r="273" spans="1:4" ht="27.75" customHeight="1" x14ac:dyDescent="0.25">
      <c r="A273" s="86" t="s">
        <v>300</v>
      </c>
      <c r="B273" s="87" t="s">
        <v>235</v>
      </c>
      <c r="C273" s="86" t="s">
        <v>10</v>
      </c>
      <c r="D273" s="99">
        <v>1</v>
      </c>
    </row>
    <row r="274" spans="1:4" ht="27.75" customHeight="1" x14ac:dyDescent="0.25">
      <c r="A274" s="86" t="s">
        <v>301</v>
      </c>
      <c r="B274" s="87" t="s">
        <v>241</v>
      </c>
      <c r="C274" s="86" t="s">
        <v>238</v>
      </c>
      <c r="D274" s="99">
        <v>4</v>
      </c>
    </row>
    <row r="275" spans="1:4" ht="27.75" customHeight="1" x14ac:dyDescent="0.25">
      <c r="A275" s="86" t="s">
        <v>302</v>
      </c>
      <c r="B275" s="87" t="s">
        <v>239</v>
      </c>
      <c r="C275" s="86" t="s">
        <v>234</v>
      </c>
      <c r="D275" s="99">
        <v>0.76</v>
      </c>
    </row>
    <row r="276" spans="1:4" ht="27.75" customHeight="1" x14ac:dyDescent="0.25">
      <c r="A276" s="86" t="s">
        <v>303</v>
      </c>
      <c r="B276" s="87" t="s">
        <v>240</v>
      </c>
      <c r="C276" s="86" t="s">
        <v>234</v>
      </c>
      <c r="D276" s="99">
        <v>0.76</v>
      </c>
    </row>
    <row r="277" spans="1:4" ht="27.75" customHeight="1" x14ac:dyDescent="0.25">
      <c r="A277" s="13" t="s">
        <v>304</v>
      </c>
      <c r="B277" s="89" t="s">
        <v>237</v>
      </c>
      <c r="C277" s="13" t="s">
        <v>24</v>
      </c>
      <c r="D277" s="102">
        <v>6</v>
      </c>
    </row>
    <row r="278" spans="1:4" ht="27.75" customHeight="1" x14ac:dyDescent="0.25">
      <c r="A278" s="86" t="s">
        <v>305</v>
      </c>
      <c r="B278" s="100" t="s">
        <v>256</v>
      </c>
      <c r="C278" s="86" t="s">
        <v>149</v>
      </c>
      <c r="D278" s="101">
        <v>12</v>
      </c>
    </row>
    <row r="279" spans="1:4" ht="27.75" customHeight="1" x14ac:dyDescent="0.25">
      <c r="A279" s="86" t="s">
        <v>306</v>
      </c>
      <c r="B279" s="100" t="s">
        <v>236</v>
      </c>
      <c r="C279" s="86" t="s">
        <v>10</v>
      </c>
      <c r="D279" s="101">
        <v>36</v>
      </c>
    </row>
    <row r="280" spans="1:4" ht="27.75" customHeight="1" x14ac:dyDescent="0.25">
      <c r="A280" s="13" t="s">
        <v>307</v>
      </c>
      <c r="B280" s="97" t="s">
        <v>264</v>
      </c>
      <c r="C280" s="13" t="s">
        <v>7</v>
      </c>
      <c r="D280" s="98">
        <v>12.12</v>
      </c>
    </row>
    <row r="281" spans="1:4" ht="27.75" customHeight="1" x14ac:dyDescent="0.25">
      <c r="A281" s="86" t="s">
        <v>308</v>
      </c>
      <c r="B281" s="87" t="s">
        <v>262</v>
      </c>
      <c r="C281" s="86" t="s">
        <v>7</v>
      </c>
      <c r="D281" s="99">
        <f>D280*1.26</f>
        <v>15.271199999999999</v>
      </c>
    </row>
    <row r="282" spans="1:4" ht="27.75" customHeight="1" x14ac:dyDescent="0.25">
      <c r="A282" s="13" t="s">
        <v>309</v>
      </c>
      <c r="B282" s="97" t="s">
        <v>265</v>
      </c>
      <c r="C282" s="13" t="s">
        <v>7</v>
      </c>
      <c r="D282" s="98">
        <v>1.21</v>
      </c>
    </row>
    <row r="283" spans="1:4" ht="27.75" customHeight="1" x14ac:dyDescent="0.25">
      <c r="A283" s="86" t="s">
        <v>310</v>
      </c>
      <c r="B283" s="100" t="s">
        <v>262</v>
      </c>
      <c r="C283" s="86" t="s">
        <v>7</v>
      </c>
      <c r="D283" s="101">
        <f>D282*1.26</f>
        <v>1.5246</v>
      </c>
    </row>
    <row r="284" spans="1:4" ht="27.75" customHeight="1" x14ac:dyDescent="0.25">
      <c r="A284" s="13" t="s">
        <v>311</v>
      </c>
      <c r="B284" s="97" t="s">
        <v>266</v>
      </c>
      <c r="C284" s="13" t="s">
        <v>9</v>
      </c>
      <c r="D284" s="98">
        <v>22.42</v>
      </c>
    </row>
    <row r="285" spans="1:4" ht="27.75" customHeight="1" x14ac:dyDescent="0.25">
      <c r="A285" s="13" t="s">
        <v>312</v>
      </c>
      <c r="B285" s="97" t="s">
        <v>253</v>
      </c>
      <c r="C285" s="13" t="s">
        <v>15</v>
      </c>
      <c r="D285" s="98">
        <f>28.36*1.75</f>
        <v>49.629999999999995</v>
      </c>
    </row>
    <row r="286" spans="1:4" ht="45" x14ac:dyDescent="0.25">
      <c r="A286" s="13" t="s">
        <v>313</v>
      </c>
      <c r="B286" s="97" t="s">
        <v>254</v>
      </c>
      <c r="C286" s="13" t="s">
        <v>15</v>
      </c>
      <c r="D286" s="98">
        <f>9.47+0.15+0.0414*6</f>
        <v>9.8684000000000012</v>
      </c>
    </row>
    <row r="287" spans="1:4" ht="27.75" customHeight="1" x14ac:dyDescent="0.25">
      <c r="A287" s="13" t="s">
        <v>314</v>
      </c>
      <c r="B287" s="97" t="s">
        <v>255</v>
      </c>
      <c r="C287" s="13" t="s">
        <v>15</v>
      </c>
      <c r="D287" s="98">
        <f>63*0.08</f>
        <v>5.04</v>
      </c>
    </row>
  </sheetData>
  <mergeCells count="4">
    <mergeCell ref="A6:A9"/>
    <mergeCell ref="B6:B9"/>
    <mergeCell ref="C6:C9"/>
    <mergeCell ref="D6:D9"/>
  </mergeCells>
  <phoneticPr fontId="20" type="noConversion"/>
  <pageMargins left="0.70866141732283472" right="0.31496062992125984" top="0.55118110236220474" bottom="0.55118110236220474" header="0.11811023622047245" footer="0.11811023622047245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S31" workbookViewId="0">
      <selection activeCell="BE78" sqref="BE7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Свод</vt:lpstr>
      <vt:lpstr>СМР+мат пред </vt:lpstr>
      <vt:lpstr>ВОР</vt:lpstr>
      <vt:lpstr>Лист1</vt:lpstr>
      <vt:lpstr>ВОР!Область_печати</vt:lpstr>
      <vt:lpstr>Свод!Область_печати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2025-05-15T11:24:37Z</cp:lastPrinted>
  <dcterms:created xsi:type="dcterms:W3CDTF">2023-10-31T07:58:42Z</dcterms:created>
  <dcterms:modified xsi:type="dcterms:W3CDTF">2025-06-05T12:48:50Z</dcterms:modified>
</cp:coreProperties>
</file>