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"/>
    </mc:Choice>
  </mc:AlternateContent>
  <xr:revisionPtr revIDLastSave="0" documentId="13_ncr:1_{B14A2A5D-5196-49F3-B4BD-022A31FA8A10}" xr6:coauthVersionLast="47" xr6:coauthVersionMax="47" xr10:uidLastSave="{00000000-0000-0000-0000-000000000000}"/>
  <bookViews>
    <workbookView xWindow="28680" yWindow="1290" windowWidth="29040" windowHeight="15720" xr2:uid="{943DFA74-D489-4A1B-B7A9-1C0DADA53199}"/>
  </bookViews>
  <sheets>
    <sheet name="прил. 7.2 (2)" sheetId="3" r:id="rId1"/>
    <sheet name="прил. 7.2" sheetId="2" state="hidden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3" l="1"/>
  <c r="E4" i="3"/>
  <c r="F4" i="3"/>
  <c r="F6" i="3"/>
  <c r="E6" i="3"/>
  <c r="F35" i="3" l="1"/>
  <c r="E35" i="3"/>
  <c r="G35" i="3" s="1"/>
  <c r="F34" i="3"/>
  <c r="E34" i="3"/>
  <c r="G34" i="3" s="1"/>
  <c r="F33" i="3"/>
  <c r="E33" i="3"/>
  <c r="G33" i="3" s="1"/>
  <c r="G32" i="3"/>
  <c r="F32" i="3"/>
  <c r="E32" i="3"/>
  <c r="F31" i="3"/>
  <c r="E31" i="3"/>
  <c r="G31" i="3" s="1"/>
  <c r="F30" i="3"/>
  <c r="E30" i="3"/>
  <c r="G30" i="3" s="1"/>
  <c r="F29" i="3"/>
  <c r="E29" i="3"/>
  <c r="G29" i="3" s="1"/>
  <c r="G28" i="3"/>
  <c r="F28" i="3"/>
  <c r="E28" i="3"/>
  <c r="F26" i="3"/>
  <c r="E26" i="3"/>
  <c r="G26" i="3" s="1"/>
  <c r="F25" i="3"/>
  <c r="E25" i="3"/>
  <c r="G25" i="3" s="1"/>
  <c r="F24" i="3"/>
  <c r="E24" i="3"/>
  <c r="G24" i="3" s="1"/>
  <c r="G23" i="3"/>
  <c r="F23" i="3"/>
  <c r="E23" i="3"/>
  <c r="F22" i="3"/>
  <c r="E22" i="3"/>
  <c r="G22" i="3" s="1"/>
  <c r="F21" i="3"/>
  <c r="E21" i="3"/>
  <c r="G21" i="3" s="1"/>
  <c r="F20" i="3"/>
  <c r="E20" i="3"/>
  <c r="G20" i="3" s="1"/>
  <c r="G19" i="3"/>
  <c r="F19" i="3"/>
  <c r="E19" i="3"/>
  <c r="F18" i="3"/>
  <c r="E18" i="3"/>
  <c r="G18" i="3" s="1"/>
  <c r="F16" i="3"/>
  <c r="E16" i="3"/>
  <c r="G16" i="3" s="1"/>
  <c r="F14" i="3"/>
  <c r="E14" i="3"/>
  <c r="G14" i="3" s="1"/>
  <c r="G12" i="3"/>
  <c r="F12" i="3"/>
  <c r="E12" i="3"/>
  <c r="F11" i="3"/>
  <c r="E11" i="3"/>
  <c r="G11" i="3" s="1"/>
  <c r="F8" i="3"/>
  <c r="E8" i="3"/>
  <c r="G8" i="3" s="1"/>
  <c r="F7" i="3"/>
  <c r="I35" i="3" s="1"/>
  <c r="E7" i="3"/>
  <c r="H35" i="3" s="1"/>
  <c r="J35" i="3" s="1"/>
  <c r="F5" i="3"/>
  <c r="E5" i="3"/>
  <c r="G5" i="3" l="1"/>
  <c r="G4" i="3" s="1"/>
  <c r="G7" i="3"/>
  <c r="G6" i="3" s="1"/>
  <c r="E35" i="2" l="1"/>
  <c r="E34" i="2"/>
  <c r="E33" i="2"/>
  <c r="E32" i="2"/>
  <c r="E31" i="2"/>
  <c r="E30" i="2"/>
  <c r="G30" i="2" s="1"/>
  <c r="E29" i="2"/>
  <c r="E28" i="2"/>
  <c r="G28" i="2" s="1"/>
  <c r="E26" i="2"/>
  <c r="E25" i="2"/>
  <c r="E24" i="2"/>
  <c r="E23" i="2"/>
  <c r="E22" i="2"/>
  <c r="G22" i="2" s="1"/>
  <c r="E21" i="2"/>
  <c r="G21" i="2" s="1"/>
  <c r="E20" i="2"/>
  <c r="E19" i="2"/>
  <c r="E18" i="2"/>
  <c r="E16" i="2"/>
  <c r="E14" i="2"/>
  <c r="E12" i="2"/>
  <c r="E11" i="2"/>
  <c r="E8" i="2"/>
  <c r="E7" i="2"/>
  <c r="F35" i="2"/>
  <c r="F34" i="2"/>
  <c r="F33" i="2"/>
  <c r="F32" i="2"/>
  <c r="F31" i="2"/>
  <c r="F30" i="2"/>
  <c r="F29" i="2"/>
  <c r="F28" i="2"/>
  <c r="F26" i="2"/>
  <c r="F25" i="2"/>
  <c r="F24" i="2"/>
  <c r="F23" i="2"/>
  <c r="F22" i="2"/>
  <c r="F21" i="2"/>
  <c r="F20" i="2"/>
  <c r="F19" i="2"/>
  <c r="F18" i="2"/>
  <c r="F16" i="2"/>
  <c r="F14" i="2"/>
  <c r="F12" i="2"/>
  <c r="F11" i="2"/>
  <c r="F8" i="2"/>
  <c r="G32" i="2"/>
  <c r="F7" i="2"/>
  <c r="G23" i="2" l="1"/>
  <c r="H35" i="2"/>
  <c r="G7" i="2"/>
  <c r="I35" i="2"/>
  <c r="G25" i="2"/>
  <c r="G14" i="2"/>
  <c r="G31" i="2"/>
  <c r="G19" i="2"/>
  <c r="G12" i="2"/>
  <c r="G11" i="2"/>
  <c r="G35" i="2"/>
  <c r="G34" i="2"/>
  <c r="G33" i="2"/>
  <c r="G29" i="2"/>
  <c r="G26" i="2"/>
  <c r="G24" i="2"/>
  <c r="G20" i="2"/>
  <c r="G18" i="2"/>
  <c r="G16" i="2"/>
  <c r="G8" i="2"/>
  <c r="J35" i="2" l="1"/>
  <c r="F5" i="2"/>
  <c r="E5" i="2"/>
  <c r="G5" i="2" l="1"/>
</calcChain>
</file>

<file path=xl/sharedStrings.xml><?xml version="1.0" encoding="utf-8"?>
<sst xmlns="http://schemas.openxmlformats.org/spreadsheetml/2006/main" count="224" uniqueCount="118">
  <si>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</si>
  <si>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</si>
  <si>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</si>
  <si>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</si>
  <si>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</si>
  <si>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</si>
  <si>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</si>
  <si>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</si>
  <si>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</si>
  <si>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</si>
  <si>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</si>
  <si>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</si>
  <si>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</si>
  <si>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</si>
  <si>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</si>
  <si>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</si>
  <si>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</si>
  <si>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</si>
  <si>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</si>
  <si>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</si>
  <si>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</si>
  <si>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</si>
  <si>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</si>
  <si>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</si>
  <si>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</si>
  <si>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</si>
  <si>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</si>
  <si>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</si>
  <si>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</si>
  <si>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</si>
  <si>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</si>
  <si>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</si>
  <si>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</si>
  <si>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</si>
  <si>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</si>
  <si>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</si>
  <si>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</si>
  <si>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</si>
  <si>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</si>
  <si>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</si>
  <si>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</si>
  <si>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</si>
  <si>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</si>
  <si>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</si>
  <si>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</si>
  <si>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</si>
  <si>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</si>
  <si>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</si>
  <si>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</si>
  <si>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</si>
  <si>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</si>
  <si>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</si>
  <si>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</si>
  <si>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</si>
  <si>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</si>
  <si>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</si>
  <si>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</si>
  <si>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</si>
  <si>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</si>
  <si>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</si>
  <si>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</si>
  <si>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</si>
  <si>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</si>
  <si>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</si>
  <si>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</si>
  <si>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</si>
  <si>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</si>
  <si>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</si>
  <si>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</si>
  <si>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</si>
  <si>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</si>
  <si>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</si>
  <si>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</si>
  <si>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</si>
  <si>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</si>
  <si>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</si>
  <si>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</si>
  <si>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</si>
  <si>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</si>
  <si>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</si>
  <si>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</si>
  <si>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</si>
  <si>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</si>
  <si>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</si>
  <si>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</si>
  <si>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</si>
  <si>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</si>
  <si>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ЗАГОЛОВОК</t>
  </si>
  <si>
    <t>26 СМЕТ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</si>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</sst>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6" fillId="0" borderId="10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3" fontId="12" fillId="3" borderId="11" xfId="0" applyNumberFormat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5" fillId="5" borderId="11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4" borderId="11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.%20&#8470;3%20&#1057;&#1084;&#1077;&#1090;&#1099;%20&#1087;&#1086;%20&#1086;&#1089;&#1085;&#1086;&#1074;&#1085;&#1086;&#1084;&#1091;%20&#1090;&#1077;&#1093;&#1085;&#1086;&#1083;&#1086;&#1075;&#1080;&#1095;&#1077;&#1089;&#1082;&#1086;&#1084;&#1091;%20&#1086;&#1073;&#1086;&#1088;&#1091;&#1076;&#1086;&#1074;&#1072;&#1085;&#1080;&#1102;%20RHM/&#1054;&#1073;&#1086;&#1088;&#1091;&#1076;&#1086;&#1074;&#1072;&#1085;&#1080;&#1077;%20RHM_(26%20&#1089;%20&#1092;&#1086;&#1088;&#1084;&#1091;&#1083;&#1072;&#1084;&#1080;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&#1055;&#1088;&#1080;&#1083;.%20&#8470;6%20&#1057;&#1084;&#1077;&#1090;&#1099;%20&#1054;&#1054;&#1054;%20&#171;&#1052;&#1057;&#1058;&#187;%20&#1087;&#1086;%20&#1101;&#1083;&#1077;&#1082;&#1090;&#1088;&#1086;&#1089;&#1085;&#1072;&#1073;&#1078;&#1077;&#1085;&#1080;&#1102;%20&#1079;&#1076;&#1072;&#1085;&#1080;&#1081;,%20&#1089;&#1086;&#1086;&#1088;&#1091;&#1078;&#1077;&#1085;&#1080;&#1081;/&#1069;&#1083;&#1077;&#1082;&#1090;&#1088;&#1086;&#1089;&#1085;&#1072;&#1073;&#1078;&#1077;&#1085;&#1080;&#1077;%20(24&#1089;&#1084;&#1077;&#1090;&#1099;%20&#1074;&#1082;&#1083;&#1072;&#1076;&#1082;&#1080;%20&#1087;&#1088;&#1086;&#1083;&#1080;&#1089;&#1090;&#1072;&#1090;&#1100;).xlsx?D1C1E9C9" TargetMode="External"/><Relationship Id="rId1" Type="http://schemas.openxmlformats.org/officeDocument/2006/relationships/externalLinkPath" Target="file:///\\D1C1E9C9\&#1069;&#1083;&#1077;&#1082;&#1090;&#1088;&#1086;&#1089;&#1085;&#1072;&#1073;&#1078;&#1077;&#1085;&#1080;&#1077;%20(24&#1089;&#1084;&#1077;&#1090;&#1099;%20&#1074;&#1082;&#1083;&#1072;&#1076;&#1082;&#1080;%20&#1087;&#1088;&#1086;&#1083;&#1080;&#1089;&#1090;&#1072;&#1090;&#11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"/>
      <sheetName val="02-03-01_СМР_Каб.жур"/>
      <sheetName val="02-02-14_СМР_КНС_ЭП9"/>
      <sheetName val="02-02-13_СМР_КНС_ЭП8"/>
      <sheetName val="02-02-12_СМР_КНС ЭП7"/>
      <sheetName val="02-02-11_СМР_КНС_ЭП7"/>
      <sheetName val="02-02-10_СМР_КНС_ЭП6"/>
      <sheetName val="02-02-09_СМР_КНС_ЭП6о-"/>
      <sheetName val="02-02-08_СМР_КНС_ЭП5"/>
      <sheetName val="02-02-07_СМР_КНС_ЭП5"/>
      <sheetName val="02-02-06_СМР_КНС_ЭП5"/>
      <sheetName val="02-02-05_СМР_КНС_ЭП4"/>
      <sheetName val="02-02-04_СМР_КНС_ЭП3"/>
      <sheetName val="02-02-03_СМР_КНС_ЭП2"/>
      <sheetName val="02-02-02_СМР_КНС_ЭП2"/>
      <sheetName val="02-02-01_СМР_КНС_ЭП1"/>
      <sheetName val="02-01-11_СМР_ОБ_Wi Fi "/>
      <sheetName val="02-01-10_СМР_ОБ_ЭП1"/>
      <sheetName val="02-01-09_СМР_ОБ_ЭП9"/>
      <sheetName val="02-01-08_СМР_ОБ_ЭП8 "/>
      <sheetName val="02-01-07_СМР_ОБ_ЭП7"/>
      <sheetName val="02-01-06_СМР_ОБ_ЭП6 "/>
      <sheetName val="02-01-05_СМР_ОБ_ЭП5"/>
      <sheetName val="02-01-04_СМР_ОБ_ЭП4 "/>
      <sheetName val="02-01-03_СМР_ОБ_ЭП3"/>
      <sheetName val="02-01-02_СМР_ОБ_ЭП2"/>
      <sheetName val="02-01-01_СМР_ОБ_ЦРП"/>
    </sheetNames>
    <sheetDataSet>
      <sheetData sheetId="0">
        <row r="120">
          <cell r="C120">
            <v>5165044.9019724419</v>
          </cell>
          <cell r="D120">
            <v>75183380.548982561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_Кабеленесущ.сист. - Сводный"/>
      <sheetName val="св"/>
      <sheetName val="00-ЭС1.СУБ"/>
      <sheetName val="1.1,1.2,2.1.0-ЭОМ"/>
      <sheetName val="2.1.1-ЭОМ"/>
      <sheetName val="2.1.2,2.1.7-ЭОМ1"/>
      <sheetName val="2.1.2,2.1.7-ЭОМ2"/>
      <sheetName val="2.1.2,2.1.7-ЭОМ3"/>
      <sheetName val="2.1.3-ЭОМ"/>
      <sheetName val="2.1.4-ЭОМ"/>
      <sheetName val="2.1.5-ЭОМ"/>
      <sheetName val="2.1.11-ЭОМ"/>
      <sheetName val="2.1.12-ЭОМ"/>
      <sheetName val="2.2.1-ЭОМ"/>
      <sheetName val="2.2.2-ЭОМ"/>
      <sheetName val="2.2.3-ЭОМ"/>
      <sheetName val="2.2.4,2.1.6-ЭОМ"/>
      <sheetName val="2.2.5-ЭОМ"/>
      <sheetName val="2.2.6-ЭОМ"/>
      <sheetName val="2.2.7-ЭОМ"/>
      <sheetName val="3.1-ЭОМ"/>
      <sheetName val="3.1-СЭО"/>
      <sheetName val="3.2-ЭОМ"/>
      <sheetName val="3.4-ЭОМ"/>
      <sheetName val="8.4 ЭОМ "/>
    </sheetNames>
    <sheetDataSet>
      <sheetData sheetId="0"/>
      <sheetData sheetId="1"/>
      <sheetData sheetId="2">
        <row r="199">
          <cell r="L199">
            <v>4291513.0403756108</v>
          </cell>
        </row>
        <row r="200">
          <cell r="L200">
            <v>103257.64</v>
          </cell>
        </row>
        <row r="201">
          <cell r="L201">
            <v>2845851.9096243889</v>
          </cell>
        </row>
      </sheetData>
      <sheetData sheetId="3">
        <row r="468">
          <cell r="L468">
            <v>110811358.26143803</v>
          </cell>
        </row>
        <row r="469">
          <cell r="L469">
            <v>10624327</v>
          </cell>
        </row>
        <row r="470">
          <cell r="L470">
            <v>11672461.738561973</v>
          </cell>
        </row>
      </sheetData>
      <sheetData sheetId="4">
        <row r="308">
          <cell r="L308">
            <v>12498056.079662111</v>
          </cell>
        </row>
        <row r="309">
          <cell r="L309">
            <v>348032</v>
          </cell>
        </row>
        <row r="310">
          <cell r="L310">
            <v>1489891.9203378893</v>
          </cell>
        </row>
      </sheetData>
      <sheetData sheetId="5">
        <row r="427">
          <cell r="L427">
            <v>48220022.917304464</v>
          </cell>
        </row>
        <row r="428">
          <cell r="L428">
            <v>2313275</v>
          </cell>
        </row>
        <row r="429">
          <cell r="L429">
            <v>3872387.0826955363</v>
          </cell>
        </row>
      </sheetData>
      <sheetData sheetId="6">
        <row r="397">
          <cell r="L397">
            <v>41807213.055495255</v>
          </cell>
        </row>
        <row r="398">
          <cell r="L398">
            <v>534653</v>
          </cell>
        </row>
        <row r="399">
          <cell r="L399">
            <v>2994772.9445047453</v>
          </cell>
        </row>
      </sheetData>
      <sheetData sheetId="7">
        <row r="425">
          <cell r="L425">
            <v>40726012.286610179</v>
          </cell>
        </row>
        <row r="426">
          <cell r="L426">
            <v>6204105</v>
          </cell>
        </row>
        <row r="427">
          <cell r="L427">
            <v>3622797.7133898214</v>
          </cell>
        </row>
      </sheetData>
      <sheetData sheetId="8">
        <row r="360">
          <cell r="L360">
            <v>67051531.983095661</v>
          </cell>
        </row>
        <row r="361">
          <cell r="L361">
            <v>514110</v>
          </cell>
        </row>
        <row r="362">
          <cell r="L362">
            <v>6965694.0169043392</v>
          </cell>
        </row>
      </sheetData>
      <sheetData sheetId="9">
        <row r="335">
          <cell r="L335">
            <v>13636848.159618491</v>
          </cell>
        </row>
        <row r="336">
          <cell r="L336">
            <v>391814.66</v>
          </cell>
        </row>
        <row r="337">
          <cell r="L337">
            <v>1628713.0403815082</v>
          </cell>
        </row>
      </sheetData>
      <sheetData sheetId="10">
        <row r="332">
          <cell r="L332">
            <v>13375380.237180566</v>
          </cell>
        </row>
        <row r="333">
          <cell r="L333">
            <v>289738.92</v>
          </cell>
        </row>
        <row r="334">
          <cell r="L334">
            <v>1424473.9328194354</v>
          </cell>
        </row>
      </sheetData>
      <sheetData sheetId="11">
        <row r="348">
          <cell r="L348">
            <v>13348515.979242982</v>
          </cell>
        </row>
        <row r="349">
          <cell r="L349">
            <v>310154.07</v>
          </cell>
        </row>
        <row r="350">
          <cell r="L350">
            <v>1557666.1207570175</v>
          </cell>
        </row>
      </sheetData>
      <sheetData sheetId="12">
        <row r="327">
          <cell r="L327">
            <v>11734199.014054174</v>
          </cell>
        </row>
        <row r="328">
          <cell r="L328">
            <v>289738</v>
          </cell>
        </row>
        <row r="329">
          <cell r="L329">
            <v>1297554.9859458264</v>
          </cell>
        </row>
      </sheetData>
      <sheetData sheetId="13">
        <row r="517">
          <cell r="L517">
            <v>37203388.612069495</v>
          </cell>
        </row>
        <row r="518">
          <cell r="L518">
            <v>1042672.79</v>
          </cell>
        </row>
        <row r="519">
          <cell r="L519">
            <v>4265152.4979305109</v>
          </cell>
        </row>
      </sheetData>
      <sheetData sheetId="14">
        <row r="555">
          <cell r="L555">
            <v>84932257.80853714</v>
          </cell>
        </row>
        <row r="556">
          <cell r="L556">
            <v>7153592.8300000001</v>
          </cell>
        </row>
        <row r="557">
          <cell r="L557">
            <v>6811510.9914628696</v>
          </cell>
        </row>
      </sheetData>
      <sheetData sheetId="15">
        <row r="504">
          <cell r="L504">
            <v>50298836.533530392</v>
          </cell>
        </row>
        <row r="505">
          <cell r="L505">
            <v>906691.39</v>
          </cell>
        </row>
        <row r="506">
          <cell r="L506">
            <v>3128826.6064696093</v>
          </cell>
        </row>
      </sheetData>
      <sheetData sheetId="16">
        <row r="447">
          <cell r="L447">
            <v>58153211.47853943</v>
          </cell>
        </row>
        <row r="448">
          <cell r="L448">
            <v>7470266</v>
          </cell>
        </row>
        <row r="449">
          <cell r="L449">
            <v>4883270.5214605704</v>
          </cell>
        </row>
      </sheetData>
      <sheetData sheetId="17">
        <row r="498">
          <cell r="L498">
            <v>71984639.87448144</v>
          </cell>
        </row>
        <row r="499">
          <cell r="L499">
            <v>1559397.53</v>
          </cell>
        </row>
        <row r="500">
          <cell r="L500">
            <v>5055266.7955185631</v>
          </cell>
        </row>
      </sheetData>
      <sheetData sheetId="18">
        <row r="443">
          <cell r="L443">
            <v>12270518.994760508</v>
          </cell>
        </row>
        <row r="444">
          <cell r="L444">
            <v>5710311.7800000003</v>
          </cell>
        </row>
        <row r="445">
          <cell r="L445">
            <v>1699668.2852394944</v>
          </cell>
        </row>
      </sheetData>
      <sheetData sheetId="19">
        <row r="477">
          <cell r="L477">
            <v>13090043.096794361</v>
          </cell>
        </row>
        <row r="478">
          <cell r="L478">
            <v>314159.84000000003</v>
          </cell>
        </row>
        <row r="479">
          <cell r="L479">
            <v>1337271.1832056397</v>
          </cell>
        </row>
      </sheetData>
      <sheetData sheetId="20">
        <row r="681">
          <cell r="L681">
            <v>210856987.67516091</v>
          </cell>
        </row>
        <row r="682">
          <cell r="L682">
            <v>7071872</v>
          </cell>
        </row>
        <row r="683">
          <cell r="L683">
            <v>15286111.324839085</v>
          </cell>
        </row>
      </sheetData>
      <sheetData sheetId="21">
        <row r="210">
          <cell r="L210">
            <v>5021594.2495319499</v>
          </cell>
        </row>
        <row r="211">
          <cell r="L211">
            <v>686804</v>
          </cell>
        </row>
        <row r="212">
          <cell r="L212">
            <v>2464178.7504680501</v>
          </cell>
        </row>
      </sheetData>
      <sheetData sheetId="22">
        <row r="543">
          <cell r="L543">
            <v>279613183.58063138</v>
          </cell>
        </row>
        <row r="544">
          <cell r="L544">
            <v>3429327.99</v>
          </cell>
        </row>
        <row r="545">
          <cell r="L545">
            <v>21118529.789368577</v>
          </cell>
        </row>
      </sheetData>
      <sheetData sheetId="23">
        <row r="302">
          <cell r="L302">
            <v>2050732.7819130707</v>
          </cell>
        </row>
        <row r="303">
          <cell r="L303">
            <v>560656.02</v>
          </cell>
        </row>
        <row r="304">
          <cell r="L304">
            <v>369030.47808692954</v>
          </cell>
        </row>
      </sheetData>
      <sheetData sheetId="24">
        <row r="625">
          <cell r="L625">
            <v>5452499.0317809489</v>
          </cell>
        </row>
        <row r="626">
          <cell r="L626">
            <v>7146944.7000000002</v>
          </cell>
        </row>
        <row r="627">
          <cell r="L627">
            <v>9239749.7482190505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C82-D4E4-4678-A047-3FEB81168E5B}">
  <dimension ref="A1:J53"/>
  <sheetViews>
    <sheetView tabSelected="1" workbookViewId="0">
      <selection activeCell="E62" sqref="E62"/>
    </sheetView>
  </sheetViews>
  <sheetFormatPr defaultRowHeight="15.75" x14ac:dyDescent="0.25"/>
  <cols>
    <col min="1" max="1" width="4.7109375" customWidth="1"/>
    <col min="2" max="2" width="81.85546875" style="1" customWidth="1"/>
    <col min="3" max="3" width="40" style="6" hidden="1" customWidth="1"/>
    <col min="4" max="4" width="20.7109375" style="6" hidden="1" customWidth="1"/>
    <col min="5" max="5" width="26.85546875" style="34" customWidth="1"/>
    <col min="6" max="6" width="20.7109375" style="34" customWidth="1"/>
    <col min="7" max="7" width="25.4257812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66" t="s">
        <v>3</v>
      </c>
      <c r="C1" s="66"/>
      <c r="D1" s="66"/>
      <c r="E1" s="66"/>
      <c r="F1" s="66"/>
      <c r="G1" s="66"/>
    </row>
    <row r="2" spans="2:10" ht="16.5" thickBot="1" x14ac:dyDescent="0.3">
      <c r="E2" s="89" t="s">
        <v>113</v>
      </c>
      <c r="F2" s="89"/>
      <c r="G2" s="89"/>
    </row>
    <row r="3" spans="2:10" ht="32.25" thickBot="1" x14ac:dyDescent="0.3">
      <c r="B3" s="7" t="s">
        <v>4</v>
      </c>
      <c r="C3" s="20" t="s">
        <v>5</v>
      </c>
      <c r="D3" s="20" t="s">
        <v>6</v>
      </c>
      <c r="E3" s="8" t="s">
        <v>116</v>
      </c>
      <c r="F3" s="8" t="s">
        <v>114</v>
      </c>
      <c r="G3" s="9" t="s">
        <v>115</v>
      </c>
    </row>
    <row r="4" spans="2:10" ht="30.75" customHeight="1" thickBot="1" x14ac:dyDescent="0.3">
      <c r="B4" s="18" t="s">
        <v>117</v>
      </c>
      <c r="C4" s="16"/>
      <c r="D4" s="16"/>
      <c r="E4" s="88">
        <f>E5*1.2</f>
        <v>6198053.8823669301</v>
      </c>
      <c r="F4" s="88">
        <f>F5*1.2</f>
        <v>90220056.65877907</v>
      </c>
      <c r="G4" s="37">
        <f>G5*1.2</f>
        <v>96418110.541145995</v>
      </c>
    </row>
    <row r="5" spans="2:10" ht="63.75" hidden="1" thickBot="1" x14ac:dyDescent="0.3">
      <c r="B5" s="2" t="s">
        <v>8</v>
      </c>
      <c r="C5" s="21" t="s">
        <v>9</v>
      </c>
      <c r="D5" s="21" t="s">
        <v>10</v>
      </c>
      <c r="E5" s="23">
        <f>'[1]Сводный '!$C$120</f>
        <v>5165044.9019724419</v>
      </c>
      <c r="F5" s="23">
        <f>'[1]Сводный '!$D$120</f>
        <v>75183380.548982561</v>
      </c>
      <c r="G5" s="36">
        <f>E5+F5</f>
        <v>80348425.450955003</v>
      </c>
    </row>
    <row r="6" spans="2:10" ht="28.5" customHeight="1" thickBot="1" x14ac:dyDescent="0.3">
      <c r="B6" s="18" t="s">
        <v>112</v>
      </c>
      <c r="C6" s="17"/>
      <c r="D6" s="16"/>
      <c r="E6" s="88">
        <f>SUM(E7:E35)*1.2</f>
        <v>1528085336.2701702</v>
      </c>
      <c r="F6" s="88">
        <f>SUM(F7:F35)*1.2</f>
        <v>138036998.85382971</v>
      </c>
      <c r="G6" s="88">
        <f>SUM(G7:G35)*1.2</f>
        <v>1666122335.1239998</v>
      </c>
      <c r="J6" s="32"/>
    </row>
    <row r="7" spans="2:10" ht="45" hidden="1" customHeight="1" thickBot="1" x14ac:dyDescent="0.3">
      <c r="B7" s="3" t="s">
        <v>12</v>
      </c>
      <c r="C7" s="5" t="s">
        <v>60</v>
      </c>
      <c r="D7" s="10" t="s">
        <v>13</v>
      </c>
      <c r="E7" s="39">
        <f>'[2]00-ЭС1.СУБ'!$L$199+'[2]00-ЭС1.СУБ'!$L$200</f>
        <v>4394770.6803756105</v>
      </c>
      <c r="F7" s="35">
        <f>'[2]00-ЭС1.СУБ'!$L$201</f>
        <v>2845851.9096243889</v>
      </c>
      <c r="G7" s="38">
        <f>E7+F7</f>
        <v>7240622.5899999999</v>
      </c>
    </row>
    <row r="8" spans="2:10" hidden="1" x14ac:dyDescent="0.25">
      <c r="B8" s="62" t="s">
        <v>14</v>
      </c>
      <c r="C8" s="64" t="s">
        <v>63</v>
      </c>
      <c r="D8" s="11" t="s">
        <v>16</v>
      </c>
      <c r="E8" s="84">
        <f>'[2]1.1,1.2,2.1.0-ЭОМ'!$L$468+'[2]1.1,1.2,2.1.0-ЭОМ'!$L$469</f>
        <v>121435685.26143803</v>
      </c>
      <c r="F8" s="71">
        <f>'[2]1.1,1.2,2.1.0-ЭОМ'!$L$470</f>
        <v>11672461.738561973</v>
      </c>
      <c r="G8" s="74">
        <f>E8+F8</f>
        <v>133108147</v>
      </c>
    </row>
    <row r="9" spans="2:10" hidden="1" x14ac:dyDescent="0.25">
      <c r="B9" s="70"/>
      <c r="C9" s="69"/>
      <c r="D9" s="12" t="s">
        <v>17</v>
      </c>
      <c r="E9" s="85"/>
      <c r="F9" s="72"/>
      <c r="G9" s="75"/>
    </row>
    <row r="10" spans="2:10" ht="16.5" hidden="1" thickBot="1" x14ac:dyDescent="0.3">
      <c r="B10" s="63"/>
      <c r="C10" s="65"/>
      <c r="D10" s="13" t="s">
        <v>15</v>
      </c>
      <c r="E10" s="86"/>
      <c r="F10" s="73"/>
      <c r="G10" s="76"/>
    </row>
    <row r="11" spans="2:10" ht="32.25" hidden="1" thickBot="1" x14ac:dyDescent="0.3">
      <c r="B11" s="3" t="s">
        <v>18</v>
      </c>
      <c r="C11" s="5" t="s">
        <v>61</v>
      </c>
      <c r="D11" s="10" t="s">
        <v>19</v>
      </c>
      <c r="E11" s="87">
        <f>'[2]2.1.1-ЭОМ'!$L$308+'[2]2.1.1-ЭОМ'!$L$309</f>
        <v>12846088.079662111</v>
      </c>
      <c r="F11" s="35">
        <f>'[2]2.1.1-ЭОМ'!$L$310</f>
        <v>1489891.9203378893</v>
      </c>
      <c r="G11" s="38">
        <f>E11+F11</f>
        <v>14335980</v>
      </c>
    </row>
    <row r="12" spans="2:10" hidden="1" x14ac:dyDescent="0.25">
      <c r="B12" s="62" t="s">
        <v>20</v>
      </c>
      <c r="C12" s="67" t="s">
        <v>62</v>
      </c>
      <c r="D12" s="11" t="s">
        <v>22</v>
      </c>
      <c r="E12" s="71">
        <f>'[2]2.1.2,2.1.7-ЭОМ1'!$L$427+'[2]2.1.2,2.1.7-ЭОМ1'!$L$428</f>
        <v>50533297.917304464</v>
      </c>
      <c r="F12" s="71">
        <f>'[2]2.1.2,2.1.7-ЭОМ1'!$L$429</f>
        <v>3872387.0826955363</v>
      </c>
      <c r="G12" s="74">
        <f>E12+F12</f>
        <v>54405685</v>
      </c>
    </row>
    <row r="13" spans="2:10" ht="16.5" hidden="1" thickBot="1" x14ac:dyDescent="0.3">
      <c r="B13" s="63"/>
      <c r="C13" s="68"/>
      <c r="D13" s="13" t="s">
        <v>21</v>
      </c>
      <c r="E13" s="73"/>
      <c r="F13" s="73"/>
      <c r="G13" s="76"/>
    </row>
    <row r="14" spans="2:10" hidden="1" x14ac:dyDescent="0.25">
      <c r="B14" s="62" t="s">
        <v>23</v>
      </c>
      <c r="C14" s="64" t="s">
        <v>64</v>
      </c>
      <c r="D14" s="11" t="s">
        <v>25</v>
      </c>
      <c r="E14" s="71">
        <f>'[2]2.1.2,2.1.7-ЭОМ2'!$L$397+'[2]2.1.2,2.1.7-ЭОМ2'!$L$398</f>
        <v>42341866.055495255</v>
      </c>
      <c r="F14" s="71">
        <f>'[2]2.1.2,2.1.7-ЭОМ2'!$L$399</f>
        <v>2994772.9445047453</v>
      </c>
      <c r="G14" s="74">
        <f>E14+F14</f>
        <v>45336639</v>
      </c>
    </row>
    <row r="15" spans="2:10" ht="16.5" hidden="1" thickBot="1" x14ac:dyDescent="0.3">
      <c r="B15" s="63"/>
      <c r="C15" s="65"/>
      <c r="D15" s="13" t="s">
        <v>24</v>
      </c>
      <c r="E15" s="73"/>
      <c r="F15" s="73"/>
      <c r="G15" s="76"/>
    </row>
    <row r="16" spans="2:10" ht="26.25" hidden="1" customHeight="1" x14ac:dyDescent="0.25">
      <c r="B16" s="62" t="s">
        <v>26</v>
      </c>
      <c r="C16" s="64" t="s">
        <v>65</v>
      </c>
      <c r="D16" s="11" t="s">
        <v>28</v>
      </c>
      <c r="E16" s="77">
        <f>'[2]2.1.2,2.1.7-ЭОМ3'!$L$425+'[2]2.1.2,2.1.7-ЭОМ3'!$L$426</f>
        <v>46930117.286610179</v>
      </c>
      <c r="F16" s="71">
        <f>'[2]2.1.2,2.1.7-ЭОМ3'!$L$427</f>
        <v>3622797.7133898214</v>
      </c>
      <c r="G16" s="74">
        <f>E16+F16</f>
        <v>50552915</v>
      </c>
    </row>
    <row r="17" spans="2:7" ht="24.75" hidden="1" customHeight="1" thickBot="1" x14ac:dyDescent="0.3">
      <c r="B17" s="63"/>
      <c r="C17" s="65"/>
      <c r="D17" s="13" t="s">
        <v>27</v>
      </c>
      <c r="E17" s="78"/>
      <c r="F17" s="73"/>
      <c r="G17" s="76"/>
    </row>
    <row r="18" spans="2:7" ht="39.950000000000003" hidden="1" customHeight="1" thickBot="1" x14ac:dyDescent="0.3">
      <c r="B18" s="3" t="s">
        <v>58</v>
      </c>
      <c r="C18" s="5" t="s">
        <v>59</v>
      </c>
      <c r="D18" s="10" t="s">
        <v>29</v>
      </c>
      <c r="E18" s="39">
        <f>'[2]2.1.3-ЭОМ'!$L$360+'[2]2.1.3-ЭОМ'!$L$361</f>
        <v>67565641.983095661</v>
      </c>
      <c r="F18" s="35">
        <f>'[2]2.1.3-ЭОМ'!$L$362</f>
        <v>6965694.0169043392</v>
      </c>
      <c r="G18" s="38">
        <f t="shared" ref="G18:G26" si="0">E18+F18</f>
        <v>74531336</v>
      </c>
    </row>
    <row r="19" spans="2:7" ht="39.950000000000003" hidden="1" customHeight="1" thickBot="1" x14ac:dyDescent="0.3">
      <c r="B19" s="3" t="s">
        <v>67</v>
      </c>
      <c r="C19" s="5" t="s">
        <v>66</v>
      </c>
      <c r="D19" s="10" t="s">
        <v>30</v>
      </c>
      <c r="E19" s="39">
        <f>'[2]2.1.4-ЭОМ'!$L$335+'[2]2.1.4-ЭОМ'!$L$336</f>
        <v>14028662.819618491</v>
      </c>
      <c r="F19" s="35">
        <f>'[2]2.1.4-ЭОМ'!$L$337</f>
        <v>1628713.0403815082</v>
      </c>
      <c r="G19" s="38">
        <f t="shared" si="0"/>
        <v>15657375.859999999</v>
      </c>
    </row>
    <row r="20" spans="2:7" ht="39.950000000000003" hidden="1" customHeight="1" thickBot="1" x14ac:dyDescent="0.3">
      <c r="B20" s="3" t="s">
        <v>69</v>
      </c>
      <c r="C20" s="5" t="s">
        <v>68</v>
      </c>
      <c r="D20" s="10" t="s">
        <v>31</v>
      </c>
      <c r="E20" s="79">
        <f>'[2]2.1.5-ЭОМ'!$L$332+'[2]2.1.5-ЭОМ'!$L$333</f>
        <v>13665119.157180566</v>
      </c>
      <c r="F20" s="35">
        <f>'[2]2.1.5-ЭОМ'!$L$334</f>
        <v>1424473.9328194354</v>
      </c>
      <c r="G20" s="38">
        <f t="shared" si="0"/>
        <v>15089593.090000002</v>
      </c>
    </row>
    <row r="21" spans="2:7" ht="39.950000000000003" hidden="1" customHeight="1" thickBot="1" x14ac:dyDescent="0.3">
      <c r="B21" s="3" t="s">
        <v>71</v>
      </c>
      <c r="C21" s="5" t="s">
        <v>70</v>
      </c>
      <c r="D21" s="10" t="s">
        <v>32</v>
      </c>
      <c r="E21" s="39">
        <f>'[2]2.1.11-ЭОМ'!$L$348+'[2]2.1.11-ЭОМ'!$L$349</f>
        <v>13658670.049242983</v>
      </c>
      <c r="F21" s="35">
        <f>'[2]2.1.11-ЭОМ'!$L$350</f>
        <v>1557666.1207570175</v>
      </c>
      <c r="G21" s="38">
        <f t="shared" si="0"/>
        <v>15216336.17</v>
      </c>
    </row>
    <row r="22" spans="2:7" ht="39.950000000000003" hidden="1" customHeight="1" thickBot="1" x14ac:dyDescent="0.3">
      <c r="B22" s="3" t="s">
        <v>73</v>
      </c>
      <c r="C22" s="5" t="s">
        <v>72</v>
      </c>
      <c r="D22" s="10" t="s">
        <v>33</v>
      </c>
      <c r="E22" s="39">
        <f>'[2]2.1.12-ЭОМ'!$L$327+'[2]2.1.12-ЭОМ'!$L$328</f>
        <v>12023937.014054174</v>
      </c>
      <c r="F22" s="35">
        <f>'[2]2.1.12-ЭОМ'!$L$329</f>
        <v>1297554.9859458264</v>
      </c>
      <c r="G22" s="38">
        <f t="shared" si="0"/>
        <v>13321492</v>
      </c>
    </row>
    <row r="23" spans="2:7" ht="39.950000000000003" hidden="1" customHeight="1" thickBot="1" x14ac:dyDescent="0.3">
      <c r="B23" s="4" t="s">
        <v>34</v>
      </c>
      <c r="C23" s="21" t="s">
        <v>74</v>
      </c>
      <c r="D23" s="22" t="s">
        <v>35</v>
      </c>
      <c r="E23" s="40">
        <f>'[2]2.2.1-ЭОМ'!$L$517+'[2]2.2.1-ЭОМ'!$L$518</f>
        <v>38246061.402069494</v>
      </c>
      <c r="F23" s="23">
        <f>'[2]2.2.1-ЭОМ'!$L$519</f>
        <v>4265152.4979305109</v>
      </c>
      <c r="G23" s="36">
        <f t="shared" si="0"/>
        <v>42511213.900000006</v>
      </c>
    </row>
    <row r="24" spans="2:7" ht="39.950000000000003" hidden="1" customHeight="1" thickBot="1" x14ac:dyDescent="0.3">
      <c r="B24" s="3" t="s">
        <v>36</v>
      </c>
      <c r="C24" s="5" t="s">
        <v>75</v>
      </c>
      <c r="D24" s="10" t="s">
        <v>37</v>
      </c>
      <c r="E24" s="79">
        <f>'[2]2.2.2-ЭОМ'!$L$555+'[2]2.2.2-ЭОМ'!$L$556</f>
        <v>92085850.638537139</v>
      </c>
      <c r="F24" s="35">
        <f>'[2]2.2.2-ЭОМ'!$L$557</f>
        <v>6811510.9914628696</v>
      </c>
      <c r="G24" s="38">
        <f t="shared" si="0"/>
        <v>98897361.63000001</v>
      </c>
    </row>
    <row r="25" spans="2:7" ht="39.950000000000003" hidden="1" customHeight="1" thickBot="1" x14ac:dyDescent="0.3">
      <c r="B25" s="3" t="s">
        <v>38</v>
      </c>
      <c r="C25" s="5" t="s">
        <v>76</v>
      </c>
      <c r="D25" s="10" t="s">
        <v>39</v>
      </c>
      <c r="E25" s="39">
        <f>'[2]2.2.3-ЭОМ'!$L$504+'[2]2.2.3-ЭОМ'!$L$505</f>
        <v>51205527.923530392</v>
      </c>
      <c r="F25" s="35">
        <f>'[2]2.2.3-ЭОМ'!$L$506</f>
        <v>3128826.6064696093</v>
      </c>
      <c r="G25" s="38">
        <f t="shared" si="0"/>
        <v>54334354.530000001</v>
      </c>
    </row>
    <row r="26" spans="2:7" ht="39.950000000000003" hidden="1" customHeight="1" x14ac:dyDescent="0.25">
      <c r="B26" s="62" t="s">
        <v>40</v>
      </c>
      <c r="C26" s="64" t="s">
        <v>41</v>
      </c>
      <c r="D26" s="11" t="s">
        <v>42</v>
      </c>
      <c r="E26" s="77">
        <f>'[2]2.2.4,2.1.6-ЭОМ'!$L$447+'[2]2.2.4,2.1.6-ЭОМ'!$L$448</f>
        <v>65623477.47853943</v>
      </c>
      <c r="F26" s="71">
        <f>'[2]2.2.4,2.1.6-ЭОМ'!$L$449</f>
        <v>4883270.5214605704</v>
      </c>
      <c r="G26" s="74">
        <f t="shared" si="0"/>
        <v>70506748</v>
      </c>
    </row>
    <row r="27" spans="2:7" ht="39.950000000000003" hidden="1" customHeight="1" thickBot="1" x14ac:dyDescent="0.3">
      <c r="B27" s="63"/>
      <c r="C27" s="65"/>
      <c r="D27" s="13" t="s">
        <v>43</v>
      </c>
      <c r="E27" s="78"/>
      <c r="F27" s="73"/>
      <c r="G27" s="76"/>
    </row>
    <row r="28" spans="2:7" ht="39.950000000000003" hidden="1" customHeight="1" thickBot="1" x14ac:dyDescent="0.3">
      <c r="B28" s="3" t="s">
        <v>78</v>
      </c>
      <c r="C28" s="5" t="s">
        <v>77</v>
      </c>
      <c r="D28" s="10" t="s">
        <v>44</v>
      </c>
      <c r="E28" s="39">
        <f>'[2]2.2.5-ЭОМ'!$L$498+'[2]2.2.5-ЭОМ'!$L$499</f>
        <v>73544037.404481441</v>
      </c>
      <c r="F28" s="35">
        <f>'[2]2.2.5-ЭОМ'!$L$500</f>
        <v>5055266.7955185631</v>
      </c>
      <c r="G28" s="38">
        <f t="shared" ref="G28:G35" si="1">E28+F28</f>
        <v>78599304.200000003</v>
      </c>
    </row>
    <row r="29" spans="2:7" ht="39.950000000000003" hidden="1" customHeight="1" thickBot="1" x14ac:dyDescent="0.3">
      <c r="B29" s="3" t="s">
        <v>57</v>
      </c>
      <c r="C29" s="5" t="s">
        <v>86</v>
      </c>
      <c r="D29" s="10" t="s">
        <v>45</v>
      </c>
      <c r="E29" s="39">
        <f>'[2]2.2.6-ЭОМ'!$L$443+'[2]2.2.6-ЭОМ'!$L$444</f>
        <v>17980830.774760507</v>
      </c>
      <c r="F29" s="35">
        <f>'[2]2.2.6-ЭОМ'!$L$445</f>
        <v>1699668.2852394944</v>
      </c>
      <c r="G29" s="38">
        <f t="shared" si="1"/>
        <v>19680499.060000002</v>
      </c>
    </row>
    <row r="30" spans="2:7" ht="39.950000000000003" hidden="1" customHeight="1" thickBot="1" x14ac:dyDescent="0.3">
      <c r="B30" s="3" t="s">
        <v>46</v>
      </c>
      <c r="C30" s="5" t="s">
        <v>79</v>
      </c>
      <c r="D30" s="10" t="s">
        <v>47</v>
      </c>
      <c r="E30" s="39">
        <f>'[2]2.2.7-ЭОМ'!$L$477+'[2]2.2.7-ЭОМ'!$L$478</f>
        <v>13404202.936794361</v>
      </c>
      <c r="F30" s="35">
        <f>'[2]2.2.7-ЭОМ'!$L$479</f>
        <v>1337271.1832056397</v>
      </c>
      <c r="G30" s="38">
        <f t="shared" si="1"/>
        <v>14741474.120000001</v>
      </c>
    </row>
    <row r="31" spans="2:7" ht="39.950000000000003" hidden="1" customHeight="1" thickBot="1" x14ac:dyDescent="0.3">
      <c r="B31" s="3" t="s">
        <v>48</v>
      </c>
      <c r="C31" s="5" t="s">
        <v>80</v>
      </c>
      <c r="D31" s="10" t="s">
        <v>49</v>
      </c>
      <c r="E31" s="39">
        <f>'[2]3.1-ЭОМ'!$L$681+'[2]3.1-ЭОМ'!$L$682</f>
        <v>217928859.67516091</v>
      </c>
      <c r="F31" s="35">
        <f>'[2]3.1-ЭОМ'!$L$683</f>
        <v>15286111.324839085</v>
      </c>
      <c r="G31" s="38">
        <f t="shared" si="1"/>
        <v>233214971</v>
      </c>
    </row>
    <row r="32" spans="2:7" ht="39.950000000000003" hidden="1" customHeight="1" thickBot="1" x14ac:dyDescent="0.3">
      <c r="B32" s="3" t="s">
        <v>50</v>
      </c>
      <c r="C32" s="5" t="s">
        <v>81</v>
      </c>
      <c r="D32" s="10" t="s">
        <v>51</v>
      </c>
      <c r="E32" s="39">
        <f>'[2]3.1-СЭО'!$L$210+'[2]3.1-СЭО'!$L$211</f>
        <v>5708398.2495319499</v>
      </c>
      <c r="F32" s="35">
        <f>'[2]3.1-СЭО'!$L$212</f>
        <v>2464178.7504680501</v>
      </c>
      <c r="G32" s="38">
        <f t="shared" si="1"/>
        <v>8172577</v>
      </c>
    </row>
    <row r="33" spans="1:10" ht="39.950000000000003" hidden="1" customHeight="1" thickBot="1" x14ac:dyDescent="0.3">
      <c r="B33" s="3" t="s">
        <v>52</v>
      </c>
      <c r="C33" s="5" t="s">
        <v>82</v>
      </c>
      <c r="D33" s="10" t="s">
        <v>53</v>
      </c>
      <c r="E33" s="39">
        <f>'[2]3.2-ЭОМ'!$L$543+'[2]3.2-ЭОМ'!$L$544</f>
        <v>283042511.57063138</v>
      </c>
      <c r="F33" s="35">
        <f>'[2]3.2-ЭОМ'!$L$545</f>
        <v>21118529.789368577</v>
      </c>
      <c r="G33" s="38">
        <f t="shared" si="1"/>
        <v>304161041.35999995</v>
      </c>
    </row>
    <row r="34" spans="1:10" ht="39.950000000000003" hidden="1" customHeight="1" thickBot="1" x14ac:dyDescent="0.3">
      <c r="B34" s="4" t="s">
        <v>54</v>
      </c>
      <c r="C34" s="21" t="s">
        <v>83</v>
      </c>
      <c r="D34" s="22" t="s">
        <v>55</v>
      </c>
      <c r="E34" s="40">
        <f>'[2]3.4-ЭОМ'!$L$302+'[2]3.4-ЭОМ'!$L$303</f>
        <v>2611388.8019130705</v>
      </c>
      <c r="F34" s="23">
        <f>'[2]3.4-ЭОМ'!$L$304</f>
        <v>369030.47808692954</v>
      </c>
      <c r="G34" s="36">
        <f t="shared" si="1"/>
        <v>2980419.2800000003</v>
      </c>
    </row>
    <row r="35" spans="1:10" ht="39.950000000000003" hidden="1" customHeight="1" thickBot="1" x14ac:dyDescent="0.3">
      <c r="A35" s="29"/>
      <c r="B35" s="3" t="s">
        <v>84</v>
      </c>
      <c r="C35" s="5" t="s">
        <v>85</v>
      </c>
      <c r="D35" s="10" t="s">
        <v>56</v>
      </c>
      <c r="E35" s="39">
        <f>'[2]8.4 ЭОМ '!$L$625+'[2]8.4 ЭОМ '!$L$626</f>
        <v>12599443.73178095</v>
      </c>
      <c r="F35" s="35">
        <f>'[2]8.4 ЭОМ '!$L$627</f>
        <v>9239749.7482190505</v>
      </c>
      <c r="G35" s="38">
        <f t="shared" si="1"/>
        <v>21839193.48</v>
      </c>
      <c r="H35" s="41">
        <f>SUM(E7:E35)</f>
        <v>1273404446.8918085</v>
      </c>
      <c r="I35" s="41">
        <f>SUM(F7:F35)</f>
        <v>115030832.37819144</v>
      </c>
      <c r="J35" s="41">
        <f>H35+I35</f>
        <v>1388435279.27</v>
      </c>
    </row>
    <row r="36" spans="1:10" ht="30" hidden="1" customHeight="1" x14ac:dyDescent="0.25">
      <c r="A36" s="30"/>
      <c r="B36" s="49" t="s">
        <v>92</v>
      </c>
      <c r="C36" s="49"/>
      <c r="D36" s="49"/>
      <c r="E36" s="51" t="s">
        <v>109</v>
      </c>
      <c r="F36" s="51"/>
      <c r="G36" s="52"/>
    </row>
    <row r="37" spans="1:10" s="24" customFormat="1" ht="30" hidden="1" customHeight="1" x14ac:dyDescent="0.25">
      <c r="A37" s="27"/>
      <c r="B37" s="50" t="s">
        <v>105</v>
      </c>
      <c r="C37" s="50"/>
      <c r="D37" s="50"/>
      <c r="E37" s="53"/>
      <c r="F37" s="54"/>
      <c r="G37" s="55"/>
    </row>
    <row r="38" spans="1:10" s="24" customFormat="1" ht="30" hidden="1" customHeight="1" x14ac:dyDescent="0.25">
      <c r="A38" s="27"/>
      <c r="B38" s="50" t="s">
        <v>93</v>
      </c>
      <c r="C38" s="50"/>
      <c r="D38" s="50"/>
      <c r="E38" s="53"/>
      <c r="F38" s="54"/>
      <c r="G38" s="55"/>
    </row>
    <row r="39" spans="1:10" s="24" customFormat="1" ht="30" hidden="1" customHeight="1" x14ac:dyDescent="0.25">
      <c r="A39" s="27"/>
      <c r="B39" s="50" t="s">
        <v>94</v>
      </c>
      <c r="C39" s="50"/>
      <c r="D39" s="50"/>
      <c r="E39" s="56"/>
      <c r="F39" s="57"/>
      <c r="G39" s="58"/>
      <c r="H39" s="25"/>
    </row>
    <row r="40" spans="1:10" s="24" customFormat="1" ht="30" hidden="1" customHeight="1" x14ac:dyDescent="0.25">
      <c r="A40" s="27"/>
      <c r="B40" s="50" t="s">
        <v>95</v>
      </c>
      <c r="C40" s="50"/>
      <c r="D40" s="50"/>
      <c r="E40" s="53"/>
      <c r="F40" s="54"/>
      <c r="G40" s="55"/>
    </row>
    <row r="41" spans="1:10" s="24" customFormat="1" ht="50.25" hidden="1" customHeight="1" x14ac:dyDescent="0.25">
      <c r="A41" s="27"/>
      <c r="B41" s="50" t="s">
        <v>96</v>
      </c>
      <c r="C41" s="50"/>
      <c r="D41" s="50"/>
      <c r="E41" s="43" t="s">
        <v>97</v>
      </c>
      <c r="F41" s="44"/>
      <c r="G41" s="45"/>
    </row>
    <row r="42" spans="1:10" s="24" customFormat="1" ht="50.25" hidden="1" customHeight="1" x14ac:dyDescent="0.25">
      <c r="A42" s="27"/>
      <c r="B42" s="50" t="s">
        <v>99</v>
      </c>
      <c r="C42" s="50"/>
      <c r="D42" s="50"/>
      <c r="E42" s="43" t="s">
        <v>98</v>
      </c>
      <c r="F42" s="44"/>
      <c r="G42" s="45"/>
    </row>
    <row r="43" spans="1:10" s="24" customFormat="1" ht="30" hidden="1" customHeight="1" x14ac:dyDescent="0.2">
      <c r="A43" s="27"/>
      <c r="B43" s="50" t="s">
        <v>89</v>
      </c>
      <c r="C43" s="50"/>
      <c r="D43" s="50"/>
      <c r="E43" s="59" t="s">
        <v>108</v>
      </c>
      <c r="F43" s="60"/>
      <c r="G43" s="61"/>
    </row>
    <row r="44" spans="1:10" s="24" customFormat="1" ht="42" hidden="1" customHeight="1" x14ac:dyDescent="0.2">
      <c r="A44" s="28"/>
      <c r="B44" s="50" t="s">
        <v>100</v>
      </c>
      <c r="C44" s="50"/>
      <c r="D44" s="50"/>
      <c r="E44" s="59" t="s">
        <v>107</v>
      </c>
      <c r="F44" s="60"/>
      <c r="G44" s="61"/>
      <c r="I44" s="26"/>
    </row>
    <row r="45" spans="1:10" s="24" customFormat="1" ht="48.75" hidden="1" customHeight="1" x14ac:dyDescent="0.2">
      <c r="A45" s="28"/>
      <c r="B45" s="50" t="s">
        <v>101</v>
      </c>
      <c r="C45" s="50"/>
      <c r="D45" s="50"/>
      <c r="E45" s="59" t="s">
        <v>106</v>
      </c>
      <c r="F45" s="60"/>
      <c r="G45" s="61"/>
      <c r="I45" s="26"/>
    </row>
    <row r="46" spans="1:10" s="24" customFormat="1" ht="30" hidden="1" customHeight="1" x14ac:dyDescent="0.2">
      <c r="A46" s="28"/>
      <c r="B46" s="50" t="s">
        <v>102</v>
      </c>
      <c r="C46" s="50"/>
      <c r="D46" s="50"/>
      <c r="E46" s="59" t="s">
        <v>110</v>
      </c>
      <c r="F46" s="60"/>
      <c r="G46" s="61"/>
      <c r="I46" s="26"/>
    </row>
    <row r="47" spans="1:10" s="24" customFormat="1" ht="30" hidden="1" customHeight="1" x14ac:dyDescent="0.25">
      <c r="A47" s="28"/>
      <c r="B47" s="50" t="s">
        <v>90</v>
      </c>
      <c r="C47" s="50"/>
      <c r="D47" s="50"/>
      <c r="E47" s="43" t="s">
        <v>111</v>
      </c>
      <c r="F47" s="44"/>
      <c r="G47" s="45"/>
    </row>
    <row r="48" spans="1:10" s="24" customFormat="1" ht="30" hidden="1" customHeight="1" x14ac:dyDescent="0.25">
      <c r="A48" s="28"/>
      <c r="B48" s="50" t="s">
        <v>103</v>
      </c>
      <c r="C48" s="50"/>
      <c r="D48" s="50"/>
      <c r="E48" s="43" t="s">
        <v>104</v>
      </c>
      <c r="F48" s="44"/>
      <c r="G48" s="45"/>
    </row>
    <row r="49" spans="1:7" s="24" customFormat="1" ht="30" hidden="1" customHeight="1" thickBot="1" x14ac:dyDescent="0.3">
      <c r="A49" s="31"/>
      <c r="B49" s="42" t="s">
        <v>91</v>
      </c>
      <c r="C49" s="42"/>
      <c r="D49" s="42"/>
      <c r="E49" s="46"/>
      <c r="F49" s="47"/>
      <c r="G49" s="48"/>
    </row>
    <row r="50" spans="1:7" hidden="1" x14ac:dyDescent="0.25"/>
    <row r="51" spans="1:7" hidden="1" x14ac:dyDescent="0.25"/>
    <row r="52" spans="1:7" hidden="1" x14ac:dyDescent="0.25"/>
    <row r="53" spans="1:7" ht="21" x14ac:dyDescent="0.35">
      <c r="G53" s="90">
        <f>G4+G6</f>
        <v>1762540445.6651459</v>
      </c>
    </row>
  </sheetData>
  <mergeCells count="55">
    <mergeCell ref="B48:D48"/>
    <mergeCell ref="E48:G48"/>
    <mergeCell ref="B49:D49"/>
    <mergeCell ref="E49:G49"/>
    <mergeCell ref="E2:G2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39:D39"/>
    <mergeCell ref="E39:G39"/>
    <mergeCell ref="B40:D40"/>
    <mergeCell ref="E40:G40"/>
    <mergeCell ref="B41:D41"/>
    <mergeCell ref="E41:G41"/>
    <mergeCell ref="B36:D36"/>
    <mergeCell ref="E36:G36"/>
    <mergeCell ref="B37:D37"/>
    <mergeCell ref="E37:G37"/>
    <mergeCell ref="B38:D38"/>
    <mergeCell ref="E38:G38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B12:B13"/>
    <mergeCell ref="C12:C13"/>
    <mergeCell ref="E12:E13"/>
    <mergeCell ref="F12:F13"/>
    <mergeCell ref="G12:G13"/>
    <mergeCell ref="B14:B15"/>
    <mergeCell ref="C14:C15"/>
    <mergeCell ref="E14:E15"/>
    <mergeCell ref="F14:F15"/>
    <mergeCell ref="G14:G15"/>
    <mergeCell ref="B1:G1"/>
    <mergeCell ref="B8:B10"/>
    <mergeCell ref="C8:C10"/>
    <mergeCell ref="E8:E10"/>
    <mergeCell ref="F8:F10"/>
    <mergeCell ref="G8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J49"/>
  <sheetViews>
    <sheetView topLeftCell="A3" workbookViewId="0">
      <selection activeCell="E36" sqref="E36:G36"/>
    </sheetView>
  </sheetViews>
  <sheetFormatPr defaultRowHeight="15.75" x14ac:dyDescent="0.25"/>
  <cols>
    <col min="1" max="1" width="4.7109375" customWidth="1"/>
    <col min="2" max="2" width="89.28515625" style="1" customWidth="1"/>
    <col min="3" max="3" width="40" style="6" customWidth="1"/>
    <col min="4" max="4" width="20.7109375" style="6" customWidth="1"/>
    <col min="5" max="6" width="20.7109375" style="34" customWidth="1"/>
    <col min="7" max="7" width="20.710937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66" t="s">
        <v>3</v>
      </c>
      <c r="C1" s="66"/>
      <c r="D1" s="66"/>
      <c r="E1" s="66"/>
      <c r="F1" s="66"/>
      <c r="G1" s="66"/>
    </row>
    <row r="2" spans="2:10" ht="16.5" thickBot="1" x14ac:dyDescent="0.3"/>
    <row r="3" spans="2:10" ht="32.25" thickBot="1" x14ac:dyDescent="0.3">
      <c r="B3" s="7" t="s">
        <v>4</v>
      </c>
      <c r="C3" s="14" t="s">
        <v>5</v>
      </c>
      <c r="D3" s="14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">
      <c r="B4" s="18" t="s">
        <v>7</v>
      </c>
      <c r="C4" s="16"/>
      <c r="D4" s="16"/>
      <c r="E4" s="16"/>
      <c r="F4" s="16"/>
      <c r="G4" s="33"/>
      <c r="H4" t="s">
        <v>87</v>
      </c>
    </row>
    <row r="5" spans="2:10" ht="63.75" thickBot="1" x14ac:dyDescent="0.3">
      <c r="B5" s="2" t="s">
        <v>8</v>
      </c>
      <c r="C5" s="15" t="s">
        <v>9</v>
      </c>
      <c r="D5" s="15" t="s">
        <v>10</v>
      </c>
      <c r="E5" s="23">
        <f>'[1]Сводный '!$C$120</f>
        <v>5165044.9019724419</v>
      </c>
      <c r="F5" s="23">
        <f>'[1]Сводный '!$D$120</f>
        <v>75183380.548982561</v>
      </c>
      <c r="G5" s="36">
        <f>E5+F5</f>
        <v>80348425.450955003</v>
      </c>
      <c r="H5" t="s">
        <v>88</v>
      </c>
    </row>
    <row r="6" spans="2:10" ht="28.5" customHeight="1" thickBot="1" x14ac:dyDescent="0.3">
      <c r="B6" s="18" t="s">
        <v>11</v>
      </c>
      <c r="C6" s="17"/>
      <c r="D6" s="16"/>
      <c r="E6" s="16"/>
      <c r="F6" s="16"/>
      <c r="G6" s="37"/>
      <c r="H6" t="s">
        <v>87</v>
      </c>
      <c r="J6" s="32"/>
    </row>
    <row r="7" spans="2:10" ht="45" customHeight="1" thickBot="1" x14ac:dyDescent="0.3">
      <c r="B7" s="3" t="s">
        <v>12</v>
      </c>
      <c r="C7" s="5" t="s">
        <v>60</v>
      </c>
      <c r="D7" s="10" t="s">
        <v>13</v>
      </c>
      <c r="E7" s="39">
        <f>'[2]00-ЭС1.СУБ'!$L$199+'[2]00-ЭС1.СУБ'!$L$200</f>
        <v>4394770.6803756105</v>
      </c>
      <c r="F7" s="35">
        <f>'[2]00-ЭС1.СУБ'!$L$201</f>
        <v>2845851.9096243889</v>
      </c>
      <c r="G7" s="38">
        <f>E7+F7</f>
        <v>7240622.5899999999</v>
      </c>
    </row>
    <row r="8" spans="2:10" x14ac:dyDescent="0.25">
      <c r="B8" s="62" t="s">
        <v>14</v>
      </c>
      <c r="C8" s="64" t="s">
        <v>63</v>
      </c>
      <c r="D8" s="11" t="s">
        <v>16</v>
      </c>
      <c r="E8" s="80">
        <f>'[2]1.1,1.2,2.1.0-ЭОМ'!$L$468+'[2]1.1,1.2,2.1.0-ЭОМ'!$L$469</f>
        <v>121435685.26143803</v>
      </c>
      <c r="F8" s="71">
        <f>'[2]1.1,1.2,2.1.0-ЭОМ'!$L$470</f>
        <v>11672461.738561973</v>
      </c>
      <c r="G8" s="74">
        <f>E8+F8</f>
        <v>133108147</v>
      </c>
    </row>
    <row r="9" spans="2:10" x14ac:dyDescent="0.25">
      <c r="B9" s="70"/>
      <c r="C9" s="69"/>
      <c r="D9" s="12" t="s">
        <v>17</v>
      </c>
      <c r="E9" s="81"/>
      <c r="F9" s="72"/>
      <c r="G9" s="75"/>
    </row>
    <row r="10" spans="2:10" ht="16.5" thickBot="1" x14ac:dyDescent="0.3">
      <c r="B10" s="63"/>
      <c r="C10" s="65"/>
      <c r="D10" s="13" t="s">
        <v>15</v>
      </c>
      <c r="E10" s="82"/>
      <c r="F10" s="73"/>
      <c r="G10" s="76"/>
    </row>
    <row r="11" spans="2:10" ht="32.25" thickBot="1" x14ac:dyDescent="0.3">
      <c r="B11" s="3" t="s">
        <v>18</v>
      </c>
      <c r="C11" s="5" t="s">
        <v>61</v>
      </c>
      <c r="D11" s="10" t="s">
        <v>19</v>
      </c>
      <c r="E11" s="83">
        <f>'[2]2.1.1-ЭОМ'!$L$308+'[2]2.1.1-ЭОМ'!$L$309</f>
        <v>12846088.079662111</v>
      </c>
      <c r="F11" s="35">
        <f>'[2]2.1.1-ЭОМ'!$L$310</f>
        <v>1489891.9203378893</v>
      </c>
      <c r="G11" s="38">
        <f>E11+F11</f>
        <v>14335980</v>
      </c>
    </row>
    <row r="12" spans="2:10" x14ac:dyDescent="0.25">
      <c r="B12" s="62" t="s">
        <v>20</v>
      </c>
      <c r="C12" s="67" t="s">
        <v>62</v>
      </c>
      <c r="D12" s="11" t="s">
        <v>22</v>
      </c>
      <c r="E12" s="71">
        <f>'[2]2.1.2,2.1.7-ЭОМ1'!$L$427+'[2]2.1.2,2.1.7-ЭОМ1'!$L$428</f>
        <v>50533297.917304464</v>
      </c>
      <c r="F12" s="71">
        <f>'[2]2.1.2,2.1.7-ЭОМ1'!$L$429</f>
        <v>3872387.0826955363</v>
      </c>
      <c r="G12" s="74">
        <f>E12+F12</f>
        <v>54405685</v>
      </c>
    </row>
    <row r="13" spans="2:10" ht="16.5" thickBot="1" x14ac:dyDescent="0.3">
      <c r="B13" s="63"/>
      <c r="C13" s="68"/>
      <c r="D13" s="13" t="s">
        <v>21</v>
      </c>
      <c r="E13" s="73"/>
      <c r="F13" s="73"/>
      <c r="G13" s="76"/>
    </row>
    <row r="14" spans="2:10" x14ac:dyDescent="0.25">
      <c r="B14" s="62" t="s">
        <v>23</v>
      </c>
      <c r="C14" s="64" t="s">
        <v>64</v>
      </c>
      <c r="D14" s="11" t="s">
        <v>25</v>
      </c>
      <c r="E14" s="71">
        <f>'[2]2.1.2,2.1.7-ЭОМ2'!$L$397+'[2]2.1.2,2.1.7-ЭОМ2'!$L$398</f>
        <v>42341866.055495255</v>
      </c>
      <c r="F14" s="71">
        <f>'[2]2.1.2,2.1.7-ЭОМ2'!$L$399</f>
        <v>2994772.9445047453</v>
      </c>
      <c r="G14" s="74">
        <f>E14+F14</f>
        <v>45336639</v>
      </c>
    </row>
    <row r="15" spans="2:10" ht="16.5" thickBot="1" x14ac:dyDescent="0.3">
      <c r="B15" s="63"/>
      <c r="C15" s="65"/>
      <c r="D15" s="13" t="s">
        <v>24</v>
      </c>
      <c r="E15" s="73"/>
      <c r="F15" s="73"/>
      <c r="G15" s="76"/>
    </row>
    <row r="16" spans="2:10" ht="26.25" customHeight="1" x14ac:dyDescent="0.25">
      <c r="B16" s="62" t="s">
        <v>26</v>
      </c>
      <c r="C16" s="64" t="s">
        <v>65</v>
      </c>
      <c r="D16" s="11" t="s">
        <v>28</v>
      </c>
      <c r="E16" s="77">
        <f>'[2]2.1.2,2.1.7-ЭОМ3'!$L$425+'[2]2.1.2,2.1.7-ЭОМ3'!$L$426</f>
        <v>46930117.286610179</v>
      </c>
      <c r="F16" s="71">
        <f>'[2]2.1.2,2.1.7-ЭОМ3'!$L$427</f>
        <v>3622797.7133898214</v>
      </c>
      <c r="G16" s="74">
        <f>E16+F16</f>
        <v>50552915</v>
      </c>
    </row>
    <row r="17" spans="2:7" ht="24.75" customHeight="1" thickBot="1" x14ac:dyDescent="0.3">
      <c r="B17" s="63"/>
      <c r="C17" s="65"/>
      <c r="D17" s="13" t="s">
        <v>27</v>
      </c>
      <c r="E17" s="78"/>
      <c r="F17" s="73"/>
      <c r="G17" s="76"/>
    </row>
    <row r="18" spans="2:7" ht="39.950000000000003" customHeight="1" thickBot="1" x14ac:dyDescent="0.3">
      <c r="B18" s="3" t="s">
        <v>58</v>
      </c>
      <c r="C18" s="5" t="s">
        <v>59</v>
      </c>
      <c r="D18" s="10" t="s">
        <v>29</v>
      </c>
      <c r="E18" s="39">
        <f>'[2]2.1.3-ЭОМ'!$L$360+'[2]2.1.3-ЭОМ'!$L$361</f>
        <v>67565641.983095661</v>
      </c>
      <c r="F18" s="35">
        <f>'[2]2.1.3-ЭОМ'!$L$362</f>
        <v>6965694.0169043392</v>
      </c>
      <c r="G18" s="38">
        <f t="shared" ref="G18:G26" si="0">E18+F18</f>
        <v>74531336</v>
      </c>
    </row>
    <row r="19" spans="2:7" ht="39.950000000000003" customHeight="1" thickBot="1" x14ac:dyDescent="0.3">
      <c r="B19" s="3" t="s">
        <v>67</v>
      </c>
      <c r="C19" s="5" t="s">
        <v>66</v>
      </c>
      <c r="D19" s="10" t="s">
        <v>30</v>
      </c>
      <c r="E19" s="39">
        <f>'[2]2.1.4-ЭОМ'!$L$335+'[2]2.1.4-ЭОМ'!$L$336</f>
        <v>14028662.819618491</v>
      </c>
      <c r="F19" s="35">
        <f>'[2]2.1.4-ЭОМ'!$L$337</f>
        <v>1628713.0403815082</v>
      </c>
      <c r="G19" s="38">
        <f t="shared" si="0"/>
        <v>15657375.859999999</v>
      </c>
    </row>
    <row r="20" spans="2:7" ht="39.950000000000003" customHeight="1" thickBot="1" x14ac:dyDescent="0.3">
      <c r="B20" s="3" t="s">
        <v>69</v>
      </c>
      <c r="C20" s="5" t="s">
        <v>68</v>
      </c>
      <c r="D20" s="10" t="s">
        <v>31</v>
      </c>
      <c r="E20" s="79">
        <f>'[2]2.1.5-ЭОМ'!$L$332+'[2]2.1.5-ЭОМ'!$L$333</f>
        <v>13665119.157180566</v>
      </c>
      <c r="F20" s="35">
        <f>'[2]2.1.5-ЭОМ'!$L$334</f>
        <v>1424473.9328194354</v>
      </c>
      <c r="G20" s="38">
        <f t="shared" si="0"/>
        <v>15089593.090000002</v>
      </c>
    </row>
    <row r="21" spans="2:7" ht="39.950000000000003" customHeight="1" thickBot="1" x14ac:dyDescent="0.3">
      <c r="B21" s="3" t="s">
        <v>71</v>
      </c>
      <c r="C21" s="5" t="s">
        <v>70</v>
      </c>
      <c r="D21" s="10" t="s">
        <v>32</v>
      </c>
      <c r="E21" s="39">
        <f>'[2]2.1.11-ЭОМ'!$L$348+'[2]2.1.11-ЭОМ'!$L$349</f>
        <v>13658670.049242983</v>
      </c>
      <c r="F21" s="35">
        <f>'[2]2.1.11-ЭОМ'!$L$350</f>
        <v>1557666.1207570175</v>
      </c>
      <c r="G21" s="38">
        <f t="shared" si="0"/>
        <v>15216336.17</v>
      </c>
    </row>
    <row r="22" spans="2:7" ht="39.950000000000003" customHeight="1" thickBot="1" x14ac:dyDescent="0.3">
      <c r="B22" s="3" t="s">
        <v>73</v>
      </c>
      <c r="C22" s="5" t="s">
        <v>72</v>
      </c>
      <c r="D22" s="10" t="s">
        <v>33</v>
      </c>
      <c r="E22" s="39">
        <f>'[2]2.1.12-ЭОМ'!$L$327+'[2]2.1.12-ЭОМ'!$L$328</f>
        <v>12023937.014054174</v>
      </c>
      <c r="F22" s="35">
        <f>'[2]2.1.12-ЭОМ'!$L$329</f>
        <v>1297554.9859458264</v>
      </c>
      <c r="G22" s="38">
        <f t="shared" si="0"/>
        <v>13321492</v>
      </c>
    </row>
    <row r="23" spans="2:7" ht="39.950000000000003" customHeight="1" thickBot="1" x14ac:dyDescent="0.3">
      <c r="B23" s="4" t="s">
        <v>34</v>
      </c>
      <c r="C23" s="15" t="s">
        <v>74</v>
      </c>
      <c r="D23" s="19" t="s">
        <v>35</v>
      </c>
      <c r="E23" s="40">
        <f>'[2]2.2.1-ЭОМ'!$L$517+'[2]2.2.1-ЭОМ'!$L$518</f>
        <v>38246061.402069494</v>
      </c>
      <c r="F23" s="23">
        <f>'[2]2.2.1-ЭОМ'!$L$519</f>
        <v>4265152.4979305109</v>
      </c>
      <c r="G23" s="36">
        <f t="shared" si="0"/>
        <v>42511213.900000006</v>
      </c>
    </row>
    <row r="24" spans="2:7" ht="39.950000000000003" customHeight="1" thickBot="1" x14ac:dyDescent="0.3">
      <c r="B24" s="3" t="s">
        <v>36</v>
      </c>
      <c r="C24" s="5" t="s">
        <v>75</v>
      </c>
      <c r="D24" s="10" t="s">
        <v>37</v>
      </c>
      <c r="E24" s="79">
        <f>'[2]2.2.2-ЭОМ'!$L$555+'[2]2.2.2-ЭОМ'!$L$556</f>
        <v>92085850.638537139</v>
      </c>
      <c r="F24" s="35">
        <f>'[2]2.2.2-ЭОМ'!$L$557</f>
        <v>6811510.9914628696</v>
      </c>
      <c r="G24" s="38">
        <f t="shared" si="0"/>
        <v>98897361.63000001</v>
      </c>
    </row>
    <row r="25" spans="2:7" ht="39.950000000000003" customHeight="1" thickBot="1" x14ac:dyDescent="0.3">
      <c r="B25" s="3" t="s">
        <v>38</v>
      </c>
      <c r="C25" s="5" t="s">
        <v>76</v>
      </c>
      <c r="D25" s="10" t="s">
        <v>39</v>
      </c>
      <c r="E25" s="39">
        <f>'[2]2.2.3-ЭОМ'!$L$504+'[2]2.2.3-ЭОМ'!$L$505</f>
        <v>51205527.923530392</v>
      </c>
      <c r="F25" s="35">
        <f>'[2]2.2.3-ЭОМ'!$L$506</f>
        <v>3128826.6064696093</v>
      </c>
      <c r="G25" s="38">
        <f t="shared" si="0"/>
        <v>54334354.530000001</v>
      </c>
    </row>
    <row r="26" spans="2:7" ht="39.950000000000003" customHeight="1" x14ac:dyDescent="0.25">
      <c r="B26" s="62" t="s">
        <v>40</v>
      </c>
      <c r="C26" s="64" t="s">
        <v>41</v>
      </c>
      <c r="D26" s="11" t="s">
        <v>42</v>
      </c>
      <c r="E26" s="77">
        <f>'[2]2.2.4,2.1.6-ЭОМ'!$L$447+'[2]2.2.4,2.1.6-ЭОМ'!$L$448</f>
        <v>65623477.47853943</v>
      </c>
      <c r="F26" s="71">
        <f>'[2]2.2.4,2.1.6-ЭОМ'!$L$449</f>
        <v>4883270.5214605704</v>
      </c>
      <c r="G26" s="74">
        <f t="shared" si="0"/>
        <v>70506748</v>
      </c>
    </row>
    <row r="27" spans="2:7" ht="39.950000000000003" customHeight="1" thickBot="1" x14ac:dyDescent="0.3">
      <c r="B27" s="63"/>
      <c r="C27" s="65"/>
      <c r="D27" s="13" t="s">
        <v>43</v>
      </c>
      <c r="E27" s="78"/>
      <c r="F27" s="73"/>
      <c r="G27" s="76"/>
    </row>
    <row r="28" spans="2:7" ht="39.950000000000003" customHeight="1" thickBot="1" x14ac:dyDescent="0.3">
      <c r="B28" s="3" t="s">
        <v>78</v>
      </c>
      <c r="C28" s="5" t="s">
        <v>77</v>
      </c>
      <c r="D28" s="10" t="s">
        <v>44</v>
      </c>
      <c r="E28" s="39">
        <f>'[2]2.2.5-ЭОМ'!$L$498+'[2]2.2.5-ЭОМ'!$L$499</f>
        <v>73544037.404481441</v>
      </c>
      <c r="F28" s="35">
        <f>'[2]2.2.5-ЭОМ'!$L$500</f>
        <v>5055266.7955185631</v>
      </c>
      <c r="G28" s="38">
        <f t="shared" ref="G28:G35" si="1">E28+F28</f>
        <v>78599304.200000003</v>
      </c>
    </row>
    <row r="29" spans="2:7" ht="39.950000000000003" customHeight="1" thickBot="1" x14ac:dyDescent="0.3">
      <c r="B29" s="3" t="s">
        <v>57</v>
      </c>
      <c r="C29" s="5" t="s">
        <v>86</v>
      </c>
      <c r="D29" s="10" t="s">
        <v>45</v>
      </c>
      <c r="E29" s="39">
        <f>'[2]2.2.6-ЭОМ'!$L$443+'[2]2.2.6-ЭОМ'!$L$444</f>
        <v>17980830.774760507</v>
      </c>
      <c r="F29" s="35">
        <f>'[2]2.2.6-ЭОМ'!$L$445</f>
        <v>1699668.2852394944</v>
      </c>
      <c r="G29" s="38">
        <f t="shared" si="1"/>
        <v>19680499.060000002</v>
      </c>
    </row>
    <row r="30" spans="2:7" ht="39.950000000000003" customHeight="1" thickBot="1" x14ac:dyDescent="0.3">
      <c r="B30" s="3" t="s">
        <v>46</v>
      </c>
      <c r="C30" s="5" t="s">
        <v>79</v>
      </c>
      <c r="D30" s="10" t="s">
        <v>47</v>
      </c>
      <c r="E30" s="39">
        <f>'[2]2.2.7-ЭОМ'!$L$477+'[2]2.2.7-ЭОМ'!$L$478</f>
        <v>13404202.936794361</v>
      </c>
      <c r="F30" s="35">
        <f>'[2]2.2.7-ЭОМ'!$L$479</f>
        <v>1337271.1832056397</v>
      </c>
      <c r="G30" s="38">
        <f t="shared" si="1"/>
        <v>14741474.120000001</v>
      </c>
    </row>
    <row r="31" spans="2:7" ht="39.950000000000003" customHeight="1" thickBot="1" x14ac:dyDescent="0.3">
      <c r="B31" s="3" t="s">
        <v>48</v>
      </c>
      <c r="C31" s="5" t="s">
        <v>80</v>
      </c>
      <c r="D31" s="10" t="s">
        <v>49</v>
      </c>
      <c r="E31" s="39">
        <f>'[2]3.1-ЭОМ'!$L$681+'[2]3.1-ЭОМ'!$L$682</f>
        <v>217928859.67516091</v>
      </c>
      <c r="F31" s="35">
        <f>'[2]3.1-ЭОМ'!$L$683</f>
        <v>15286111.324839085</v>
      </c>
      <c r="G31" s="38">
        <f t="shared" si="1"/>
        <v>233214971</v>
      </c>
    </row>
    <row r="32" spans="2:7" ht="39.950000000000003" customHeight="1" thickBot="1" x14ac:dyDescent="0.3">
      <c r="B32" s="3" t="s">
        <v>50</v>
      </c>
      <c r="C32" s="5" t="s">
        <v>81</v>
      </c>
      <c r="D32" s="10" t="s">
        <v>51</v>
      </c>
      <c r="E32" s="39">
        <f>'[2]3.1-СЭО'!$L$210+'[2]3.1-СЭО'!$L$211</f>
        <v>5708398.2495319499</v>
      </c>
      <c r="F32" s="35">
        <f>'[2]3.1-СЭО'!$L$212</f>
        <v>2464178.7504680501</v>
      </c>
      <c r="G32" s="38">
        <f t="shared" si="1"/>
        <v>8172577</v>
      </c>
    </row>
    <row r="33" spans="1:10" ht="39.950000000000003" customHeight="1" thickBot="1" x14ac:dyDescent="0.3">
      <c r="B33" s="3" t="s">
        <v>52</v>
      </c>
      <c r="C33" s="5" t="s">
        <v>82</v>
      </c>
      <c r="D33" s="10" t="s">
        <v>53</v>
      </c>
      <c r="E33" s="39">
        <f>'[2]3.2-ЭОМ'!$L$543+'[2]3.2-ЭОМ'!$L$544</f>
        <v>283042511.57063138</v>
      </c>
      <c r="F33" s="35">
        <f>'[2]3.2-ЭОМ'!$L$545</f>
        <v>21118529.789368577</v>
      </c>
      <c r="G33" s="38">
        <f t="shared" si="1"/>
        <v>304161041.35999995</v>
      </c>
    </row>
    <row r="34" spans="1:10" ht="39.950000000000003" customHeight="1" thickBot="1" x14ac:dyDescent="0.3">
      <c r="B34" s="4" t="s">
        <v>54</v>
      </c>
      <c r="C34" s="15" t="s">
        <v>83</v>
      </c>
      <c r="D34" s="19" t="s">
        <v>55</v>
      </c>
      <c r="E34" s="40">
        <f>'[2]3.4-ЭОМ'!$L$302+'[2]3.4-ЭОМ'!$L$303</f>
        <v>2611388.8019130705</v>
      </c>
      <c r="F34" s="23">
        <f>'[2]3.4-ЭОМ'!$L$304</f>
        <v>369030.47808692954</v>
      </c>
      <c r="G34" s="36">
        <f t="shared" si="1"/>
        <v>2980419.2800000003</v>
      </c>
    </row>
    <row r="35" spans="1:10" ht="39.950000000000003" customHeight="1" thickBot="1" x14ac:dyDescent="0.3">
      <c r="A35" s="29"/>
      <c r="B35" s="3" t="s">
        <v>84</v>
      </c>
      <c r="C35" s="5" t="s">
        <v>85</v>
      </c>
      <c r="D35" s="10" t="s">
        <v>56</v>
      </c>
      <c r="E35" s="39">
        <f>'[2]8.4 ЭОМ '!$L$625+'[2]8.4 ЭОМ '!$L$626</f>
        <v>12599443.73178095</v>
      </c>
      <c r="F35" s="35">
        <f>'[2]8.4 ЭОМ '!$L$627</f>
        <v>9239749.7482190505</v>
      </c>
      <c r="G35" s="38">
        <f t="shared" si="1"/>
        <v>21839193.48</v>
      </c>
      <c r="H35" s="41">
        <f>SUM(E7:E35)</f>
        <v>1273404446.8918085</v>
      </c>
      <c r="I35" s="41">
        <f>SUM(F7:F35)</f>
        <v>115030832.37819144</v>
      </c>
      <c r="J35" s="41">
        <f>H35+I35</f>
        <v>1388435279.27</v>
      </c>
    </row>
    <row r="36" spans="1:10" ht="30" customHeight="1" x14ac:dyDescent="0.25">
      <c r="A36" s="30"/>
      <c r="B36" s="49" t="s">
        <v>92</v>
      </c>
      <c r="C36" s="49"/>
      <c r="D36" s="49"/>
      <c r="E36" s="51" t="s">
        <v>109</v>
      </c>
      <c r="F36" s="51"/>
      <c r="G36" s="52"/>
    </row>
    <row r="37" spans="1:10" s="24" customFormat="1" ht="30" customHeight="1" x14ac:dyDescent="0.25">
      <c r="A37" s="27"/>
      <c r="B37" s="50" t="s">
        <v>105</v>
      </c>
      <c r="C37" s="50"/>
      <c r="D37" s="50"/>
      <c r="E37" s="53"/>
      <c r="F37" s="54"/>
      <c r="G37" s="55"/>
    </row>
    <row r="38" spans="1:10" s="24" customFormat="1" ht="30" customHeight="1" x14ac:dyDescent="0.25">
      <c r="A38" s="27"/>
      <c r="B38" s="50" t="s">
        <v>93</v>
      </c>
      <c r="C38" s="50"/>
      <c r="D38" s="50"/>
      <c r="E38" s="53"/>
      <c r="F38" s="54"/>
      <c r="G38" s="55"/>
    </row>
    <row r="39" spans="1:10" s="24" customFormat="1" ht="30" customHeight="1" x14ac:dyDescent="0.25">
      <c r="A39" s="27"/>
      <c r="B39" s="50" t="s">
        <v>94</v>
      </c>
      <c r="C39" s="50"/>
      <c r="D39" s="50"/>
      <c r="E39" s="56"/>
      <c r="F39" s="57"/>
      <c r="G39" s="58"/>
      <c r="H39" s="25"/>
    </row>
    <row r="40" spans="1:10" s="24" customFormat="1" ht="30" customHeight="1" x14ac:dyDescent="0.25">
      <c r="A40" s="27"/>
      <c r="B40" s="50" t="s">
        <v>95</v>
      </c>
      <c r="C40" s="50"/>
      <c r="D40" s="50"/>
      <c r="E40" s="53"/>
      <c r="F40" s="54"/>
      <c r="G40" s="55"/>
    </row>
    <row r="41" spans="1:10" s="24" customFormat="1" ht="50.25" customHeight="1" x14ac:dyDescent="0.25">
      <c r="A41" s="27"/>
      <c r="B41" s="50" t="s">
        <v>96</v>
      </c>
      <c r="C41" s="50"/>
      <c r="D41" s="50"/>
      <c r="E41" s="43" t="s">
        <v>97</v>
      </c>
      <c r="F41" s="44"/>
      <c r="G41" s="45"/>
    </row>
    <row r="42" spans="1:10" s="24" customFormat="1" ht="50.25" customHeight="1" x14ac:dyDescent="0.25">
      <c r="A42" s="27"/>
      <c r="B42" s="50" t="s">
        <v>99</v>
      </c>
      <c r="C42" s="50"/>
      <c r="D42" s="50"/>
      <c r="E42" s="43" t="s">
        <v>98</v>
      </c>
      <c r="F42" s="44"/>
      <c r="G42" s="45"/>
    </row>
    <row r="43" spans="1:10" s="24" customFormat="1" ht="30" customHeight="1" x14ac:dyDescent="0.2">
      <c r="A43" s="27"/>
      <c r="B43" s="50" t="s">
        <v>89</v>
      </c>
      <c r="C43" s="50"/>
      <c r="D43" s="50"/>
      <c r="E43" s="59" t="s">
        <v>108</v>
      </c>
      <c r="F43" s="60"/>
      <c r="G43" s="61"/>
    </row>
    <row r="44" spans="1:10" s="24" customFormat="1" ht="42" customHeight="1" x14ac:dyDescent="0.2">
      <c r="A44" s="28"/>
      <c r="B44" s="50" t="s">
        <v>100</v>
      </c>
      <c r="C44" s="50"/>
      <c r="D44" s="50"/>
      <c r="E44" s="59" t="s">
        <v>107</v>
      </c>
      <c r="F44" s="60"/>
      <c r="G44" s="61"/>
      <c r="I44" s="26"/>
    </row>
    <row r="45" spans="1:10" s="24" customFormat="1" ht="48.75" customHeight="1" x14ac:dyDescent="0.2">
      <c r="A45" s="28"/>
      <c r="B45" s="50" t="s">
        <v>101</v>
      </c>
      <c r="C45" s="50"/>
      <c r="D45" s="50"/>
      <c r="E45" s="59" t="s">
        <v>106</v>
      </c>
      <c r="F45" s="60"/>
      <c r="G45" s="61"/>
      <c r="I45" s="26"/>
    </row>
    <row r="46" spans="1:10" s="24" customFormat="1" ht="30" customHeight="1" x14ac:dyDescent="0.2">
      <c r="A46" s="28"/>
      <c r="B46" s="50" t="s">
        <v>102</v>
      </c>
      <c r="C46" s="50"/>
      <c r="D46" s="50"/>
      <c r="E46" s="59" t="s">
        <v>110</v>
      </c>
      <c r="F46" s="60"/>
      <c r="G46" s="61"/>
      <c r="I46" s="26"/>
    </row>
    <row r="47" spans="1:10" s="24" customFormat="1" ht="30" customHeight="1" x14ac:dyDescent="0.25">
      <c r="A47" s="28"/>
      <c r="B47" s="50" t="s">
        <v>90</v>
      </c>
      <c r="C47" s="50"/>
      <c r="D47" s="50"/>
      <c r="E47" s="43" t="s">
        <v>111</v>
      </c>
      <c r="F47" s="44"/>
      <c r="G47" s="45"/>
    </row>
    <row r="48" spans="1:10" s="24" customFormat="1" ht="30" customHeight="1" x14ac:dyDescent="0.25">
      <c r="A48" s="28"/>
      <c r="B48" s="50" t="s">
        <v>103</v>
      </c>
      <c r="C48" s="50"/>
      <c r="D48" s="50"/>
      <c r="E48" s="43" t="s">
        <v>104</v>
      </c>
      <c r="F48" s="44"/>
      <c r="G48" s="45"/>
    </row>
    <row r="49" spans="1:7" s="24" customFormat="1" ht="30" customHeight="1" thickBot="1" x14ac:dyDescent="0.3">
      <c r="A49" s="31"/>
      <c r="B49" s="42" t="s">
        <v>91</v>
      </c>
      <c r="C49" s="42"/>
      <c r="D49" s="42"/>
      <c r="E49" s="46"/>
      <c r="F49" s="47"/>
      <c r="G49" s="48"/>
    </row>
  </sheetData>
  <mergeCells count="54">
    <mergeCell ref="F16:F17"/>
    <mergeCell ref="G16:G17"/>
    <mergeCell ref="E26:E27"/>
    <mergeCell ref="F26:F27"/>
    <mergeCell ref="G26:G27"/>
    <mergeCell ref="B1:G1"/>
    <mergeCell ref="C12:C13"/>
    <mergeCell ref="C8:C10"/>
    <mergeCell ref="C14:C15"/>
    <mergeCell ref="C16:C17"/>
    <mergeCell ref="B8:B10"/>
    <mergeCell ref="E8:E10"/>
    <mergeCell ref="F8:F10"/>
    <mergeCell ref="G8:G10"/>
    <mergeCell ref="E12:E13"/>
    <mergeCell ref="F12:F13"/>
    <mergeCell ref="G12:G13"/>
    <mergeCell ref="E14:E15"/>
    <mergeCell ref="F14:F15"/>
    <mergeCell ref="G14:G15"/>
    <mergeCell ref="E16:E17"/>
    <mergeCell ref="B26:B27"/>
    <mergeCell ref="C26:C27"/>
    <mergeCell ref="B14:B15"/>
    <mergeCell ref="B16:B17"/>
    <mergeCell ref="B12:B13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прил. 7.2 (2)</vt:lpstr>
      <vt:lpstr>прил. 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2025-05-21T07:04:59Z</dcterms:created>
  <dcterms:modified xsi:type="dcterms:W3CDTF">2025-05-23T08:05:20Z</dcterms:modified>
</cp:coreProperties>
</file>