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Денис\34_Усть-Луга Часть 2 Часть 5 Часть 1\01_Исходники\05_КП сводная\"/>
    </mc:Choice>
  </mc:AlternateContent>
  <xr:revisionPtr revIDLastSave="0" documentId="13_ncr:1_{1080F394-5B47-4B97-8643-120D11CB135B}" xr6:coauthVersionLast="47" xr6:coauthVersionMax="47" xr10:uidLastSave="{00000000-0000-0000-0000-000000000000}"/>
  <bookViews>
    <workbookView xWindow="-28920" yWindow="-120" windowWidth="29040" windowHeight="15840" tabRatio="979" firstSheet="1" activeTab="1" xr2:uid="{00000000-000D-0000-FFFF-FFFF00000000}"/>
  </bookViews>
  <sheets>
    <sheet name="5.1.1-ЭС" sheetId="2" state="hidden" r:id="rId1"/>
    <sheet name="+00-ЭС1.СУБ" sheetId="24" r:id="rId2"/>
    <sheet name="2.2.5-ЭОМ (2)" sheetId="29" r:id="rId3"/>
    <sheet name="2.2.7-ЭОМ (2)" sheetId="27" r:id="rId4"/>
    <sheet name="2.2.6-ЭОМ (2)" sheetId="28" r:id="rId5"/>
    <sheet name="2.2.3-ЭОМ (2)" sheetId="31" r:id="rId6"/>
    <sheet name="2.2.2-ЭОМ (2)" sheetId="32" r:id="rId7"/>
  </sheets>
  <definedNames>
    <definedName name="_xlnm._FilterDatabase" localSheetId="1" hidden="1">'+00-ЭС1.СУБ'!$A$1:$J$57</definedName>
    <definedName name="_xlnm._FilterDatabase" localSheetId="6" hidden="1">'2.2.2-ЭОМ (2)'!$A$1:$K$228</definedName>
    <definedName name="_xlnm._FilterDatabase" localSheetId="5" hidden="1">'2.2.3-ЭОМ (2)'!$A$1:$K$194</definedName>
    <definedName name="_xlnm._FilterDatabase" localSheetId="2" hidden="1">'2.2.5-ЭОМ (2)'!$A$1:$K$200</definedName>
    <definedName name="_xlnm._FilterDatabase" localSheetId="4" hidden="1">'2.2.6-ЭОМ (2)'!$A$1:$K$156</definedName>
    <definedName name="_xlnm._FilterDatabase" localSheetId="3" hidden="1">'2.2.7-ЭОМ (2)'!$A$1:$R$192</definedName>
    <definedName name="_xlnm.Print_Titles" localSheetId="1">'+00-ЭС1.СУБ'!#REF!</definedName>
    <definedName name="_xlnm.Print_Titles" localSheetId="6">'2.2.2-ЭОМ (2)'!#REF!</definedName>
    <definedName name="_xlnm.Print_Titles" localSheetId="5">'2.2.3-ЭОМ (2)'!#REF!</definedName>
    <definedName name="_xlnm.Print_Titles" localSheetId="2">'2.2.5-ЭОМ (2)'!#REF!</definedName>
    <definedName name="_xlnm.Print_Titles" localSheetId="4">'2.2.6-ЭОМ (2)'!#REF!</definedName>
    <definedName name="_xlnm.Print_Titles" localSheetId="3">'2.2.7-ЭОМ (2)'!#REF!</definedName>
    <definedName name="_xlnm.Print_Titles" localSheetId="0">'5.1.1-ЭС'!#REF!</definedName>
  </definedNames>
  <calcPr calcId="191029"/>
</workbook>
</file>

<file path=xl/calcChain.xml><?xml version="1.0" encoding="utf-8"?>
<calcChain xmlns="http://schemas.openxmlformats.org/spreadsheetml/2006/main">
  <c r="I19" i="31" l="1"/>
  <c r="I227" i="32" l="1"/>
  <c r="G227" i="32"/>
  <c r="I226" i="32"/>
  <c r="G226" i="32"/>
  <c r="I225" i="32"/>
  <c r="G225" i="32"/>
  <c r="I224" i="32"/>
  <c r="G224" i="32"/>
  <c r="J224" i="32" s="1"/>
  <c r="I223" i="32"/>
  <c r="G223" i="32"/>
  <c r="I222" i="32"/>
  <c r="G222" i="32"/>
  <c r="I221" i="32"/>
  <c r="G221" i="32"/>
  <c r="I220" i="32"/>
  <c r="G220" i="32"/>
  <c r="I219" i="32"/>
  <c r="G219" i="32"/>
  <c r="I218" i="32"/>
  <c r="G218" i="32"/>
  <c r="I217" i="32"/>
  <c r="G217" i="32"/>
  <c r="I216" i="32"/>
  <c r="G216" i="32"/>
  <c r="I215" i="32"/>
  <c r="G215" i="32"/>
  <c r="I214" i="32"/>
  <c r="G214" i="32"/>
  <c r="I213" i="32"/>
  <c r="G213" i="32"/>
  <c r="I212" i="32"/>
  <c r="G212" i="32"/>
  <c r="I211" i="32"/>
  <c r="G211" i="32"/>
  <c r="I210" i="32"/>
  <c r="G210" i="32"/>
  <c r="I209" i="32"/>
  <c r="G209" i="32"/>
  <c r="I208" i="32"/>
  <c r="G208" i="32"/>
  <c r="I207" i="32"/>
  <c r="G207" i="32"/>
  <c r="I206" i="32"/>
  <c r="G206" i="32"/>
  <c r="J206" i="32" s="1"/>
  <c r="I205" i="32"/>
  <c r="G205" i="32"/>
  <c r="I204" i="32"/>
  <c r="G204" i="32"/>
  <c r="I203" i="32"/>
  <c r="G203" i="32"/>
  <c r="I202" i="32"/>
  <c r="G202" i="32"/>
  <c r="I201" i="32"/>
  <c r="G201" i="32"/>
  <c r="I200" i="32"/>
  <c r="G200" i="32"/>
  <c r="J200" i="32" s="1"/>
  <c r="I199" i="32"/>
  <c r="G199" i="32"/>
  <c r="I198" i="32"/>
  <c r="G198" i="32"/>
  <c r="I197" i="32"/>
  <c r="G197" i="32"/>
  <c r="I196" i="32"/>
  <c r="G196" i="32"/>
  <c r="I195" i="32"/>
  <c r="G195" i="32"/>
  <c r="I194" i="32"/>
  <c r="G194" i="32"/>
  <c r="I193" i="32"/>
  <c r="G193" i="32"/>
  <c r="I192" i="32"/>
  <c r="G192" i="32"/>
  <c r="I191" i="32"/>
  <c r="G191" i="32"/>
  <c r="I190" i="32"/>
  <c r="G190" i="32"/>
  <c r="I189" i="32"/>
  <c r="G189" i="32"/>
  <c r="I188" i="32"/>
  <c r="G188" i="32"/>
  <c r="I187" i="32"/>
  <c r="G187" i="32"/>
  <c r="I186" i="32"/>
  <c r="J186" i="32" s="1"/>
  <c r="G186" i="32"/>
  <c r="I185" i="32"/>
  <c r="G185" i="32"/>
  <c r="I184" i="32"/>
  <c r="G184" i="32"/>
  <c r="I183" i="32"/>
  <c r="G183" i="32"/>
  <c r="I182" i="32"/>
  <c r="G182" i="32"/>
  <c r="I181" i="32"/>
  <c r="G181" i="32"/>
  <c r="I180" i="32"/>
  <c r="G180" i="32"/>
  <c r="I179" i="32"/>
  <c r="G179" i="32"/>
  <c r="I178" i="32"/>
  <c r="F178" i="32"/>
  <c r="G178" i="32" s="1"/>
  <c r="I177" i="32"/>
  <c r="G177" i="32"/>
  <c r="I176" i="32"/>
  <c r="G176" i="32"/>
  <c r="I175" i="32"/>
  <c r="G175" i="32"/>
  <c r="I174" i="32"/>
  <c r="G174" i="32"/>
  <c r="I173" i="32"/>
  <c r="G173" i="32"/>
  <c r="J173" i="32" s="1"/>
  <c r="I172" i="32"/>
  <c r="G172" i="32"/>
  <c r="I171" i="32"/>
  <c r="G171" i="32"/>
  <c r="I170" i="32"/>
  <c r="G170" i="32"/>
  <c r="I169" i="32"/>
  <c r="G169" i="32"/>
  <c r="J169" i="32" s="1"/>
  <c r="I168" i="32"/>
  <c r="G168" i="32"/>
  <c r="I167" i="32"/>
  <c r="G167" i="32"/>
  <c r="J167" i="32" s="1"/>
  <c r="I166" i="32"/>
  <c r="G166" i="32"/>
  <c r="I165" i="32"/>
  <c r="G165" i="32"/>
  <c r="I164" i="32"/>
  <c r="G164" i="32"/>
  <c r="I163" i="32"/>
  <c r="G163" i="32"/>
  <c r="J163" i="32" s="1"/>
  <c r="I162" i="32"/>
  <c r="G162" i="32"/>
  <c r="I161" i="32"/>
  <c r="G161" i="32"/>
  <c r="I160" i="32"/>
  <c r="G160" i="32"/>
  <c r="I159" i="32"/>
  <c r="G159" i="32"/>
  <c r="I158" i="32"/>
  <c r="G158" i="32"/>
  <c r="I157" i="32"/>
  <c r="G157" i="32"/>
  <c r="J157" i="32" s="1"/>
  <c r="I156" i="32"/>
  <c r="G156" i="32"/>
  <c r="I155" i="32"/>
  <c r="G155" i="32"/>
  <c r="J155" i="32" s="1"/>
  <c r="I154" i="32"/>
  <c r="G154" i="32"/>
  <c r="I153" i="32"/>
  <c r="G153" i="32"/>
  <c r="J153" i="32" s="1"/>
  <c r="I152" i="32"/>
  <c r="G152" i="32"/>
  <c r="I151" i="32"/>
  <c r="G151" i="32"/>
  <c r="J151" i="32" s="1"/>
  <c r="I150" i="32"/>
  <c r="G150" i="32"/>
  <c r="I149" i="32"/>
  <c r="G149" i="32"/>
  <c r="J149" i="32" s="1"/>
  <c r="I148" i="32"/>
  <c r="G148" i="32"/>
  <c r="I147" i="32"/>
  <c r="G147" i="32"/>
  <c r="J147" i="32" s="1"/>
  <c r="I146" i="32"/>
  <c r="J146" i="32" s="1"/>
  <c r="G146" i="32"/>
  <c r="I145" i="32"/>
  <c r="G145" i="32"/>
  <c r="J145" i="32" s="1"/>
  <c r="I144" i="32"/>
  <c r="G144" i="32"/>
  <c r="I143" i="32"/>
  <c r="G143" i="32"/>
  <c r="I142" i="32"/>
  <c r="G142" i="32"/>
  <c r="I141" i="32"/>
  <c r="G141" i="32"/>
  <c r="J141" i="32" s="1"/>
  <c r="I140" i="32"/>
  <c r="G140" i="32"/>
  <c r="I139" i="32"/>
  <c r="G139" i="32"/>
  <c r="I138" i="32"/>
  <c r="G138" i="32"/>
  <c r="I137" i="32"/>
  <c r="G137" i="32"/>
  <c r="J137" i="32" s="1"/>
  <c r="I136" i="32"/>
  <c r="G136" i="32"/>
  <c r="I135" i="32"/>
  <c r="G135" i="32"/>
  <c r="I134" i="32"/>
  <c r="G134" i="32"/>
  <c r="I133" i="32"/>
  <c r="G133" i="32"/>
  <c r="J133" i="32" s="1"/>
  <c r="I132" i="32"/>
  <c r="G132" i="32"/>
  <c r="I131" i="32"/>
  <c r="G131" i="32"/>
  <c r="J131" i="32" s="1"/>
  <c r="I130" i="32"/>
  <c r="G130" i="32"/>
  <c r="I129" i="32"/>
  <c r="G129" i="32"/>
  <c r="J129" i="32" s="1"/>
  <c r="I128" i="32"/>
  <c r="G128" i="32"/>
  <c r="I127" i="32"/>
  <c r="G127" i="32"/>
  <c r="J127" i="32" s="1"/>
  <c r="I126" i="32"/>
  <c r="G126" i="32"/>
  <c r="I125" i="32"/>
  <c r="G125" i="32"/>
  <c r="I124" i="32"/>
  <c r="G124" i="32"/>
  <c r="I123" i="32"/>
  <c r="G123" i="32"/>
  <c r="J123" i="32" s="1"/>
  <c r="I122" i="32"/>
  <c r="G122" i="32"/>
  <c r="I121" i="32"/>
  <c r="G121" i="32"/>
  <c r="J121" i="32" s="1"/>
  <c r="I120" i="32"/>
  <c r="G120" i="32"/>
  <c r="I119" i="32"/>
  <c r="G119" i="32"/>
  <c r="I118" i="32"/>
  <c r="G118" i="32"/>
  <c r="F118" i="32"/>
  <c r="I117" i="32"/>
  <c r="G117" i="32"/>
  <c r="I116" i="32"/>
  <c r="G116" i="32"/>
  <c r="I115" i="32"/>
  <c r="G115" i="32"/>
  <c r="I114" i="32"/>
  <c r="G114" i="32"/>
  <c r="I113" i="32"/>
  <c r="G113" i="32"/>
  <c r="I112" i="32"/>
  <c r="G112" i="32"/>
  <c r="I111" i="32"/>
  <c r="G111" i="32"/>
  <c r="I110" i="32"/>
  <c r="G110" i="32"/>
  <c r="J110" i="32" s="1"/>
  <c r="I109" i="32"/>
  <c r="G109" i="32"/>
  <c r="I108" i="32"/>
  <c r="G108" i="32"/>
  <c r="I107" i="32"/>
  <c r="G107" i="32"/>
  <c r="I106" i="32"/>
  <c r="G106" i="32"/>
  <c r="I105" i="32"/>
  <c r="G105" i="32"/>
  <c r="I104" i="32"/>
  <c r="G104" i="32"/>
  <c r="I103" i="32"/>
  <c r="G103" i="32"/>
  <c r="I102" i="32"/>
  <c r="G102" i="32"/>
  <c r="I101" i="32"/>
  <c r="G101" i="32"/>
  <c r="I100" i="32"/>
  <c r="J100" i="32" s="1"/>
  <c r="G100" i="32"/>
  <c r="I99" i="32"/>
  <c r="G99" i="32"/>
  <c r="I98" i="32"/>
  <c r="G98" i="32"/>
  <c r="I97" i="32"/>
  <c r="G97" i="32"/>
  <c r="I96" i="32"/>
  <c r="G96" i="32"/>
  <c r="I95" i="32"/>
  <c r="G95" i="32"/>
  <c r="I94" i="32"/>
  <c r="G94" i="32"/>
  <c r="I93" i="32"/>
  <c r="G93" i="32"/>
  <c r="I92" i="32"/>
  <c r="G92" i="32"/>
  <c r="I91" i="32"/>
  <c r="G91" i="32"/>
  <c r="I90" i="32"/>
  <c r="G90" i="32"/>
  <c r="I89" i="32"/>
  <c r="G89" i="32"/>
  <c r="I88" i="32"/>
  <c r="G88" i="32"/>
  <c r="I87" i="32"/>
  <c r="G87" i="32"/>
  <c r="I86" i="32"/>
  <c r="G86" i="32"/>
  <c r="I85" i="32"/>
  <c r="G85" i="32"/>
  <c r="I84" i="32"/>
  <c r="J84" i="32" s="1"/>
  <c r="G84" i="32"/>
  <c r="I83" i="32"/>
  <c r="G83" i="32"/>
  <c r="I82" i="32"/>
  <c r="G82" i="32"/>
  <c r="I81" i="32"/>
  <c r="G81" i="32"/>
  <c r="I80" i="32"/>
  <c r="G80" i="32"/>
  <c r="I79" i="32"/>
  <c r="G79" i="32"/>
  <c r="I78" i="32"/>
  <c r="G78" i="32"/>
  <c r="I77" i="32"/>
  <c r="G77" i="32"/>
  <c r="I76" i="32"/>
  <c r="J76" i="32" s="1"/>
  <c r="G76" i="32"/>
  <c r="I75" i="32"/>
  <c r="G75" i="32"/>
  <c r="I74" i="32"/>
  <c r="G74" i="32"/>
  <c r="I73" i="32"/>
  <c r="J73" i="32" s="1"/>
  <c r="G73" i="32"/>
  <c r="I72" i="32"/>
  <c r="G72" i="32"/>
  <c r="I71" i="32"/>
  <c r="G71" i="32"/>
  <c r="I70" i="32"/>
  <c r="G70" i="32"/>
  <c r="I69" i="32"/>
  <c r="G69" i="32"/>
  <c r="I68" i="32"/>
  <c r="G68" i="32"/>
  <c r="I67" i="32"/>
  <c r="G67" i="32"/>
  <c r="I66" i="32"/>
  <c r="G66" i="32"/>
  <c r="I65" i="32"/>
  <c r="J65" i="32" s="1"/>
  <c r="G65" i="32"/>
  <c r="I64" i="32"/>
  <c r="G64" i="32"/>
  <c r="I63" i="32"/>
  <c r="G63" i="32"/>
  <c r="I62" i="32"/>
  <c r="G62" i="32"/>
  <c r="I61" i="32"/>
  <c r="G61" i="32"/>
  <c r="I60" i="32"/>
  <c r="G60" i="32"/>
  <c r="I59" i="32"/>
  <c r="G59" i="32"/>
  <c r="I58" i="32"/>
  <c r="J58" i="32" s="1"/>
  <c r="G58" i="32"/>
  <c r="I57" i="32"/>
  <c r="G57" i="32"/>
  <c r="I56" i="32"/>
  <c r="G56" i="32"/>
  <c r="I55" i="32"/>
  <c r="G55" i="32"/>
  <c r="I54" i="32"/>
  <c r="G54" i="32"/>
  <c r="I53" i="32"/>
  <c r="G53" i="32"/>
  <c r="J53" i="32" s="1"/>
  <c r="I52" i="32"/>
  <c r="G52" i="32"/>
  <c r="I51" i="32"/>
  <c r="G51" i="32"/>
  <c r="J51" i="32" s="1"/>
  <c r="I50" i="32"/>
  <c r="J50" i="32" s="1"/>
  <c r="G50" i="32"/>
  <c r="I49" i="32"/>
  <c r="G49" i="32"/>
  <c r="I48" i="32"/>
  <c r="G48" i="32"/>
  <c r="I47" i="32"/>
  <c r="G47" i="32"/>
  <c r="I46" i="32"/>
  <c r="G46" i="32"/>
  <c r="I45" i="32"/>
  <c r="G45" i="32"/>
  <c r="I44" i="32"/>
  <c r="G44" i="32"/>
  <c r="I43" i="32"/>
  <c r="G43" i="32"/>
  <c r="I42" i="32"/>
  <c r="J42" i="32" s="1"/>
  <c r="G42" i="32"/>
  <c r="I41" i="32"/>
  <c r="G41" i="32"/>
  <c r="I40" i="32"/>
  <c r="G40" i="32"/>
  <c r="I39" i="32"/>
  <c r="G39" i="32"/>
  <c r="I38" i="32"/>
  <c r="G38" i="32"/>
  <c r="I37" i="32"/>
  <c r="G37" i="32"/>
  <c r="I36" i="32"/>
  <c r="G36" i="32"/>
  <c r="I35" i="32"/>
  <c r="G35" i="32"/>
  <c r="I34" i="32"/>
  <c r="G34" i="32"/>
  <c r="I33" i="32"/>
  <c r="G33" i="32"/>
  <c r="J33" i="32" s="1"/>
  <c r="I32" i="32"/>
  <c r="G32" i="32"/>
  <c r="I31" i="32"/>
  <c r="G31" i="32"/>
  <c r="I30" i="32"/>
  <c r="G30" i="32"/>
  <c r="I29" i="32"/>
  <c r="G29" i="32"/>
  <c r="J29" i="32" s="1"/>
  <c r="I28" i="32"/>
  <c r="G28" i="32"/>
  <c r="I27" i="32"/>
  <c r="G27" i="32"/>
  <c r="J27" i="32" s="1"/>
  <c r="I26" i="32"/>
  <c r="G26" i="32"/>
  <c r="I25" i="32"/>
  <c r="G25" i="32"/>
  <c r="I24" i="32"/>
  <c r="G24" i="32"/>
  <c r="I23" i="32"/>
  <c r="G23" i="32"/>
  <c r="J23" i="32" s="1"/>
  <c r="I22" i="32"/>
  <c r="G22" i="32"/>
  <c r="I21" i="32"/>
  <c r="G21" i="32"/>
  <c r="I20" i="32"/>
  <c r="G20" i="32"/>
  <c r="I19" i="32"/>
  <c r="G19" i="32"/>
  <c r="I18" i="32"/>
  <c r="G18" i="32"/>
  <c r="I17" i="32"/>
  <c r="G17" i="32"/>
  <c r="J17" i="32" s="1"/>
  <c r="I16" i="32"/>
  <c r="G16" i="32"/>
  <c r="I15" i="32"/>
  <c r="G15" i="32"/>
  <c r="J15" i="32" s="1"/>
  <c r="I14" i="32"/>
  <c r="G14" i="32"/>
  <c r="I13" i="32"/>
  <c r="G13" i="32"/>
  <c r="J13" i="32" s="1"/>
  <c r="I12" i="32"/>
  <c r="G12" i="32"/>
  <c r="I11" i="32"/>
  <c r="G11" i="32"/>
  <c r="J11" i="32" s="1"/>
  <c r="I10" i="32"/>
  <c r="J10" i="32" s="1"/>
  <c r="G10" i="32"/>
  <c r="I9" i="32"/>
  <c r="G9" i="32"/>
  <c r="I8" i="32"/>
  <c r="G8" i="32"/>
  <c r="I7" i="32"/>
  <c r="G7" i="32"/>
  <c r="I6" i="32"/>
  <c r="G6" i="32"/>
  <c r="I5" i="32"/>
  <c r="G5" i="32"/>
  <c r="I4" i="32"/>
  <c r="G4" i="32"/>
  <c r="I3" i="32"/>
  <c r="G3" i="32"/>
  <c r="J3" i="32" s="1"/>
  <c r="I193" i="31"/>
  <c r="G193" i="31"/>
  <c r="I192" i="31"/>
  <c r="J192" i="31" s="1"/>
  <c r="G192" i="31"/>
  <c r="I191" i="31"/>
  <c r="G191" i="31"/>
  <c r="I190" i="31"/>
  <c r="G190" i="31"/>
  <c r="I189" i="31"/>
  <c r="G189" i="31"/>
  <c r="I188" i="31"/>
  <c r="G188" i="31"/>
  <c r="I187" i="31"/>
  <c r="G187" i="31"/>
  <c r="I186" i="31"/>
  <c r="G186" i="31"/>
  <c r="J186" i="31" s="1"/>
  <c r="I185" i="31"/>
  <c r="G185" i="31"/>
  <c r="I184" i="31"/>
  <c r="G184" i="31"/>
  <c r="I183" i="31"/>
  <c r="G183" i="31"/>
  <c r="I182" i="31"/>
  <c r="G182" i="31"/>
  <c r="J182" i="31" s="1"/>
  <c r="I181" i="31"/>
  <c r="J181" i="31" s="1"/>
  <c r="G181" i="31"/>
  <c r="I180" i="31"/>
  <c r="J180" i="31" s="1"/>
  <c r="G180" i="31"/>
  <c r="I179" i="31"/>
  <c r="G179" i="31"/>
  <c r="I178" i="31"/>
  <c r="G178" i="31"/>
  <c r="I177" i="31"/>
  <c r="G177" i="31"/>
  <c r="I176" i="31"/>
  <c r="F176" i="31"/>
  <c r="G176" i="31" s="1"/>
  <c r="I175" i="31"/>
  <c r="G175" i="31"/>
  <c r="I174" i="31"/>
  <c r="G174" i="31"/>
  <c r="I173" i="31"/>
  <c r="G173" i="31"/>
  <c r="I172" i="31"/>
  <c r="G172" i="31"/>
  <c r="I171" i="31"/>
  <c r="G171" i="31"/>
  <c r="I170" i="31"/>
  <c r="G170" i="31"/>
  <c r="I169" i="31"/>
  <c r="G169" i="31"/>
  <c r="I168" i="31"/>
  <c r="G168" i="31"/>
  <c r="I167" i="31"/>
  <c r="G167" i="31"/>
  <c r="I166" i="31"/>
  <c r="G166" i="31"/>
  <c r="I165" i="31"/>
  <c r="G165" i="31"/>
  <c r="I164" i="31"/>
  <c r="G164" i="31"/>
  <c r="K163" i="31"/>
  <c r="I163" i="31"/>
  <c r="G163" i="31"/>
  <c r="I162" i="31"/>
  <c r="G162" i="31"/>
  <c r="I161" i="31"/>
  <c r="G161" i="31"/>
  <c r="I160" i="31"/>
  <c r="G160" i="31"/>
  <c r="I159" i="31"/>
  <c r="G159" i="31"/>
  <c r="I158" i="31"/>
  <c r="G158" i="31"/>
  <c r="I157" i="31"/>
  <c r="G157" i="31"/>
  <c r="I156" i="31"/>
  <c r="G156" i="31"/>
  <c r="I155" i="31"/>
  <c r="J155" i="31" s="1"/>
  <c r="G155" i="31"/>
  <c r="I154" i="31"/>
  <c r="J154" i="31" s="1"/>
  <c r="G154" i="31"/>
  <c r="I153" i="31"/>
  <c r="G153" i="31"/>
  <c r="K152" i="31"/>
  <c r="I152" i="31"/>
  <c r="G152" i="31"/>
  <c r="I151" i="31"/>
  <c r="G151" i="31"/>
  <c r="I150" i="31"/>
  <c r="G150" i="31"/>
  <c r="I149" i="31"/>
  <c r="G149" i="31"/>
  <c r="I148" i="31"/>
  <c r="G148" i="31"/>
  <c r="I147" i="31"/>
  <c r="G147" i="31"/>
  <c r="I146" i="31"/>
  <c r="G146" i="31"/>
  <c r="I145" i="31"/>
  <c r="G145" i="31"/>
  <c r="I144" i="31"/>
  <c r="G144" i="31"/>
  <c r="I143" i="31"/>
  <c r="G143" i="31"/>
  <c r="I142" i="31"/>
  <c r="G142" i="31"/>
  <c r="I141" i="31"/>
  <c r="G141" i="31"/>
  <c r="I140" i="31"/>
  <c r="G140" i="31"/>
  <c r="I139" i="31"/>
  <c r="G139" i="31"/>
  <c r="I138" i="31"/>
  <c r="G138" i="31"/>
  <c r="I137" i="31"/>
  <c r="G137" i="31"/>
  <c r="I136" i="31"/>
  <c r="G136" i="31"/>
  <c r="I135" i="31"/>
  <c r="G135" i="31"/>
  <c r="I134" i="31"/>
  <c r="G134" i="31"/>
  <c r="I133" i="31"/>
  <c r="G133" i="31"/>
  <c r="I132" i="31"/>
  <c r="G132" i="31"/>
  <c r="I131" i="31"/>
  <c r="G131" i="31"/>
  <c r="I130" i="31"/>
  <c r="G130" i="31"/>
  <c r="I129" i="31"/>
  <c r="G129" i="31"/>
  <c r="I128" i="31"/>
  <c r="G128" i="31"/>
  <c r="I127" i="31"/>
  <c r="G127" i="31"/>
  <c r="I126" i="31"/>
  <c r="G126" i="31"/>
  <c r="I125" i="31"/>
  <c r="G125" i="31"/>
  <c r="I124" i="31"/>
  <c r="G124" i="31"/>
  <c r="I123" i="31"/>
  <c r="G123" i="31"/>
  <c r="I122" i="31"/>
  <c r="G122" i="31"/>
  <c r="I121" i="31"/>
  <c r="F121" i="31"/>
  <c r="G121" i="31" s="1"/>
  <c r="I120" i="31"/>
  <c r="G120" i="31"/>
  <c r="I119" i="31"/>
  <c r="G119" i="31"/>
  <c r="I118" i="31"/>
  <c r="G118" i="31"/>
  <c r="I117" i="31"/>
  <c r="G117" i="31"/>
  <c r="I116" i="31"/>
  <c r="G116" i="31"/>
  <c r="I115" i="31"/>
  <c r="G115" i="31"/>
  <c r="I114" i="31"/>
  <c r="G114" i="31"/>
  <c r="I113" i="31"/>
  <c r="J113" i="31" s="1"/>
  <c r="G113" i="31"/>
  <c r="I112" i="31"/>
  <c r="G112" i="31"/>
  <c r="I111" i="31"/>
  <c r="G111" i="31"/>
  <c r="I110" i="31"/>
  <c r="G110" i="31"/>
  <c r="I109" i="31"/>
  <c r="G109" i="31"/>
  <c r="I108" i="31"/>
  <c r="G108" i="31"/>
  <c r="I107" i="31"/>
  <c r="G107" i="31"/>
  <c r="I106" i="31"/>
  <c r="G106" i="31"/>
  <c r="I105" i="31"/>
  <c r="G105" i="31"/>
  <c r="I104" i="31"/>
  <c r="G104" i="31"/>
  <c r="I103" i="31"/>
  <c r="G103" i="31"/>
  <c r="I102" i="31"/>
  <c r="G102" i="31"/>
  <c r="I101" i="31"/>
  <c r="G101" i="31"/>
  <c r="I100" i="31"/>
  <c r="G100" i="31"/>
  <c r="I99" i="31"/>
  <c r="G99" i="31"/>
  <c r="I98" i="31"/>
  <c r="G98" i="31"/>
  <c r="I97" i="31"/>
  <c r="J97" i="31" s="1"/>
  <c r="G97" i="31"/>
  <c r="I96" i="31"/>
  <c r="G96" i="31"/>
  <c r="I95" i="31"/>
  <c r="G95" i="31"/>
  <c r="I94" i="31"/>
  <c r="G94" i="31"/>
  <c r="I93" i="31"/>
  <c r="G93" i="31"/>
  <c r="I92" i="31"/>
  <c r="J92" i="31" s="1"/>
  <c r="G92" i="31"/>
  <c r="I91" i="31"/>
  <c r="G91" i="31"/>
  <c r="I90" i="31"/>
  <c r="G90" i="31"/>
  <c r="I89" i="31"/>
  <c r="G89" i="31"/>
  <c r="I88" i="31"/>
  <c r="G88" i="31"/>
  <c r="I87" i="31"/>
  <c r="G87" i="31"/>
  <c r="I86" i="31"/>
  <c r="G86" i="31"/>
  <c r="I85" i="31"/>
  <c r="G85" i="31"/>
  <c r="I84" i="31"/>
  <c r="G84" i="31"/>
  <c r="I83" i="31"/>
  <c r="G83" i="31"/>
  <c r="I82" i="31"/>
  <c r="G82" i="31"/>
  <c r="I81" i="31"/>
  <c r="G81" i="31"/>
  <c r="I80" i="31"/>
  <c r="G80" i="31"/>
  <c r="I79" i="31"/>
  <c r="G79" i="31"/>
  <c r="I78" i="31"/>
  <c r="G78" i="31"/>
  <c r="I77" i="31"/>
  <c r="G77" i="31"/>
  <c r="I76" i="31"/>
  <c r="G76" i="31"/>
  <c r="I75" i="31"/>
  <c r="G75" i="31"/>
  <c r="I74" i="31"/>
  <c r="G74" i="31"/>
  <c r="I73" i="31"/>
  <c r="G73" i="31"/>
  <c r="I72" i="31"/>
  <c r="G72" i="31"/>
  <c r="I71" i="31"/>
  <c r="G71" i="31"/>
  <c r="I70" i="31"/>
  <c r="G70" i="31"/>
  <c r="I69" i="31"/>
  <c r="G69" i="31"/>
  <c r="I68" i="31"/>
  <c r="G68" i="31"/>
  <c r="I67" i="31"/>
  <c r="G67" i="31"/>
  <c r="I66" i="31"/>
  <c r="G66" i="31"/>
  <c r="I65" i="31"/>
  <c r="G65" i="31"/>
  <c r="I64" i="31"/>
  <c r="G64" i="31"/>
  <c r="I63" i="31"/>
  <c r="G63" i="31"/>
  <c r="I62" i="31"/>
  <c r="G62" i="31"/>
  <c r="I61" i="31"/>
  <c r="G61" i="31"/>
  <c r="I60" i="31"/>
  <c r="G60" i="31"/>
  <c r="I59" i="31"/>
  <c r="G59" i="31"/>
  <c r="I58" i="31"/>
  <c r="G58" i="31"/>
  <c r="I57" i="31"/>
  <c r="G57" i="31"/>
  <c r="I56" i="31"/>
  <c r="G56" i="31"/>
  <c r="I55" i="31"/>
  <c r="G55" i="31"/>
  <c r="I54" i="31"/>
  <c r="G54" i="31"/>
  <c r="I53" i="31"/>
  <c r="G53" i="31"/>
  <c r="I52" i="31"/>
  <c r="G52" i="31"/>
  <c r="I51" i="31"/>
  <c r="G51" i="31"/>
  <c r="I50" i="31"/>
  <c r="G50" i="31"/>
  <c r="I49" i="31"/>
  <c r="G49" i="31"/>
  <c r="I48" i="31"/>
  <c r="G48" i="31"/>
  <c r="I47" i="31"/>
  <c r="G47" i="31"/>
  <c r="I46" i="31"/>
  <c r="G46" i="31"/>
  <c r="I45" i="31"/>
  <c r="G45" i="31"/>
  <c r="I44" i="31"/>
  <c r="G44" i="31"/>
  <c r="I43" i="31"/>
  <c r="G43" i="31"/>
  <c r="I42" i="31"/>
  <c r="G42" i="31"/>
  <c r="I41" i="31"/>
  <c r="G41" i="31"/>
  <c r="I40" i="31"/>
  <c r="G40" i="31"/>
  <c r="I39" i="31"/>
  <c r="G39" i="31"/>
  <c r="I38" i="31"/>
  <c r="G38" i="31"/>
  <c r="I37" i="31"/>
  <c r="G37" i="31"/>
  <c r="I36" i="31"/>
  <c r="G36" i="31"/>
  <c r="I35" i="31"/>
  <c r="G35" i="31"/>
  <c r="I34" i="31"/>
  <c r="G34" i="31"/>
  <c r="I33" i="31"/>
  <c r="G33" i="31"/>
  <c r="I32" i="31"/>
  <c r="G32" i="31"/>
  <c r="I31" i="31"/>
  <c r="G31" i="31"/>
  <c r="I30" i="31"/>
  <c r="G30" i="31"/>
  <c r="I29" i="31"/>
  <c r="G29" i="31"/>
  <c r="I28" i="31"/>
  <c r="G28" i="31"/>
  <c r="I27" i="31"/>
  <c r="G27" i="31"/>
  <c r="I26" i="31"/>
  <c r="J26" i="31" s="1"/>
  <c r="G26" i="31"/>
  <c r="I25" i="31"/>
  <c r="J25" i="31" s="1"/>
  <c r="G25" i="31"/>
  <c r="I24" i="31"/>
  <c r="G24" i="31"/>
  <c r="I23" i="31"/>
  <c r="G23" i="31"/>
  <c r="I22" i="31"/>
  <c r="G22" i="31"/>
  <c r="I21" i="31"/>
  <c r="G21" i="31"/>
  <c r="I20" i="31"/>
  <c r="G20" i="31"/>
  <c r="G19" i="31"/>
  <c r="I18" i="31"/>
  <c r="G18" i="31"/>
  <c r="I17" i="31"/>
  <c r="G17" i="31"/>
  <c r="I16" i="31"/>
  <c r="G16" i="31"/>
  <c r="I15" i="31"/>
  <c r="G15" i="31"/>
  <c r="I14" i="31"/>
  <c r="G14" i="31"/>
  <c r="I13" i="31"/>
  <c r="G13" i="31"/>
  <c r="I12" i="31"/>
  <c r="G12" i="31"/>
  <c r="I11" i="31"/>
  <c r="G11" i="31"/>
  <c r="I10" i="31"/>
  <c r="G10" i="31"/>
  <c r="I9" i="31"/>
  <c r="G9" i="31"/>
  <c r="I8" i="31"/>
  <c r="G8" i="31"/>
  <c r="I7" i="31"/>
  <c r="I6" i="31" s="1"/>
  <c r="G7" i="31"/>
  <c r="G6" i="31"/>
  <c r="I5" i="31"/>
  <c r="G5" i="31"/>
  <c r="I4" i="31"/>
  <c r="I3" i="31" s="1"/>
  <c r="G4" i="31"/>
  <c r="G3" i="31"/>
  <c r="I199" i="29"/>
  <c r="G199" i="29"/>
  <c r="I198" i="29"/>
  <c r="G198" i="29"/>
  <c r="I197" i="29"/>
  <c r="G197" i="29"/>
  <c r="I196" i="29"/>
  <c r="J196" i="29" s="1"/>
  <c r="G196" i="29"/>
  <c r="I195" i="29"/>
  <c r="J195" i="29" s="1"/>
  <c r="G195" i="29"/>
  <c r="I194" i="29"/>
  <c r="G194" i="29"/>
  <c r="I193" i="29"/>
  <c r="G193" i="29"/>
  <c r="I192" i="29"/>
  <c r="G192" i="29"/>
  <c r="I191" i="29"/>
  <c r="G191" i="29"/>
  <c r="I190" i="29"/>
  <c r="J190" i="29" s="1"/>
  <c r="G190" i="29"/>
  <c r="I189" i="29"/>
  <c r="G189" i="29"/>
  <c r="J189" i="29" s="1"/>
  <c r="I188" i="29"/>
  <c r="G188" i="29"/>
  <c r="I187" i="29"/>
  <c r="G187" i="29"/>
  <c r="I186" i="29"/>
  <c r="G186" i="29"/>
  <c r="I185" i="29"/>
  <c r="G185" i="29"/>
  <c r="I184" i="29"/>
  <c r="G184" i="29"/>
  <c r="I183" i="29"/>
  <c r="G183" i="29"/>
  <c r="I182" i="29"/>
  <c r="G182" i="29"/>
  <c r="I181" i="29"/>
  <c r="G181" i="29"/>
  <c r="I180" i="29"/>
  <c r="G180" i="29"/>
  <c r="I179" i="29"/>
  <c r="G179" i="29"/>
  <c r="I178" i="29"/>
  <c r="G178" i="29"/>
  <c r="I177" i="29"/>
  <c r="G177" i="29"/>
  <c r="I176" i="29"/>
  <c r="G176" i="29"/>
  <c r="I175" i="29"/>
  <c r="G175" i="29"/>
  <c r="I174" i="29"/>
  <c r="G174" i="29"/>
  <c r="I173" i="29"/>
  <c r="G173" i="29"/>
  <c r="I172" i="29"/>
  <c r="G172" i="29"/>
  <c r="I171" i="29"/>
  <c r="G171" i="29"/>
  <c r="I170" i="29"/>
  <c r="G170" i="29"/>
  <c r="I169" i="29"/>
  <c r="G169" i="29"/>
  <c r="I168" i="29"/>
  <c r="G168" i="29"/>
  <c r="J168" i="29" s="1"/>
  <c r="I167" i="29"/>
  <c r="J167" i="29" s="1"/>
  <c r="G167" i="29"/>
  <c r="I166" i="29"/>
  <c r="G166" i="29"/>
  <c r="I165" i="29"/>
  <c r="J165" i="29" s="1"/>
  <c r="G165" i="29"/>
  <c r="I164" i="29"/>
  <c r="G164" i="29"/>
  <c r="I163" i="29"/>
  <c r="G163" i="29"/>
  <c r="I162" i="29"/>
  <c r="G162" i="29"/>
  <c r="I161" i="29"/>
  <c r="G161" i="29"/>
  <c r="I160" i="29"/>
  <c r="J160" i="29" s="1"/>
  <c r="G160" i="29"/>
  <c r="I159" i="29"/>
  <c r="G159" i="29"/>
  <c r="I158" i="29"/>
  <c r="G158" i="29"/>
  <c r="I157" i="29"/>
  <c r="G157" i="29"/>
  <c r="I156" i="29"/>
  <c r="J156" i="29" s="1"/>
  <c r="G156" i="29"/>
  <c r="I155" i="29"/>
  <c r="J155" i="29" s="1"/>
  <c r="G155" i="29"/>
  <c r="I154" i="29"/>
  <c r="G154" i="29"/>
  <c r="I153" i="29"/>
  <c r="J153" i="29" s="1"/>
  <c r="G153" i="29"/>
  <c r="I152" i="29"/>
  <c r="G152" i="29"/>
  <c r="I151" i="29"/>
  <c r="G151" i="29"/>
  <c r="I150" i="29"/>
  <c r="G150" i="29"/>
  <c r="I149" i="29"/>
  <c r="G149" i="29"/>
  <c r="I148" i="29"/>
  <c r="J148" i="29" s="1"/>
  <c r="G148" i="29"/>
  <c r="I147" i="29"/>
  <c r="G147" i="29"/>
  <c r="I146" i="29"/>
  <c r="J146" i="29" s="1"/>
  <c r="G146" i="29"/>
  <c r="I145" i="29"/>
  <c r="G145" i="29"/>
  <c r="I144" i="29"/>
  <c r="G144" i="29"/>
  <c r="I143" i="29"/>
  <c r="G143" i="29"/>
  <c r="J143" i="29" s="1"/>
  <c r="I142" i="29"/>
  <c r="G142" i="29"/>
  <c r="I141" i="29"/>
  <c r="G141" i="29"/>
  <c r="I140" i="29"/>
  <c r="G140" i="29"/>
  <c r="I139" i="29"/>
  <c r="G139" i="29"/>
  <c r="I138" i="29"/>
  <c r="J138" i="29" s="1"/>
  <c r="G138" i="29"/>
  <c r="I137" i="29"/>
  <c r="G137" i="29"/>
  <c r="J137" i="29" s="1"/>
  <c r="I136" i="29"/>
  <c r="G136" i="29"/>
  <c r="I135" i="29"/>
  <c r="G135" i="29"/>
  <c r="I134" i="29"/>
  <c r="G134" i="29"/>
  <c r="I133" i="29"/>
  <c r="G133" i="29"/>
  <c r="I132" i="29"/>
  <c r="G132" i="29"/>
  <c r="I131" i="29"/>
  <c r="G131" i="29"/>
  <c r="J131" i="29" s="1"/>
  <c r="I130" i="29"/>
  <c r="J130" i="29" s="1"/>
  <c r="G130" i="29"/>
  <c r="I129" i="29"/>
  <c r="G129" i="29"/>
  <c r="J129" i="29" s="1"/>
  <c r="I128" i="29"/>
  <c r="G128" i="29"/>
  <c r="I127" i="29"/>
  <c r="G127" i="29"/>
  <c r="I126" i="29"/>
  <c r="G126" i="29"/>
  <c r="I125" i="29"/>
  <c r="G125" i="29"/>
  <c r="I124" i="29"/>
  <c r="J124" i="29" s="1"/>
  <c r="G124" i="29"/>
  <c r="I123" i="29"/>
  <c r="G123" i="29"/>
  <c r="I122" i="29"/>
  <c r="G122" i="29"/>
  <c r="I121" i="29"/>
  <c r="G121" i="29"/>
  <c r="J121" i="29" s="1"/>
  <c r="I120" i="29"/>
  <c r="G120" i="29"/>
  <c r="J120" i="29" s="1"/>
  <c r="I119" i="29"/>
  <c r="G119" i="29"/>
  <c r="I118" i="29"/>
  <c r="G118" i="29"/>
  <c r="I117" i="29"/>
  <c r="G117" i="29"/>
  <c r="I116" i="29"/>
  <c r="G116" i="29"/>
  <c r="I115" i="29"/>
  <c r="G115" i="29"/>
  <c r="I114" i="29"/>
  <c r="G114" i="29"/>
  <c r="I113" i="29"/>
  <c r="G113" i="29"/>
  <c r="I112" i="29"/>
  <c r="G112" i="29"/>
  <c r="I111" i="29"/>
  <c r="G111" i="29"/>
  <c r="I110" i="29"/>
  <c r="G110" i="29"/>
  <c r="I109" i="29"/>
  <c r="G109" i="29"/>
  <c r="I108" i="29"/>
  <c r="G108" i="29"/>
  <c r="I107" i="29"/>
  <c r="J107" i="29" s="1"/>
  <c r="G107" i="29"/>
  <c r="I106" i="29"/>
  <c r="G106" i="29"/>
  <c r="I105" i="29"/>
  <c r="G105" i="29"/>
  <c r="I104" i="29"/>
  <c r="G104" i="29"/>
  <c r="I103" i="29"/>
  <c r="G103" i="29"/>
  <c r="I102" i="29"/>
  <c r="G102" i="29"/>
  <c r="I101" i="29"/>
  <c r="J101" i="29" s="1"/>
  <c r="G101" i="29"/>
  <c r="I100" i="29"/>
  <c r="G100" i="29"/>
  <c r="I99" i="29"/>
  <c r="G99" i="29"/>
  <c r="I98" i="29"/>
  <c r="G98" i="29"/>
  <c r="I97" i="29"/>
  <c r="G97" i="29"/>
  <c r="I96" i="29"/>
  <c r="G96" i="29"/>
  <c r="I95" i="29"/>
  <c r="G95" i="29"/>
  <c r="I94" i="29"/>
  <c r="G94" i="29"/>
  <c r="I93" i="29"/>
  <c r="J93" i="29" s="1"/>
  <c r="G93" i="29"/>
  <c r="I92" i="29"/>
  <c r="G92" i="29"/>
  <c r="I91" i="29"/>
  <c r="J91" i="29" s="1"/>
  <c r="G91" i="29"/>
  <c r="I90" i="29"/>
  <c r="G90" i="29"/>
  <c r="I89" i="29"/>
  <c r="G89" i="29"/>
  <c r="I88" i="29"/>
  <c r="G88" i="29"/>
  <c r="I87" i="29"/>
  <c r="G87" i="29"/>
  <c r="I86" i="29"/>
  <c r="G86" i="29"/>
  <c r="I85" i="29"/>
  <c r="G85" i="29"/>
  <c r="I84" i="29"/>
  <c r="G84" i="29"/>
  <c r="I83" i="29"/>
  <c r="G83" i="29"/>
  <c r="I82" i="29"/>
  <c r="G82" i="29"/>
  <c r="I81" i="29"/>
  <c r="G81" i="29"/>
  <c r="I80" i="29"/>
  <c r="G80" i="29"/>
  <c r="I79" i="29"/>
  <c r="G79" i="29"/>
  <c r="I78" i="29"/>
  <c r="G78" i="29"/>
  <c r="I77" i="29"/>
  <c r="G77" i="29"/>
  <c r="I76" i="29"/>
  <c r="G76" i="29"/>
  <c r="I75" i="29"/>
  <c r="G75" i="29"/>
  <c r="I74" i="29"/>
  <c r="G74" i="29"/>
  <c r="I73" i="29"/>
  <c r="G73" i="29"/>
  <c r="I72" i="29"/>
  <c r="G72" i="29"/>
  <c r="I71" i="29"/>
  <c r="G71" i="29"/>
  <c r="I70" i="29"/>
  <c r="G70" i="29"/>
  <c r="I69" i="29"/>
  <c r="G69" i="29"/>
  <c r="I68" i="29"/>
  <c r="G68" i="29"/>
  <c r="I67" i="29"/>
  <c r="G67" i="29"/>
  <c r="I66" i="29"/>
  <c r="G66" i="29"/>
  <c r="I65" i="29"/>
  <c r="G65" i="29"/>
  <c r="I64" i="29"/>
  <c r="G64" i="29"/>
  <c r="I63" i="29"/>
  <c r="G63" i="29"/>
  <c r="I62" i="29"/>
  <c r="G62" i="29"/>
  <c r="I61" i="29"/>
  <c r="G61" i="29"/>
  <c r="I60" i="29"/>
  <c r="G60" i="29"/>
  <c r="I59" i="29"/>
  <c r="G59" i="29"/>
  <c r="I58" i="29"/>
  <c r="G58" i="29"/>
  <c r="I57" i="29"/>
  <c r="G57" i="29"/>
  <c r="I56" i="29"/>
  <c r="G56" i="29"/>
  <c r="I55" i="29"/>
  <c r="G55" i="29"/>
  <c r="I54" i="29"/>
  <c r="G54" i="29"/>
  <c r="I53" i="29"/>
  <c r="J53" i="29" s="1"/>
  <c r="G53" i="29"/>
  <c r="I52" i="29"/>
  <c r="G52" i="29"/>
  <c r="I51" i="29"/>
  <c r="J51" i="29" s="1"/>
  <c r="G51" i="29"/>
  <c r="I50" i="29"/>
  <c r="G50" i="29"/>
  <c r="I49" i="29"/>
  <c r="G49" i="29"/>
  <c r="I48" i="29"/>
  <c r="G48" i="29"/>
  <c r="I47" i="29"/>
  <c r="G47" i="29"/>
  <c r="I46" i="29"/>
  <c r="G46" i="29"/>
  <c r="I45" i="29"/>
  <c r="G45" i="29"/>
  <c r="I44" i="29"/>
  <c r="G44" i="29"/>
  <c r="I43" i="29"/>
  <c r="J43" i="29" s="1"/>
  <c r="G43" i="29"/>
  <c r="I42" i="29"/>
  <c r="J42" i="29" s="1"/>
  <c r="G42" i="29"/>
  <c r="I41" i="29"/>
  <c r="G41" i="29"/>
  <c r="I40" i="29"/>
  <c r="G40" i="29"/>
  <c r="I39" i="29"/>
  <c r="G39" i="29"/>
  <c r="I38" i="29"/>
  <c r="G38" i="29"/>
  <c r="I37" i="29"/>
  <c r="J37" i="29" s="1"/>
  <c r="G37" i="29"/>
  <c r="I36" i="29"/>
  <c r="G36" i="29"/>
  <c r="I35" i="29"/>
  <c r="G35" i="29"/>
  <c r="I34" i="29"/>
  <c r="G34" i="29"/>
  <c r="I33" i="29"/>
  <c r="G33" i="29"/>
  <c r="I32" i="29"/>
  <c r="G32" i="29"/>
  <c r="I31" i="29"/>
  <c r="G31" i="29"/>
  <c r="I30" i="29"/>
  <c r="G30" i="29"/>
  <c r="I29" i="29"/>
  <c r="G29" i="29"/>
  <c r="I28" i="29"/>
  <c r="G28" i="29"/>
  <c r="I27" i="29"/>
  <c r="G27" i="29"/>
  <c r="I26" i="29"/>
  <c r="G26" i="29"/>
  <c r="I25" i="29"/>
  <c r="G25" i="29"/>
  <c r="I24" i="29"/>
  <c r="G24" i="29"/>
  <c r="I23" i="29"/>
  <c r="G23" i="29"/>
  <c r="I22" i="29"/>
  <c r="G22" i="29"/>
  <c r="I21" i="29"/>
  <c r="G21" i="29"/>
  <c r="I20" i="29"/>
  <c r="G20" i="29"/>
  <c r="I19" i="29"/>
  <c r="G19" i="29"/>
  <c r="G18" i="29"/>
  <c r="I17" i="29"/>
  <c r="G17" i="29"/>
  <c r="I16" i="29"/>
  <c r="G16" i="29"/>
  <c r="I15" i="29"/>
  <c r="G15" i="29"/>
  <c r="J15" i="29" s="1"/>
  <c r="I14" i="29"/>
  <c r="G14" i="29"/>
  <c r="I13" i="29"/>
  <c r="G13" i="29"/>
  <c r="I12" i="29"/>
  <c r="G12" i="29"/>
  <c r="I11" i="29"/>
  <c r="G11" i="29"/>
  <c r="I10" i="29"/>
  <c r="G10" i="29"/>
  <c r="I9" i="29"/>
  <c r="G9" i="29"/>
  <c r="I8" i="29"/>
  <c r="G8" i="29"/>
  <c r="I7" i="29"/>
  <c r="G7" i="29"/>
  <c r="J7" i="29" s="1"/>
  <c r="I6" i="29"/>
  <c r="G6" i="29"/>
  <c r="I5" i="29"/>
  <c r="G5" i="29"/>
  <c r="J5" i="29" s="1"/>
  <c r="I4" i="29"/>
  <c r="G4" i="29"/>
  <c r="I3" i="29"/>
  <c r="G3" i="29"/>
  <c r="I155" i="28"/>
  <c r="G155" i="28"/>
  <c r="I154" i="28"/>
  <c r="G154" i="28"/>
  <c r="I153" i="28"/>
  <c r="G153" i="28"/>
  <c r="I152" i="28"/>
  <c r="G152" i="28"/>
  <c r="I151" i="28"/>
  <c r="G151" i="28"/>
  <c r="I150" i="28"/>
  <c r="G150" i="28"/>
  <c r="I149" i="28"/>
  <c r="G149" i="28"/>
  <c r="I148" i="28"/>
  <c r="G148" i="28"/>
  <c r="I147" i="28"/>
  <c r="G147" i="28"/>
  <c r="I146" i="28"/>
  <c r="G146" i="28"/>
  <c r="I145" i="28"/>
  <c r="G145" i="28"/>
  <c r="I144" i="28"/>
  <c r="G144" i="28"/>
  <c r="I143" i="28"/>
  <c r="G143" i="28"/>
  <c r="I142" i="28"/>
  <c r="G142" i="28"/>
  <c r="I141" i="28"/>
  <c r="J141" i="28" s="1"/>
  <c r="G141" i="28"/>
  <c r="I140" i="28"/>
  <c r="G140" i="28"/>
  <c r="J140" i="28" s="1"/>
  <c r="I139" i="28"/>
  <c r="G139" i="28"/>
  <c r="I138" i="28"/>
  <c r="G138" i="28"/>
  <c r="I137" i="28"/>
  <c r="G137" i="28"/>
  <c r="I136" i="28"/>
  <c r="G136" i="28"/>
  <c r="F136" i="28"/>
  <c r="I135" i="28"/>
  <c r="G135" i="28"/>
  <c r="I134" i="28"/>
  <c r="G134" i="28"/>
  <c r="F134" i="28"/>
  <c r="I133" i="28"/>
  <c r="G133" i="28"/>
  <c r="J133" i="28" s="1"/>
  <c r="I132" i="28"/>
  <c r="G132" i="28"/>
  <c r="I131" i="28"/>
  <c r="G131" i="28"/>
  <c r="I130" i="28"/>
  <c r="G130" i="28"/>
  <c r="I129" i="28"/>
  <c r="G129" i="28"/>
  <c r="I128" i="28"/>
  <c r="G128" i="28"/>
  <c r="J127" i="28"/>
  <c r="I127" i="28"/>
  <c r="G127" i="28"/>
  <c r="I126" i="28"/>
  <c r="G126" i="28"/>
  <c r="J126" i="28" s="1"/>
  <c r="I125" i="28"/>
  <c r="G125" i="28"/>
  <c r="I124" i="28"/>
  <c r="J124" i="28" s="1"/>
  <c r="G124" i="28"/>
  <c r="I123" i="28"/>
  <c r="G123" i="28"/>
  <c r="I122" i="28"/>
  <c r="G122" i="28"/>
  <c r="I121" i="28"/>
  <c r="J121" i="28" s="1"/>
  <c r="G121" i="28"/>
  <c r="I120" i="28"/>
  <c r="G120" i="28"/>
  <c r="J120" i="28" s="1"/>
  <c r="I119" i="28"/>
  <c r="G119" i="28"/>
  <c r="I118" i="28"/>
  <c r="G118" i="28"/>
  <c r="I117" i="28"/>
  <c r="G117" i="28"/>
  <c r="I116" i="28"/>
  <c r="G116" i="28"/>
  <c r="J116" i="28" s="1"/>
  <c r="I115" i="28"/>
  <c r="G115" i="28"/>
  <c r="I114" i="28"/>
  <c r="G114" i="28"/>
  <c r="I113" i="28"/>
  <c r="G113" i="28"/>
  <c r="I112" i="28"/>
  <c r="G112" i="28"/>
  <c r="I111" i="28"/>
  <c r="G111" i="28"/>
  <c r="I110" i="28"/>
  <c r="J110" i="28" s="1"/>
  <c r="G110" i="28"/>
  <c r="I109" i="28"/>
  <c r="G109" i="28"/>
  <c r="J109" i="28" s="1"/>
  <c r="I108" i="28"/>
  <c r="G108" i="28"/>
  <c r="I107" i="28"/>
  <c r="J107" i="28" s="1"/>
  <c r="G107" i="28"/>
  <c r="I106" i="28"/>
  <c r="G106" i="28"/>
  <c r="I105" i="28"/>
  <c r="G105" i="28"/>
  <c r="I104" i="28"/>
  <c r="G104" i="28"/>
  <c r="I103" i="28"/>
  <c r="G103" i="28"/>
  <c r="I102" i="28"/>
  <c r="G102" i="28"/>
  <c r="I101" i="28"/>
  <c r="G101" i="28"/>
  <c r="I100" i="28"/>
  <c r="G100" i="28"/>
  <c r="I99" i="28"/>
  <c r="G99" i="28"/>
  <c r="I98" i="28"/>
  <c r="G98" i="28"/>
  <c r="I97" i="28"/>
  <c r="G97" i="28"/>
  <c r="I96" i="28"/>
  <c r="G96" i="28"/>
  <c r="I95" i="28"/>
  <c r="G95" i="28"/>
  <c r="I94" i="28"/>
  <c r="G94" i="28"/>
  <c r="I93" i="28"/>
  <c r="G93" i="28"/>
  <c r="I92" i="28"/>
  <c r="G92" i="28"/>
  <c r="I91" i="28"/>
  <c r="G91" i="28"/>
  <c r="I90" i="28"/>
  <c r="G90" i="28"/>
  <c r="I89" i="28"/>
  <c r="G89" i="28"/>
  <c r="I88" i="28"/>
  <c r="G88" i="28"/>
  <c r="I87" i="28"/>
  <c r="G87" i="28"/>
  <c r="I86" i="28"/>
  <c r="J86" i="28" s="1"/>
  <c r="G86" i="28"/>
  <c r="I85" i="28"/>
  <c r="G85" i="28"/>
  <c r="I84" i="28"/>
  <c r="G84" i="28"/>
  <c r="I83" i="28"/>
  <c r="G83" i="28"/>
  <c r="I82" i="28"/>
  <c r="G82" i="28"/>
  <c r="I81" i="28"/>
  <c r="G81" i="28"/>
  <c r="I80" i="28"/>
  <c r="G80" i="28"/>
  <c r="I79" i="28"/>
  <c r="G79" i="28"/>
  <c r="I78" i="28"/>
  <c r="G78" i="28"/>
  <c r="I77" i="28"/>
  <c r="G77" i="28"/>
  <c r="I76" i="28"/>
  <c r="G76" i="28"/>
  <c r="I75" i="28"/>
  <c r="G75" i="28"/>
  <c r="I74" i="28"/>
  <c r="G74" i="28"/>
  <c r="I73" i="28"/>
  <c r="G73" i="28"/>
  <c r="I72" i="28"/>
  <c r="G72" i="28"/>
  <c r="I71" i="28"/>
  <c r="G71" i="28"/>
  <c r="I70" i="28"/>
  <c r="G70" i="28"/>
  <c r="I69" i="28"/>
  <c r="G69" i="28"/>
  <c r="I68" i="28"/>
  <c r="J68" i="28" s="1"/>
  <c r="G68" i="28"/>
  <c r="I67" i="28"/>
  <c r="J67" i="28" s="1"/>
  <c r="G67" i="28"/>
  <c r="I66" i="28"/>
  <c r="G66" i="28"/>
  <c r="I65" i="28"/>
  <c r="G65" i="28"/>
  <c r="I64" i="28"/>
  <c r="G64" i="28"/>
  <c r="I63" i="28"/>
  <c r="G63" i="28"/>
  <c r="I62" i="28"/>
  <c r="G62" i="28"/>
  <c r="I61" i="28"/>
  <c r="G61" i="28"/>
  <c r="J61" i="28" s="1"/>
  <c r="I60" i="28"/>
  <c r="G60" i="28"/>
  <c r="I59" i="28"/>
  <c r="G59" i="28"/>
  <c r="J59" i="28" s="1"/>
  <c r="I58" i="28"/>
  <c r="J58" i="28" s="1"/>
  <c r="G58" i="28"/>
  <c r="I57" i="28"/>
  <c r="J57" i="28" s="1"/>
  <c r="G57" i="28"/>
  <c r="I56" i="28"/>
  <c r="G56" i="28"/>
  <c r="I55" i="28"/>
  <c r="J55" i="28" s="1"/>
  <c r="G55" i="28"/>
  <c r="I54" i="28"/>
  <c r="J54" i="28" s="1"/>
  <c r="G54" i="28"/>
  <c r="I53" i="28"/>
  <c r="G53" i="28"/>
  <c r="I52" i="28"/>
  <c r="G52" i="28"/>
  <c r="I51" i="28"/>
  <c r="G51" i="28"/>
  <c r="I50" i="28"/>
  <c r="G50" i="28"/>
  <c r="I49" i="28"/>
  <c r="G49" i="28"/>
  <c r="J49" i="28" s="1"/>
  <c r="I48" i="28"/>
  <c r="G48" i="28"/>
  <c r="I47" i="28"/>
  <c r="G47" i="28"/>
  <c r="I46" i="28"/>
  <c r="G46" i="28"/>
  <c r="I45" i="28"/>
  <c r="G45" i="28"/>
  <c r="I44" i="28"/>
  <c r="G44" i="28"/>
  <c r="I43" i="28"/>
  <c r="G43" i="28"/>
  <c r="I42" i="28"/>
  <c r="G42" i="28"/>
  <c r="I41" i="28"/>
  <c r="G41" i="28"/>
  <c r="J41" i="28" s="1"/>
  <c r="I40" i="28"/>
  <c r="G40" i="28"/>
  <c r="I39" i="28"/>
  <c r="G39" i="28"/>
  <c r="I38" i="28"/>
  <c r="G38" i="28"/>
  <c r="I37" i="28"/>
  <c r="G37" i="28"/>
  <c r="I36" i="28"/>
  <c r="G36" i="28"/>
  <c r="I35" i="28"/>
  <c r="G35" i="28"/>
  <c r="J35" i="28" s="1"/>
  <c r="I34" i="28"/>
  <c r="G34" i="28"/>
  <c r="I33" i="28"/>
  <c r="G33" i="28"/>
  <c r="J33" i="28" s="1"/>
  <c r="I32" i="28"/>
  <c r="G32" i="28"/>
  <c r="I31" i="28"/>
  <c r="G31" i="28"/>
  <c r="J31" i="28" s="1"/>
  <c r="I30" i="28"/>
  <c r="G30" i="28"/>
  <c r="I29" i="28"/>
  <c r="G29" i="28"/>
  <c r="J29" i="28" s="1"/>
  <c r="I28" i="28"/>
  <c r="G28" i="28"/>
  <c r="I27" i="28"/>
  <c r="G27" i="28"/>
  <c r="J27" i="28" s="1"/>
  <c r="I26" i="28"/>
  <c r="G26" i="28"/>
  <c r="I25" i="28"/>
  <c r="G25" i="28"/>
  <c r="I24" i="28"/>
  <c r="G24" i="28"/>
  <c r="I23" i="28"/>
  <c r="G23" i="28"/>
  <c r="J23" i="28" s="1"/>
  <c r="I22" i="28"/>
  <c r="G22" i="28"/>
  <c r="I21" i="28"/>
  <c r="G21" i="28"/>
  <c r="J21" i="28" s="1"/>
  <c r="I20" i="28"/>
  <c r="G20" i="28"/>
  <c r="I19" i="28"/>
  <c r="G19" i="28"/>
  <c r="J19" i="28" s="1"/>
  <c r="I18" i="28"/>
  <c r="G18" i="28"/>
  <c r="G17" i="28"/>
  <c r="I16" i="28"/>
  <c r="G16" i="28"/>
  <c r="I15" i="28"/>
  <c r="G15" i="28"/>
  <c r="I14" i="28"/>
  <c r="G14" i="28"/>
  <c r="I13" i="28"/>
  <c r="G13" i="28"/>
  <c r="J13" i="28" s="1"/>
  <c r="I12" i="28"/>
  <c r="G12" i="28"/>
  <c r="I11" i="28"/>
  <c r="G11" i="28"/>
  <c r="J11" i="28" s="1"/>
  <c r="I10" i="28"/>
  <c r="G10" i="28"/>
  <c r="I9" i="28"/>
  <c r="G9" i="28"/>
  <c r="I8" i="28"/>
  <c r="G8" i="28"/>
  <c r="I7" i="28"/>
  <c r="G7" i="28"/>
  <c r="I6" i="28"/>
  <c r="G6" i="28"/>
  <c r="I5" i="28"/>
  <c r="G5" i="28"/>
  <c r="I4" i="28"/>
  <c r="J4" i="28" s="1"/>
  <c r="G4" i="28"/>
  <c r="I3" i="28"/>
  <c r="J3" i="28" s="1"/>
  <c r="G3" i="28"/>
  <c r="I191" i="27"/>
  <c r="G191" i="27"/>
  <c r="I190" i="27"/>
  <c r="J190" i="27" s="1"/>
  <c r="G190" i="27"/>
  <c r="I189" i="27"/>
  <c r="G189" i="27"/>
  <c r="I188" i="27"/>
  <c r="G188" i="27"/>
  <c r="I187" i="27"/>
  <c r="G187" i="27"/>
  <c r="I186" i="27"/>
  <c r="G186" i="27"/>
  <c r="I185" i="27"/>
  <c r="G185" i="27"/>
  <c r="I184" i="27"/>
  <c r="G184" i="27"/>
  <c r="I183" i="27"/>
  <c r="G183" i="27"/>
  <c r="I182" i="27"/>
  <c r="G182" i="27"/>
  <c r="I181" i="27"/>
  <c r="G181" i="27"/>
  <c r="I180" i="27"/>
  <c r="G180" i="27"/>
  <c r="I179" i="27"/>
  <c r="G179" i="27"/>
  <c r="I178" i="27"/>
  <c r="G178" i="27"/>
  <c r="I177" i="27"/>
  <c r="G177" i="27"/>
  <c r="I176" i="27"/>
  <c r="G176" i="27"/>
  <c r="I175" i="27"/>
  <c r="G175" i="27"/>
  <c r="I174" i="27"/>
  <c r="G174" i="27"/>
  <c r="I173" i="27"/>
  <c r="G173" i="27"/>
  <c r="I172" i="27"/>
  <c r="G172" i="27"/>
  <c r="I171" i="27"/>
  <c r="G171" i="27"/>
  <c r="I170" i="27"/>
  <c r="G170" i="27"/>
  <c r="I169" i="27"/>
  <c r="G169" i="27"/>
  <c r="J169" i="27" s="1"/>
  <c r="I168" i="27"/>
  <c r="G168" i="27"/>
  <c r="I167" i="27"/>
  <c r="G167" i="27"/>
  <c r="I166" i="27"/>
  <c r="J166" i="27" s="1"/>
  <c r="G166" i="27"/>
  <c r="I165" i="27"/>
  <c r="G165" i="27"/>
  <c r="J165" i="27" s="1"/>
  <c r="I164" i="27"/>
  <c r="G164" i="27"/>
  <c r="I163" i="27"/>
  <c r="G163" i="27"/>
  <c r="I162" i="27"/>
  <c r="G162" i="27"/>
  <c r="I161" i="27"/>
  <c r="J161" i="27" s="1"/>
  <c r="G161" i="27"/>
  <c r="I160" i="27"/>
  <c r="G160" i="27"/>
  <c r="I159" i="27"/>
  <c r="G159" i="27"/>
  <c r="I158" i="27"/>
  <c r="G158" i="27"/>
  <c r="I157" i="27"/>
  <c r="G157" i="27"/>
  <c r="I156" i="27"/>
  <c r="F156" i="27"/>
  <c r="G156" i="27" s="1"/>
  <c r="I155" i="27"/>
  <c r="G155" i="27"/>
  <c r="I154" i="27"/>
  <c r="G154" i="27"/>
  <c r="I153" i="27"/>
  <c r="G153" i="27"/>
  <c r="I152" i="27"/>
  <c r="F152" i="27"/>
  <c r="G152" i="27" s="1"/>
  <c r="I151" i="27"/>
  <c r="G151" i="27"/>
  <c r="I150" i="27"/>
  <c r="G150" i="27"/>
  <c r="I149" i="27"/>
  <c r="G149" i="27"/>
  <c r="J149" i="27" s="1"/>
  <c r="I148" i="27"/>
  <c r="G148" i="27"/>
  <c r="I147" i="27"/>
  <c r="G147" i="27"/>
  <c r="I146" i="27"/>
  <c r="G146" i="27"/>
  <c r="I145" i="27"/>
  <c r="G145" i="27"/>
  <c r="I144" i="27"/>
  <c r="G144" i="27"/>
  <c r="I143" i="27"/>
  <c r="G143" i="27"/>
  <c r="I142" i="27"/>
  <c r="G142" i="27"/>
  <c r="I141" i="27"/>
  <c r="G141" i="27"/>
  <c r="I140" i="27"/>
  <c r="J140" i="27" s="1"/>
  <c r="G140" i="27"/>
  <c r="I139" i="27"/>
  <c r="G139" i="27"/>
  <c r="J139" i="27" s="1"/>
  <c r="I138" i="27"/>
  <c r="G138" i="27"/>
  <c r="I137" i="27"/>
  <c r="J137" i="27" s="1"/>
  <c r="G137" i="27"/>
  <c r="I136" i="27"/>
  <c r="G136" i="27"/>
  <c r="I135" i="27"/>
  <c r="J135" i="27" s="1"/>
  <c r="G135" i="27"/>
  <c r="I134" i="27"/>
  <c r="G134" i="27"/>
  <c r="I133" i="27"/>
  <c r="G133" i="27"/>
  <c r="I132" i="27"/>
  <c r="G132" i="27"/>
  <c r="F132" i="27"/>
  <c r="I131" i="27"/>
  <c r="G131" i="27"/>
  <c r="I130" i="27"/>
  <c r="J130" i="27" s="1"/>
  <c r="G130" i="27"/>
  <c r="I129" i="27"/>
  <c r="J129" i="27" s="1"/>
  <c r="G129" i="27"/>
  <c r="I128" i="27"/>
  <c r="G128" i="27"/>
  <c r="I127" i="27"/>
  <c r="G127" i="27"/>
  <c r="I126" i="27"/>
  <c r="G126" i="27"/>
  <c r="I125" i="27"/>
  <c r="J125" i="27" s="1"/>
  <c r="G125" i="27"/>
  <c r="I124" i="27"/>
  <c r="G124" i="27"/>
  <c r="I123" i="27"/>
  <c r="G123" i="27"/>
  <c r="I122" i="27"/>
  <c r="G122" i="27"/>
  <c r="I121" i="27"/>
  <c r="G121" i="27"/>
  <c r="I120" i="27"/>
  <c r="G120" i="27"/>
  <c r="I119" i="27"/>
  <c r="G119" i="27"/>
  <c r="J119" i="27" s="1"/>
  <c r="I118" i="27"/>
  <c r="G118" i="27"/>
  <c r="I117" i="27"/>
  <c r="G117" i="27"/>
  <c r="J117" i="27" s="1"/>
  <c r="I116" i="27"/>
  <c r="G116" i="27"/>
  <c r="I115" i="27"/>
  <c r="G115" i="27"/>
  <c r="I114" i="27"/>
  <c r="G114" i="27"/>
  <c r="I113" i="27"/>
  <c r="G113" i="27"/>
  <c r="I112" i="27"/>
  <c r="G112" i="27"/>
  <c r="I111" i="27"/>
  <c r="J111" i="27" s="1"/>
  <c r="G111" i="27"/>
  <c r="I110" i="27"/>
  <c r="G110" i="27"/>
  <c r="I109" i="27"/>
  <c r="G109" i="27"/>
  <c r="I108" i="27"/>
  <c r="G108" i="27"/>
  <c r="I107" i="27"/>
  <c r="F107" i="27"/>
  <c r="G107" i="27" s="1"/>
  <c r="I106" i="27"/>
  <c r="G106" i="27"/>
  <c r="I105" i="27"/>
  <c r="G105" i="27"/>
  <c r="I104" i="27"/>
  <c r="G104" i="27"/>
  <c r="I103" i="27"/>
  <c r="G103" i="27"/>
  <c r="I102" i="27"/>
  <c r="G102" i="27"/>
  <c r="I101" i="27"/>
  <c r="J101" i="27" s="1"/>
  <c r="G101" i="27"/>
  <c r="I100" i="27"/>
  <c r="G100" i="27"/>
  <c r="I99" i="27"/>
  <c r="G99" i="27"/>
  <c r="I98" i="27"/>
  <c r="G98" i="27"/>
  <c r="I97" i="27"/>
  <c r="G97" i="27"/>
  <c r="I96" i="27"/>
  <c r="G96" i="27"/>
  <c r="I95" i="27"/>
  <c r="G95" i="27"/>
  <c r="I94" i="27"/>
  <c r="G94" i="27"/>
  <c r="I93" i="27"/>
  <c r="G93" i="27"/>
  <c r="I92" i="27"/>
  <c r="G92" i="27"/>
  <c r="I91" i="27"/>
  <c r="G91" i="27"/>
  <c r="I90" i="27"/>
  <c r="G90" i="27"/>
  <c r="I89" i="27"/>
  <c r="G89" i="27"/>
  <c r="I88" i="27"/>
  <c r="G88" i="27"/>
  <c r="I87" i="27"/>
  <c r="G87" i="27"/>
  <c r="I86" i="27"/>
  <c r="G86" i="27"/>
  <c r="I85" i="27"/>
  <c r="G85" i="27"/>
  <c r="I84" i="27"/>
  <c r="G84" i="27"/>
  <c r="I83" i="27"/>
  <c r="G83" i="27"/>
  <c r="I82" i="27"/>
  <c r="G82" i="27"/>
  <c r="I81" i="27"/>
  <c r="G81" i="27"/>
  <c r="I80" i="27"/>
  <c r="J80" i="27" s="1"/>
  <c r="G80" i="27"/>
  <c r="I79" i="27"/>
  <c r="G79" i="27"/>
  <c r="I78" i="27"/>
  <c r="G78" i="27"/>
  <c r="I77" i="27"/>
  <c r="G77" i="27"/>
  <c r="I76" i="27"/>
  <c r="J76" i="27" s="1"/>
  <c r="G76" i="27"/>
  <c r="I75" i="27"/>
  <c r="G75" i="27"/>
  <c r="I74" i="27"/>
  <c r="G74" i="27"/>
  <c r="I73" i="27"/>
  <c r="J73" i="27" s="1"/>
  <c r="G73" i="27"/>
  <c r="I72" i="27"/>
  <c r="G72" i="27"/>
  <c r="I71" i="27"/>
  <c r="G71" i="27"/>
  <c r="I70" i="27"/>
  <c r="G70" i="27"/>
  <c r="I69" i="27"/>
  <c r="G69" i="27"/>
  <c r="I68" i="27"/>
  <c r="G68" i="27"/>
  <c r="I67" i="27"/>
  <c r="G67" i="27"/>
  <c r="I66" i="27"/>
  <c r="G66" i="27"/>
  <c r="I65" i="27"/>
  <c r="G65" i="27"/>
  <c r="I64" i="27"/>
  <c r="G64" i="27"/>
  <c r="I63" i="27"/>
  <c r="G63" i="27"/>
  <c r="I62" i="27"/>
  <c r="G62" i="27"/>
  <c r="I61" i="27"/>
  <c r="G61" i="27"/>
  <c r="I60" i="27"/>
  <c r="G60" i="27"/>
  <c r="I59" i="27"/>
  <c r="G59" i="27"/>
  <c r="I58" i="27"/>
  <c r="G58" i="27"/>
  <c r="I57" i="27"/>
  <c r="G57" i="27"/>
  <c r="I56" i="27"/>
  <c r="G56" i="27"/>
  <c r="I55" i="27"/>
  <c r="G55" i="27"/>
  <c r="I54" i="27"/>
  <c r="G54" i="27"/>
  <c r="I53" i="27"/>
  <c r="G53" i="27"/>
  <c r="I52" i="27"/>
  <c r="G52" i="27"/>
  <c r="I51" i="27"/>
  <c r="G51" i="27"/>
  <c r="I50" i="27"/>
  <c r="G50" i="27"/>
  <c r="I49" i="27"/>
  <c r="G49" i="27"/>
  <c r="I48" i="27"/>
  <c r="G48" i="27"/>
  <c r="I47" i="27"/>
  <c r="G47" i="27"/>
  <c r="I46" i="27"/>
  <c r="G46" i="27"/>
  <c r="I45" i="27"/>
  <c r="G45" i="27"/>
  <c r="I44" i="27"/>
  <c r="G44" i="27"/>
  <c r="I43" i="27"/>
  <c r="G43" i="27"/>
  <c r="I42" i="27"/>
  <c r="G42" i="27"/>
  <c r="I41" i="27"/>
  <c r="J41" i="27" s="1"/>
  <c r="G41" i="27"/>
  <c r="I40" i="27"/>
  <c r="G40" i="27"/>
  <c r="I39" i="27"/>
  <c r="G39" i="27"/>
  <c r="I38" i="27"/>
  <c r="G38" i="27"/>
  <c r="I37" i="27"/>
  <c r="G37" i="27"/>
  <c r="I36" i="27"/>
  <c r="G36" i="27"/>
  <c r="I35" i="27"/>
  <c r="G35" i="27"/>
  <c r="I34" i="27"/>
  <c r="G34" i="27"/>
  <c r="I33" i="27"/>
  <c r="G33" i="27"/>
  <c r="I32" i="27"/>
  <c r="G32" i="27"/>
  <c r="I31" i="27"/>
  <c r="G31" i="27"/>
  <c r="I30" i="27"/>
  <c r="G30" i="27"/>
  <c r="I29" i="27"/>
  <c r="G29" i="27"/>
  <c r="I28" i="27"/>
  <c r="G28" i="27"/>
  <c r="I27" i="27"/>
  <c r="G27" i="27"/>
  <c r="I26" i="27"/>
  <c r="G26" i="27"/>
  <c r="I25" i="27"/>
  <c r="J25" i="27" s="1"/>
  <c r="G25" i="27"/>
  <c r="I24" i="27"/>
  <c r="G24" i="27"/>
  <c r="I23" i="27"/>
  <c r="G23" i="27"/>
  <c r="I22" i="27"/>
  <c r="G22" i="27"/>
  <c r="I21" i="27"/>
  <c r="G21" i="27"/>
  <c r="I20" i="27"/>
  <c r="G20" i="27"/>
  <c r="I19" i="27"/>
  <c r="G19" i="27"/>
  <c r="I18" i="27"/>
  <c r="G18" i="27"/>
  <c r="I17" i="27"/>
  <c r="G17" i="27"/>
  <c r="I16" i="27"/>
  <c r="G16" i="27"/>
  <c r="I15" i="27"/>
  <c r="G15" i="27"/>
  <c r="I14" i="27"/>
  <c r="G14" i="27"/>
  <c r="G13" i="27"/>
  <c r="I12" i="27"/>
  <c r="G12" i="27"/>
  <c r="I11" i="27"/>
  <c r="G11" i="27"/>
  <c r="I10" i="27"/>
  <c r="G10" i="27"/>
  <c r="I9" i="27"/>
  <c r="J9" i="27" s="1"/>
  <c r="G9" i="27"/>
  <c r="I8" i="27"/>
  <c r="G8" i="27"/>
  <c r="I7" i="27"/>
  <c r="G7" i="27"/>
  <c r="I6" i="27"/>
  <c r="G6" i="27"/>
  <c r="I5" i="27"/>
  <c r="G5" i="27"/>
  <c r="I4" i="27"/>
  <c r="I3" i="27" s="1"/>
  <c r="G4" i="27"/>
  <c r="G3" i="27"/>
  <c r="J64" i="32" l="1"/>
  <c r="J70" i="32"/>
  <c r="J72" i="32"/>
  <c r="J19" i="32"/>
  <c r="J25" i="32"/>
  <c r="J41" i="32"/>
  <c r="J204" i="32"/>
  <c r="J178" i="32"/>
  <c r="J69" i="32"/>
  <c r="J59" i="32"/>
  <c r="J60" i="32"/>
  <c r="J57" i="32"/>
  <c r="J55" i="32"/>
  <c r="J49" i="32"/>
  <c r="J45" i="32"/>
  <c r="J9" i="32"/>
  <c r="J7" i="32"/>
  <c r="J175" i="32"/>
  <c r="J101" i="32"/>
  <c r="J63" i="32"/>
  <c r="J75" i="32"/>
  <c r="J79" i="32"/>
  <c r="J83" i="32"/>
  <c r="J87" i="32"/>
  <c r="J91" i="32"/>
  <c r="J97" i="32"/>
  <c r="J105" i="32"/>
  <c r="J12" i="32"/>
  <c r="J16" i="32"/>
  <c r="J20" i="32"/>
  <c r="J24" i="32"/>
  <c r="J36" i="32"/>
  <c r="J40" i="32"/>
  <c r="J44" i="32"/>
  <c r="J52" i="32"/>
  <c r="J109" i="32"/>
  <c r="J117" i="32"/>
  <c r="J120" i="32"/>
  <c r="J122" i="32"/>
  <c r="J126" i="32"/>
  <c r="J128" i="32"/>
  <c r="J130" i="32"/>
  <c r="J132" i="32"/>
  <c r="J134" i="32"/>
  <c r="J136" i="32"/>
  <c r="J138" i="32"/>
  <c r="J140" i="32"/>
  <c r="J144" i="32"/>
  <c r="J152" i="32"/>
  <c r="J156" i="32"/>
  <c r="J160" i="32"/>
  <c r="J164" i="32"/>
  <c r="J168" i="32"/>
  <c r="J170" i="32"/>
  <c r="J177" i="32"/>
  <c r="J179" i="32"/>
  <c r="J183" i="32"/>
  <c r="J187" i="32"/>
  <c r="J191" i="32"/>
  <c r="J195" i="32"/>
  <c r="J199" i="32"/>
  <c r="J209" i="32"/>
  <c r="J213" i="32"/>
  <c r="J215" i="32"/>
  <c r="J217" i="32"/>
  <c r="J219" i="32"/>
  <c r="J221" i="32"/>
  <c r="J223" i="32"/>
  <c r="J225" i="32"/>
  <c r="J227" i="32"/>
  <c r="J74" i="32"/>
  <c r="J80" i="32"/>
  <c r="J82" i="32"/>
  <c r="J90" i="32"/>
  <c r="J94" i="32"/>
  <c r="J98" i="32"/>
  <c r="J102" i="32"/>
  <c r="J106" i="32"/>
  <c r="J176" i="32"/>
  <c r="J146" i="31"/>
  <c r="J80" i="31"/>
  <c r="J82" i="31"/>
  <c r="J86" i="31"/>
  <c r="J152" i="31"/>
  <c r="J18" i="31"/>
  <c r="J20" i="31"/>
  <c r="J22" i="31"/>
  <c r="J24" i="31"/>
  <c r="J40" i="31"/>
  <c r="J48" i="31"/>
  <c r="J50" i="31"/>
  <c r="J54" i="31"/>
  <c r="J72" i="31"/>
  <c r="J88" i="31"/>
  <c r="J153" i="31"/>
  <c r="J98" i="31"/>
  <c r="J104" i="31"/>
  <c r="J112" i="31"/>
  <c r="J120" i="31"/>
  <c r="J134" i="31"/>
  <c r="J138" i="31"/>
  <c r="J175" i="31"/>
  <c r="J163" i="31"/>
  <c r="J167" i="31"/>
  <c r="J150" i="31"/>
  <c r="J114" i="31"/>
  <c r="J102" i="31"/>
  <c r="J68" i="31"/>
  <c r="J10" i="31"/>
  <c r="J95" i="31"/>
  <c r="J8" i="31"/>
  <c r="J89" i="31"/>
  <c r="J5" i="31"/>
  <c r="J9" i="31"/>
  <c r="J11" i="31"/>
  <c r="J13" i="31"/>
  <c r="J15" i="31"/>
  <c r="J17" i="31"/>
  <c r="J29" i="31"/>
  <c r="J33" i="31"/>
  <c r="J41" i="31"/>
  <c r="J45" i="31"/>
  <c r="J49" i="31"/>
  <c r="J57" i="31"/>
  <c r="J59" i="31"/>
  <c r="J61" i="31"/>
  <c r="J63" i="31"/>
  <c r="J65" i="31"/>
  <c r="J73" i="31"/>
  <c r="J75" i="31"/>
  <c r="J77" i="31"/>
  <c r="J79" i="31"/>
  <c r="J81" i="31"/>
  <c r="J91" i="31"/>
  <c r="J191" i="31"/>
  <c r="J107" i="31"/>
  <c r="J111" i="31"/>
  <c r="J121" i="31"/>
  <c r="J123" i="31"/>
  <c r="J125" i="31"/>
  <c r="J127" i="31"/>
  <c r="J131" i="31"/>
  <c r="J133" i="31"/>
  <c r="J135" i="31"/>
  <c r="J139" i="31"/>
  <c r="J141" i="31"/>
  <c r="J149" i="31"/>
  <c r="J151" i="31"/>
  <c r="J164" i="31"/>
  <c r="J170" i="31"/>
  <c r="J113" i="28"/>
  <c r="J39" i="28"/>
  <c r="J136" i="28"/>
  <c r="J123" i="28"/>
  <c r="J62" i="28"/>
  <c r="J51" i="28"/>
  <c r="J15" i="28"/>
  <c r="J7" i="28"/>
  <c r="J50" i="28"/>
  <c r="J66" i="28"/>
  <c r="J70" i="28"/>
  <c r="J74" i="28"/>
  <c r="J78" i="28"/>
  <c r="J80" i="28"/>
  <c r="J82" i="28"/>
  <c r="J88" i="28"/>
  <c r="J90" i="28"/>
  <c r="J96" i="28"/>
  <c r="J98" i="28"/>
  <c r="J144" i="28"/>
  <c r="J148" i="28"/>
  <c r="J152" i="28"/>
  <c r="J154" i="28"/>
  <c r="J6" i="28"/>
  <c r="J10" i="28"/>
  <c r="J14" i="28"/>
  <c r="J16" i="28"/>
  <c r="J18" i="28"/>
  <c r="J22" i="28"/>
  <c r="J24" i="28"/>
  <c r="J26" i="28"/>
  <c r="J30" i="28"/>
  <c r="J32" i="28"/>
  <c r="J34" i="28"/>
  <c r="J38" i="28"/>
  <c r="J42" i="28"/>
  <c r="J46" i="28"/>
  <c r="J63" i="28"/>
  <c r="J108" i="28"/>
  <c r="J112" i="28"/>
  <c r="J139" i="28"/>
  <c r="J69" i="28"/>
  <c r="J73" i="28"/>
  <c r="J75" i="28"/>
  <c r="J77" i="28"/>
  <c r="J79" i="28"/>
  <c r="J81" i="28"/>
  <c r="J83" i="28"/>
  <c r="J85" i="28"/>
  <c r="J87" i="28"/>
  <c r="J91" i="28"/>
  <c r="J93" i="28"/>
  <c r="J95" i="28"/>
  <c r="J99" i="28"/>
  <c r="J105" i="28"/>
  <c r="J129" i="28"/>
  <c r="J143" i="28"/>
  <c r="J147" i="28"/>
  <c r="J149" i="28"/>
  <c r="J151" i="28"/>
  <c r="J155" i="28"/>
  <c r="J171" i="27"/>
  <c r="J173" i="27"/>
  <c r="J175" i="27"/>
  <c r="J183" i="27"/>
  <c r="J187" i="27"/>
  <c r="J191" i="27"/>
  <c r="J29" i="27"/>
  <c r="J49" i="27"/>
  <c r="J51" i="27"/>
  <c r="J55" i="27"/>
  <c r="J57" i="27"/>
  <c r="J61" i="27"/>
  <c r="J63" i="27"/>
  <c r="J75" i="27"/>
  <c r="J85" i="27"/>
  <c r="J87" i="27"/>
  <c r="J89" i="27"/>
  <c r="J91" i="27"/>
  <c r="J134" i="27"/>
  <c r="J144" i="27"/>
  <c r="J148" i="27"/>
  <c r="J67" i="27"/>
  <c r="J33" i="27"/>
  <c r="J21" i="27"/>
  <c r="J189" i="27"/>
  <c r="J179" i="27"/>
  <c r="J158" i="27"/>
  <c r="J132" i="27"/>
  <c r="J110" i="27"/>
  <c r="J112" i="27"/>
  <c r="J99" i="27"/>
  <c r="J95" i="27"/>
  <c r="J83" i="27"/>
  <c r="J79" i="27"/>
  <c r="J65" i="27"/>
  <c r="J53" i="27"/>
  <c r="J17" i="27"/>
  <c r="J59" i="27"/>
  <c r="J81" i="27"/>
  <c r="J115" i="27"/>
  <c r="J162" i="27"/>
  <c r="J155" i="27"/>
  <c r="J131" i="27"/>
  <c r="J97" i="27"/>
  <c r="J71" i="27"/>
  <c r="J6" i="27"/>
  <c r="J8" i="27"/>
  <c r="J10" i="27"/>
  <c r="J14" i="27"/>
  <c r="J16" i="27"/>
  <c r="J18" i="27"/>
  <c r="J22" i="27"/>
  <c r="J24" i="27"/>
  <c r="J26" i="27"/>
  <c r="J30" i="27"/>
  <c r="J32" i="27"/>
  <c r="J34" i="27"/>
  <c r="J38" i="27"/>
  <c r="J40" i="27"/>
  <c r="J42" i="27"/>
  <c r="J48" i="27"/>
  <c r="J50" i="27"/>
  <c r="J56" i="27"/>
  <c r="J58" i="27"/>
  <c r="J62" i="27"/>
  <c r="J64" i="27"/>
  <c r="J66" i="27"/>
  <c r="J70" i="27"/>
  <c r="J72" i="27"/>
  <c r="J88" i="27"/>
  <c r="J118" i="27"/>
  <c r="J170" i="27"/>
  <c r="J178" i="27"/>
  <c r="J102" i="27"/>
  <c r="J113" i="27"/>
  <c r="J122" i="27"/>
  <c r="J124" i="27"/>
  <c r="J128" i="27"/>
  <c r="J152" i="27"/>
  <c r="J170" i="29"/>
  <c r="J158" i="29"/>
  <c r="J83" i="29"/>
  <c r="J59" i="29"/>
  <c r="J29" i="29"/>
  <c r="J33" i="29"/>
  <c r="J39" i="29"/>
  <c r="J17" i="29"/>
  <c r="J52" i="29"/>
  <c r="J56" i="29"/>
  <c r="J60" i="29"/>
  <c r="J82" i="29"/>
  <c r="J92" i="29"/>
  <c r="J94" i="29"/>
  <c r="J106" i="29"/>
  <c r="J108" i="29"/>
  <c r="J66" i="29"/>
  <c r="J74" i="29"/>
  <c r="J78" i="29"/>
  <c r="J90" i="29"/>
  <c r="J98" i="29"/>
  <c r="J100" i="29"/>
  <c r="J198" i="29"/>
  <c r="J9" i="29"/>
  <c r="J23" i="29"/>
  <c r="J25" i="29"/>
  <c r="J141" i="29"/>
  <c r="J104" i="29"/>
  <c r="J88" i="29"/>
  <c r="J84" i="29"/>
  <c r="J70" i="29"/>
  <c r="J62" i="29"/>
  <c r="J48" i="29"/>
  <c r="J44" i="29"/>
  <c r="J176" i="29"/>
  <c r="J139" i="29"/>
  <c r="J110" i="29"/>
  <c r="J63" i="29"/>
  <c r="J65" i="29"/>
  <c r="J73" i="29"/>
  <c r="J79" i="29"/>
  <c r="J81" i="29"/>
  <c r="J103" i="29"/>
  <c r="J182" i="29"/>
  <c r="J197" i="29"/>
  <c r="J4" i="29"/>
  <c r="J8" i="29"/>
  <c r="J10" i="29"/>
  <c r="J12" i="29"/>
  <c r="J16" i="29"/>
  <c r="J22" i="29"/>
  <c r="J26" i="29"/>
  <c r="J30" i="29"/>
  <c r="J34" i="29"/>
  <c r="J36" i="29"/>
  <c r="J38" i="29"/>
  <c r="J40" i="29"/>
  <c r="J113" i="29"/>
  <c r="J117" i="29"/>
  <c r="J119" i="29"/>
  <c r="J126" i="29"/>
  <c r="J128" i="29"/>
  <c r="J144" i="29"/>
  <c r="J173" i="29"/>
  <c r="J177" i="29"/>
  <c r="J6" i="31"/>
  <c r="J28" i="31"/>
  <c r="J56" i="31"/>
  <c r="J118" i="31"/>
  <c r="J122" i="31"/>
  <c r="J126" i="31"/>
  <c r="J130" i="31"/>
  <c r="J145" i="31"/>
  <c r="J156" i="31"/>
  <c r="J160" i="31"/>
  <c r="J179" i="31"/>
  <c r="J142" i="31"/>
  <c r="J168" i="31"/>
  <c r="J34" i="31"/>
  <c r="J38" i="31"/>
  <c r="J84" i="31"/>
  <c r="J96" i="31"/>
  <c r="J143" i="31"/>
  <c r="J147" i="31"/>
  <c r="J188" i="31"/>
  <c r="J4" i="31"/>
  <c r="J93" i="31"/>
  <c r="J108" i="31"/>
  <c r="J124" i="31"/>
  <c r="J128" i="31"/>
  <c r="J132" i="31"/>
  <c r="J162" i="31"/>
  <c r="J169" i="31"/>
  <c r="J173" i="31"/>
  <c r="J177" i="31"/>
  <c r="J27" i="31"/>
  <c r="J31" i="31"/>
  <c r="J43" i="31"/>
  <c r="J47" i="31"/>
  <c r="J66" i="31"/>
  <c r="J70" i="31"/>
  <c r="J105" i="31"/>
  <c r="J109" i="31"/>
  <c r="J116" i="31"/>
  <c r="J136" i="31"/>
  <c r="J140" i="31"/>
  <c r="J144" i="31"/>
  <c r="J148" i="31"/>
  <c r="J166" i="31"/>
  <c r="J189" i="31"/>
  <c r="J64" i="31"/>
  <c r="J139" i="32"/>
  <c r="J181" i="32"/>
  <c r="J185" i="32"/>
  <c r="J95" i="32"/>
  <c r="J114" i="32"/>
  <c r="J182" i="32"/>
  <c r="J198" i="32"/>
  <c r="J107" i="32"/>
  <c r="J61" i="32"/>
  <c r="J111" i="32"/>
  <c r="J115" i="32"/>
  <c r="J210" i="32"/>
  <c r="J142" i="32"/>
  <c r="J22" i="32"/>
  <c r="J30" i="32"/>
  <c r="J38" i="32"/>
  <c r="J46" i="32"/>
  <c r="J81" i="32"/>
  <c r="J85" i="32"/>
  <c r="J89" i="32"/>
  <c r="J112" i="32"/>
  <c r="J116" i="32"/>
  <c r="J158" i="32"/>
  <c r="J162" i="32"/>
  <c r="J166" i="32"/>
  <c r="J207" i="32"/>
  <c r="I228" i="32"/>
  <c r="J18" i="32"/>
  <c r="J48" i="32"/>
  <c r="J66" i="32"/>
  <c r="J78" i="32"/>
  <c r="J93" i="32"/>
  <c r="J104" i="32"/>
  <c r="J125" i="32"/>
  <c r="J194" i="32"/>
  <c r="J4" i="32"/>
  <c r="J8" i="32"/>
  <c r="J26" i="32"/>
  <c r="J37" i="32"/>
  <c r="J56" i="32"/>
  <c r="J67" i="32"/>
  <c r="J71" i="32"/>
  <c r="J86" i="32"/>
  <c r="J118" i="32"/>
  <c r="J148" i="32"/>
  <c r="J159" i="32"/>
  <c r="J180" i="32"/>
  <c r="J202" i="32"/>
  <c r="J214" i="32"/>
  <c r="J108" i="32"/>
  <c r="J174" i="32"/>
  <c r="J184" i="32"/>
  <c r="J188" i="32"/>
  <c r="J203" i="32"/>
  <c r="J222" i="32"/>
  <c r="J5" i="32"/>
  <c r="J119" i="32"/>
  <c r="J192" i="32"/>
  <c r="J196" i="32"/>
  <c r="J211" i="32"/>
  <c r="J218" i="32"/>
  <c r="J31" i="32"/>
  <c r="J34" i="32"/>
  <c r="J68" i="32"/>
  <c r="J171" i="32"/>
  <c r="J189" i="32"/>
  <c r="J226" i="32"/>
  <c r="J6" i="32"/>
  <c r="J35" i="32"/>
  <c r="J39" i="32"/>
  <c r="J54" i="32"/>
  <c r="J88" i="32"/>
  <c r="J135" i="32"/>
  <c r="J150" i="32"/>
  <c r="J193" i="32"/>
  <c r="J197" i="32"/>
  <c r="J208" i="32"/>
  <c r="J212" i="32"/>
  <c r="J14" i="32"/>
  <c r="J21" i="32"/>
  <c r="J28" i="32"/>
  <c r="J32" i="32"/>
  <c r="J43" i="32"/>
  <c r="J47" i="32"/>
  <c r="J62" i="32"/>
  <c r="J77" i="32"/>
  <c r="J92" i="32"/>
  <c r="J96" i="32"/>
  <c r="J99" i="32"/>
  <c r="J103" i="32"/>
  <c r="J113" i="32"/>
  <c r="J124" i="32"/>
  <c r="J143" i="32"/>
  <c r="J154" i="32"/>
  <c r="J161" i="32"/>
  <c r="J165" i="32"/>
  <c r="J172" i="32"/>
  <c r="J190" i="32"/>
  <c r="J201" i="32"/>
  <c r="J205" i="32"/>
  <c r="J216" i="32"/>
  <c r="J220" i="32"/>
  <c r="I194" i="31"/>
  <c r="J7" i="31"/>
  <c r="J14" i="31"/>
  <c r="J21" i="31"/>
  <c r="J32" i="31"/>
  <c r="J35" i="31"/>
  <c r="J39" i="31"/>
  <c r="J42" i="31"/>
  <c r="J46" i="31"/>
  <c r="J53" i="31"/>
  <c r="J60" i="31"/>
  <c r="J67" i="31"/>
  <c r="J71" i="31"/>
  <c r="J74" i="31"/>
  <c r="J78" i="31"/>
  <c r="J85" i="31"/>
  <c r="J99" i="31"/>
  <c r="J103" i="31"/>
  <c r="J106" i="31"/>
  <c r="J110" i="31"/>
  <c r="J117" i="31"/>
  <c r="J159" i="31"/>
  <c r="J176" i="31"/>
  <c r="J183" i="31"/>
  <c r="J187" i="31"/>
  <c r="J190" i="31"/>
  <c r="J36" i="31"/>
  <c r="J100" i="31"/>
  <c r="J174" i="31"/>
  <c r="J184" i="31"/>
  <c r="J12" i="31"/>
  <c r="J16" i="31"/>
  <c r="J19" i="31"/>
  <c r="J23" i="31"/>
  <c r="J30" i="31"/>
  <c r="J37" i="31"/>
  <c r="J44" i="31"/>
  <c r="J51" i="31"/>
  <c r="J55" i="31"/>
  <c r="J58" i="31"/>
  <c r="J62" i="31"/>
  <c r="J69" i="31"/>
  <c r="J76" i="31"/>
  <c r="J83" i="31"/>
  <c r="J87" i="31"/>
  <c r="J90" i="31"/>
  <c r="J94" i="31"/>
  <c r="J101" i="31"/>
  <c r="J115" i="31"/>
  <c r="J119" i="31"/>
  <c r="J129" i="31"/>
  <c r="J157" i="31"/>
  <c r="J161" i="31"/>
  <c r="J178" i="31"/>
  <c r="J185" i="31"/>
  <c r="J137" i="31"/>
  <c r="J171" i="31"/>
  <c r="J193" i="31"/>
  <c r="J3" i="31"/>
  <c r="J52" i="31"/>
  <c r="J158" i="31"/>
  <c r="J165" i="31"/>
  <c r="J172" i="31"/>
  <c r="J27" i="29"/>
  <c r="J47" i="29"/>
  <c r="J55" i="29"/>
  <c r="J161" i="29"/>
  <c r="J67" i="29"/>
  <c r="J136" i="29"/>
  <c r="J162" i="29"/>
  <c r="J68" i="29"/>
  <c r="J72" i="29"/>
  <c r="J125" i="29"/>
  <c r="J140" i="29"/>
  <c r="J171" i="29"/>
  <c r="J175" i="29"/>
  <c r="J21" i="29"/>
  <c r="J49" i="29"/>
  <c r="J111" i="29"/>
  <c r="J145" i="29"/>
  <c r="J187" i="29"/>
  <c r="J191" i="29"/>
  <c r="J50" i="29"/>
  <c r="J58" i="29"/>
  <c r="J77" i="29"/>
  <c r="J89" i="29"/>
  <c r="J97" i="29"/>
  <c r="J116" i="29"/>
  <c r="J157" i="29"/>
  <c r="J172" i="29"/>
  <c r="J184" i="29"/>
  <c r="G200" i="29"/>
  <c r="J14" i="29"/>
  <c r="J28" i="29"/>
  <c r="J32" i="29"/>
  <c r="J35" i="29"/>
  <c r="J54" i="29"/>
  <c r="J75" i="29"/>
  <c r="J87" i="29"/>
  <c r="J102" i="29"/>
  <c r="J109" i="29"/>
  <c r="J112" i="29"/>
  <c r="J122" i="29"/>
  <c r="J134" i="29"/>
  <c r="J149" i="29"/>
  <c r="J178" i="29"/>
  <c r="J185" i="29"/>
  <c r="J193" i="29"/>
  <c r="J61" i="29"/>
  <c r="J76" i="29"/>
  <c r="J80" i="29"/>
  <c r="J95" i="29"/>
  <c r="J123" i="29"/>
  <c r="J127" i="29"/>
  <c r="J142" i="29"/>
  <c r="J186" i="29"/>
  <c r="J135" i="29"/>
  <c r="J166" i="29"/>
  <c r="J11" i="29"/>
  <c r="J41" i="29"/>
  <c r="J69" i="29"/>
  <c r="J96" i="29"/>
  <c r="J99" i="29"/>
  <c r="J114" i="29"/>
  <c r="J118" i="29"/>
  <c r="J150" i="29"/>
  <c r="J163" i="29"/>
  <c r="J169" i="29"/>
  <c r="J179" i="29"/>
  <c r="J194" i="29"/>
  <c r="J147" i="29"/>
  <c r="J151" i="29"/>
  <c r="J154" i="29"/>
  <c r="J180" i="29"/>
  <c r="J183" i="29"/>
  <c r="J19" i="29"/>
  <c r="J45" i="29"/>
  <c r="J85" i="29"/>
  <c r="J115" i="29"/>
  <c r="J132" i="29"/>
  <c r="J164" i="29"/>
  <c r="J188" i="29"/>
  <c r="J6" i="29"/>
  <c r="J13" i="29"/>
  <c r="J20" i="29"/>
  <c r="J24" i="29"/>
  <c r="J31" i="29"/>
  <c r="J46" i="29"/>
  <c r="J57" i="29"/>
  <c r="J64" i="29"/>
  <c r="J71" i="29"/>
  <c r="J86" i="29"/>
  <c r="J105" i="29"/>
  <c r="J133" i="29"/>
  <c r="J152" i="29"/>
  <c r="J159" i="29"/>
  <c r="J174" i="29"/>
  <c r="J181" i="29"/>
  <c r="J192" i="29"/>
  <c r="J199" i="29"/>
  <c r="J25" i="28"/>
  <c r="J52" i="28"/>
  <c r="J84" i="28"/>
  <c r="J89" i="28"/>
  <c r="J97" i="28"/>
  <c r="J102" i="28"/>
  <c r="J137" i="28"/>
  <c r="J43" i="28"/>
  <c r="J47" i="28"/>
  <c r="J60" i="28"/>
  <c r="J64" i="28"/>
  <c r="J71" i="28"/>
  <c r="J94" i="28"/>
  <c r="J106" i="28"/>
  <c r="J118" i="28"/>
  <c r="J131" i="28"/>
  <c r="J134" i="28"/>
  <c r="J145" i="28"/>
  <c r="J5" i="28"/>
  <c r="J9" i="28"/>
  <c r="J20" i="28"/>
  <c r="J65" i="28"/>
  <c r="J103" i="28"/>
  <c r="J111" i="28"/>
  <c r="J115" i="28"/>
  <c r="J119" i="28"/>
  <c r="J128" i="28"/>
  <c r="J132" i="28"/>
  <c r="J138" i="28"/>
  <c r="J142" i="28"/>
  <c r="J146" i="28"/>
  <c r="J28" i="28"/>
  <c r="J53" i="28"/>
  <c r="J56" i="28"/>
  <c r="J92" i="28"/>
  <c r="J122" i="28"/>
  <c r="J125" i="28"/>
  <c r="J150" i="28"/>
  <c r="J153" i="28"/>
  <c r="J8" i="28"/>
  <c r="J44" i="28"/>
  <c r="J72" i="28"/>
  <c r="J114" i="28"/>
  <c r="J117" i="28"/>
  <c r="J45" i="28"/>
  <c r="J48" i="28"/>
  <c r="J36" i="28"/>
  <c r="J100" i="28"/>
  <c r="G156" i="28"/>
  <c r="J12" i="28"/>
  <c r="J37" i="28"/>
  <c r="J40" i="28"/>
  <c r="J76" i="28"/>
  <c r="J101" i="28"/>
  <c r="J104" i="28"/>
  <c r="J130" i="28"/>
  <c r="J135" i="28"/>
  <c r="J120" i="27"/>
  <c r="J5" i="27"/>
  <c r="J103" i="27"/>
  <c r="J114" i="27"/>
  <c r="J142" i="27"/>
  <c r="J37" i="27"/>
  <c r="J45" i="27"/>
  <c r="J96" i="27"/>
  <c r="J121" i="27"/>
  <c r="J186" i="27"/>
  <c r="J69" i="27"/>
  <c r="J77" i="27"/>
  <c r="J100" i="27"/>
  <c r="J136" i="27"/>
  <c r="J167" i="27"/>
  <c r="J46" i="27"/>
  <c r="J126" i="27"/>
  <c r="J153" i="27"/>
  <c r="J160" i="27"/>
  <c r="J3" i="27"/>
  <c r="J7" i="27"/>
  <c r="J11" i="27"/>
  <c r="J15" i="27"/>
  <c r="J74" i="27"/>
  <c r="J78" i="27"/>
  <c r="J150" i="27"/>
  <c r="J157" i="27"/>
  <c r="J164" i="27"/>
  <c r="J168" i="27"/>
  <c r="J19" i="27"/>
  <c r="J23" i="27"/>
  <c r="J27" i="27"/>
  <c r="J31" i="27"/>
  <c r="J35" i="27"/>
  <c r="J39" i="27"/>
  <c r="J43" i="27"/>
  <c r="J47" i="27"/>
  <c r="J82" i="27"/>
  <c r="J86" i="27"/>
  <c r="J90" i="27"/>
  <c r="J94" i="27"/>
  <c r="J98" i="27"/>
  <c r="J116" i="27"/>
  <c r="J123" i="27"/>
  <c r="J141" i="27"/>
  <c r="J172" i="27"/>
  <c r="J180" i="27"/>
  <c r="J184" i="27"/>
  <c r="J188" i="27"/>
  <c r="J12" i="27"/>
  <c r="J44" i="27"/>
  <c r="J104" i="27"/>
  <c r="J108" i="27"/>
  <c r="J143" i="27"/>
  <c r="J146" i="27"/>
  <c r="J159" i="27"/>
  <c r="J163" i="27"/>
  <c r="J181" i="27"/>
  <c r="J185" i="27"/>
  <c r="J20" i="27"/>
  <c r="J52" i="27"/>
  <c r="J84" i="27"/>
  <c r="J174" i="27"/>
  <c r="J105" i="27"/>
  <c r="J109" i="27"/>
  <c r="J138" i="27"/>
  <c r="J147" i="27"/>
  <c r="J182" i="27"/>
  <c r="J28" i="27"/>
  <c r="J60" i="27"/>
  <c r="J92" i="27"/>
  <c r="J106" i="27"/>
  <c r="J151" i="27"/>
  <c r="J154" i="27"/>
  <c r="J54" i="27"/>
  <c r="J93" i="27"/>
  <c r="J176" i="27"/>
  <c r="J4" i="27"/>
  <c r="J36" i="27"/>
  <c r="J68" i="27"/>
  <c r="J107" i="27"/>
  <c r="J145" i="27"/>
  <c r="J127" i="27"/>
  <c r="J133" i="27"/>
  <c r="J156" i="27"/>
  <c r="J177" i="27"/>
  <c r="G228" i="32"/>
  <c r="G194" i="31"/>
  <c r="J3" i="29"/>
  <c r="G192" i="27"/>
  <c r="J228" i="32" l="1"/>
  <c r="J194" i="31"/>
  <c r="I18" i="29"/>
  <c r="I200" i="29" l="1"/>
  <c r="J18" i="29"/>
  <c r="J200" i="29" s="1"/>
  <c r="G4" i="2"/>
  <c r="I4" i="2"/>
  <c r="G5" i="2"/>
  <c r="I5" i="2"/>
  <c r="G6" i="2"/>
  <c r="I6" i="2"/>
  <c r="J6" i="2" s="1"/>
  <c r="G7" i="2"/>
  <c r="I7" i="2"/>
  <c r="G8" i="2"/>
  <c r="I8" i="2"/>
  <c r="G9" i="2"/>
  <c r="I9" i="2"/>
  <c r="G10" i="2"/>
  <c r="I10" i="2"/>
  <c r="G11" i="2"/>
  <c r="I11" i="2"/>
  <c r="G12" i="2"/>
  <c r="I12" i="2"/>
  <c r="G13" i="2"/>
  <c r="I13" i="2"/>
  <c r="J13" i="2"/>
  <c r="G14" i="2"/>
  <c r="I14" i="2"/>
  <c r="G15" i="2"/>
  <c r="I15" i="2"/>
  <c r="G16" i="2"/>
  <c r="I16" i="2"/>
  <c r="G17" i="2"/>
  <c r="I17" i="2"/>
  <c r="G18" i="2"/>
  <c r="I18" i="2"/>
  <c r="J18" i="2"/>
  <c r="G19" i="2"/>
  <c r="I19" i="2"/>
  <c r="G20" i="2"/>
  <c r="I20" i="2"/>
  <c r="G21" i="2"/>
  <c r="I21" i="2"/>
  <c r="G22" i="2"/>
  <c r="I22" i="2"/>
  <c r="G23" i="2"/>
  <c r="I23" i="2"/>
  <c r="G24" i="2"/>
  <c r="I24" i="2"/>
  <c r="G25" i="2"/>
  <c r="I25" i="2"/>
  <c r="G26" i="2"/>
  <c r="I26" i="2"/>
  <c r="G27" i="2"/>
  <c r="I27" i="2"/>
  <c r="G28" i="2"/>
  <c r="I28" i="2"/>
  <c r="G29" i="2"/>
  <c r="I29" i="2"/>
  <c r="G30" i="2"/>
  <c r="I30" i="2"/>
  <c r="G31" i="2"/>
  <c r="I31" i="2"/>
  <c r="G32" i="2"/>
  <c r="I32" i="2"/>
  <c r="G33" i="2"/>
  <c r="I33" i="2"/>
  <c r="G34" i="2"/>
  <c r="I34" i="2"/>
  <c r="J34" i="2" s="1"/>
  <c r="G35" i="2"/>
  <c r="I35" i="2"/>
  <c r="G36" i="2"/>
  <c r="I36" i="2"/>
  <c r="G37" i="2"/>
  <c r="I37" i="2"/>
  <c r="G38" i="2"/>
  <c r="I38" i="2"/>
  <c r="G39" i="2"/>
  <c r="I39" i="2"/>
  <c r="G40" i="2"/>
  <c r="I40" i="2"/>
  <c r="G41" i="2"/>
  <c r="I41" i="2"/>
  <c r="G42" i="2"/>
  <c r="I42" i="2"/>
  <c r="J42" i="2"/>
  <c r="G43" i="2"/>
  <c r="I43" i="2"/>
  <c r="G44" i="2"/>
  <c r="I44" i="2"/>
  <c r="G45" i="2"/>
  <c r="I45" i="2"/>
  <c r="I3" i="2"/>
  <c r="G3" i="2"/>
  <c r="G4" i="24"/>
  <c r="I4" i="24"/>
  <c r="G5" i="24"/>
  <c r="I5" i="24"/>
  <c r="G6" i="24"/>
  <c r="I6" i="24"/>
  <c r="G7" i="24"/>
  <c r="I7" i="24"/>
  <c r="G8" i="24"/>
  <c r="I8" i="24"/>
  <c r="G9" i="24"/>
  <c r="I9" i="24"/>
  <c r="G10" i="24"/>
  <c r="I10" i="24"/>
  <c r="G11" i="24"/>
  <c r="I11" i="24"/>
  <c r="G12" i="24"/>
  <c r="I12" i="24"/>
  <c r="G13" i="24"/>
  <c r="I13" i="24"/>
  <c r="G14" i="24"/>
  <c r="I14" i="24"/>
  <c r="G15" i="24"/>
  <c r="I15" i="24"/>
  <c r="G16" i="24"/>
  <c r="I16" i="24"/>
  <c r="J16" i="24" s="1"/>
  <c r="G17" i="24"/>
  <c r="I17" i="24"/>
  <c r="G18" i="24"/>
  <c r="I18" i="24"/>
  <c r="G19" i="24"/>
  <c r="I19" i="24"/>
  <c r="G20" i="24"/>
  <c r="I20" i="24"/>
  <c r="G21" i="24"/>
  <c r="I21" i="24"/>
  <c r="G22" i="24"/>
  <c r="I22" i="24"/>
  <c r="J22" i="24" s="1"/>
  <c r="G23" i="24"/>
  <c r="I23" i="24"/>
  <c r="G24" i="24"/>
  <c r="I24" i="24"/>
  <c r="G25" i="24"/>
  <c r="I25" i="24"/>
  <c r="G26" i="24"/>
  <c r="I26" i="24"/>
  <c r="G27" i="24"/>
  <c r="I27" i="24"/>
  <c r="G28" i="24"/>
  <c r="I28" i="24"/>
  <c r="G29" i="24"/>
  <c r="I29" i="24"/>
  <c r="G30" i="24"/>
  <c r="I30" i="24"/>
  <c r="G31" i="24"/>
  <c r="I31" i="24"/>
  <c r="G32" i="24"/>
  <c r="I32" i="24"/>
  <c r="G33" i="24"/>
  <c r="I33" i="24"/>
  <c r="G34" i="24"/>
  <c r="I34" i="24"/>
  <c r="J34" i="24" s="1"/>
  <c r="G35" i="24"/>
  <c r="I35" i="24"/>
  <c r="G36" i="24"/>
  <c r="I36" i="24"/>
  <c r="G37" i="24"/>
  <c r="I37" i="24"/>
  <c r="G38" i="24"/>
  <c r="G39" i="24"/>
  <c r="I39" i="24"/>
  <c r="I38" i="24" s="1"/>
  <c r="G40" i="24"/>
  <c r="G41" i="24"/>
  <c r="I41" i="24"/>
  <c r="G42" i="24"/>
  <c r="I42" i="24"/>
  <c r="G43" i="24"/>
  <c r="I43" i="24"/>
  <c r="G44" i="24"/>
  <c r="I44" i="24"/>
  <c r="G45" i="24"/>
  <c r="I45" i="24"/>
  <c r="G46" i="24"/>
  <c r="I46" i="24"/>
  <c r="G47" i="24"/>
  <c r="I47" i="24"/>
  <c r="G48" i="24"/>
  <c r="I48" i="24"/>
  <c r="G49" i="24"/>
  <c r="I49" i="24"/>
  <c r="G50" i="24"/>
  <c r="I50" i="24"/>
  <c r="G51" i="24"/>
  <c r="I51" i="24"/>
  <c r="G52" i="24"/>
  <c r="I52" i="24"/>
  <c r="G53" i="24"/>
  <c r="I53" i="24"/>
  <c r="G54" i="24"/>
  <c r="I54" i="24"/>
  <c r="G55" i="24"/>
  <c r="I55" i="24"/>
  <c r="G56" i="24"/>
  <c r="I56" i="24"/>
  <c r="I3" i="24"/>
  <c r="G3" i="24"/>
  <c r="J54" i="24" l="1"/>
  <c r="J52" i="24"/>
  <c r="J10" i="24"/>
  <c r="J21" i="24"/>
  <c r="J38" i="24"/>
  <c r="J3" i="24"/>
  <c r="J55" i="24"/>
  <c r="J6" i="24"/>
  <c r="J53" i="24"/>
  <c r="J28" i="24"/>
  <c r="J13" i="24"/>
  <c r="J5" i="24"/>
  <c r="J12" i="24"/>
  <c r="J27" i="24"/>
  <c r="J56" i="24"/>
  <c r="J48" i="24"/>
  <c r="J33" i="24"/>
  <c r="J11" i="24"/>
  <c r="J37" i="24"/>
  <c r="J50" i="24"/>
  <c r="J35" i="24"/>
  <c r="J36" i="24"/>
  <c r="J44" i="24"/>
  <c r="J43" i="24"/>
  <c r="J23" i="24"/>
  <c r="J19" i="24"/>
  <c r="J17" i="24"/>
  <c r="J24" i="24"/>
  <c r="J29" i="24"/>
  <c r="J18" i="24"/>
  <c r="J27" i="2"/>
  <c r="J39" i="2"/>
  <c r="J24" i="2"/>
  <c r="J8" i="2"/>
  <c r="J7" i="2"/>
  <c r="J33" i="2"/>
  <c r="J22" i="2"/>
  <c r="J29" i="2"/>
  <c r="J35" i="2"/>
  <c r="J19" i="2"/>
  <c r="J3" i="2"/>
  <c r="I46" i="2"/>
  <c r="J9" i="2"/>
  <c r="J23" i="2"/>
  <c r="J43" i="2"/>
  <c r="J12" i="2"/>
  <c r="G46" i="2"/>
  <c r="J38" i="2"/>
  <c r="J45" i="2"/>
  <c r="J17" i="2"/>
  <c r="J46" i="24"/>
  <c r="J39" i="24"/>
  <c r="J14" i="24"/>
  <c r="J45" i="24"/>
  <c r="J20" i="24"/>
  <c r="J32" i="24"/>
  <c r="J51" i="24"/>
  <c r="J49" i="24"/>
  <c r="J4" i="24"/>
  <c r="J8" i="24"/>
  <c r="J42" i="24"/>
  <c r="J41" i="24"/>
  <c r="J25" i="24"/>
  <c r="J30" i="24"/>
  <c r="J9" i="24"/>
  <c r="J31" i="24"/>
  <c r="J47" i="24"/>
  <c r="G57" i="24"/>
  <c r="J15" i="24"/>
  <c r="J26" i="24"/>
  <c r="J7" i="24"/>
  <c r="J21" i="2"/>
  <c r="J40" i="2"/>
  <c r="J20" i="2"/>
  <c r="J26" i="2"/>
  <c r="J14" i="2"/>
  <c r="J32" i="2"/>
  <c r="J11" i="2"/>
  <c r="J44" i="2"/>
  <c r="J37" i="2"/>
  <c r="J16" i="2"/>
  <c r="J28" i="2"/>
  <c r="J5" i="2"/>
  <c r="J31" i="2"/>
  <c r="J25" i="2"/>
  <c r="J36" i="2"/>
  <c r="J30" i="2"/>
  <c r="J41" i="2"/>
  <c r="J10" i="2"/>
  <c r="J4" i="2"/>
  <c r="J15" i="2"/>
  <c r="J46" i="2" l="1"/>
  <c r="I40" i="24"/>
  <c r="I57" i="24" l="1"/>
  <c r="J40" i="24"/>
  <c r="J57" i="24" s="1"/>
  <c r="I13" i="27" l="1"/>
  <c r="J13" i="27" s="1"/>
  <c r="J192" i="27" s="1"/>
  <c r="I192" i="27"/>
  <c r="I17" i="28" l="1"/>
  <c r="J17" i="28" s="1"/>
  <c r="J156" i="28" s="1"/>
  <c r="I156" i="2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14" authorId="0" shapeId="0" xr:uid="{2EEA0E11-589E-43F0-87BE-987EC53A81D7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В проекте светильники FG 55 35W 5000K inox</t>
        </r>
      </text>
    </comment>
  </commentList>
</comments>
</file>

<file path=xl/sharedStrings.xml><?xml version="1.0" encoding="utf-8"?>
<sst xmlns="http://schemas.openxmlformats.org/spreadsheetml/2006/main" count="4205" uniqueCount="1007">
  <si>
    <t>№ п/п</t>
  </si>
  <si>
    <t>Обоснование</t>
  </si>
  <si>
    <t>Наименование работ и затрат</t>
  </si>
  <si>
    <t>Ед. изм.</t>
  </si>
  <si>
    <t>Кол-во</t>
  </si>
  <si>
    <t>Раздел 1. Монтажные работы</t>
  </si>
  <si>
    <t>1</t>
  </si>
  <si>
    <t>2
О</t>
  </si>
  <si>
    <t>компл.</t>
  </si>
  <si>
    <t>3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</si>
  <si>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</si>
  <si>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</si>
  <si>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</si>
  <si>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4</t>
  </si>
  <si>
    <t>ТЕРм08-03-574-02</t>
  </si>
  <si>
    <t>Разводка по устройствам и подключение жил кабелей или проводов сечением: до 16 мм2</t>
  </si>
  <si>
    <t>5</t>
  </si>
  <si>
    <t>ТЕРм08-03-574-03</t>
  </si>
  <si>
    <t>Разводка по устройствам и подключение жил кабелей или проводов сечением: до 35 мм2</t>
  </si>
  <si>
    <t>6</t>
  </si>
  <si>
    <t>ТЕРм08-03-574-07</t>
  </si>
  <si>
    <t>Разводка по устройствам и подключение жил кабелей или проводов сечением: до 150 мм2</t>
  </si>
  <si>
    <t>7</t>
  </si>
  <si>
    <t>8
О</t>
  </si>
  <si>
    <t>9</t>
  </si>
  <si>
    <t>10</t>
  </si>
  <si>
    <t>ТЕРм08-03-599-09</t>
  </si>
  <si>
    <t>Щитки осветительные, устанавливаемые на стене: распорными дюбелями, масса щитка до 6 кг</t>
  </si>
  <si>
    <t>1 шт.</t>
  </si>
  <si>
    <t>11
О</t>
  </si>
  <si>
    <t>12</t>
  </si>
  <si>
    <t>14</t>
  </si>
  <si>
    <t>15</t>
  </si>
  <si>
    <t>ТЕРм08-03-573-04</t>
  </si>
  <si>
    <t>Шкаф (пульт) управления навесной, высота, ширина и глубина: до 600х600х350 мм</t>
  </si>
  <si>
    <t>17</t>
  </si>
  <si>
    <t>18
О</t>
  </si>
  <si>
    <t>20</t>
  </si>
  <si>
    <t>21</t>
  </si>
  <si>
    <t>24</t>
  </si>
  <si>
    <t>100 шт.</t>
  </si>
  <si>
    <t>25</t>
  </si>
  <si>
    <t>шт.</t>
  </si>
  <si>
    <t>26</t>
  </si>
  <si>
    <t>27</t>
  </si>
  <si>
    <t>28</t>
  </si>
  <si>
    <t>29</t>
  </si>
  <si>
    <t>30</t>
  </si>
  <si>
    <t>31</t>
  </si>
  <si>
    <t>ТЕРм08-03-593-06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</si>
  <si>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</si>
  <si>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</si>
  <si>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</si>
  <si>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</si>
  <si>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</si>
  <si>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</si>
  <si>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</si>
  <si>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</si>
  <si>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</si>
  <si>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</si>
  <si>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100 м</t>
  </si>
  <si>
    <t>41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</si>
  <si>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</si>
  <si>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</si>
  <si>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42</t>
  </si>
  <si>
    <t>ТЕРм08-02-402-01</t>
  </si>
  <si>
    <t>Кабель двух-четырехжильный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</si>
  <si>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>м</t>
  </si>
  <si>
    <t>43</t>
  </si>
  <si>
    <t>44</t>
  </si>
  <si>
    <t>45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</si>
  <si>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</si>
  <si>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</si>
  <si>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46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</si>
  <si>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</si>
  <si>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</si>
  <si>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</si>
  <si>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47</t>
  </si>
  <si>
    <t>т</t>
  </si>
  <si>
    <t>48</t>
  </si>
  <si>
    <t>кг</t>
  </si>
  <si>
    <t>49</t>
  </si>
  <si>
    <t>50</t>
  </si>
  <si>
    <t>51</t>
  </si>
  <si>
    <t>52</t>
  </si>
  <si>
    <t>53</t>
  </si>
  <si>
    <t>100 м2</t>
  </si>
  <si>
    <t>54</t>
  </si>
  <si>
    <t>55
О</t>
  </si>
  <si>
    <t>56</t>
  </si>
  <si>
    <t>ТЕРм08-02-395-01</t>
  </si>
  <si>
    <t>Лоток металлический штампованный по установленным конструкциям, ширина лотка: до 200 мм</t>
  </si>
  <si>
    <t>1 т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</si>
  <si>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</si>
  <si>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</si>
  <si>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</si>
  <si>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</si>
  <si>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</si>
  <si>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</si>
  <si>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</si>
  <si>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</si>
  <si>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</si>
  <si>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</si>
  <si>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</si>
  <si>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</si>
  <si>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</si>
  <si>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</si>
  <si>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</si>
  <si>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</si>
  <si>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</si>
  <si>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</si>
  <si>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ТЕРм08-02-152-05</t>
  </si>
  <si>
    <t>Стойка сборных кабельных конструкций (без полок), масса: до 2,4 кг</t>
  </si>
  <si>
    <t>75</t>
  </si>
  <si>
    <t>76</t>
  </si>
  <si>
    <t>ТЕРм10-04-066-04</t>
  </si>
  <si>
    <t>Коробка кабельная соединительная или разветвительная</t>
  </si>
  <si>
    <t>77</t>
  </si>
  <si>
    <t>шт</t>
  </si>
  <si>
    <t>78</t>
  </si>
  <si>
    <t>80</t>
  </si>
  <si>
    <t>82</t>
  </si>
  <si>
    <t>83</t>
  </si>
  <si>
    <t>84</t>
  </si>
  <si>
    <t>85</t>
  </si>
  <si>
    <t>ТЕРм08-02-396-10</t>
  </si>
  <si>
    <t>Короб металлический, подвешиваемый к конструкциям на оттяжках или подвесах, длина: 3 м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</si>
  <si>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</si>
  <si>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</si>
  <si>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</si>
  <si>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</si>
  <si>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</si>
  <si>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</si>
  <si>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</si>
  <si>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</si>
  <si>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</si>
  <si>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</si>
  <si>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</si>
  <si>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</si>
  <si>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</si>
  <si>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</si>
  <si>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</si>
  <si>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</si>
  <si>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</si>
  <si>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</si>
  <si>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</si>
  <si>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</si>
  <si>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</si>
  <si>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</si>
  <si>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</si>
  <si>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 шт.</t>
  </si>
  <si>
    <t>109</t>
  </si>
  <si>
    <t>111</t>
  </si>
  <si>
    <t>112</t>
  </si>
  <si>
    <t>113</t>
  </si>
  <si>
    <t>ТЕРм08-02-152-09</t>
  </si>
  <si>
    <t>Полка кабельная, устанавливаемая на стойках, масса: до 0,9 кг</t>
  </si>
  <si>
    <t>114</t>
  </si>
  <si>
    <t>115</t>
  </si>
  <si>
    <t>116</t>
  </si>
  <si>
    <t>117</t>
  </si>
  <si>
    <t>118</t>
  </si>
  <si>
    <t>119</t>
  </si>
  <si>
    <t>ТЕРм08-02-152-11</t>
  </si>
  <si>
    <t>Подвес для прокладки кабелей под перекрытиями со стойками: сдвоенными массой до 4 кг</t>
  </si>
  <si>
    <t>120</t>
  </si>
  <si>
    <t>121</t>
  </si>
  <si>
    <t>123</t>
  </si>
  <si>
    <t>ТЕРм08-03-603-01</t>
  </si>
  <si>
    <t>Ящик с понижающим трансформатором</t>
  </si>
  <si>
    <t>125</t>
  </si>
  <si>
    <t>ТЕРм08-03-591-01</t>
  </si>
  <si>
    <t>Выключатель: одноклавишный  неутопленного типа при открытой проводке</t>
  </si>
  <si>
    <t>127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</si>
  <si>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</si>
  <si>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</si>
  <si>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</si>
  <si>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</si>
  <si>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</si>
  <si>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</si>
  <si>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</si>
  <si>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</si>
  <si>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</si>
  <si>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</si>
  <si>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</si>
  <si>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</si>
  <si>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</si>
  <si>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 компл.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</si>
  <si>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</si>
  <si>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</si>
  <si>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</si>
  <si>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</si>
  <si>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</si>
  <si>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</si>
  <si>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</si>
  <si>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</si>
  <si>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</si>
  <si>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</si>
  <si>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</si>
  <si>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</si>
  <si>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</si>
  <si>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</si>
  <si>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</si>
  <si>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158</t>
  </si>
  <si>
    <t>161</t>
  </si>
  <si>
    <t>ТЕРм08-02-148-01</t>
  </si>
  <si>
    <t>Кабель до 35 кВ в проложенных трубах, блоках и коробах, масса 1 м кабеля: до 1 кг</t>
  </si>
  <si>
    <t>100 м кабеля</t>
  </si>
  <si>
    <t>162</t>
  </si>
  <si>
    <t>164</t>
  </si>
  <si>
    <t>165</t>
  </si>
  <si>
    <t>166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</si>
  <si>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</si>
  <si>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</si>
  <si>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</si>
  <si>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</si>
  <si>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</si>
  <si>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</si>
  <si>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</si>
  <si>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</si>
  <si>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</si>
  <si>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</si>
  <si>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</si>
  <si>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</si>
  <si>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</si>
  <si>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</si>
  <si>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ТЕРм08-02-472-07</t>
  </si>
  <si>
    <t>Проводник заземляющий открыто по строительным основаниям: из полосовой стали сечением  160 мм2</t>
  </si>
  <si>
    <t>182</t>
  </si>
  <si>
    <t>Полоса 40х4, горячеоцинкованная</t>
  </si>
  <si>
    <t>Скоба-держатель полосы 40х4 мм с болтом</t>
  </si>
  <si>
    <t>184</t>
  </si>
  <si>
    <t>185</t>
  </si>
  <si>
    <t>186</t>
  </si>
  <si>
    <t>187</t>
  </si>
  <si>
    <t>188</t>
  </si>
  <si>
    <t>189</t>
  </si>
  <si>
    <t>190</t>
  </si>
  <si>
    <t>ТЕРм08-02-471-01</t>
  </si>
  <si>
    <t>Заземлитель вертикальный из угловой стали размером: 50х50х5 мм</t>
  </si>
  <si>
    <t>191</t>
  </si>
  <si>
    <t>192</t>
  </si>
  <si>
    <t>193</t>
  </si>
  <si>
    <t>194</t>
  </si>
  <si>
    <t>ТЕРм08-02-407-11</t>
  </si>
  <si>
    <t>Труба стальная по установленным конструкциям, в опалубке фундаментов и перекрытиях, диаметр: до 25 мм</t>
  </si>
  <si>
    <t>196</t>
  </si>
  <si>
    <t>198</t>
  </si>
  <si>
    <t>ТЕРм08-10-010-01</t>
  </si>
  <si>
    <t>Прокладка труб гофрированных ПВХ для защиты проводов и кабелей</t>
  </si>
  <si>
    <t>199</t>
  </si>
  <si>
    <t>201</t>
  </si>
  <si>
    <t>203</t>
  </si>
  <si>
    <t>204</t>
  </si>
  <si>
    <t>206</t>
  </si>
  <si>
    <t>207</t>
  </si>
  <si>
    <t>208</t>
  </si>
  <si>
    <t>209</t>
  </si>
  <si>
    <t>ТЕРм37-01-001-11</t>
  </si>
  <si>
    <t>Монтаж оборудования без механизмов на открытой площадке, масса оборудования: 13 т
//вес блока БМЗ 12 т</t>
  </si>
  <si>
    <t>2</t>
  </si>
  <si>
    <t>ТЕРм37-01-001-12</t>
  </si>
  <si>
    <t>Монтаж оборудования без механизмов на открытой площадке, масса оборудования: 18 т
//вес блока БМЗ 14 т</t>
  </si>
  <si>
    <t>ТЕРм37-01-001-13</t>
  </si>
  <si>
    <t>Монтаж оборудования без механизмов на открытой площадке, масса оборудования: 27 т
// вес блока БМЗ 20т</t>
  </si>
  <si>
    <t>ТЕРм08-01-062-03</t>
  </si>
  <si>
    <t>Трансформатор силовой, автотрансформатор или масляный реактор, масса: до 7 т (трансформаторы в комплекте с БМЗ, монтируется на строительной площадке, вес 1 трансформатора ориентировочно 4.7 т.)</t>
  </si>
  <si>
    <t>ТЕРм08-02-471-02</t>
  </si>
  <si>
    <t>Заземлитель вертикальный из угловой стали размером: 63х63х6 мм</t>
  </si>
  <si>
    <t>ТССЦ-101-2544</t>
  </si>
  <si>
    <t>Сталь угловая: 63х63 мм</t>
  </si>
  <si>
    <t>ТЕРм08-02-472-02</t>
  </si>
  <si>
    <t>Заземлитель горизонтальный из стали: полосовой сечением 160 мм2// прим.</t>
  </si>
  <si>
    <t>8</t>
  </si>
  <si>
    <t>ТССЦ-101-4682</t>
  </si>
  <si>
    <t>Сталь полосовая: 45х5 мм, марка Ст3сп</t>
  </si>
  <si>
    <t>Прайс</t>
  </si>
  <si>
    <t>11</t>
  </si>
  <si>
    <t>Стойка кабельная  ПМ-02.29.1220hdz</t>
  </si>
  <si>
    <t>13</t>
  </si>
  <si>
    <t>Прайс
вес 0,9 кг</t>
  </si>
  <si>
    <t>Полка 500мм Консоль БМ-02.04.5020.hdz</t>
  </si>
  <si>
    <t>Прайс
вес 0,45 кг</t>
  </si>
  <si>
    <t>Полка 300мм БМ-02.40.3020.hdz</t>
  </si>
  <si>
    <t>16</t>
  </si>
  <si>
    <t>Лоток лестничный 50х200, L=3000, 1.2мм
//вес 2,1кг /м</t>
  </si>
  <si>
    <t>18</t>
  </si>
  <si>
    <t>Угол горизонтальный 90°, 50х200, R600, 1.2мм
//вес 2,729 кг. /шт</t>
  </si>
  <si>
    <t>19</t>
  </si>
  <si>
    <t>Прижим для лотка// вес 0,028кг /50шт</t>
  </si>
  <si>
    <t>Раздел 2. Строительные работы</t>
  </si>
  <si>
    <t>ТЕР07-05-039-06</t>
  </si>
  <si>
    <t>Устройство герметизации горизонтальных и вертикальных стыков стеновых панелей мастикой: вулканизирующейся тиоколовой</t>
  </si>
  <si>
    <t>100 м шва</t>
  </si>
  <si>
    <t>ТЕР12-01-008-01</t>
  </si>
  <si>
    <t>Устройство обделок на фасадах (наружные подоконники, пояски, балконы и др.): включая водосточные трубы, с изготовлением элементов труб</t>
  </si>
  <si>
    <t>100 м2фасада (без вычета проемов)</t>
  </si>
  <si>
    <t>22</t>
  </si>
  <si>
    <t>ТЕР09-03-029-01</t>
  </si>
  <si>
    <t>Монтаж лестниц прямолинейных и криволинейных, пожарных с ограждением (в составе поставки БМЗ, монтируется на строительной площадке)</t>
  </si>
  <si>
    <t>1 т конструкций</t>
  </si>
  <si>
    <t>23</t>
  </si>
  <si>
    <t>ТЕР09-03-030-01</t>
  </si>
  <si>
    <t>Монтаж площадок с настилом и ограждением из листовой, рифленой, просечной и круглой стали(в составе поставки БМЗ, монтируется на строительной площадке)</t>
  </si>
  <si>
    <t>ТЕРм08-02-152-10</t>
  </si>
  <si>
    <t>Основание одиночных кабельных полок для закрепления на нем одной кабельной полки</t>
  </si>
  <si>
    <t>Держатель для перегородки L=300мм</t>
  </si>
  <si>
    <t>Соединители нагревостойких перегородок</t>
  </si>
  <si>
    <t>ТЕРм08-02-154-01</t>
  </si>
  <si>
    <t>Плита асбестоцементная между проложенными кабелями на кабельных конструкциях</t>
  </si>
  <si>
    <t>ТССЦ-101-0045</t>
  </si>
  <si>
    <t>Листы асбестоцементные плоские с гладкой поверхностью: прессованные толщиной 8 мм</t>
  </si>
  <si>
    <t>м2</t>
  </si>
  <si>
    <t>ТЕР26-02-025-01</t>
  </si>
  <si>
    <t>Огнезащитное покрытие составом "Нортекс-К" толщиной слоя 0,8 мм кабелей и проводов диаметром: до 50 мм</t>
  </si>
  <si>
    <t>100 м2 обрабатываемой поверхности</t>
  </si>
  <si>
    <t>Материал огнезащитный терморасширяющийся: «Огракс-В1» для покрытия электрических кабелей (15 кг)</t>
  </si>
  <si>
    <t>ТЕР26-02-025-02</t>
  </si>
  <si>
    <t>Огнезащитное покрытие составом "Нортекс-К" толщиной слоя 0,8 мм кабелей и проводов диаметром: более 50 мм</t>
  </si>
  <si>
    <t>Материал огнезащитный терморасширяющийся: «Огракс-В1» для покрытия электрических кабелей
(15 кг)</t>
  </si>
  <si>
    <t>Раздел 3. Оборудование</t>
  </si>
  <si>
    <t>33
О</t>
  </si>
  <si>
    <t>Блочно – модульное здание РТП-6кВ габаритами (ДхШхВ) 16000 х 8400
х3800 мм. 
Кровля двухскатная съемная, покрытие: профлист</t>
  </si>
  <si>
    <t>Раздел 4. Доставка материалов на объект</t>
  </si>
  <si>
    <t>мастика, огнезащита</t>
  </si>
  <si>
    <t>ТССЦпг-03-02-03-190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</si>
  <si>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III класс груза</t>
  </si>
  <si>
    <t>1 т груза</t>
  </si>
  <si>
    <t>ТССЦпг-01-01-02-045</t>
  </si>
  <si>
    <t>Разгрузочные работы при автомобильных перевозках: прочих материалов, деталей (с использованием погрузчика)</t>
  </si>
  <si>
    <t>Перевозка материалов (металл 140 км. ОП "МКМ-СПб")</t>
  </si>
  <si>
    <t>Закладные по прайсу</t>
  </si>
  <si>
    <t>ТССЦпг-03-02-01-140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</si>
  <si>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</si>
  <si>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ТССЦпг-01-01-02-015</t>
  </si>
  <si>
    <t>Разгрузочные работы при автомобильных перевозках: металлических конструкций массой до 1 т</t>
  </si>
  <si>
    <t>Раздел 1. Комплектные устройства</t>
  </si>
  <si>
    <t>3
О</t>
  </si>
  <si>
    <t>55</t>
  </si>
  <si>
    <t>79</t>
  </si>
  <si>
    <t>ТЦ_62.1.02.10_78_7804526950_29.07.2024_02</t>
  </si>
  <si>
    <t>ВРУ. Вводно-распределительное устройство</t>
  </si>
  <si>
    <t>ТЦ_62.1.02.16_78_7804526950_29.07.2024_02</t>
  </si>
  <si>
    <t>ЩО1. Щит освещения</t>
  </si>
  <si>
    <t>ЩАО1. Щит аварийного освещения</t>
  </si>
  <si>
    <t>Раздел 2. Осветительное электрооборудование</t>
  </si>
  <si>
    <t>ТЦ_20.3.03.07_78_7804526950_15.05.2024_02
Аналог ТССЦ-509-0765 129,31/126,54=2%</t>
  </si>
  <si>
    <t>ТЕРм08-03-574-09</t>
  </si>
  <si>
    <t>Разводка по устройствам и подключение жил кабелей или проводов сечением: до 240 мм2</t>
  </si>
  <si>
    <t>ТЕРм08-03-574-08</t>
  </si>
  <si>
    <t>Разводка по устройствам и подключение жил кабелей или проводов сечением: до 185 мм2</t>
  </si>
  <si>
    <t>ТЕРм08-03-574-05</t>
  </si>
  <si>
    <t>Разводка по устройствам и подключение жил кабелей или проводов сечением: до 95 мм2</t>
  </si>
  <si>
    <t>ТЕРм08-03-574-04</t>
  </si>
  <si>
    <t>Разводка по устройствам и подключение жил кабелей или проводов сечением: до 70 мм2</t>
  </si>
  <si>
    <t>ТЦ_21.1.06.09_2_0276132981_15.05.2024_02
Аналог ТССЦ-501-7992 102768,47/100715,23=2%</t>
  </si>
  <si>
    <t>ТЦ_21.1.06.09_2_0276132981_15.05.2024_02
Аналог ТССЦ-501-8629 32908,54/32244,30=2%</t>
  </si>
  <si>
    <t>ТЦ_21.1.06.09_2_0276132981_15.05.2024_02
Аналог ТССЦ-501-7965 29794,41/29199,32=2%</t>
  </si>
  <si>
    <t>Кабель ИнСил-ВВнг(А)-FRLS 5х16ок(N,PE)-1</t>
  </si>
  <si>
    <t>ТЦ_21.2.03.05_78_7804526950_15.05.2024_02
Аналог ТССЦ-502-0505 17170,22/16817,89=2%</t>
  </si>
  <si>
    <t>Провод медный, гибкий с ПВХ изоляцией на напряжение 0,45 кВ, ГОСТ 6323-79, сечением: 1х35</t>
  </si>
  <si>
    <t>Провод медный, гибкий с ПВХ изоляцией на напряжение 0,45 кВ, ГОСТ 1х25</t>
  </si>
  <si>
    <t>Провод медный, гибкий с ПВХ изоляцией на напряжение 0,45 кВ, ГОСТ 1х6</t>
  </si>
  <si>
    <t>ТЦ_62.3.02.01_78_7804526950_15.05.2024_02
Аналог ТССЦ-509-2228 8,88/8,7=2%</t>
  </si>
  <si>
    <t>Выключатель безопасности в корпусе, открытой установки, 63 А, 3Р, 380 В, IP65</t>
  </si>
  <si>
    <t>ТЦ_20.4.01.00_78_7804526950_15.05.2024_02
Аналог ТССЦ-509-2228 8,88/8,7=2%</t>
  </si>
  <si>
    <t>ТЦ_62.1.02.22_78_7804526950_15.05.2024_02
Аналог ТССЦ-504-0549 692,52/678,28=2%</t>
  </si>
  <si>
    <t>Ящик с понижающим трансформатором 220 В / 36 В, 250 Вт, IP54</t>
  </si>
  <si>
    <t>ТЕРм08-03-532-01</t>
  </si>
  <si>
    <t>Пост управления кнопочный общего назначения, устанавливаемый на конструкции: на полу, количество элементов поста до 3</t>
  </si>
  <si>
    <t>ТЦ_62.3.02.01_78_7806155468_15.05.2024_02
Аналог ТССЦ-509-2228 8,88/8,7=2%</t>
  </si>
  <si>
    <t>Выключатель пылевлагозащищенный IP66, одноклавишный накладного 
монтажа, 10 А, 220 В, нержав. сталь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</si>
  <si>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</si>
  <si>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</t>
  </si>
  <si>
    <t>Кнопочный выключатель пылевлагозащищенный IP66 с кнопкой без  фиксации 2НО, накладного монтажа, 10 А, 220 В, нержав. сталь</t>
  </si>
  <si>
    <t>ТЕРм10-06-034-12</t>
  </si>
  <si>
    <t>Коробка распределительная настенная на кабеле с пластмассовой оболочкой</t>
  </si>
  <si>
    <t>1 коробка</t>
  </si>
  <si>
    <t>ТЦ_20.5.02.02_78_7806155468_15.05.2024_02
Аналог ТССЦ-503-0693 2306,87/2261,59=2%</t>
  </si>
  <si>
    <t>Коробка клеммная пылевлагозащищенная IP66, открытой установки, в комплекте с винтовыми клемниками, для кабеля сечением до 5х35 мм2</t>
  </si>
  <si>
    <t>Коробка клеммная пылевлагозащищенная IP66, открытой установки, в 
комплекте с винтовыми клемниками, для кабеля сечением до 5х6 мм</t>
  </si>
  <si>
    <t>ТЕРм08-03-525-11</t>
  </si>
  <si>
    <t>Аппарат штепсельный общего назначения, устанавливаемый на конструкции на стене или колонне, с контактами силовых цепей на ток: до 250 А</t>
  </si>
  <si>
    <t>ТЦ_20.4.03.06_78_7804526950_15.05.2024_02
Аналог ТССЦ-503-0474 1223/1198,58=2%</t>
  </si>
  <si>
    <t>Розетка 3Р+N+PE, 380 В, 125 А, IP67, настенного монтажа</t>
  </si>
  <si>
    <t>РП1. Розеточный пост в комплекте с аппаратами защиты и розетками, 63 
А, 380 В, IP67</t>
  </si>
  <si>
    <t>РП2. Розеточный пост в комплекте с аппаратами защиты и розетками, 16 А, 380 В, IP67</t>
  </si>
  <si>
    <t>ТЕРм08-03-591-11</t>
  </si>
  <si>
    <t>Розетка штепсельная: трехполюсная</t>
  </si>
  <si>
    <t>ТЦ_14.5.01.10_78_7804526950_15.05.2024_02
Аналог ТССЦ-101-2415 52,74/51,66=2%</t>
  </si>
  <si>
    <t>Терморасширяющаяся противопожарная пена, 300 мл СР 620</t>
  </si>
  <si>
    <t>ТЦ_14.5.01.01_78_7804526950_15.05.2024_02
аналог ТССЦ-101-2901 51,49/50,41=2%</t>
  </si>
  <si>
    <t>Противопожарный акриловый герметик, 310 мл СР 606</t>
  </si>
  <si>
    <t>Огнезащитная краска (покрытие), 6 кг СР 670</t>
  </si>
  <si>
    <t>ТЕР26-01-039-01</t>
  </si>
  <si>
    <t>Изоляция покрытий и перекрытий изделиями из волокнистых и зернистых материалов насухо</t>
  </si>
  <si>
    <t>1 м3 изоляции</t>
  </si>
  <si>
    <t>ТЦ_12.2.05.02_78_7804526950_15.05.2024_02
аналог ТССЦ-101-2901 51,49/50,41=2%</t>
  </si>
  <si>
    <t>Минеральная вата 80х600х1000 мм</t>
  </si>
  <si>
    <t>ТЦ_20.2.07.03_2_0278204832_15.05.2024_02
Аналог ТССЦ-509-2857 23,70/23,16=2%</t>
  </si>
  <si>
    <t>Лоток лестничный шириной 200 мм, высотой 80 мм, толщиной 1,2 мм, 
L=3 м, нерж. (вес 7,6 кг.)</t>
  </si>
  <si>
    <t>Угол горизонтальный 90°, шириной 200 мм, высотой 80 мм, толщиной 1,2 
мм, нерж. (вес 1 кг)</t>
  </si>
  <si>
    <t>Угол горизонтальный 45°, шириной 200 мм, высотой 80 мм, толщиной 1,2 
мм, нерж. (вес 0.78 кг)</t>
  </si>
  <si>
    <t>81</t>
  </si>
  <si>
    <t>Соединитель шарнирный, толщиной 2 мм, нерж. (вес 0,12кг.)</t>
  </si>
  <si>
    <t>ТЦ_20.2.03.03_2_0278204832_15.05.2024_02
Аналог ТССЦ-509-8366 14,14/13,85=2%</t>
  </si>
  <si>
    <t>Консоль одиночная 250 мм, толщиной 3 мм, нерж (вес 0.26 кг)</t>
  </si>
  <si>
    <t>ТЕРм08-02-395-02</t>
  </si>
  <si>
    <t>Лоток металлический штампованный по установленным конструкциям, ширина лотка: до 400 мм</t>
  </si>
  <si>
    <t>ТЕРм08-02-152-04</t>
  </si>
  <si>
    <t>Стойка сборных кабельных конструкций (без полок), масса: до 1,6 кг</t>
  </si>
  <si>
    <t>ТЦ_20.2.07.03_2_0278204832_15.05.2024_02
Аналог ТССЦ-201-0776 12578,44/12437,78=2%</t>
  </si>
  <si>
    <t>Профиль STRUT, 400 мм, толщиной 2,5 мм, нерж.</t>
  </si>
  <si>
    <t>Профиль STRUT, 300 мм, толщиной 2,5 мм, нерж.</t>
  </si>
  <si>
    <t>ТЦ_01.7.15.12_2_0278204832_15.05.2024_02
Аналог ТССЦ-101-4949 10,26/10,03=2%</t>
  </si>
  <si>
    <t>Шпилька М8, L=2 м, нерж.</t>
  </si>
  <si>
    <t>ТЦ_01.7.15.01_2_0278204832_15.05.2024_02
Аналог ТССЦ-101-2066 10,28/10,03=2%</t>
  </si>
  <si>
    <t>Усиленный анкер с болтом М10, нерж.</t>
  </si>
  <si>
    <t>ТЦ_20.5.04.07_2_0278204832_15.05.2024_02
Аналог ТССЦ-101-2066 10,28/10,03=2%</t>
  </si>
  <si>
    <t>ТЦ_07.2.06.04_2_0278204832_15.05.2024_02
Аналог ТССЦ-201-8057 20,45/20,25=2%</t>
  </si>
  <si>
    <t>Стеновое крепление лотка, нерж</t>
  </si>
  <si>
    <t>ТЦ_23.5.02.02_2_0278204832_15.05.2024_02
Аналог ТССЦ-103-2014 98,60/96,47=2%</t>
  </si>
  <si>
    <t>ТЕРм08-02-411-01</t>
  </si>
  <si>
    <t>Рукав металлический наружным диаметром: до 48 мм</t>
  </si>
  <si>
    <t>ТЦ_08.1.02.13_2_0278204832_15.05.2024_02
Аналог ТССЦ-101-6593 340,00/333,27=2%</t>
  </si>
  <si>
    <t>ТЦ_20.5.02.09_2_0278204832_15.05.2024_02
Аналог ТССЦ-111-0126 335,61/328,92=2%</t>
  </si>
  <si>
    <t>Коробка соединительная стальная, 150х150х60 мм, EI90, IP66, оранжевая, в комплекте с керамическими клеммниками</t>
  </si>
  <si>
    <t>ТЦ_07.2.06.04_2_0278204832_15.05.2024_02
Аналог ТССЦ-509-2857 23,70/23,16=2%</t>
  </si>
  <si>
    <t>Монтажная пластина вертикальная, нерж.</t>
  </si>
  <si>
    <t>ТЦ_20.2.05.02_2_0278204832_15.05.2024_02
Аналог ТССЦ-509-5777 34,00/33,16=2%</t>
  </si>
  <si>
    <t>ТЦ_20.1.02.18_2_0278204832_15.05.2024_02
Аналог ТССЦ-201-8057 20,45/20,25=2%</t>
  </si>
  <si>
    <t>Стяжки кабельные из нержавеющей стали с полимерным покрытием</t>
  </si>
  <si>
    <t>уп</t>
  </si>
  <si>
    <t>ТЦ_01.7.15.04_2_0278204832_15.05.2024_02
Аналог ТССЦ-101-6794 25,60/25,05=2%</t>
  </si>
  <si>
    <t>Винт с крестообразным шлицем М6х10, нерж. (0,006 кг)</t>
  </si>
  <si>
    <t>ТЦ_01.7.15.05_2_0278204832_15.05.2024_02
Аналог ТССЦ-101-6794 25,60/25,05=2%</t>
  </si>
  <si>
    <t>Гайка шестигранная М6, нерж (0,002 кг)</t>
  </si>
  <si>
    <t>ТЦ_01.7.15.11_2_0278204832_15.05.2024_02
Аналог ТССЦ-101-6794 25,60/25,05=2%</t>
  </si>
  <si>
    <t>Шайба стопорная М6, нерж. (0.0003 кг)</t>
  </si>
  <si>
    <t>Металличесикй анкер с болтом М6х55, нерж.</t>
  </si>
  <si>
    <t>110</t>
  </si>
  <si>
    <t>ТЦ_20.1.02.23_78_7804526950_15.05.2024_02
Аналог ТССЦ-101-6794 25,60/25,05=2%</t>
  </si>
  <si>
    <t>Саморез для металла М6,3х50 мм</t>
  </si>
  <si>
    <t>ТЦ_20.2.07.03_2_0278204832_15.05.2024_02
Аналог ТССЦ-101-6794 25,60/25,05=2%</t>
  </si>
  <si>
    <t>Винт с гладкой головкой М6х20, нерж.</t>
  </si>
  <si>
    <t>Гайка с насечкой, препятствующей откручиванию, М6, нерж.</t>
  </si>
  <si>
    <t>ТЦ_20.2.07.03_2_0278204832_15.05.2024_02
Аналог ТССЦ-107-0001 12,39/12,09=2%</t>
  </si>
  <si>
    <t>ТЦ_01.7.15.02_2_0278204832_15.05.2024_02
Аналог ТССЦ-101-6794 25,60/25,05=2%</t>
  </si>
  <si>
    <t>122</t>
  </si>
  <si>
    <t>124</t>
  </si>
  <si>
    <t>126</t>
  </si>
  <si>
    <t>ТЦ_07.2.06.04_2_0278204832_15.05.2024_02
Аналог ТССЦ-101-6794 25,60/25,05=2%</t>
  </si>
  <si>
    <t>Крепление Т-образное к вертикальной двутавровой балке, нерж.</t>
  </si>
  <si>
    <t>Крепеж STRUT к металлическим балкам, нерж.</t>
  </si>
  <si>
    <t>128</t>
  </si>
  <si>
    <t>Гайка со стопорным буртиком М10, нерж.</t>
  </si>
  <si>
    <t>ТЦ_20.2.07.03_2_0278204832_15.05.2024_02
Аналог ТССЦ-509-3465 24,16/23,67=2%</t>
  </si>
  <si>
    <t>Консоль одиночная 350 мм, толщиной 3 мм, нерж. (1.27  кг)</t>
  </si>
  <si>
    <t>Соединитель шарнирный, толщиной 2 мм, нерж. (0.19 кг)</t>
  </si>
  <si>
    <t>ТЦ_20.1.02.10_2_0278204832_15.05.2024_02
Аналог ТССЦ-509-0073 1283,04/1257,16=2%</t>
  </si>
  <si>
    <t>157</t>
  </si>
  <si>
    <t>159</t>
  </si>
  <si>
    <t>160</t>
  </si>
  <si>
    <t>Прижим кабельного лотка, нерж.</t>
  </si>
  <si>
    <t>163</t>
  </si>
  <si>
    <t>167</t>
  </si>
  <si>
    <t>Винт с крестообразным шлицем М6х10, нерж.</t>
  </si>
  <si>
    <t>Гайка шестигранная М6, нерж.</t>
  </si>
  <si>
    <t>Шайба стопорная М6, нерж.</t>
  </si>
  <si>
    <t>Винт для крепления к С-образному профилю М10х30 мм, нерж.</t>
  </si>
  <si>
    <t>183</t>
  </si>
  <si>
    <t>195</t>
  </si>
  <si>
    <t>197</t>
  </si>
  <si>
    <t>ТЦ_20.2.05.02_78_7804526950_15.05.2024_02
Аналог ТССЦ-509-5777 34,00/33,16=2%</t>
  </si>
  <si>
    <t>200</t>
  </si>
  <si>
    <t>202</t>
  </si>
  <si>
    <t>ТЕР01-02-057-02</t>
  </si>
  <si>
    <t>Разработка грунта вручную в траншеях глубиной до 2 м без креплений с откосами, группа грунтов: 2</t>
  </si>
  <si>
    <t>100 м3 грунта</t>
  </si>
  <si>
    <t>ТЕР01-02-061-01</t>
  </si>
  <si>
    <t>Засыпка вручную траншей, пазух котлованов и ям, группа грунтов: 1</t>
  </si>
  <si>
    <t>205</t>
  </si>
  <si>
    <t>Заземлитель горизонтальный из стали: полосовой сечением 160 мм2</t>
  </si>
  <si>
    <t>ТЦ_20.1.02.23_78_7804526950_15.05.2024_02
Аналог ТССЦ-101-1638 5134,83/4987,13=2%</t>
  </si>
  <si>
    <t>ТЦ_20.1.02.23_78_7804526950_15.05.2024_02
Аналог ТССЦ-101-1671 25,60/25,05=2%</t>
  </si>
  <si>
    <t>210</t>
  </si>
  <si>
    <t>211</t>
  </si>
  <si>
    <t>212</t>
  </si>
  <si>
    <t>213</t>
  </si>
  <si>
    <t>214</t>
  </si>
  <si>
    <t>215</t>
  </si>
  <si>
    <t>ТЦ_20.1.02.23_78_7804526950_15.05.2024_02
Аналог ТССЦ-113-0395 95,68/93,73=2%</t>
  </si>
  <si>
    <t>Цинковая краска-спрей, 473 мл</t>
  </si>
  <si>
    <t>216</t>
  </si>
  <si>
    <t>217</t>
  </si>
  <si>
    <t>218</t>
  </si>
  <si>
    <t>ТЕР01-02-059-02</t>
  </si>
  <si>
    <t>Рытье ям вручную глубиной 1,5 м под электрод заземления с обратной засыпкой, группа грунтов: 2</t>
  </si>
  <si>
    <t>1 электрод заземления</t>
  </si>
  <si>
    <t>219</t>
  </si>
  <si>
    <t>220</t>
  </si>
  <si>
    <t>Сталь угловая 5х50х50 мм</t>
  </si>
  <si>
    <t>221</t>
  </si>
  <si>
    <t>ТЕРм08-01-068-02</t>
  </si>
  <si>
    <t>Шина сборная - одна полоса в фазе, медная или алюминиевая сечением: до 500 мм2</t>
  </si>
  <si>
    <t>222</t>
  </si>
  <si>
    <t>ТЦ_20.5.03.03_78_7804526950_15.05.2024_02
Аналог ТССЦ-110-0355 10225,04/10022,42=2%</t>
  </si>
  <si>
    <t>Главная заземляющая шина с изоляторами 500х50х6 мм, медь, в</t>
  </si>
  <si>
    <t>ТЕРм08-03-599-12</t>
  </si>
  <si>
    <t>Щитки осветительные, устанавливаемые на стене: болтами на конструкции, масса щитка до 6 кг</t>
  </si>
  <si>
    <t>5
О</t>
  </si>
  <si>
    <t>6
О</t>
  </si>
  <si>
    <t>Раздел 3. Кабельные изделия</t>
  </si>
  <si>
    <t>Раздел 4. Электрооборудование</t>
  </si>
  <si>
    <t>49
О</t>
  </si>
  <si>
    <t>ТЦ_62.3.02.01_78_7804526950_15.05.2024_02</t>
  </si>
  <si>
    <t>50
О</t>
  </si>
  <si>
    <t>52
О</t>
  </si>
  <si>
    <t>ТЦ_62.1.02.22_78_7804526950_15.05.2024_02</t>
  </si>
  <si>
    <t>54
О</t>
  </si>
  <si>
    <t>ТЦ_62.3.02.01_78_7806155468_15.05.2024_02</t>
  </si>
  <si>
    <t>Выключатель пылевлагозащищенный IP66, одноклавишный накладного монтажа, 10 А, 220 В, нержав. сталь</t>
  </si>
  <si>
    <t>56
О</t>
  </si>
  <si>
    <t>ТЕРм08-03-525-09</t>
  </si>
  <si>
    <t>Аппарат штепсельный общего назначения, устанавливаемый на конструкции на стене или колонне, с контактами силовых цепей на ток: до 63 А</t>
  </si>
  <si>
    <t>Терморасширяющаяся противопожарная пена, 300 мл</t>
  </si>
  <si>
    <t>Противопожарный акриловый герметик, 310 мл</t>
  </si>
  <si>
    <t>Огнезащитная краска (покрытие), 6 кг</t>
  </si>
  <si>
    <t>ТЦ_20.2.07.03_2_0278204832_15.05.2024_02
Аналог ТССЦ-201-8057 20,45/20,25=2%</t>
  </si>
  <si>
    <t>Шайба М8, нерж.</t>
  </si>
  <si>
    <t>Металличесикй анкер с болтом М6х55, нерж</t>
  </si>
  <si>
    <t>Профиль STRUT, 1000 мм, толщиной 2,5 мм, нерж.</t>
  </si>
  <si>
    <t>Гайка шестигранная М6, нерж</t>
  </si>
  <si>
    <t>Гайка шестигранная М8 , нерж.</t>
  </si>
  <si>
    <t>ТЦ_08.1.02.13_78_7804526950_15.05.2024_02
Аналог ТССЦ-101-6593 340,00/333,27=2%</t>
  </si>
  <si>
    <t>ТЦ_20.1.02.18_78_7804526950_15.05.2024_02
Аналог ТССЦ-201-8057 20,45/20,25=2%</t>
  </si>
  <si>
    <t>ТЦ_14.2.02.03_78_7804526950_01.02.2024_02
Аналог ТССЦ-113-0395 95,68/93,73=2%</t>
  </si>
  <si>
    <t>223</t>
  </si>
  <si>
    <t>ТЦ_20.5.03.03_77_9705198797_06.05.2024_02
Аналог ТССЦ-110-0355 10225,04/10022,42=2%</t>
  </si>
  <si>
    <t>ТЦ_21.1.00.00_78_7804526950_15.05.2024_02
Аналог ТССЦ-501-2377 178,91/175,39=2%</t>
  </si>
  <si>
    <t>Греющий кабель саморегулирующийся, ТНБВ.681817.023ТУ, 30 Вт/м</t>
  </si>
  <si>
    <t>ТЦ_21.1.00.00_78_7804526950_15.05.2024_02
Аналог ТССЦ-111-0126 335,61/328,92=2%</t>
  </si>
  <si>
    <t>Соединительная коробка ЭА-КС4-3ф, кабельные вводы из нерж. стали</t>
  </si>
  <si>
    <t>Комплекты монтажные КСТ-МК-3СВК ТНБВ.681817.023ТУ</t>
  </si>
  <si>
    <t>Комплекты монтажные КСТ-МК-СС(н) ТНБВ.681817.023ТУ</t>
  </si>
  <si>
    <t>компл</t>
  </si>
  <si>
    <t>ТЦ_20.5.04.07_78_7804526950_15.05.2024_02
Аналог ТССЦ-509-0020 42,77/41,87=2%</t>
  </si>
  <si>
    <t>Зажим крепежный ТСР/Т.1-25 Ц</t>
  </si>
  <si>
    <t>Зажим крепежный ТСР.2-50 Ц</t>
  </si>
  <si>
    <t>ТЦ_01.7.15.08_78_7804526950_15.05.2024_02
Аналог ТССЦ-101-1879 6,42/6,24=2%</t>
  </si>
  <si>
    <t>Заклепка вытяжная стальная 4,0х10</t>
  </si>
  <si>
    <t>ТЦ_01.7.06.07_78_7804526950_15.05.2024_02
Аналог ТССЦ-101-3056 6,3/6,17=2%</t>
  </si>
  <si>
    <t>Лента монтажная серии "КСТ-ЛМ.25"</t>
  </si>
  <si>
    <t>ТЕРм08-02-149-01</t>
  </si>
  <si>
    <t>Кабель до 35 кВ, подвешиваемый на тросе, масса 1 м кабеля: до 1 кг</t>
  </si>
  <si>
    <t>ТЦ_20.1.02.19_78_7804526950_15.05.2024_02
Аналог ТССЦ-509-8108 10,71/10,47=2%</t>
  </si>
  <si>
    <t>ТЦ_20.1.02.19_78_7804526950_15.05.2024_02
Аналог ТССЦ-509-0020 42,77/41,87=2%</t>
  </si>
  <si>
    <t>Зажим для троса 3 мм</t>
  </si>
  <si>
    <t>Коуш для троса 3 мм</t>
  </si>
  <si>
    <t>ТЕРм08-03-572-07</t>
  </si>
  <si>
    <t>Блок управления шкафного исполнения или распределительный пункт (шкаф), устанавливаемый: на полу, высота и ширина до  1700х1100 мм</t>
  </si>
  <si>
    <t>ПЭСПЗ. Панель питания электрооборудования систем противопожарной 
защиты</t>
  </si>
  <si>
    <t>ЩКСО1. Щит управления кабельной системой обогрева</t>
  </si>
  <si>
    <t>9
О</t>
  </si>
  <si>
    <t>ЩКСО2. Щит управления кабельной системой обогрева</t>
  </si>
  <si>
    <t>Светильник светодиодный пылевлагозащищённый IP65, 220 АС, 55 Вт,5000 К, потолочное крепление, в комплекте кабельный ввод, нерж.</t>
  </si>
  <si>
    <t>Светильник светодиодный пылевлагозащищённый IP65, 220 АС, 35 Вт,5000 К, потолочное крепление, в комплекте кабельный ввод, нерж.</t>
  </si>
  <si>
    <t>Светильник светодиодный пылевлагозащищённый IP65, 220 АС, 35 Вт,5000 К, источник бесперебойного питания на 1 час, потолочное
крепление, в комплекте кабельный ввод, нерж.</t>
  </si>
  <si>
    <t>ТЦ_21.1.06.09_2_0276132981_15.05.2024_02
Аналог ТССЦ-509-0765 129,31/126,54=2%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</si>
  <si>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5х10</t>
  </si>
  <si>
    <t>Светильник светодиодный пылевлагозащищённый IP65, 220 АС, 20 Вт,5000 К, потолочное крепление, в комплекте кабельный ввод, нерж.</t>
  </si>
  <si>
    <t>ТССЦ-509-6287</t>
  </si>
  <si>
    <t>Наклейка пиктограмма "Выход налево", "Выход направо" из самоклеющей пленки для светильника аварийного освещения ЛБО 20 (БС-842, БС-943, БС-741)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</si>
  <si>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5х16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</si>
  <si>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5х6</t>
  </si>
  <si>
    <t>ТЦ_21.1.06.09_2_0276132981_15.05.2024_02
Аналог ТССЦ-501-7991 77568,35/76021,46=2%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</si>
  <si>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5х4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</si>
  <si>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5х2,5</t>
  </si>
  <si>
    <t>ТЦ_21.1.06.09_2_0276132981_15.05.2024_02
Аналог ТССЦ-501-8624 22018,43/21572,51=2%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</si>
  <si>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3х2,5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</si>
  <si>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3х1,5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</si>
  <si>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сечением:5х6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</si>
  <si>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сечением:5х2,5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</si>
  <si>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сечением:3х2,5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</si>
  <si>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сечением:3х1,5</t>
  </si>
  <si>
    <t>ТЦ_21.1.06.05_2_0276132981_15.05.2024_02
Аналог ТССЦ-501-7965 29794,41/29199,32=2%</t>
  </si>
  <si>
    <t>Кабель экранированный сечением 5х1,5 мм2</t>
  </si>
  <si>
    <t>Провод медный, гибкий с ПВХ изоляцией на напряжение 0,45 кВ, ГОСТ6323-79, сечением:1х120</t>
  </si>
  <si>
    <t>Провод медный, гибкий с ПВХ изоляцией на напряжение 0,45 кВ, ГОСТ6323-79, сечением:1х35</t>
  </si>
  <si>
    <t>Провод медный, гибкий с ПВХ изоляцией на напряжение 0,45 кВ, ГОСТ6323-79, сечением:1х25</t>
  </si>
  <si>
    <t>Провод медный, гибкий с ПВХ изоляцией на напряжение 0,45 кВ, ГОСТ6323-79, сечением:1х6</t>
  </si>
  <si>
    <t>41
О</t>
  </si>
  <si>
    <t>Выключатель безопасности в корпусе, открытой установки, 63 А, 3Р, 380 
В, IP65</t>
  </si>
  <si>
    <t>Раздел 5. Противопожарные заделки</t>
  </si>
  <si>
    <t>ТЦ_14.5.01.01_78_7804526950_15.05.2024_02
Аналог ТССЦ-113-0521 65,66/64,28=2%</t>
  </si>
  <si>
    <t>Раздел 6. Электроустановочные изделия</t>
  </si>
  <si>
    <t>51
О</t>
  </si>
  <si>
    <t>53
О</t>
  </si>
  <si>
    <t>Кнопочный выключатель пылевлагозащищенный IP66 с кнопкой без фиксации 2НО, накладного монтажа, 10 А, 220 В, нержав. сталь</t>
  </si>
  <si>
    <t>ТЦ_62.2.01.04_77_7725347771_06.05.2024_02</t>
  </si>
  <si>
    <t>РП2. Розеточный пост в комплекте с аппаратами защиты и розетками, 16 
А, 380 В, IP67</t>
  </si>
  <si>
    <t>Раздел 7. Материалы по молниезащите и заземлению</t>
  </si>
  <si>
    <t>ТЦ_08.3.12.00_78_7804526950_15.05.2024_02
Аналог ТССЦ-101-2542 4813,20/4671,80=2%</t>
  </si>
  <si>
    <t>ТЦ_22.2.02.11_78_7804526950_15.05.2024_02
Аналог ТССЦ-101-2066 10,28/10,03=2%</t>
  </si>
  <si>
    <t>Анкер сболтом М8</t>
  </si>
  <si>
    <t>Раздел 8. Система кабельного обогрева</t>
  </si>
  <si>
    <t>Трос стальной D3 в п/э оболочке</t>
  </si>
  <si>
    <t>ТЦ_14.5.01.07_78_7804526950_15.05.2024_02
Аналог ТССЦ-101-2901 51,49/50,41=2%</t>
  </si>
  <si>
    <t>Герметик силиконовый Пентэласт 1101 (прозрачный), 310 мл.</t>
  </si>
  <si>
    <t>Металлорукав в гладкой полиуретановой изоляции номинальным o26 мм в 
комплекте с соединительными муфтами</t>
  </si>
  <si>
    <t>Раздел 9. Кабельные конструкции, трубы, коробки, крепеж (ОКЛ)</t>
  </si>
  <si>
    <t>Лоток лестничный шириной 300 мм, высотой 80 мм, толщиной 1,2 мм,L=3 м, нерж.(2,82 кг)</t>
  </si>
  <si>
    <t>Лоток лестничный шириной 200 мм, высотой 80 мм, толщиной 1,2 мм, 
L=3 м, нерж.(2,62 кг)</t>
  </si>
  <si>
    <t>Угол горизонтальный 90°, шириной 300 мм, высотой 80 мм, толщиной 1,2 мм, горячее цинкование(1,66 кг)</t>
  </si>
  <si>
    <t>Угол горизонтальный 90°, шириной 200 мм, высотой 80 мм, толщиной 1,2 
мм, нерж.(1,319 кг)</t>
  </si>
  <si>
    <t>Угол горизонтальный 45°, шириной 200 мм, высотой 80 мм, толщиной 1,2мм, нерж.(0,3 кг)</t>
  </si>
  <si>
    <t>Соединительная пластина увеличенная, толщиной 2,0 мм, нерж.(вес 	0,33 кг)</t>
  </si>
  <si>
    <t>Соединитель шарнирный, толщиной 2 мм, нерж.(0,4 кг)</t>
  </si>
  <si>
    <t>Шпилька М8, L=1 м, нерж.</t>
  </si>
  <si>
    <t>Консоль одиночная 350 мм, толщиной 3 мм, нерж.</t>
  </si>
  <si>
    <t>Прижим кабельного лотка, нерж (0,028 кг)</t>
  </si>
  <si>
    <t>Крепление Т-образное к вертикальной двутавровой балке, нерж.(1,61 кг)</t>
  </si>
  <si>
    <t>Крепление приварное, толщина 6 мм, нерж</t>
  </si>
  <si>
    <t>Профиль STRUT двойной, 300 мм, толщиной 2,5 мм, нерж.</t>
  </si>
  <si>
    <t>Болт М10х80, Шайба М10, гайка М10</t>
  </si>
  <si>
    <t>ТЦ_01.7.15.01_2_0278204832_15.05.2024_02
ТССЦ-101-2066 10,28/10,03=2%</t>
  </si>
  <si>
    <t>Усиленный анкер М8</t>
  </si>
  <si>
    <t>Шайба стопорная М6, нерж</t>
  </si>
  <si>
    <t>Винт с гладкой головкой М6х20, нерж</t>
  </si>
  <si>
    <t>Коробка соединительная стальная, 150х150х60 мм, EI90, IP66, оранжевая, 
в комплекте с керамическими клеммниками</t>
  </si>
  <si>
    <t>Рукав гибкий металлический в полимерной оболочке номинальным o26 
мм в комплекте с соединительными муфтами</t>
  </si>
  <si>
    <t>Держатель оцинкованный двусторонний для диаметра до 27 мм</t>
  </si>
  <si>
    <t>Труба стальная o25 мм, толщ. стенки 1,2 мм</t>
  </si>
  <si>
    <t>Раздел 10. Кабельные конструкции, трубы, крепеж</t>
  </si>
  <si>
    <t>Лоток лестничный шириной 500 мм, высотой 80 мм, толщиной 1,5 мм, 
L=3 м, нерж.(3,66 кг)</t>
  </si>
  <si>
    <t>Лоток лестничный шириной 300 мм, высотой 80 мм, толщиной 1,2 мм, 
L=3 м, нерж.(3,236 кг)</t>
  </si>
  <si>
    <t>Лоток лестничный шириной 200 мм, высотой 80 мм, толщиной 1,2 мм, 
L=3 м, нерж.(5,037 кг)</t>
  </si>
  <si>
    <t>Угол горизонтальный 90°, шириной 500 мм, высотой 80 мм, толщиной 1,2 
мм, горячее цинкование(7,24 кг)</t>
  </si>
  <si>
    <t>Угол горизонтальный 90°, шириной 300 мм, высотой 80 мм, толщиной 1,2 
мм, горячее цинкование(1,66 кг)</t>
  </si>
  <si>
    <t>Угол горизонтальный 45°, шириной 500 мм, высотой 80 мм, толщиной 1,2
мм, нерж</t>
  </si>
  <si>
    <t>Соединительная пластина увеличенная, толщиной 2,0 мм, нерж.(0,33 кг)</t>
  </si>
  <si>
    <t>ТЦ_20.2.07.03_78_7804526950_15.05.2024_02
Аналог ТССЦ-201-0776 12578,44/12437,78=2%</t>
  </si>
  <si>
    <t>Профиль STRUT, 800 мм, толщиной 2,5 мм, нерж.</t>
  </si>
  <si>
    <t>Подвес STRUT двойной, толщиной 2,5 мм, L=1,2 м, нерж.</t>
  </si>
  <si>
    <t>Консоль одиночная 550 мм, толщиной 3 мм, нерж.</t>
  </si>
  <si>
    <t>Крепление приварное, толщина 6мм, нерж.</t>
  </si>
  <si>
    <t>Профиль STRUT двойной, 600 мм, толщиной 2,5 мм, нерж.</t>
  </si>
  <si>
    <t>Болт М10х80, Шайба М10 (2 шт.), гайка М10</t>
  </si>
  <si>
    <t>Стеновое крепление лотка, нерж.</t>
  </si>
  <si>
    <t>Металлорукав гибкий в гладкой EVA оболочке номинальным o26 мм в 
комплекте с соединительными муфтами</t>
  </si>
  <si>
    <t>ТЕРм08-02-411-02</t>
  </si>
  <si>
    <t>Рукав металлический наружным диаметром: до 60 мм</t>
  </si>
  <si>
    <t>Металлорукав гибкий в гладкой EVA оболочке номинальным ø50 мм в
комплекте с соединительными муфтами</t>
  </si>
  <si>
    <t>Струбцина монтажная М8, нерж.</t>
  </si>
  <si>
    <t>ТЦ_27.2.01.08_78_7804526950_15.05.2024_02
Аналог ТССЦ-101-2091 64,20/62,89=2%</t>
  </si>
  <si>
    <t>Хомут стальной с приварной гайкой М6, ø 26 мм, нерж.</t>
  </si>
  <si>
    <t>Хомут стальной с приварной гайкой М6, o 26 мм, нерж</t>
  </si>
  <si>
    <t>Хомут стальной с внутренней резьбой М6, o 8 мм, нерж.</t>
  </si>
  <si>
    <t>ТЦ_62.1.02.10_78_7804526950_15.05.2024_02</t>
  </si>
  <si>
    <t>ВРУ2. Вводно-распределительное устройство</t>
  </si>
  <si>
    <t>4
О</t>
  </si>
  <si>
    <t>ТЦ_62.1.02.16_78_7804526950_15.05.2024_02</t>
  </si>
  <si>
    <t>ЩО2. Щит освещения</t>
  </si>
  <si>
    <t>ЩАО2. Щит аварийного освещения</t>
  </si>
  <si>
    <t>7
О</t>
  </si>
  <si>
    <t>ЩКСО2.1 Щит управления кабельной системой обогрева</t>
  </si>
  <si>
    <t>ЩКСО2.2 Щит управления кабельной системой обогрева</t>
  </si>
  <si>
    <t>Светильник светодиодный пылевлагозащищённый IP65, 220 АС, 35 Вт, 5000 К, потолочное крепление, в комплекте кабельный ввод, нерж.</t>
  </si>
  <si>
    <t>Светильник светодиодный пылевлагозащищённый IP65, 220 АС, 20 Вт, 5000 К, потолочное крепление, в комплекте кабельный ввод, нерж..</t>
  </si>
  <si>
    <t>Светильник светодиодный пылевлагозащищённый IP65, 220 АС, 20 Вт, 5000 К, источник бесперебойного питания на 1 час, потолочное крепление, в комплекте кабельный ввод, нерж.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</si>
  <si>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5х10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</si>
  <si>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</si>
  <si>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</si>
  <si>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</si>
  <si>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</si>
  <si>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</si>
  <si>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ТЦ_59.1.21.00_2_0276132981_25.01.2024_02
Аналог ТССЦ-501-7965 29794,41/29199,32=2%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</si>
  <si>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</si>
  <si>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</si>
  <si>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</si>
  <si>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</si>
  <si>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экранированный сечением 5х1,5</t>
  </si>
  <si>
    <t>ТЦ_21.2.03.00_77_7721801761_06.05.2024_02
Аналог ТССЦ-502-0505 17170,22/16817,89=2%</t>
  </si>
  <si>
    <t>Провод медный, гибкий с ПВХ изоляцией на напряжение 0,45 кВ, ГОСТ 6323-79, сечением: 1х150</t>
  </si>
  <si>
    <t>ТЦ_20.1.02.19_78_7804526950_01.02.2024_02
Аналог ТССЦ-502-0505 17170,22/16817,89=2%</t>
  </si>
  <si>
    <t>ТЦ_20.1.02.19_78_7804526950_01.02.2024_02
Аналог ТССЦ-502-0501 3834,26/3755,85=2%</t>
  </si>
  <si>
    <t>ТЦ_14.5.01.00_78_7804526950_01.02.2024_02
Аналог ТССЦ-101-2415 52,74/51,66=2%</t>
  </si>
  <si>
    <t>ТЦ_14.5.01.00_78_7804526950_01.02.2024_02
аналог ТССЦ-101-2901 51,49/50,41=2%</t>
  </si>
  <si>
    <t>ТЦ_14.5.01.00_78_7804526950_01.02.2024_02
Аналог ТССЦ-113-0521 65,66/64,28=2%</t>
  </si>
  <si>
    <t>ТЦ_20.5.02.00_78_7806155468_25.03.2024_02</t>
  </si>
  <si>
    <t>57
О</t>
  </si>
  <si>
    <t>ТЦ_08.3.12.00_78_7804526950_01.02.2024_02
Аналог ТССЦ-101-1638 5134,83/4987,13=2%</t>
  </si>
  <si>
    <t>ТЦ_20.2.05.02_78_7804526950_01.02.2024_02
Аналог ТССЦ-101-1671 25,60/25,05=2%</t>
  </si>
  <si>
    <t>ТЦ_08.3.12.00_78_7804526950_01.02.2024_02
Аналог ТССЦ-101-2542 4813,20/4671,80=2%</t>
  </si>
  <si>
    <t>ТЦ_21.1.00.00_78_7804526950_15.05.2024_02
Аналог ТССЦ-110-0355 10225,04/10022,42=2%</t>
  </si>
  <si>
    <t>Шина уравнивания потенциалов</t>
  </si>
  <si>
    <t>ТЦ_21.1.00.00_78_7804526950_01.02.2024_02
Аналог ТССЦ-501-2377 178,91/175,39=2%</t>
  </si>
  <si>
    <t>ТЦ_20.1.02.19_78_7804526950_01.02.2024_02
Аналог ТССЦ-509-8108 10,71/10,47=2%</t>
  </si>
  <si>
    <t>Трос стальной D3 в п/э в комплекте с зашимами и коушами</t>
  </si>
  <si>
    <t>ТЦ_20.1.01.14_78_7804526950_01.02.2024_02
Аналог ТССЦ-509-0020 42,77/41,87=2%</t>
  </si>
  <si>
    <t>ТЦ_20.1.01.00_78_7804526950_01.02.2024_02
Аналог ТССЦ-509-0020 42,77/41,87=2%</t>
  </si>
  <si>
    <t>ТЦ_01.7.06.07_78_7804526950_01.02.2024_02
Аналог ТССЦ-101-3056 6,3/6,17=2%</t>
  </si>
  <si>
    <t>ТЦ_01.7.15.08_78_7804526950_01.02.2024_02
Аналог ТССЦ-101-1879 6,42/6,24=2%</t>
  </si>
  <si>
    <t>ТЦ_14.5.01.00_78_7804526950_01.02.2024_02
Аналог ТССЦ-101-2901 51,49/50,41=2%</t>
  </si>
  <si>
    <t>Герметик силиконовый Пентэласт 1101(прозрачный) 310 мл</t>
  </si>
  <si>
    <t>Металлорукав в гладкой полиуретановой изоляции номинальным ø26 мм в комплекте с соединительными муфтами</t>
  </si>
  <si>
    <t>ТЦ_20.2.07.00_2_0278204832_08.02.2024_02
Аналог ТССЦ-509-2857 23,70/23,16=2%</t>
  </si>
  <si>
    <t>Соединительная пластина увеличенная, высотой 80 мм, толщиной 2 мм, нерж. (вес 0,33 кг)</t>
  </si>
  <si>
    <t>Прижим кабельного лотка, толщиной 2 мм, нерж.  (вес 0,02 кг.)</t>
  </si>
  <si>
    <t>ТЦ_01.7.15.12_2_0278204832_15.05.2024_02
Аналог ТССЦ-101-6794 25,60/25,05=2%</t>
  </si>
  <si>
    <t>Шпилька резьбовая М10х1000, нерж (0,500 кг)</t>
  </si>
  <si>
    <t>Лоток лестничный шириной 300 мм, высотой 80 мм, толщиной 1,2 мм, 
L=3 м, нерж. (2,820 кг)</t>
  </si>
  <si>
    <t>Угол горизонтальный 90°, шириной 300 мм, высотой 80 мм, толщиной 1,2 
мм, горячее цинкование (3,640 кг)</t>
  </si>
  <si>
    <t>Угол горизонтальный 45°, шириной 300 мм, высотой 80 мм, толщиной 1,2 мм, нерж. (2,110 кг)</t>
  </si>
  <si>
    <t>Лоток лестничный шириной 200 мм, высотой 80 мм, толщиной 1,2 мм, 
L=3 м, нерж. (7.17  кг)</t>
  </si>
  <si>
    <t>Угол горизонтальный 90°, шириной 200 мм, высотой 80 мм, толщиной 1,2 
мм, нерж. (2,420 кг)</t>
  </si>
  <si>
    <t>Соединительная пластина увеличенная H80 S=2,0мм нерж. (вес 	0,33 кг)</t>
  </si>
  <si>
    <t>Консоль одиночная 250 мм, толщиной 3 мм, нерж. (	1,01 кг)</t>
  </si>
  <si>
    <t>Гайка шестигранная М6, нерж. (0,002 кг)</t>
  </si>
  <si>
    <t>Шайба стопорная М6, нерж. (0,0003 кг)</t>
  </si>
  <si>
    <t>ТЦ_20.2.07.00_2_0278204832_08.02.2024_02
Аналог ТССЦ-201-0776 12578,44/12437,78=2%</t>
  </si>
  <si>
    <t>Профиль STRUT, 1000 мм, толщиной 2,5 мм, нерж</t>
  </si>
  <si>
    <t>Профиль STRUT двойной, 1000 мм, толщиной 2,5 мм, нерж.</t>
  </si>
  <si>
    <t>Болт Болт шестигранный М10х70, нерж.</t>
  </si>
  <si>
    <t>Шайба плоская М10, нерж.</t>
  </si>
  <si>
    <t>Металлорукав гибкий в гладкой EVA оболочке номинальным ø50 мм в комплекте с соединительными муфтами</t>
  </si>
  <si>
    <t>ТЦ_22.2.02.11_2_0278204832_08.02.2024_02
Аналог ТССЦ-101-2091 64,20/62,89=2%</t>
  </si>
  <si>
    <t>Хомут стальной с внутренней резьбой М6, д.25 - 26мм</t>
  </si>
  <si>
    <t>Хомут стальной с внутренней резьбой М6 6мм</t>
  </si>
  <si>
    <t>ТЦ_77.3.03.01_78_7804526950_15.05.2024_02</t>
  </si>
  <si>
    <t>ЩАО. Щит аварийного освещения</t>
  </si>
  <si>
    <t>ЩО. Щит освещения</t>
  </si>
  <si>
    <t>ТЦ_62.1.02.23_78_7804526950_29.07.2024_02</t>
  </si>
  <si>
    <t>ЩККСО. Щит управления кабельной системой обогрева</t>
  </si>
  <si>
    <t>Светильник светодиодный пылевлагозащищённый IP66, 220 АС, 36 Вт,4960Лм, потолочное крепление, в комплекте кабельный ввод КНВМ2M-20НК/Р, нерж.</t>
  </si>
  <si>
    <t>Светильник светодиодный пылевлагозащищённый IP66, 220 АС, 36 Вт,4960 Лм, потолочное крепление, источник бесперебойного питания, вкомплекте кабельный ввод КНВМ2M-20НК/Р, нерж.</t>
  </si>
  <si>
    <t>Светильник светодиодный пылевлагозащищённый IP66, 220 АС, 18 Вт,2480 Лм, потолочное крепление, в комплекте кабельный ввод КНВМ2M-20НК/Р, нерж.</t>
  </si>
  <si>
    <t>Кабель ИнСил-ВВнг(А)-LS 
5х35мк(N,PE)-1</t>
  </si>
  <si>
    <t>Кабель ИнСил-ВВнг(А)-LS 
5х16мк(N,PE)-1  </t>
  </si>
  <si>
    <t>Кабель ИнСил-ВВнг(А)-LS 
5х10ок(N,PE)-1</t>
  </si>
  <si>
    <t>Кабель ИнСил-ВВнг(А)-LS 5х6ок(N,PE)-1</t>
  </si>
  <si>
    <t>Кабель ИнСил-ВВнг(А)-LS 5х4ок(N,PE)-1</t>
  </si>
  <si>
    <t>Кабель ИнСил-ВВнг(А)-LS 
5х2,5ок(N,PE)-1 </t>
  </si>
  <si>
    <t>Кабель ИнСил-ВВнг(А)-LS 
3х2,5ок(N,PE)-1 </t>
  </si>
  <si>
    <t>Кабель ИнСил-ВВнг(А)-LS 
3х1,5ок(N,PE)-1  </t>
  </si>
  <si>
    <t>Кабель ИнСил-ВВнг(А)-FRLS 
5х10ок(N,PE)-1</t>
  </si>
  <si>
    <t>Кабель ИнСил-ВВнг(А)-FRLS 
5х6ок(N,PE)-1</t>
  </si>
  <si>
    <t>Кабель ИнСил-ВВнг(А)-FRLS 
5х4ок(N,PE)-1  </t>
  </si>
  <si>
    <t>ТЦ_21.1.06.09_2_0276132981_15.05.2024_02
Аналог ТССЦ-501-8629 39908,54/32244,30=2%</t>
  </si>
  <si>
    <t>Кабель ИнСил-ВВнг(А)-FRLS 
5х2,5ок(N,PE)-1 </t>
  </si>
  <si>
    <t>Кабель ИнСил-ВВнг(А)-FRLS 
3х2,5ок(N,PE)-1</t>
  </si>
  <si>
    <t>Кабель ИнСил-ВВнг(А)-FRLS 
3х1,5ок(N,PE)-1  </t>
  </si>
  <si>
    <t>Кабель ИнСил-ВВЭнг(А)-LS 
5х1,5ок(N,PE)-0,66  </t>
  </si>
  <si>
    <t>Провод медный, гибкий с ПВХ изоляцией на напряжение 0,45 кВ, ГОСТ6323-79, сечением:1х150</t>
  </si>
  <si>
    <t>43
О</t>
  </si>
  <si>
    <t>ТЦ_62.2.01.04_78_7804526950_06.05.2024_02</t>
  </si>
  <si>
    <t>58
О</t>
  </si>
  <si>
    <t>Коробка клеммная пылевлагозащищенная IP66, открытой установки, в комплекте с винтовыми клемниками, для кабеля сечением до 5х6 мм</t>
  </si>
  <si>
    <t>ТЦ_20.3.03.03_78_7804526950_15.05.2024_02
Аналог ТССЦ-509-4981 55,37/54,23=2%</t>
  </si>
  <si>
    <t>Переносной светильник в комплекте вилкой под розетку 36 В, кабелем не менее 10 м, с лампой на 36 В Е27, IP20</t>
  </si>
  <si>
    <t>Главная заземляющая шина с изоляторами 500х50х6 мм, медь, в
комплекте с креплением на стену</t>
  </si>
  <si>
    <t>Соединительная коробка ЭА-КС6, кабельные вводы из нерж. стали</t>
  </si>
  <si>
    <t>Трос стальной D3 в п/э в комплекте с зажимами и коушами</t>
  </si>
  <si>
    <t>Металлорукав в гладкой полиуретановой изоляции номинальным o26 мм в комплекте с соединительными муфтами</t>
  </si>
  <si>
    <t>Т-образный ответвитель, шириной 200 мм, высотой 80 мм, толщиной 1,2 
мм, нерж(2,79 кг)</t>
  </si>
  <si>
    <t>Соединительная пластина увеличенная, высотой 80 мм, толщиной 2 мм,нерж.(0,2 кг)</t>
  </si>
  <si>
    <t>Соединитель шарнирный, высотой 80 мм, толщиной 2 мм, нерж.(0,4 кг)</t>
  </si>
  <si>
    <t>Соединитель угловой, высотой 80 мм, толщиной 2 мм, нерж.(0,17 кг)</t>
  </si>
  <si>
    <t>Консоль одиночная 250 мм, толщиной 3 мм, нерж.(1  кг)</t>
  </si>
  <si>
    <t>Прижим кабельного лотка, нерж(0,028 кг)</t>
  </si>
  <si>
    <t>Винт с крестообразным шлицем М6х10, нерж.(0,8 кг)</t>
  </si>
  <si>
    <t>Гайка шестигранная М6, нерж. (0,16 кг)</t>
  </si>
  <si>
    <t>Шайба стопорная М6, нерж.(0,2 кг)</t>
  </si>
  <si>
    <t>Винт для крепления к С-образному профилю М10х30 мм, нерж.(0,04 кг)</t>
  </si>
  <si>
    <t>Гайка со стопорным буртиком М10, нерж.(1,31 кг)</t>
  </si>
  <si>
    <t>ТЕРм08-02-152-06</t>
  </si>
  <si>
    <t>Стойка сборных кабельных конструкций (без полок), масса: до 4 кг</t>
  </si>
  <si>
    <t>ТЦ_07.2.06.03_2_0278204832_15.05.2024_02
Аналог ТССЦ-201-0776 12578,44/12437,78=2%</t>
  </si>
  <si>
    <t>Профиль STRUT, 900 мм, толщиной 2,5 мм, нерж.</t>
  </si>
  <si>
    <t>ТЦ_20.2.08.02_2_0278204832_15.05.2024_02
Аналог ТССЦ-509-2857 23,70/23,16=2%</t>
  </si>
  <si>
    <t>Пластина для крепления к металлическим балкам, толщиной 6 мм, нерж.</t>
  </si>
  <si>
    <t>Гайка STRUT закладная М10, нерж.</t>
  </si>
  <si>
    <t>Болт шестигранный М10х100, нерж.</t>
  </si>
  <si>
    <t>ТЦ_20.5.02.09_78_7804526950_15.05.2024_02
Аналог ТССЦ-111-0126 335,61/328,92=2%</t>
  </si>
  <si>
    <t>Рукав гибкий металлический в полимерной оболочке номинальным ø20мм в комплекте с соединительными муфтами</t>
  </si>
  <si>
    <t>ТЦ_20.1.02.18_78_7804526950_15.05.2024_02</t>
  </si>
  <si>
    <t>Стяжки кабельные из нержавеющей стали с полимерным покрытием (100 шт)</t>
  </si>
  <si>
    <t>Струбцина монтажная М6, нерж.</t>
  </si>
  <si>
    <t>Шпилька резьбовая, М6, L=1 м, нерж.</t>
  </si>
  <si>
    <t>ТЦ_24.1.02.01_2_0278204832_15.05.2024_02
Аналог ТССЦ-101-2091 64,20/62,89=2%</t>
  </si>
  <si>
    <t>Хомут стальной с внутренней резьбой М6, ø 26 мм, нерж.</t>
  </si>
  <si>
    <t>Хомут стальной с внутренней резьбой М6, ø 6 мм, нерж.</t>
  </si>
  <si>
    <t>Лоток лестничный шириной 500 мм, высотой 80 мм, толщиной 1,5 мм, 
L=3 м, нерж.(3,14 кг)</t>
  </si>
  <si>
    <t>Лоток лестничный шириной 300 мм, высотой 80 мм, толщиной 1,2 мм, 
L=3 м, нерж.(2,82 кг)</t>
  </si>
  <si>
    <t>Угол горизонтальный 90°, шириной 500 мм, высотой 80 мм, толщиной 1,2 мм, нерж.(7,24 кг)</t>
  </si>
  <si>
    <t>Угол горизонтальный 90°, шириной 300 мм, высотой 80 мм, толщиной 1,2 мм, нерж. (1,66 кг)</t>
  </si>
  <si>
    <t>Т-образный ответвитель, шириной 500 мм, высотой 80 мм, толщиной 1,2 
мм, нерж. (7,75 кг)</t>
  </si>
  <si>
    <t>Т-образный ответвитель, шириной 300 мм, высотой 80 мм, толщиной 1,2 
мм, нерж.(5,29 кг)</t>
  </si>
  <si>
    <t>Соединительная пластина увеличенная, высотой 80 мм, толщиной 2 мм,(0,2 кг)</t>
  </si>
  <si>
    <t>Соединитель угловой, высотой 80 мм, толщиной 2 мм, нерж. (0,17 кг)</t>
  </si>
  <si>
    <t>Консоль одиночная 350 мм, толщиной 3 мм, нерж.(0,89 кг)</t>
  </si>
  <si>
    <t>Прижим кабельного лотка, нерж.(0,028 кг)</t>
  </si>
  <si>
    <t>Гайка шестигранная М6, нерж.(0,16 кг)</t>
  </si>
  <si>
    <t>Профиль П-образный, 1500 мм, толщиной 2,0 мм, нерж.</t>
  </si>
  <si>
    <t>Шпилька резьбовая М8х1000, нерж.</t>
  </si>
  <si>
    <t>ТЦ_20.5.04.07_2_0278204832_15.05.2024_02</t>
  </si>
  <si>
    <t>Гайка со стопорным буртиком М8, нерж.</t>
  </si>
  <si>
    <t>Шайба увеличенная М8, нерж.</t>
  </si>
  <si>
    <t>Подвес STRUT двойной, 1000 мм, толщиной 2,5 мм, нерж.</t>
  </si>
  <si>
    <t>Крепление приварное, толщина 6 мм, нерж.</t>
  </si>
  <si>
    <t>Болт шестигранный М10х70, нерж.</t>
  </si>
  <si>
    <t>Металлорукав гибкий в гладкой EVA оболочке номинальным o20 мм в 
комплекте с соединительными муфтами</t>
  </si>
  <si>
    <t>Металлорукав гибкий в гладкой EVA оболочке номинальным ø35 мм в
комплекте с соединительными муфтами</t>
  </si>
  <si>
    <t>Держатель оцинкованный двусторонний для диаметра до 48 мм</t>
  </si>
  <si>
    <t>Держатель оцинкованный двусторонний для диаметра до 63 мм</t>
  </si>
  <si>
    <t>ТЦ_20.4.03.06_78_7804526950_15.05.2024_02</t>
  </si>
  <si>
    <t>ТЦ_27.2.01.08_2_0278204832_15.05.2024_02
Аналог ТССЦ-101-2091 64,20/62,89=2%</t>
  </si>
  <si>
    <t>Кабель ИнСил-ВВнг(А)-LS 
5х70мс(N,PE)-1</t>
  </si>
  <si>
    <t>Кабель ИнСил-ВВнг(А)-LS 
5х10ок(N,PE)-1  </t>
  </si>
  <si>
    <t>Кабель ИнСил-ВВнг(А)-LS 5х4ок(N,PE)-1 </t>
  </si>
  <si>
    <t>Кабель ИнСил-ВВнг(А)-LS 
5х1,5ок(N,PE)-1</t>
  </si>
  <si>
    <t>ТЦ_21.1.06.09_77_7721801761_15.05.2024_02
Аналог ТССЦ-501-7965 29794,41/29199,32=2%</t>
  </si>
  <si>
    <t>ТЦ_21.1.06.09_2_0276132981_15.05.2024_02
Аналог ТССЦ 501-8630 84212,76/82520,26=2%</t>
  </si>
  <si>
    <t>Кабель ИнСил-ВВнг(А)-FRLS 
5х10ок(N,PE)-1  </t>
  </si>
  <si>
    <t>Кабель ИнСил-ВВнг(А)-FRLS 
5х6ок(N,PE)-1  </t>
  </si>
  <si>
    <t>Кабель ИнСил-ВВнг(А)-FRLS 
5х4ок(N,PE)-1</t>
  </si>
  <si>
    <t>Кабель ИнСил-ВВнг(А)-FRLS 
5х2,5ок(N,PE)-1  </t>
  </si>
  <si>
    <t>ТЦ_21.1.06.09_77_9723075205_15.05.2024_02
Аналог ТССЦ-501-7965 29794,41/29199,32=2%</t>
  </si>
  <si>
    <t>Кабель ИнСил-ВВнг(А)-FRLS 
5х1,5ок(N,PE)-1</t>
  </si>
  <si>
    <t>Кабель ИнСил-ВВнг(А)-FRLS 
3х2,5ок(N,PE)-1  </t>
  </si>
  <si>
    <t>ТЦ_21.1.06.05_2_0276132981_15.05.2024_02</t>
  </si>
  <si>
    <t>Кабель ИнСил-ВВЭнг(А)-LS 
5х1,5ок(N,PE)-0,66 </t>
  </si>
  <si>
    <t>59
О</t>
  </si>
  <si>
    <t>61
О</t>
  </si>
  <si>
    <t>63
О</t>
  </si>
  <si>
    <t>ТЦ_62.2.01.04_77_7725347771_06.05.2024_02
Аналог ТССЦ-503-0474 1223/1198,58=2%</t>
  </si>
  <si>
    <t>64
О</t>
  </si>
  <si>
    <t>ТЦ_22.2.02.11_2_0278204832_15.05.2024_02
Аналог ТССЦ-101-4949 10,26/10,03=2%</t>
  </si>
  <si>
    <t>Шпилька резьбовая М10х1000, нерж.(0,5 кг)</t>
  </si>
  <si>
    <t>Консоль одиночная 550 мм, толщиной 3 мм, нерж.(1,77 кг)</t>
  </si>
  <si>
    <t>Анкер стандартный со шпилькой, М10</t>
  </si>
  <si>
    <t>Профиль STRUT, 500 мм, толщиной 2,5 мм, нерж.</t>
  </si>
  <si>
    <t>ТЦ_22.2.02.18_2_0278204832_15.05.2024_02</t>
  </si>
  <si>
    <t>Траверса для лотка 41x41, толщиной 2,5 мм, нерж.</t>
  </si>
  <si>
    <t>Шпилька резьбовая М10х1000, нерж.</t>
  </si>
  <si>
    <t>Пластина опорная STRUT, толщиной 2,0 мм, нерж.</t>
  </si>
  <si>
    <t>Профиль П-образный, 500 мм, толщиной 1,5 мм, нерж.</t>
  </si>
  <si>
    <t>Профиль П-образный, 1000 мм, толщиной 3,0 мм, нерж.</t>
  </si>
  <si>
    <t>Болт шестигранный М6х25, нерж.</t>
  </si>
  <si>
    <t>Гайка со стопорным буртиком М6, нерж.</t>
  </si>
  <si>
    <t>Струбцина закрывающая М10, нерж.</t>
  </si>
  <si>
    <t>Металлорукав гибкий в гладкой EVA оболочке номинальным o50 мм в 
комплекте с соединительными муфтами</t>
  </si>
  <si>
    <t>Светильник светодиодный пылевлагозащищённый IP65, 220 АС, 100 Вт, 
5000 К, потолочное крепление, в комплекте кабельный ввод, нерж.</t>
  </si>
  <si>
    <t>Светильник светодиодный пылевлагозащищённый IP66, 220 АС, 18 Вт, 2480 Лм, потолочное крепление, в комплекте кабельный ввод КНВМ2M-20НК/Р, нерж.</t>
  </si>
  <si>
    <t>Светильник светодиодный пылевлагозащищённый IP65, 220 АС, 35 Вт, 
5000 К, источник бесперебойного питания на 1 час, потолочное 
крепление, в комплекте кабельный ввод, нерж.</t>
  </si>
  <si>
    <t>Светильник светодиодный пылевлагозащищённый IP65, 220 АС, 20 Вт, 
5000 К, потолочное крепление, в комплекте кабельный ввод, нерж.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</si>
  <si>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сечением:5х35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</si>
  <si>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</si>
  <si>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 1,0 кВ, сечением: 5х10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</si>
  <si>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 1,0 кВ, сечением: 5х4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</si>
  <si>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</si>
  <si>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Провод медный, гибкий с ПВХ изоляцией на напряжение 0,45 кВ, ГОСТ 
6323-79, сечением: 1х120</t>
  </si>
  <si>
    <t>46
О</t>
  </si>
  <si>
    <t>ТЦ_20.4.01.00_78_7804526950_15.05.2024_02</t>
  </si>
  <si>
    <t>Выключатель проходной пылевлагозащищенный IP66, одноклавишный 
накладного монтажа, 10 А, 220 В, нержав. сталь</t>
  </si>
  <si>
    <t>Коробка клеммная пылевлагозащищенная IP66, открытой установки, в 
комплекте с винтовыми клемниками, для кабеля сечением до 5х35 мм2</t>
  </si>
  <si>
    <t>ТЦ_21.1.00.00_78_7804526950_01.02.2024_02
Аналог ТССЦ-111-0126 335,61/328,92=2%</t>
  </si>
  <si>
    <t>ТЦ_20.2.03.00_78_7804526950_15.05.2024_02
Аналог ТССЦ-509-0020 42,77/41,87=2%</t>
  </si>
  <si>
    <t>Кронштейн для опуска кабеля в трубу ТС.04.Ц</t>
  </si>
  <si>
    <t>Т-образный ответвитель, шириной 200 мм, высотой 80 мм, толщиной 1,2 
мм, нерж (вес 3,260 кг)</t>
  </si>
  <si>
    <t>Консоль одиночная 450 мм, толщиной 3 мм, нерж.</t>
  </si>
  <si>
    <t>Консоль одиночная 350 мм, толщиной 3 мм, нерж. (1.27 кг)</t>
  </si>
  <si>
    <t>Профиль STRUT двойной, 700 мм, толщиной 2,5 мм, нерж. (вес 1,2 кг)</t>
  </si>
  <si>
    <t>Держатель оцинкованный двусторонний для диаметра до 34 мм</t>
  </si>
  <si>
    <t>Трос стальной D4 (o 4 мм) в п/э оболочке</t>
  </si>
  <si>
    <t>Зажим для троса DIN 741</t>
  </si>
  <si>
    <t>Зажим для троса Simplex</t>
  </si>
  <si>
    <t>ТЦ_22.2.02.03_78_7804526950_15.05.2024_02
Аналог ТССЦ-201-1002 15,65/15,44=2%</t>
  </si>
  <si>
    <t>Талреп DIN 1480 RR кольцо-кольцо</t>
  </si>
  <si>
    <t>ТЦ_20.1.02.19_78_7804526950_15.05.2024_02
Аналог ТССЦ-101-6794 25,60/25,05=2%</t>
  </si>
  <si>
    <t>Крепеж для троса к балке</t>
  </si>
  <si>
    <t>Хомут стальной с приварной гайкой М6, o 26 мм, нерж.</t>
  </si>
  <si>
    <t>Хомут стальной с внутренней резьбой М6, o 26 мм, нерж</t>
  </si>
  <si>
    <t>Лоток лестничный шириной 500 мм, высотой 80 мм, толщиной 1,5 мм, 
L=3 м, нерж. (5,770 кг)</t>
  </si>
  <si>
    <t>Угол горизонтальный 90°, шириной 500 мм, высотой 80 мм, толщиной 1,2 
мм, горячее цинкование (4,430 кг)</t>
  </si>
  <si>
    <t>Угол горизонтальный 45°, шириной 500 мм, высотой 80 мм, толщиной 1,2 
мм, нерж. (3,540 кг)</t>
  </si>
  <si>
    <t>Т-образный ответвитель, шириной 500 мм, высотой 80 мм, толщиной 1,2 
мм, нерж. (6,800 кг)</t>
  </si>
  <si>
    <t>Т-образный ответвитель, шириной 300 мм, высотой 80 мм, толщиной 1,2 
мм, нерж. (4,270 кг)</t>
  </si>
  <si>
    <t>Лоток лестничный ЛТ-02 300х80 L=3м S=1,2мм (вес 	8,2 кг)</t>
  </si>
  <si>
    <t>Т-образный ответвитель, шириной 200 мм, высотой 80 мм, толщиной 1,2 
мм, нерж. (3,260 кг)</t>
  </si>
  <si>
    <t>Профиль двойной STRUT, 600 мм, толщиной 2,5 мм, нерж.</t>
  </si>
  <si>
    <t>Профиль двойной STRUT, 1500 мм, толщиной 2,5 мм, нерж.</t>
  </si>
  <si>
    <t>Профиль двойной STRUT, 1200 мм, толщиной 2,5 мм, нерж.</t>
  </si>
  <si>
    <t>Профиль STRUT, 700 мм, толщиной 2,5 мм, нерж.</t>
  </si>
  <si>
    <t>Подвес STRUT двойной, толщиной 2,5 мм, L=1,8 м, нерж.</t>
  </si>
  <si>
    <t>Анкер с болтом М8, нерж.</t>
  </si>
  <si>
    <t>Подвес STRUT двойной, толщиной 2,5 мм, L=1,0 м, нерж.</t>
  </si>
  <si>
    <t>Консоль одиночная 250 мм, толщиной 3 мм, нерж.</t>
  </si>
  <si>
    <t>Металлорукав гибкий в гладкой EVA оболочке номинальным o35 мм в 
комплекте с соединительными муфтами</t>
  </si>
  <si>
    <t>Держатель оцинкованный двусторонний для диаметра до 43 мм</t>
  </si>
  <si>
    <t>Труба стальная o04 мм, толщ. стенки 2,0 мм</t>
  </si>
  <si>
    <t>224</t>
  </si>
  <si>
    <t>Лоток лестничный шириной 200 мм, высотой 80 мм, толщиной 1,2 мм, L=3 м, нерж.(2,62 кг)</t>
  </si>
  <si>
    <t>10
О</t>
  </si>
  <si>
    <t>ТЦ_62.1.02.16_63_6316066496_03.05.2024_02_1.1</t>
  </si>
  <si>
    <t>Щиток настенный с дверцей 18 мод.,IP65, серый, с клеммным блоком 63А (Аналог ТССЦ-509-6579 210,30/206,12=2%)</t>
  </si>
  <si>
    <t>ТЕРм08-03-526-01</t>
  </si>
  <si>
    <t>Автомат одно-, двух-, трехполюсный, устанавливаемый на конструкции: на стене или колонне, на ток до 25 А</t>
  </si>
  <si>
    <t>ТЦ_62.1.01.05_63_6316066496_03.05.2024_02_2.1</t>
  </si>
  <si>
    <t>MVA20-3-020-C KARAT Авт. выкл. ВА47-29 3P C 20А 4,5кА IEK</t>
  </si>
  <si>
    <t>ТЦ_62.1.01.05_63_6316066496_03.05.2024_02_3.1</t>
  </si>
  <si>
    <t>MVA20-1-010-C KARAT Авт. выкл. ВА47-29 1P C 10А 4,5кА IEK</t>
  </si>
  <si>
    <t>ТЦ_62.1.01.05_63_6316066496_03.05.2024_02_4.1</t>
  </si>
  <si>
    <t>MVA20-1-016-C KARAT Авт. выкл. ВА47-29 1P C 16А 4,5кА IEK</t>
  </si>
  <si>
    <t>ТЦ_62.1.01.05_63_6316066496_03.05.2024_02_9.1</t>
  </si>
  <si>
    <t>MVA20-3-040-C KARAT Авт. выкл. ВА47-29 3P C 40А 4,5кА IEK</t>
  </si>
  <si>
    <t>ТЦ_62.1.01.05_63_6316066496_03.05.2024_02_10.1</t>
  </si>
  <si>
    <t>MVA20-1-032-C KARAT Авт. выкл. ВА47-29 1P C 32А 4,5кА IEK</t>
  </si>
  <si>
    <t>ТЦ_62.1.01.05_63_6316066496_03.05.2024_02_13.1</t>
  </si>
  <si>
    <t>SVA20-3-0160 Авт. выкл. ВА88-33 3Р 160А 35кА IEK</t>
  </si>
  <si>
    <t>ТЦ_62.1.01.05_63_6316066496_03.05.2024_02_14.1</t>
  </si>
  <si>
    <t>MVA20-1-063-C KARAT Авт. выкл. ВА47-29 1P C 63А 4,5кА IEK</t>
  </si>
  <si>
    <t>ТЦ_62.1.01.05_63_6316066496_03.05.2024_02_15.1</t>
  </si>
  <si>
    <t>SVA10-3-0125-02 Выкл. авт. ВА88-32 3Р 125А 25кА MASTER IEK</t>
  </si>
  <si>
    <t>ТЕРм10-04-101-11</t>
  </si>
  <si>
    <t>Колодка клеммная на металлической конструкции, количество перьев: 20</t>
  </si>
  <si>
    <t>ТЦ_20.5.03.03_63_6316066496_03.05.2024_02_6.1</t>
  </si>
  <si>
    <t>YNS21-3-063-22-12 Шина соединительная типа PIN (12 штырей) 3Р 63А 22см IEK (Аналог ТССЦ-502-0922 9131,88/8952,49=2%)</t>
  </si>
  <si>
    <t>ТЦ_20.5.03.03_63_6316066496_03.05.2024_02_7.1</t>
  </si>
  <si>
    <t>T1611 Шина латунная в корпусе на DIN рейку 1 полюс до 63A 9конт. под сеч. 16кв.мм, 2конт. под сеч. 25кв.мм, зеленая (Аналог ТССЦ-502-0922 9131,88/8952,49=2%)</t>
  </si>
  <si>
    <t>ТЦ_20.5.03.03_63_6316066496_03.05.2024_02_8.1</t>
  </si>
  <si>
    <t>5011N Шина латунная в корпусе на DIN рейку 1 полюс до 63A 9конт. под сеч. 16кв.мм, 2конт. под сеч. 25кв.мм, синяя (Аналог ТССЦ-502-0922 9131,88/8952,49=2%)</t>
  </si>
  <si>
    <t>ТЦ_20.2.02.04_63_6316066496_03.05.2024_02_5.1</t>
  </si>
  <si>
    <t>YIS11-25-06-B Изолятор SM25 (М6) силовой с болтом IEK (Аналог ТССЦ-111-3253 1029,81/1009,41=2%)</t>
  </si>
  <si>
    <t>ТЦ_62.1.02.19_63_6316066496_03.05.2024_02_11.1</t>
  </si>
  <si>
    <t>Автоматический ввод резерва АВР-10А-03-01-IEK</t>
  </si>
  <si>
    <t>ТЕРм08-03-573-06</t>
  </si>
  <si>
    <t>Шкаф (пульт) управления навесной, высота, ширина и глубина: до 1200х600х500 мм</t>
  </si>
  <si>
    <t>ТЦ_62.1.02.13_63_6316066496_03.05.2024_02_12.1</t>
  </si>
  <si>
    <t>R5STE1063 Корпус навесной STE с М/П ВхШхГ 1000x600x300 мм (Аналог ТССЦ-503-0698 72,33/70,68=2%)</t>
  </si>
  <si>
    <t>ТЕРм08-03-539-01</t>
  </si>
  <si>
    <t>Линейка, устанавливаемая на металлической конструкции, масса: до 5 кг</t>
  </si>
  <si>
    <t>ТЦ_20.2.08.01_63_6316066496_03.05.2024_02_16.1</t>
  </si>
  <si>
    <t>YDN14-0100 DIN-рейка (100см) оцинкованная 1мм IEK (Аналог ТССЦ-509-2644 878/859,09=2%)</t>
  </si>
  <si>
    <t>ТЕРм08-02-390-03</t>
  </si>
  <si>
    <t>Короба пластмассовые: шириной до 120 мм</t>
  </si>
  <si>
    <t>ТЦ_20.2.05.05_63_6316066496_03.05.2024_02_17.1</t>
  </si>
  <si>
    <t>01050 Кабель-канал 110х50 мм с фронтальной крышкой (Аналог ТССЦ-509-1839 1066,00/1040,44=2%)</t>
  </si>
  <si>
    <t>ТЦ_20.2.05.06_63_6316066496_03.05.2024_02_18.1</t>
  </si>
  <si>
    <t>01009R Накладка на стык профиля 110х50 мм(розница, 1 шт в пакете (Аналог ТССЦ-509-6465 390/382,02=2%)</t>
  </si>
  <si>
    <t>ТЦ_20.2.05.09_63_6316066496_03.05.2024_02_19.1</t>
  </si>
  <si>
    <t>01051 Угол внутренний 110х50 мм, изменяемый (70-120°) (Аналог ТССЦ-509-3552 2974,00/2914,98=2%)</t>
  </si>
  <si>
    <t>ТЦ_20.2.05.09_63_6316066496_03.05.2024_02_20.1</t>
  </si>
  <si>
    <t>01052 Угол внешний 110х50 мм, изменяемый (80-120°) (Аналог ТССЦ-509-3564 2974,00/2915,08=2%)</t>
  </si>
  <si>
    <t>ТЦ_20.2.07.05_63_6316066496_03.05.2024_02_31.1</t>
  </si>
  <si>
    <t>35263 Лоток перфорированный 150х50 L3000 (Аналог ТССЦ-509-5584 136,80/133,87=2%)</t>
  </si>
  <si>
    <t>ТЦ_20.2.03.25_63_6316066496_03.05.2024_02_39.1</t>
  </si>
  <si>
    <t>36003K Угол CPO 90 горизонтальный 90° 150х50 в комплекте с крепежными элементами и соединительными пластинами, необходимыми для монтажа (Аналог ТССЦ-509-3466 28,70/28,10=2%)</t>
  </si>
  <si>
    <t>упак</t>
  </si>
  <si>
    <t>ТЦ_20.2.03.25_63_6316066496_03.05.2024_02_40.1</t>
  </si>
  <si>
    <t>36783K Угол CD 90 вертикальный внеш. 90° 150/50 в комплекте с крепежными элементами и соединительными пластинами, необходимыми для монтажа (Аналог ТССЦ-509-8347 249,67/244,70=2%)</t>
  </si>
  <si>
    <t>ТЦ_01.7.15.05_63_6316066496_03.05.2024_02_36.1</t>
  </si>
  <si>
    <t>CM101000 Гайка с насечкой, препятствующей откручиванию М10 (Аналог ТССЦ-101-0122 18954,27/18529,96=2%)</t>
  </si>
  <si>
    <t>ТЦ_01.7.15.04_63_6316066496_03.05.2024_02_38.1</t>
  </si>
  <si>
    <t>CM010616 Винт с гладкой головкой и квадратным подголовником М6х16 (Аналог ТССЦ-101-4614 12371,71/12076,47=2%</t>
  </si>
  <si>
    <t>ТЦ_01.7.15.05_63_6316066496_03.05.2024_02_32.1</t>
  </si>
  <si>
    <t>CM100600 Гайка с насечкой, препятствующей откручиванию М6 (Аналог ТССЦ-101-0120 27445,97/26855,15=2%)</t>
  </si>
  <si>
    <t>ТЦ_01.7.15.04_63_6316066496_03.05.2024_02_33.1</t>
  </si>
  <si>
    <t>CM010610 Винт с крестообразным шлицем М6х10 (Аналог ТССЦ-101-4614 12371,71/12076,47=2%)</t>
  </si>
  <si>
    <t>ТЕР09-05-003-01</t>
  </si>
  <si>
    <t>Постановка болтов: строительных с гайками и шайбами</t>
  </si>
  <si>
    <t>100 шт. болтов</t>
  </si>
  <si>
    <t>ТЦ_01.7.15.01_63_6316066496_03.05.2024_02_37.1</t>
  </si>
  <si>
    <t>CM401040 Забивной анкер М10 (Аналог ТССЦ-101-4466 101/98,88=2%)</t>
  </si>
  <si>
    <t>ТЕРм08-02-152-14</t>
  </si>
  <si>
    <t>Конструкция из профильной стали для крепления закладных подвесок, масса: до 2 кг</t>
  </si>
  <si>
    <t>ТЦ_20.2.03.02_63_6316066496_03.05.2024_02_35.1</t>
  </si>
  <si>
    <t>BBA1015 Консоль потолочная BBA с осн.150 мм (Аналог ТССЦ-509-8372 19,72/19,3=2%)</t>
  </si>
  <si>
    <t>ТЦ_01.7.15.12_63_6316066496_03.05.2024_02_34.1</t>
  </si>
  <si>
    <t>CM201001 Шпилька М10х1000 (Аналог ТССЦ-101-4950 12,91/12,63=2%)</t>
  </si>
  <si>
    <t>ТЦ_14.5.01.10_63_6316066496_25.04.2024_02_29.1</t>
  </si>
  <si>
    <t>DF1201 Пена однокомпонентная огнезащитная, баллон 740 мл (Аналог ТССЦ-113-0770 318,46/312,17=2%)</t>
  </si>
  <si>
    <t>ТЦ_24.3.01.02_63_6316066496_03.05.2024_02_21.1</t>
  </si>
  <si>
    <t>91950 Труба ПВХ гибкая гофр. д.50мм, лёгкая с протяжкой, 15м, цвет серый (Аналог ТССЦ-509-6415 50/48,92=2%)</t>
  </si>
  <si>
    <t>ТЦ_20.1.02.18_63_6316066496_03.05.2024_02_30.1</t>
  </si>
  <si>
    <t>GT-200IC Hyperline Стяжка нейлоновая неоткрывающаяся, безгалогенная (halogen free), 200x3,6 мм полиамид 6,6, -40°C - +85°C (100 шт) (Аналог ТССЦ-509-2900 5,07/4,96=2%)</t>
  </si>
  <si>
    <t>ТЦ_21.1.06.09_63_6316066496_03.05.2024_02_22.1</t>
  </si>
  <si>
    <t>Кабель силовой ВВГнг(А)-FRLS 3х1.5ок(N.PE)-0.66 ТРТС (Аналог ТССЦ-501-8442 2705,70/2647,56=2%)</t>
  </si>
  <si>
    <t>ТЦ_21.1.06.09_63_6316066496_03.05.2024_02_23.1</t>
  </si>
  <si>
    <t>Кабель силовой ВВГнг(А)-FRLS 3х4ок(N.PE)-0.66 ТРТС (Аналог ТССЦ-501-8444 6826,46/6683,24=2%)</t>
  </si>
  <si>
    <t>ТЦ_21.1.06.09_63_6316066496_03.05.2024_02_24.1</t>
  </si>
  <si>
    <t>Кабель силовой ВВГнг(А)-FRLS 5х2.5ок(N.PE)-0.66 ТРТС (Аналог ТССЦ-501-8457 7035,21/6886,56=2%)</t>
  </si>
  <si>
    <t>ТЦ_21.1.06.09_63_6316066496_03.05.2024_02_25.1</t>
  </si>
  <si>
    <t>Кабель силовой ВВГнг(А)-FRLS 5х4ок(N.PE)-0.66 ТРТС (Аналог ТССЦ-501-8458 11291,96/11056,13=2%)</t>
  </si>
  <si>
    <t>ТЦ_21.1.06.09_63_6316066496_03.05.2024_02_26.1</t>
  </si>
  <si>
    <t>Кабель силовой ВВГнг(А)-FRLS 5х35,0 мк (N,РЕ)-0,66 ТРТС (Аналог ТССЦ-501-8463 92585,64/90680,85=2%)</t>
  </si>
  <si>
    <t>ТЦ_21.1.06.09_63_6316066496_03.05.2024_02_27.1</t>
  </si>
  <si>
    <t>Кабель силовой ВВГнг(А)-FRLS 3х35 (Аналог ТССЦ-501-8489 83521,70/81820,38=2%)</t>
  </si>
  <si>
    <t>ТЦ_21.1.06.09_63_6316066496_03.05.2024_02_28.1</t>
  </si>
  <si>
    <t>Кабель силовой ВВГнг(А) -FRLS 3х25 мк(N,PE)-1 (Аналог ТССЦ-501-8488 79600,10/77991,26=2%)</t>
  </si>
  <si>
    <t>Стоимость ед. работ</t>
  </si>
  <si>
    <t>Сумма работ</t>
  </si>
  <si>
    <t>Стоимость ед. мат.</t>
  </si>
  <si>
    <t>Сумма мат.</t>
  </si>
  <si>
    <t>Итого</t>
  </si>
  <si>
    <t>давальческое</t>
  </si>
  <si>
    <t>КРАСНЫЙ шрифт=сметная стоимость,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</si>
</sst>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"/>
    <numFmt numFmtId="165" formatCode="0.000000"/>
    <numFmt numFmtId="166" formatCode="0.0000"/>
    <numFmt numFmtId="167" formatCode="0.00000"/>
    <numFmt numFmtId="168" formatCode="0.000"/>
    <numFmt numFmtId="169" formatCode="0.0000000"/>
    <numFmt numFmtId="170" formatCode="_-* #,##0.00\ _₽_-;\-* #,##0.00\ _₽_-;_-* &quot;-&quot;??\ _₽_-;_-@_-"/>
  </numFmts>
  <fonts count="21" x14ac:knownFonts="1">
    <font>
      <sz val="11"/>
      <name val="Calibri"/>
      <charset val="1"/>
    </font>
    <font>
      <sz val="11"/>
      <color rgb="FF000000"/>
      <name val="Calibri"/>
      <family val="2"/>
      <charset val="204"/>
    </font>
    <font>
      <b/>
      <sz val="9"/>
      <color rgb="FF000000"/>
      <name val="Arial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</font>
    <font>
      <b/>
      <sz val="8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14" fillId="0" borderId="0" applyFont="0" applyFill="0" applyBorder="0" applyAlignment="0" applyProtection="0"/>
  </cellStyleXfs>
  <cellXfs count="103">
    <xf numFmtId="0" fontId="0" fillId="0" borderId="0" xfId="0"/>
    <xf numFmtId="0" fontId="6" fillId="0" borderId="0" xfId="0" applyFont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vertical="center"/>
    </xf>
    <xf numFmtId="49" fontId="5" fillId="0" borderId="2" xfId="0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9" fontId="6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right" vertical="center"/>
    </xf>
    <xf numFmtId="1" fontId="6" fillId="0" borderId="2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166" fontId="6" fillId="0" borderId="2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right" vertical="center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165" fontId="6" fillId="0" borderId="2" xfId="0" applyNumberFormat="1" applyFont="1" applyBorder="1" applyAlignment="1">
      <alignment horizontal="center" vertical="center"/>
    </xf>
    <xf numFmtId="167" fontId="6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49" fontId="9" fillId="0" borderId="1" xfId="0" applyNumberFormat="1" applyFont="1" applyBorder="1" applyAlignment="1">
      <alignment vertical="center" wrapText="1"/>
    </xf>
    <xf numFmtId="49" fontId="9" fillId="0" borderId="3" xfId="0" applyNumberFormat="1" applyFont="1" applyBorder="1" applyAlignment="1">
      <alignment vertical="center"/>
    </xf>
    <xf numFmtId="49" fontId="9" fillId="0" borderId="1" xfId="0" applyNumberFormat="1" applyFont="1" applyBorder="1" applyAlignment="1">
      <alignment vertical="center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49" fontId="8" fillId="0" borderId="2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168" fontId="8" fillId="0" borderId="2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169" fontId="8" fillId="0" borderId="2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43" fontId="6" fillId="0" borderId="0" xfId="2" applyFont="1" applyFill="1" applyBorder="1" applyAlignment="1" applyProtection="1">
      <alignment vertical="center"/>
    </xf>
    <xf numFmtId="43" fontId="6" fillId="0" borderId="2" xfId="2" applyFont="1" applyFill="1" applyBorder="1" applyAlignment="1" applyProtection="1">
      <alignment horizontal="right" vertical="center"/>
    </xf>
    <xf numFmtId="0" fontId="15" fillId="0" borderId="0" xfId="0" applyFont="1" applyAlignment="1">
      <alignment vertical="center"/>
    </xf>
    <xf numFmtId="4" fontId="6" fillId="2" borderId="2" xfId="0" applyNumberFormat="1" applyFont="1" applyFill="1" applyBorder="1" applyAlignment="1">
      <alignment horizontal="right" vertic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4" fontId="10" fillId="0" borderId="2" xfId="0" applyNumberFormat="1" applyFont="1" applyBorder="1" applyAlignment="1">
      <alignment horizontal="right" vertical="center" wrapText="1"/>
    </xf>
    <xf numFmtId="4" fontId="8" fillId="0" borderId="0" xfId="0" applyNumberFormat="1" applyFont="1" applyAlignment="1">
      <alignment vertical="center" wrapText="1"/>
    </xf>
    <xf numFmtId="4" fontId="6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4" fontId="10" fillId="2" borderId="2" xfId="0" applyNumberFormat="1" applyFont="1" applyFill="1" applyBorder="1" applyAlignment="1">
      <alignment horizontal="right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9" fontId="8" fillId="4" borderId="2" xfId="0" applyNumberFormat="1" applyFont="1" applyFill="1" applyBorder="1" applyAlignment="1">
      <alignment horizontal="center" vertical="center" wrapText="1"/>
    </xf>
    <xf numFmtId="49" fontId="8" fillId="4" borderId="2" xfId="0" applyNumberFormat="1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vertical="center" wrapText="1"/>
    </xf>
    <xf numFmtId="1" fontId="8" fillId="4" borderId="2" xfId="0" applyNumberFormat="1" applyFont="1" applyFill="1" applyBorder="1" applyAlignment="1">
      <alignment horizontal="center" vertical="center" wrapText="1"/>
    </xf>
    <xf numFmtId="4" fontId="18" fillId="4" borderId="2" xfId="0" applyNumberFormat="1" applyFont="1" applyFill="1" applyBorder="1" applyAlignment="1">
      <alignment horizontal="right" vertical="center" wrapText="1"/>
    </xf>
    <xf numFmtId="4" fontId="8" fillId="4" borderId="2" xfId="0" applyNumberFormat="1" applyFont="1" applyFill="1" applyBorder="1" applyAlignment="1">
      <alignment horizontal="right" vertical="center" wrapText="1"/>
    </xf>
    <xf numFmtId="0" fontId="7" fillId="4" borderId="0" xfId="0" applyFont="1" applyFill="1" applyAlignment="1">
      <alignment vertical="center" wrapText="1"/>
    </xf>
    <xf numFmtId="164" fontId="8" fillId="4" borderId="2" xfId="0" applyNumberFormat="1" applyFont="1" applyFill="1" applyBorder="1" applyAlignment="1">
      <alignment horizontal="center" vertical="center" wrapText="1"/>
    </xf>
    <xf numFmtId="49" fontId="8" fillId="4" borderId="2" xfId="0" applyNumberFormat="1" applyFont="1" applyFill="1" applyBorder="1" applyAlignment="1">
      <alignment horizontal="center" vertical="center"/>
    </xf>
    <xf numFmtId="1" fontId="8" fillId="4" borderId="2" xfId="0" applyNumberFormat="1" applyFont="1" applyFill="1" applyBorder="1" applyAlignment="1">
      <alignment horizontal="center" vertical="center"/>
    </xf>
    <xf numFmtId="4" fontId="8" fillId="4" borderId="2" xfId="0" applyNumberFormat="1" applyFont="1" applyFill="1" applyBorder="1" applyAlignment="1">
      <alignment horizontal="right" vertical="center"/>
    </xf>
    <xf numFmtId="0" fontId="7" fillId="4" borderId="0" xfId="0" applyFont="1" applyFill="1" applyAlignment="1">
      <alignment vertical="center"/>
    </xf>
    <xf numFmtId="2" fontId="8" fillId="4" borderId="2" xfId="0" applyNumberFormat="1" applyFont="1" applyFill="1" applyBorder="1" applyAlignment="1">
      <alignment horizontal="center" vertical="center"/>
    </xf>
    <xf numFmtId="164" fontId="8" fillId="4" borderId="2" xfId="0" applyNumberFormat="1" applyFont="1" applyFill="1" applyBorder="1" applyAlignment="1">
      <alignment horizontal="center" vertical="center"/>
    </xf>
    <xf numFmtId="168" fontId="8" fillId="4" borderId="2" xfId="0" applyNumberFormat="1" applyFont="1" applyFill="1" applyBorder="1" applyAlignment="1">
      <alignment horizontal="center" vertical="center"/>
    </xf>
    <xf numFmtId="165" fontId="8" fillId="4" borderId="2" xfId="0" applyNumberFormat="1" applyFont="1" applyFill="1" applyBorder="1" applyAlignment="1">
      <alignment horizontal="center" vertical="center"/>
    </xf>
    <xf numFmtId="166" fontId="8" fillId="4" borderId="2" xfId="0" applyNumberFormat="1" applyFont="1" applyFill="1" applyBorder="1" applyAlignment="1">
      <alignment horizontal="center" vertical="center"/>
    </xf>
    <xf numFmtId="167" fontId="8" fillId="4" borderId="2" xfId="0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vertical="center"/>
    </xf>
    <xf numFmtId="4" fontId="7" fillId="0" borderId="0" xfId="0" applyNumberFormat="1" applyFont="1" applyAlignment="1">
      <alignment vertical="center" wrapText="1"/>
    </xf>
    <xf numFmtId="43" fontId="19" fillId="0" borderId="0" xfId="2" applyFont="1" applyAlignment="1">
      <alignment horizontal="center" vertical="center" wrapText="1"/>
    </xf>
    <xf numFmtId="43" fontId="7" fillId="0" borderId="0" xfId="2" applyFont="1" applyAlignment="1">
      <alignment vertical="center" wrapText="1"/>
    </xf>
    <xf numFmtId="170" fontId="7" fillId="0" borderId="0" xfId="0" applyNumberFormat="1" applyFont="1" applyAlignment="1">
      <alignment vertical="center" wrapText="1"/>
    </xf>
    <xf numFmtId="4" fontId="7" fillId="4" borderId="0" xfId="0" applyNumberFormat="1" applyFont="1" applyFill="1" applyAlignment="1">
      <alignment vertical="center" wrapText="1"/>
    </xf>
    <xf numFmtId="4" fontId="8" fillId="4" borderId="0" xfId="0" applyNumberFormat="1" applyFont="1" applyFill="1" applyBorder="1" applyAlignment="1">
      <alignment horizontal="right" vertical="center" wrapText="1"/>
    </xf>
    <xf numFmtId="4" fontId="20" fillId="0" borderId="0" xfId="0" applyNumberFormat="1" applyFont="1" applyAlignment="1">
      <alignment vertical="center" wrapText="1"/>
    </xf>
    <xf numFmtId="0" fontId="20" fillId="0" borderId="0" xfId="0" applyFont="1" applyAlignment="1">
      <alignment vertical="center" wrapText="1"/>
    </xf>
    <xf numFmtId="4" fontId="7" fillId="4" borderId="0" xfId="0" applyNumberFormat="1" applyFont="1" applyFill="1" applyAlignment="1">
      <alignment vertical="center"/>
    </xf>
    <xf numFmtId="43" fontId="11" fillId="0" borderId="0" xfId="2" applyFont="1" applyAlignment="1">
      <alignment vertical="center"/>
    </xf>
    <xf numFmtId="170" fontId="11" fillId="0" borderId="0" xfId="0" applyNumberFormat="1" applyFont="1" applyAlignment="1">
      <alignment vertical="center"/>
    </xf>
    <xf numFmtId="170" fontId="7" fillId="4" borderId="0" xfId="0" applyNumberFormat="1" applyFont="1" applyFill="1" applyAlignment="1">
      <alignment vertical="center"/>
    </xf>
    <xf numFmtId="2" fontId="7" fillId="4" borderId="0" xfId="0" applyNumberFormat="1" applyFont="1" applyFill="1" applyAlignment="1">
      <alignment vertical="center"/>
    </xf>
    <xf numFmtId="170" fontId="1" fillId="0" borderId="0" xfId="0" applyNumberFormat="1" applyFont="1" applyAlignment="1">
      <alignment vertical="center"/>
    </xf>
    <xf numFmtId="170" fontId="15" fillId="0" borderId="0" xfId="0" applyNumberFormat="1" applyFont="1" applyAlignment="1">
      <alignment vertical="center"/>
    </xf>
    <xf numFmtId="4" fontId="8" fillId="4" borderId="0" xfId="0" applyNumberFormat="1" applyFont="1" applyFill="1" applyBorder="1" applyAlignment="1">
      <alignment horizontal="right" vertical="center"/>
    </xf>
    <xf numFmtId="43" fontId="7" fillId="4" borderId="0" xfId="2" applyFont="1" applyFill="1" applyAlignment="1">
      <alignment vertical="center"/>
    </xf>
    <xf numFmtId="4" fontId="6" fillId="0" borderId="0" xfId="0" applyNumberFormat="1" applyFont="1" applyBorder="1" applyAlignment="1">
      <alignment horizontal="right" vertical="center"/>
    </xf>
    <xf numFmtId="4" fontId="16" fillId="4" borderId="0" xfId="0" applyNumberFormat="1" applyFont="1" applyFill="1" applyAlignment="1">
      <alignment vertical="center"/>
    </xf>
    <xf numFmtId="1" fontId="16" fillId="4" borderId="0" xfId="0" applyNumberFormat="1" applyFont="1" applyFill="1" applyAlignment="1">
      <alignment vertical="center"/>
    </xf>
  </cellXfs>
  <cellStyles count="3"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">
    <pageSetUpPr fitToPage="1"/>
  </sheetPr>
  <dimension ref="A1:J46"/>
  <sheetViews>
    <sheetView workbookViewId="0">
      <pane ySplit="1" topLeftCell="A2" activePane="bottomLeft" state="frozen"/>
      <selection pane="bottomLeft" activeCell="C19" sqref="C19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1002</v>
      </c>
      <c r="G1" s="2" t="s">
        <v>1003</v>
      </c>
      <c r="H1" s="2" t="s">
        <v>1000</v>
      </c>
      <c r="I1" s="2" t="s">
        <v>1001</v>
      </c>
      <c r="J1" s="2" t="s">
        <v>1004</v>
      </c>
    </row>
    <row r="2" spans="1:10" s="17" customFormat="1" ht="15" x14ac:dyDescent="0.25">
      <c r="A2" s="14" t="s">
        <v>5</v>
      </c>
      <c r="B2" s="16"/>
      <c r="C2" s="16"/>
      <c r="D2" s="16"/>
      <c r="E2" s="15"/>
    </row>
    <row r="3" spans="1:10" s="30" customFormat="1" ht="33.75" x14ac:dyDescent="0.25">
      <c r="A3" s="37" t="s">
        <v>6</v>
      </c>
      <c r="B3" s="35" t="s">
        <v>258</v>
      </c>
      <c r="C3" s="36" t="s">
        <v>259</v>
      </c>
      <c r="D3" s="34" t="s">
        <v>28</v>
      </c>
      <c r="E3" s="39">
        <v>2</v>
      </c>
      <c r="F3" s="25"/>
      <c r="G3" s="25">
        <f t="shared" ref="G3:G45" si="0">E3*F3</f>
        <v>0</v>
      </c>
      <c r="H3" s="25"/>
      <c r="I3" s="25">
        <f t="shared" ref="I3:I45" si="1">E3*H3</f>
        <v>0</v>
      </c>
      <c r="J3" s="25">
        <f t="shared" ref="J3" si="2">G3+I3</f>
        <v>0</v>
      </c>
    </row>
    <row r="4" spans="1:10" s="30" customFormat="1" ht="33.75" x14ac:dyDescent="0.25">
      <c r="A4" s="37" t="s">
        <v>260</v>
      </c>
      <c r="B4" s="35" t="s">
        <v>261</v>
      </c>
      <c r="C4" s="36" t="s">
        <v>262</v>
      </c>
      <c r="D4" s="34" t="s">
        <v>28</v>
      </c>
      <c r="E4" s="39">
        <v>2</v>
      </c>
      <c r="F4" s="25"/>
      <c r="G4" s="25">
        <f t="shared" si="0"/>
        <v>0</v>
      </c>
      <c r="H4" s="25"/>
      <c r="I4" s="25">
        <f t="shared" si="1"/>
        <v>0</v>
      </c>
      <c r="J4" s="25">
        <f t="shared" ref="J4:J45" si="3">G4+I4</f>
        <v>0</v>
      </c>
    </row>
    <row r="5" spans="1:10" s="30" customFormat="1" ht="33.75" x14ac:dyDescent="0.25">
      <c r="A5" s="37" t="s">
        <v>9</v>
      </c>
      <c r="B5" s="35" t="s">
        <v>263</v>
      </c>
      <c r="C5" s="36" t="s">
        <v>264</v>
      </c>
      <c r="D5" s="34" t="s">
        <v>28</v>
      </c>
      <c r="E5" s="39">
        <v>2</v>
      </c>
      <c r="F5" s="25"/>
      <c r="G5" s="25">
        <f t="shared" si="0"/>
        <v>0</v>
      </c>
      <c r="H5" s="25"/>
      <c r="I5" s="25">
        <f t="shared" si="1"/>
        <v>0</v>
      </c>
      <c r="J5" s="25">
        <f t="shared" si="3"/>
        <v>0</v>
      </c>
    </row>
    <row r="6" spans="1:10" s="30" customFormat="1" ht="56.25" x14ac:dyDescent="0.25">
      <c r="A6" s="37" t="s">
        <v>13</v>
      </c>
      <c r="B6" s="35" t="s">
        <v>265</v>
      </c>
      <c r="C6" s="36" t="s">
        <v>266</v>
      </c>
      <c r="D6" s="34" t="s">
        <v>28</v>
      </c>
      <c r="E6" s="39">
        <v>2</v>
      </c>
      <c r="F6" s="25"/>
      <c r="G6" s="25">
        <f t="shared" si="0"/>
        <v>0</v>
      </c>
      <c r="H6" s="25"/>
      <c r="I6" s="25">
        <f t="shared" si="1"/>
        <v>0</v>
      </c>
      <c r="J6" s="25">
        <f t="shared" si="3"/>
        <v>0</v>
      </c>
    </row>
    <row r="7" spans="1:10" s="30" customFormat="1" ht="22.5" x14ac:dyDescent="0.25">
      <c r="A7" s="37" t="s">
        <v>16</v>
      </c>
      <c r="B7" s="35" t="s">
        <v>267</v>
      </c>
      <c r="C7" s="36" t="s">
        <v>268</v>
      </c>
      <c r="D7" s="34" t="s">
        <v>150</v>
      </c>
      <c r="E7" s="38">
        <v>4.2</v>
      </c>
      <c r="F7" s="25"/>
      <c r="G7" s="25">
        <f t="shared" si="0"/>
        <v>0</v>
      </c>
      <c r="H7" s="25"/>
      <c r="I7" s="25">
        <f t="shared" si="1"/>
        <v>0</v>
      </c>
      <c r="J7" s="25">
        <f t="shared" si="3"/>
        <v>0</v>
      </c>
    </row>
    <row r="8" spans="1:10" s="17" customFormat="1" ht="15" x14ac:dyDescent="0.25">
      <c r="A8" s="19" t="s">
        <v>19</v>
      </c>
      <c r="B8" s="9" t="s">
        <v>269</v>
      </c>
      <c r="C8" s="10" t="s">
        <v>270</v>
      </c>
      <c r="D8" s="8" t="s">
        <v>78</v>
      </c>
      <c r="E8" s="28">
        <v>0.648648</v>
      </c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30" customFormat="1" ht="22.5" x14ac:dyDescent="0.25">
      <c r="A9" s="37" t="s">
        <v>22</v>
      </c>
      <c r="B9" s="35" t="s">
        <v>271</v>
      </c>
      <c r="C9" s="36" t="s">
        <v>272</v>
      </c>
      <c r="D9" s="34" t="s">
        <v>60</v>
      </c>
      <c r="E9" s="40">
        <v>2.23</v>
      </c>
      <c r="F9" s="25"/>
      <c r="G9" s="25">
        <f t="shared" si="0"/>
        <v>0</v>
      </c>
      <c r="H9" s="25"/>
      <c r="I9" s="25">
        <f t="shared" si="1"/>
        <v>0</v>
      </c>
      <c r="J9" s="25">
        <f t="shared" si="3"/>
        <v>0</v>
      </c>
    </row>
    <row r="10" spans="1:10" s="17" customFormat="1" ht="15" x14ac:dyDescent="0.25">
      <c r="A10" s="19" t="s">
        <v>273</v>
      </c>
      <c r="B10" s="9" t="s">
        <v>274</v>
      </c>
      <c r="C10" s="10" t="s">
        <v>275</v>
      </c>
      <c r="D10" s="8" t="s">
        <v>78</v>
      </c>
      <c r="E10" s="28">
        <v>0.393818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30" customFormat="1" ht="33.75" x14ac:dyDescent="0.25">
      <c r="A11" s="37" t="s">
        <v>24</v>
      </c>
      <c r="B11" s="35" t="s">
        <v>226</v>
      </c>
      <c r="C11" s="36" t="s">
        <v>227</v>
      </c>
      <c r="D11" s="34" t="s">
        <v>60</v>
      </c>
      <c r="E11" s="40">
        <v>1.37</v>
      </c>
      <c r="F11" s="25"/>
      <c r="G11" s="25">
        <f t="shared" si="0"/>
        <v>0</v>
      </c>
      <c r="H11" s="25"/>
      <c r="I11" s="25">
        <f t="shared" si="1"/>
        <v>0</v>
      </c>
      <c r="J11" s="25">
        <f t="shared" si="3"/>
        <v>0</v>
      </c>
    </row>
    <row r="12" spans="1:10" s="17" customFormat="1" ht="15" x14ac:dyDescent="0.25">
      <c r="A12" s="19" t="s">
        <v>25</v>
      </c>
      <c r="B12" s="9" t="s">
        <v>276</v>
      </c>
      <c r="C12" s="10" t="s">
        <v>229</v>
      </c>
      <c r="D12" s="8" t="s">
        <v>67</v>
      </c>
      <c r="E12" s="22">
        <v>137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30" customFormat="1" ht="22.5" x14ac:dyDescent="0.25">
      <c r="A13" s="37" t="s">
        <v>277</v>
      </c>
      <c r="B13" s="35" t="s">
        <v>111</v>
      </c>
      <c r="C13" s="36" t="s">
        <v>112</v>
      </c>
      <c r="D13" s="34" t="s">
        <v>40</v>
      </c>
      <c r="E13" s="40">
        <v>1.34</v>
      </c>
      <c r="F13" s="25"/>
      <c r="G13" s="25">
        <f t="shared" si="0"/>
        <v>0</v>
      </c>
      <c r="H13" s="25"/>
      <c r="I13" s="25">
        <f t="shared" si="1"/>
        <v>0</v>
      </c>
      <c r="J13" s="25">
        <f t="shared" si="3"/>
        <v>0</v>
      </c>
    </row>
    <row r="14" spans="1:10" s="17" customFormat="1" ht="15" x14ac:dyDescent="0.25">
      <c r="A14" s="19" t="s">
        <v>30</v>
      </c>
      <c r="B14" s="9" t="s">
        <v>276</v>
      </c>
      <c r="C14" s="10" t="s">
        <v>278</v>
      </c>
      <c r="D14" s="8" t="s">
        <v>118</v>
      </c>
      <c r="E14" s="22">
        <v>134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30" customFormat="1" ht="22.5" x14ac:dyDescent="0.25">
      <c r="A15" s="37" t="s">
        <v>279</v>
      </c>
      <c r="B15" s="35" t="s">
        <v>155</v>
      </c>
      <c r="C15" s="36" t="s">
        <v>156</v>
      </c>
      <c r="D15" s="34" t="s">
        <v>40</v>
      </c>
      <c r="E15" s="40">
        <v>5.52</v>
      </c>
      <c r="F15" s="25"/>
      <c r="G15" s="25">
        <f t="shared" si="0"/>
        <v>0</v>
      </c>
      <c r="H15" s="25"/>
      <c r="I15" s="25">
        <f t="shared" si="1"/>
        <v>0</v>
      </c>
      <c r="J15" s="25">
        <f t="shared" si="3"/>
        <v>0</v>
      </c>
    </row>
    <row r="16" spans="1:10" s="17" customFormat="1" ht="22.5" x14ac:dyDescent="0.25">
      <c r="A16" s="19" t="s">
        <v>31</v>
      </c>
      <c r="B16" s="9" t="s">
        <v>280</v>
      </c>
      <c r="C16" s="10" t="s">
        <v>281</v>
      </c>
      <c r="D16" s="8" t="s">
        <v>118</v>
      </c>
      <c r="E16" s="22">
        <v>448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22.5" x14ac:dyDescent="0.25">
      <c r="A17" s="19" t="s">
        <v>32</v>
      </c>
      <c r="B17" s="9" t="s">
        <v>282</v>
      </c>
      <c r="C17" s="10" t="s">
        <v>283</v>
      </c>
      <c r="D17" s="8" t="s">
        <v>118</v>
      </c>
      <c r="E17" s="22">
        <v>104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30" customFormat="1" ht="33.75" x14ac:dyDescent="0.25">
      <c r="A18" s="37" t="s">
        <v>284</v>
      </c>
      <c r="B18" s="35" t="s">
        <v>90</v>
      </c>
      <c r="C18" s="36" t="s">
        <v>91</v>
      </c>
      <c r="D18" s="34" t="s">
        <v>92</v>
      </c>
      <c r="E18" s="43">
        <v>0.1928782</v>
      </c>
      <c r="F18" s="25"/>
      <c r="G18" s="25">
        <f t="shared" si="0"/>
        <v>0</v>
      </c>
      <c r="H18" s="25"/>
      <c r="I18" s="25">
        <f t="shared" si="1"/>
        <v>0</v>
      </c>
      <c r="J18" s="25">
        <f t="shared" si="3"/>
        <v>0</v>
      </c>
    </row>
    <row r="19" spans="1:10" s="17" customFormat="1" ht="22.5" x14ac:dyDescent="0.25">
      <c r="A19" s="19" t="s">
        <v>35</v>
      </c>
      <c r="B19" s="9" t="s">
        <v>276</v>
      </c>
      <c r="C19" s="10" t="s">
        <v>285</v>
      </c>
      <c r="D19" s="8" t="s">
        <v>67</v>
      </c>
      <c r="E19" s="22">
        <v>71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22.5" x14ac:dyDescent="0.25">
      <c r="A20" s="19" t="s">
        <v>286</v>
      </c>
      <c r="B20" s="9" t="s">
        <v>276</v>
      </c>
      <c r="C20" s="10" t="s">
        <v>287</v>
      </c>
      <c r="D20" s="8" t="s">
        <v>118</v>
      </c>
      <c r="E20" s="22">
        <v>16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15" x14ac:dyDescent="0.25">
      <c r="A21" s="19" t="s">
        <v>288</v>
      </c>
      <c r="B21" s="9" t="s">
        <v>276</v>
      </c>
      <c r="C21" s="10" t="s">
        <v>289</v>
      </c>
      <c r="D21" s="8" t="s">
        <v>118</v>
      </c>
      <c r="E21" s="22">
        <v>204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17" customFormat="1" ht="15" x14ac:dyDescent="0.25">
      <c r="A22" s="14" t="s">
        <v>290</v>
      </c>
      <c r="B22" s="16"/>
      <c r="C22" s="16"/>
      <c r="D22" s="16"/>
      <c r="E22" s="15"/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0" s="30" customFormat="1" ht="33.75" x14ac:dyDescent="0.25">
      <c r="A23" s="37" t="s">
        <v>37</v>
      </c>
      <c r="B23" s="35" t="s">
        <v>291</v>
      </c>
      <c r="C23" s="36" t="s">
        <v>292</v>
      </c>
      <c r="D23" s="34" t="s">
        <v>293</v>
      </c>
      <c r="E23" s="41">
        <v>7.5999999999999998E-2</v>
      </c>
      <c r="F23" s="25"/>
      <c r="G23" s="25">
        <f t="shared" si="0"/>
        <v>0</v>
      </c>
      <c r="H23" s="25"/>
      <c r="I23" s="25">
        <f t="shared" si="1"/>
        <v>0</v>
      </c>
      <c r="J23" s="25">
        <f t="shared" si="3"/>
        <v>0</v>
      </c>
    </row>
    <row r="24" spans="1:10" s="30" customFormat="1" ht="56.25" x14ac:dyDescent="0.25">
      <c r="A24" s="37" t="s">
        <v>38</v>
      </c>
      <c r="B24" s="35" t="s">
        <v>294</v>
      </c>
      <c r="C24" s="36" t="s">
        <v>295</v>
      </c>
      <c r="D24" s="34" t="s">
        <v>296</v>
      </c>
      <c r="E24" s="42">
        <v>2.0064000000000002</v>
      </c>
      <c r="F24" s="25"/>
      <c r="G24" s="25">
        <f t="shared" si="0"/>
        <v>0</v>
      </c>
      <c r="H24" s="25"/>
      <c r="I24" s="25">
        <f t="shared" si="1"/>
        <v>0</v>
      </c>
      <c r="J24" s="25">
        <f t="shared" si="3"/>
        <v>0</v>
      </c>
    </row>
    <row r="25" spans="1:10" s="30" customFormat="1" ht="45" x14ac:dyDescent="0.25">
      <c r="A25" s="37" t="s">
        <v>297</v>
      </c>
      <c r="B25" s="35" t="s">
        <v>298</v>
      </c>
      <c r="C25" s="36" t="s">
        <v>299</v>
      </c>
      <c r="D25" s="34" t="s">
        <v>300</v>
      </c>
      <c r="E25" s="39">
        <v>1</v>
      </c>
      <c r="F25" s="25"/>
      <c r="G25" s="25">
        <f t="shared" si="0"/>
        <v>0</v>
      </c>
      <c r="H25" s="25"/>
      <c r="I25" s="25">
        <f t="shared" si="1"/>
        <v>0</v>
      </c>
      <c r="J25" s="25">
        <f t="shared" si="3"/>
        <v>0</v>
      </c>
    </row>
    <row r="26" spans="1:10" s="30" customFormat="1" ht="45" x14ac:dyDescent="0.25">
      <c r="A26" s="37" t="s">
        <v>301</v>
      </c>
      <c r="B26" s="35" t="s">
        <v>302</v>
      </c>
      <c r="C26" s="36" t="s">
        <v>303</v>
      </c>
      <c r="D26" s="34" t="s">
        <v>300</v>
      </c>
      <c r="E26" s="38">
        <v>2.6</v>
      </c>
      <c r="F26" s="25"/>
      <c r="G26" s="25">
        <f t="shared" si="0"/>
        <v>0</v>
      </c>
      <c r="H26" s="25"/>
      <c r="I26" s="25">
        <f t="shared" si="1"/>
        <v>0</v>
      </c>
      <c r="J26" s="25">
        <f t="shared" si="3"/>
        <v>0</v>
      </c>
    </row>
    <row r="27" spans="1:10" s="30" customFormat="1" ht="22.5" x14ac:dyDescent="0.25">
      <c r="A27" s="37" t="s">
        <v>39</v>
      </c>
      <c r="B27" s="35" t="s">
        <v>304</v>
      </c>
      <c r="C27" s="36" t="s">
        <v>305</v>
      </c>
      <c r="D27" s="34" t="s">
        <v>40</v>
      </c>
      <c r="E27" s="40">
        <v>1.02</v>
      </c>
      <c r="F27" s="25"/>
      <c r="G27" s="25">
        <f t="shared" si="0"/>
        <v>0</v>
      </c>
      <c r="H27" s="25"/>
      <c r="I27" s="25">
        <f t="shared" si="1"/>
        <v>0</v>
      </c>
      <c r="J27" s="25">
        <f t="shared" si="3"/>
        <v>0</v>
      </c>
    </row>
    <row r="28" spans="1:10" s="17" customFormat="1" ht="15" x14ac:dyDescent="0.25">
      <c r="A28" s="19" t="s">
        <v>41</v>
      </c>
      <c r="B28" s="9" t="s">
        <v>276</v>
      </c>
      <c r="C28" s="10" t="s">
        <v>306</v>
      </c>
      <c r="D28" s="8" t="s">
        <v>118</v>
      </c>
      <c r="E28" s="22">
        <v>102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15" x14ac:dyDescent="0.25">
      <c r="A29" s="19" t="s">
        <v>43</v>
      </c>
      <c r="B29" s="9" t="s">
        <v>276</v>
      </c>
      <c r="C29" s="10" t="s">
        <v>307</v>
      </c>
      <c r="D29" s="8" t="s">
        <v>118</v>
      </c>
      <c r="E29" s="22">
        <v>72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0" customFormat="1" ht="33.75" x14ac:dyDescent="0.25">
      <c r="A30" s="37" t="s">
        <v>44</v>
      </c>
      <c r="B30" s="35" t="s">
        <v>308</v>
      </c>
      <c r="C30" s="36" t="s">
        <v>309</v>
      </c>
      <c r="D30" s="34" t="s">
        <v>86</v>
      </c>
      <c r="E30" s="41">
        <v>0.32400000000000001</v>
      </c>
      <c r="F30" s="25"/>
      <c r="G30" s="25">
        <f t="shared" si="0"/>
        <v>0</v>
      </c>
      <c r="H30" s="25"/>
      <c r="I30" s="25">
        <f t="shared" si="1"/>
        <v>0</v>
      </c>
      <c r="J30" s="25">
        <f t="shared" si="3"/>
        <v>0</v>
      </c>
    </row>
    <row r="31" spans="1:10" s="17" customFormat="1" ht="22.5" x14ac:dyDescent="0.25">
      <c r="A31" s="19" t="s">
        <v>45</v>
      </c>
      <c r="B31" s="9" t="s">
        <v>310</v>
      </c>
      <c r="C31" s="10" t="s">
        <v>311</v>
      </c>
      <c r="D31" s="8" t="s">
        <v>312</v>
      </c>
      <c r="E31" s="20">
        <v>32.4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30" customFormat="1" ht="56.25" x14ac:dyDescent="0.25">
      <c r="A32" s="37" t="s">
        <v>46</v>
      </c>
      <c r="B32" s="35" t="s">
        <v>313</v>
      </c>
      <c r="C32" s="36" t="s">
        <v>314</v>
      </c>
      <c r="D32" s="34" t="s">
        <v>315</v>
      </c>
      <c r="E32" s="43">
        <v>0.11665730000000001</v>
      </c>
      <c r="F32" s="25"/>
      <c r="G32" s="25">
        <f t="shared" si="0"/>
        <v>0</v>
      </c>
      <c r="H32" s="25"/>
      <c r="I32" s="25">
        <f t="shared" si="1"/>
        <v>0</v>
      </c>
      <c r="J32" s="25">
        <f t="shared" si="3"/>
        <v>0</v>
      </c>
    </row>
    <row r="33" spans="1:10" s="17" customFormat="1" ht="33.75" x14ac:dyDescent="0.25">
      <c r="A33" s="19" t="s">
        <v>47</v>
      </c>
      <c r="B33" s="9" t="s">
        <v>276</v>
      </c>
      <c r="C33" s="10" t="s">
        <v>316</v>
      </c>
      <c r="D33" s="8" t="s">
        <v>80</v>
      </c>
      <c r="E33" s="23">
        <v>19.829999999999998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30" customFormat="1" ht="56.25" x14ac:dyDescent="0.25">
      <c r="A34" s="37" t="s">
        <v>48</v>
      </c>
      <c r="B34" s="35" t="s">
        <v>317</v>
      </c>
      <c r="C34" s="36" t="s">
        <v>318</v>
      </c>
      <c r="D34" s="34" t="s">
        <v>315</v>
      </c>
      <c r="E34" s="43">
        <v>8.3649600000000005E-2</v>
      </c>
      <c r="F34" s="25"/>
      <c r="G34" s="25">
        <f t="shared" si="0"/>
        <v>0</v>
      </c>
      <c r="H34" s="25"/>
      <c r="I34" s="25">
        <f t="shared" si="1"/>
        <v>0</v>
      </c>
      <c r="J34" s="25">
        <f t="shared" si="3"/>
        <v>0</v>
      </c>
    </row>
    <row r="35" spans="1:10" s="17" customFormat="1" ht="33.75" x14ac:dyDescent="0.25">
      <c r="A35" s="19" t="s">
        <v>51</v>
      </c>
      <c r="B35" s="9" t="s">
        <v>276</v>
      </c>
      <c r="C35" s="10" t="s">
        <v>319</v>
      </c>
      <c r="D35" s="8" t="s">
        <v>80</v>
      </c>
      <c r="E35" s="23">
        <v>14.22</v>
      </c>
      <c r="F35" s="21"/>
      <c r="G35" s="21">
        <f t="shared" si="0"/>
        <v>0</v>
      </c>
      <c r="H35" s="21"/>
      <c r="I35" s="21">
        <f t="shared" si="1"/>
        <v>0</v>
      </c>
      <c r="J35" s="21">
        <f t="shared" si="3"/>
        <v>0</v>
      </c>
    </row>
    <row r="36" spans="1:10" s="17" customFormat="1" ht="15" x14ac:dyDescent="0.25">
      <c r="A36" s="14" t="s">
        <v>320</v>
      </c>
      <c r="B36" s="16"/>
      <c r="C36" s="16"/>
      <c r="D36" s="16"/>
      <c r="E36" s="15"/>
      <c r="F36" s="21"/>
      <c r="G36" s="21">
        <f t="shared" si="0"/>
        <v>0</v>
      </c>
      <c r="H36" s="21"/>
      <c r="I36" s="21">
        <f t="shared" si="1"/>
        <v>0</v>
      </c>
      <c r="J36" s="21">
        <f t="shared" si="3"/>
        <v>0</v>
      </c>
    </row>
    <row r="37" spans="1:10" s="17" customFormat="1" ht="45" x14ac:dyDescent="0.25">
      <c r="A37" s="19" t="s">
        <v>321</v>
      </c>
      <c r="B37" s="9" t="s">
        <v>276</v>
      </c>
      <c r="C37" s="10" t="s">
        <v>322</v>
      </c>
      <c r="D37" s="8" t="s">
        <v>118</v>
      </c>
      <c r="E37" s="22">
        <v>1</v>
      </c>
      <c r="F37" s="21"/>
      <c r="G37" s="21">
        <f t="shared" si="0"/>
        <v>0</v>
      </c>
      <c r="H37" s="21"/>
      <c r="I37" s="21">
        <f t="shared" si="1"/>
        <v>0</v>
      </c>
      <c r="J37" s="21">
        <f t="shared" si="3"/>
        <v>0</v>
      </c>
    </row>
    <row r="38" spans="1:10" s="17" customFormat="1" ht="15" x14ac:dyDescent="0.25">
      <c r="A38" s="14" t="s">
        <v>323</v>
      </c>
      <c r="B38" s="16"/>
      <c r="C38" s="16"/>
      <c r="D38" s="16"/>
      <c r="E38" s="15"/>
      <c r="F38" s="21"/>
      <c r="G38" s="21">
        <f t="shared" si="0"/>
        <v>0</v>
      </c>
      <c r="H38" s="21"/>
      <c r="I38" s="21">
        <f t="shared" si="1"/>
        <v>0</v>
      </c>
      <c r="J38" s="21">
        <f t="shared" si="3"/>
        <v>0</v>
      </c>
    </row>
    <row r="39" spans="1:10" s="17" customFormat="1" ht="15" x14ac:dyDescent="0.25">
      <c r="A39" s="19" t="s">
        <v>53</v>
      </c>
      <c r="B39" s="9"/>
      <c r="C39" s="10" t="s">
        <v>324</v>
      </c>
      <c r="D39" s="8"/>
      <c r="E39" s="29">
        <v>3.4049999999999997E-2</v>
      </c>
      <c r="F39" s="21"/>
      <c r="G39" s="21">
        <f t="shared" si="0"/>
        <v>0</v>
      </c>
      <c r="H39" s="21"/>
      <c r="I39" s="21">
        <f t="shared" si="1"/>
        <v>0</v>
      </c>
      <c r="J39" s="21">
        <f t="shared" si="3"/>
        <v>0</v>
      </c>
    </row>
    <row r="40" spans="1:10" s="17" customFormat="1" ht="90" x14ac:dyDescent="0.25">
      <c r="A40" s="19" t="s">
        <v>54</v>
      </c>
      <c r="B40" s="9" t="s">
        <v>325</v>
      </c>
      <c r="C40" s="10" t="s">
        <v>326</v>
      </c>
      <c r="D40" s="8" t="s">
        <v>327</v>
      </c>
      <c r="E40" s="29">
        <v>3.4049999999999997E-2</v>
      </c>
      <c r="F40" s="21"/>
      <c r="G40" s="21">
        <f t="shared" si="0"/>
        <v>0</v>
      </c>
      <c r="H40" s="21"/>
      <c r="I40" s="21">
        <f t="shared" si="1"/>
        <v>0</v>
      </c>
      <c r="J40" s="21">
        <f t="shared" si="3"/>
        <v>0</v>
      </c>
    </row>
    <row r="41" spans="1:10" s="17" customFormat="1" ht="33.75" x14ac:dyDescent="0.25">
      <c r="A41" s="19" t="s">
        <v>55</v>
      </c>
      <c r="B41" s="9" t="s">
        <v>328</v>
      </c>
      <c r="C41" s="10" t="s">
        <v>329</v>
      </c>
      <c r="D41" s="8" t="s">
        <v>327</v>
      </c>
      <c r="E41" s="29">
        <v>3.4049999999999997E-2</v>
      </c>
      <c r="F41" s="21"/>
      <c r="G41" s="21">
        <f t="shared" si="0"/>
        <v>0</v>
      </c>
      <c r="H41" s="21"/>
      <c r="I41" s="21">
        <f t="shared" si="1"/>
        <v>0</v>
      </c>
      <c r="J41" s="21">
        <f t="shared" si="3"/>
        <v>0</v>
      </c>
    </row>
    <row r="42" spans="1:10" s="17" customFormat="1" ht="15" x14ac:dyDescent="0.25">
      <c r="A42" s="32" t="s">
        <v>330</v>
      </c>
      <c r="B42" s="31"/>
      <c r="C42" s="31"/>
      <c r="D42" s="31"/>
      <c r="E42" s="33"/>
      <c r="F42" s="21"/>
      <c r="G42" s="21">
        <f t="shared" si="0"/>
        <v>0</v>
      </c>
      <c r="H42" s="21"/>
      <c r="I42" s="21">
        <f t="shared" si="1"/>
        <v>0</v>
      </c>
      <c r="J42" s="21">
        <f t="shared" si="3"/>
        <v>0</v>
      </c>
    </row>
    <row r="43" spans="1:10" s="17" customFormat="1" ht="15" x14ac:dyDescent="0.25">
      <c r="A43" s="19" t="s">
        <v>56</v>
      </c>
      <c r="B43" s="9"/>
      <c r="C43" s="10" t="s">
        <v>331</v>
      </c>
      <c r="D43" s="8" t="s">
        <v>78</v>
      </c>
      <c r="E43" s="24">
        <v>0.91210000000000002</v>
      </c>
      <c r="F43" s="21"/>
      <c r="G43" s="21">
        <f t="shared" si="0"/>
        <v>0</v>
      </c>
      <c r="H43" s="21"/>
      <c r="I43" s="21">
        <f t="shared" si="1"/>
        <v>0</v>
      </c>
      <c r="J43" s="21">
        <f t="shared" si="3"/>
        <v>0</v>
      </c>
    </row>
    <row r="44" spans="1:10" s="17" customFormat="1" ht="90" x14ac:dyDescent="0.25">
      <c r="A44" s="19" t="s">
        <v>57</v>
      </c>
      <c r="B44" s="9" t="s">
        <v>332</v>
      </c>
      <c r="C44" s="10" t="s">
        <v>333</v>
      </c>
      <c r="D44" s="8" t="s">
        <v>327</v>
      </c>
      <c r="E44" s="24">
        <v>0.91210000000000002</v>
      </c>
      <c r="F44" s="21"/>
      <c r="G44" s="21">
        <f t="shared" si="0"/>
        <v>0</v>
      </c>
      <c r="H44" s="21"/>
      <c r="I44" s="21">
        <f t="shared" si="1"/>
        <v>0</v>
      </c>
      <c r="J44" s="21">
        <f t="shared" si="3"/>
        <v>0</v>
      </c>
    </row>
    <row r="45" spans="1:10" s="17" customFormat="1" ht="33.75" x14ac:dyDescent="0.25">
      <c r="A45" s="19" t="s">
        <v>58</v>
      </c>
      <c r="B45" s="9" t="s">
        <v>334</v>
      </c>
      <c r="C45" s="10" t="s">
        <v>335</v>
      </c>
      <c r="D45" s="8" t="s">
        <v>327</v>
      </c>
      <c r="E45" s="24">
        <v>0.91210000000000002</v>
      </c>
      <c r="F45" s="21"/>
      <c r="G45" s="21">
        <f t="shared" si="0"/>
        <v>0</v>
      </c>
      <c r="H45" s="21"/>
      <c r="I45" s="21">
        <f t="shared" si="1"/>
        <v>0</v>
      </c>
      <c r="J45" s="21">
        <f t="shared" si="3"/>
        <v>0</v>
      </c>
    </row>
    <row r="46" spans="1:10" x14ac:dyDescent="0.25">
      <c r="G46" s="25">
        <f t="shared" ref="G46:I46" si="4">SUM(G3:G45)</f>
        <v>0</v>
      </c>
      <c r="H46" s="25"/>
      <c r="I46" s="25">
        <f t="shared" si="4"/>
        <v>0</v>
      </c>
      <c r="J46" s="25">
        <f>SUM(J3:J45)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5">
    <pageSetUpPr fitToPage="1"/>
  </sheetPr>
  <dimension ref="A1:U58"/>
  <sheetViews>
    <sheetView tabSelected="1" workbookViewId="0">
      <pane ySplit="1" topLeftCell="A2" activePane="bottomLeft" state="frozen"/>
      <selection pane="bottomLeft" activeCell="H58" sqref="H58"/>
    </sheetView>
  </sheetViews>
  <sheetFormatPr defaultColWidth="9.140625" defaultRowHeight="11.25" x14ac:dyDescent="0.25"/>
  <cols>
    <col min="1" max="1" width="8.7109375" style="1" customWidth="1"/>
    <col min="2" max="2" width="20.7109375" style="1" customWidth="1"/>
    <col min="3" max="3" width="40.7109375" style="1" customWidth="1"/>
    <col min="4" max="5" width="8.7109375" style="1" customWidth="1"/>
    <col min="6" max="10" width="12.7109375" style="1" customWidth="1"/>
    <col min="11" max="11" width="10" style="1" bestFit="1" customWidth="1"/>
    <col min="12" max="12" width="11.42578125" style="1" bestFit="1" customWidth="1"/>
    <col min="13" max="17" width="9.140625" style="1"/>
    <col min="18" max="20" width="13" style="1" customWidth="1"/>
    <col min="21" max="21" width="12" style="1" customWidth="1"/>
    <col min="22" max="16384" width="9.140625" style="1"/>
  </cols>
  <sheetData>
    <row r="1" spans="1:21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1002</v>
      </c>
      <c r="G1" s="2" t="s">
        <v>1003</v>
      </c>
      <c r="H1" s="2" t="s">
        <v>1000</v>
      </c>
      <c r="I1" s="2" t="s">
        <v>1001</v>
      </c>
      <c r="J1" s="2" t="s">
        <v>1004</v>
      </c>
      <c r="L1" s="84" t="s">
        <v>1006</v>
      </c>
      <c r="M1" s="84"/>
      <c r="N1" s="84"/>
      <c r="O1" s="84"/>
      <c r="P1" s="84"/>
      <c r="Q1" s="84"/>
      <c r="R1" s="83"/>
      <c r="S1" s="85"/>
      <c r="T1" s="86"/>
      <c r="U1" s="86"/>
    </row>
    <row r="2" spans="1:21" s="7" customFormat="1" ht="15" x14ac:dyDescent="0.25">
      <c r="A2" s="5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21" s="70" customFormat="1" ht="33.75" x14ac:dyDescent="0.25">
      <c r="A3" s="64" t="s">
        <v>6</v>
      </c>
      <c r="B3" s="65" t="s">
        <v>26</v>
      </c>
      <c r="C3" s="66" t="s">
        <v>27</v>
      </c>
      <c r="D3" s="64" t="s">
        <v>28</v>
      </c>
      <c r="E3" s="67">
        <v>17</v>
      </c>
      <c r="F3" s="68"/>
      <c r="G3" s="69">
        <f t="shared" ref="G3:G34" si="0">E3*F3</f>
        <v>0</v>
      </c>
      <c r="H3" s="69">
        <v>43200</v>
      </c>
      <c r="I3" s="69">
        <f t="shared" ref="I3:I34" si="1">E3*H3</f>
        <v>734400</v>
      </c>
      <c r="J3" s="69">
        <f>G3+I3</f>
        <v>734400</v>
      </c>
      <c r="N3" s="88"/>
    </row>
    <row r="4" spans="1:21" s="7" customFormat="1" ht="33.75" x14ac:dyDescent="0.25">
      <c r="A4" s="8" t="s">
        <v>260</v>
      </c>
      <c r="B4" s="9" t="s">
        <v>904</v>
      </c>
      <c r="C4" s="10" t="s">
        <v>905</v>
      </c>
      <c r="D4" s="8" t="s">
        <v>118</v>
      </c>
      <c r="E4" s="11">
        <v>17</v>
      </c>
      <c r="F4" s="57">
        <v>9399.7999999999993</v>
      </c>
      <c r="G4" s="12">
        <f t="shared" si="0"/>
        <v>159796.59999999998</v>
      </c>
      <c r="H4" s="12"/>
      <c r="I4" s="12">
        <f t="shared" si="1"/>
        <v>0</v>
      </c>
      <c r="J4" s="12">
        <f t="shared" ref="J4:J56" si="2">G4+I4</f>
        <v>159796.59999999998</v>
      </c>
    </row>
    <row r="5" spans="1:21" s="70" customFormat="1" ht="33.75" x14ac:dyDescent="0.25">
      <c r="A5" s="64" t="s">
        <v>9</v>
      </c>
      <c r="B5" s="65" t="s">
        <v>906</v>
      </c>
      <c r="C5" s="66" t="s">
        <v>907</v>
      </c>
      <c r="D5" s="64" t="s">
        <v>28</v>
      </c>
      <c r="E5" s="67">
        <v>122</v>
      </c>
      <c r="F5" s="68">
        <v>0</v>
      </c>
      <c r="G5" s="69">
        <f t="shared" si="0"/>
        <v>0</v>
      </c>
      <c r="H5" s="69"/>
      <c r="I5" s="69">
        <f t="shared" si="1"/>
        <v>0</v>
      </c>
      <c r="J5" s="69">
        <f t="shared" si="2"/>
        <v>0</v>
      </c>
    </row>
    <row r="6" spans="1:21" s="7" customFormat="1" ht="22.5" x14ac:dyDescent="0.25">
      <c r="A6" s="8" t="s">
        <v>660</v>
      </c>
      <c r="B6" s="9" t="s">
        <v>908</v>
      </c>
      <c r="C6" s="10" t="s">
        <v>909</v>
      </c>
      <c r="D6" s="8" t="s">
        <v>118</v>
      </c>
      <c r="E6" s="11">
        <v>4</v>
      </c>
      <c r="F6" s="57">
        <v>925.8</v>
      </c>
      <c r="G6" s="12">
        <f t="shared" si="0"/>
        <v>3703.2</v>
      </c>
      <c r="H6" s="12"/>
      <c r="I6" s="12">
        <f t="shared" si="1"/>
        <v>0</v>
      </c>
      <c r="J6" s="12">
        <f t="shared" si="2"/>
        <v>3703.2</v>
      </c>
    </row>
    <row r="7" spans="1:21" s="7" customFormat="1" ht="22.5" x14ac:dyDescent="0.25">
      <c r="A7" s="8" t="s">
        <v>510</v>
      </c>
      <c r="B7" s="9" t="s">
        <v>910</v>
      </c>
      <c r="C7" s="10" t="s">
        <v>911</v>
      </c>
      <c r="D7" s="8" t="s">
        <v>118</v>
      </c>
      <c r="E7" s="11">
        <v>75</v>
      </c>
      <c r="F7" s="57">
        <v>280.98</v>
      </c>
      <c r="G7" s="12">
        <f t="shared" si="0"/>
        <v>21073.5</v>
      </c>
      <c r="H7" s="12"/>
      <c r="I7" s="12">
        <f t="shared" si="1"/>
        <v>0</v>
      </c>
      <c r="J7" s="12">
        <f t="shared" si="2"/>
        <v>21073.5</v>
      </c>
    </row>
    <row r="8" spans="1:21" s="7" customFormat="1" ht="22.5" x14ac:dyDescent="0.25">
      <c r="A8" s="8" t="s">
        <v>511</v>
      </c>
      <c r="B8" s="9" t="s">
        <v>912</v>
      </c>
      <c r="C8" s="10" t="s">
        <v>913</v>
      </c>
      <c r="D8" s="8" t="s">
        <v>118</v>
      </c>
      <c r="E8" s="11">
        <v>24</v>
      </c>
      <c r="F8" s="57">
        <v>245.64</v>
      </c>
      <c r="G8" s="12">
        <f t="shared" si="0"/>
        <v>5895.36</v>
      </c>
      <c r="H8" s="12"/>
      <c r="I8" s="12">
        <f t="shared" si="1"/>
        <v>0</v>
      </c>
      <c r="J8" s="12">
        <f t="shared" si="2"/>
        <v>5895.36</v>
      </c>
    </row>
    <row r="9" spans="1:21" s="7" customFormat="1" ht="22.5" x14ac:dyDescent="0.25">
      <c r="A9" s="8" t="s">
        <v>664</v>
      </c>
      <c r="B9" s="9" t="s">
        <v>914</v>
      </c>
      <c r="C9" s="10" t="s">
        <v>915</v>
      </c>
      <c r="D9" s="8" t="s">
        <v>118</v>
      </c>
      <c r="E9" s="11">
        <v>13</v>
      </c>
      <c r="F9" s="57">
        <v>908.56</v>
      </c>
      <c r="G9" s="12">
        <f t="shared" si="0"/>
        <v>11811.279999999999</v>
      </c>
      <c r="H9" s="12"/>
      <c r="I9" s="12">
        <f t="shared" si="1"/>
        <v>0</v>
      </c>
      <c r="J9" s="12">
        <f t="shared" si="2"/>
        <v>11811.279999999999</v>
      </c>
    </row>
    <row r="10" spans="1:21" s="7" customFormat="1" ht="22.5" x14ac:dyDescent="0.25">
      <c r="A10" s="8" t="s">
        <v>23</v>
      </c>
      <c r="B10" s="9" t="s">
        <v>916</v>
      </c>
      <c r="C10" s="10" t="s">
        <v>917</v>
      </c>
      <c r="D10" s="8" t="s">
        <v>118</v>
      </c>
      <c r="E10" s="11">
        <v>2</v>
      </c>
      <c r="F10" s="57">
        <v>295.77</v>
      </c>
      <c r="G10" s="12">
        <f t="shared" si="0"/>
        <v>591.54</v>
      </c>
      <c r="H10" s="12"/>
      <c r="I10" s="12">
        <f t="shared" si="1"/>
        <v>0</v>
      </c>
      <c r="J10" s="12">
        <f t="shared" si="2"/>
        <v>591.54</v>
      </c>
    </row>
    <row r="11" spans="1:21" s="7" customFormat="1" ht="22.5" x14ac:dyDescent="0.25">
      <c r="A11" s="8" t="s">
        <v>563</v>
      </c>
      <c r="B11" s="9" t="s">
        <v>918</v>
      </c>
      <c r="C11" s="10" t="s">
        <v>919</v>
      </c>
      <c r="D11" s="8" t="s">
        <v>118</v>
      </c>
      <c r="E11" s="11">
        <v>1</v>
      </c>
      <c r="F11" s="57">
        <v>7954.62</v>
      </c>
      <c r="G11" s="12">
        <f t="shared" si="0"/>
        <v>7954.62</v>
      </c>
      <c r="H11" s="12"/>
      <c r="I11" s="12">
        <f t="shared" si="1"/>
        <v>0</v>
      </c>
      <c r="J11" s="12">
        <f t="shared" si="2"/>
        <v>7954.62</v>
      </c>
    </row>
    <row r="12" spans="1:21" s="7" customFormat="1" ht="22.5" x14ac:dyDescent="0.25">
      <c r="A12" s="8" t="s">
        <v>903</v>
      </c>
      <c r="B12" s="9" t="s">
        <v>920</v>
      </c>
      <c r="C12" s="10" t="s">
        <v>921</v>
      </c>
      <c r="D12" s="8" t="s">
        <v>118</v>
      </c>
      <c r="E12" s="11">
        <v>2</v>
      </c>
      <c r="F12" s="57">
        <v>355.37</v>
      </c>
      <c r="G12" s="12">
        <f t="shared" si="0"/>
        <v>710.74</v>
      </c>
      <c r="H12" s="12"/>
      <c r="I12" s="12">
        <f t="shared" si="1"/>
        <v>0</v>
      </c>
      <c r="J12" s="12">
        <f t="shared" si="2"/>
        <v>710.74</v>
      </c>
    </row>
    <row r="13" spans="1:21" s="7" customFormat="1" ht="22.5" x14ac:dyDescent="0.25">
      <c r="A13" s="8" t="s">
        <v>29</v>
      </c>
      <c r="B13" s="9" t="s">
        <v>922</v>
      </c>
      <c r="C13" s="10" t="s">
        <v>923</v>
      </c>
      <c r="D13" s="8" t="s">
        <v>118</v>
      </c>
      <c r="E13" s="11">
        <v>1</v>
      </c>
      <c r="F13" s="57">
        <v>6409.78</v>
      </c>
      <c r="G13" s="12">
        <f t="shared" si="0"/>
        <v>6409.78</v>
      </c>
      <c r="H13" s="12"/>
      <c r="I13" s="12">
        <f t="shared" si="1"/>
        <v>0</v>
      </c>
      <c r="J13" s="12">
        <f t="shared" si="2"/>
        <v>6409.78</v>
      </c>
    </row>
    <row r="14" spans="1:21" s="70" customFormat="1" ht="22.5" x14ac:dyDescent="0.25">
      <c r="A14" s="64" t="s">
        <v>30</v>
      </c>
      <c r="B14" s="65" t="s">
        <v>924</v>
      </c>
      <c r="C14" s="66" t="s">
        <v>925</v>
      </c>
      <c r="D14" s="64" t="s">
        <v>28</v>
      </c>
      <c r="E14" s="67">
        <v>54</v>
      </c>
      <c r="F14" s="68">
        <v>0</v>
      </c>
      <c r="G14" s="69">
        <f t="shared" si="0"/>
        <v>0</v>
      </c>
      <c r="H14" s="69">
        <v>4320</v>
      </c>
      <c r="I14" s="69">
        <f t="shared" si="1"/>
        <v>233280</v>
      </c>
      <c r="J14" s="69">
        <f t="shared" si="2"/>
        <v>233280</v>
      </c>
    </row>
    <row r="15" spans="1:21" s="7" customFormat="1" ht="33.75" x14ac:dyDescent="0.25">
      <c r="A15" s="8" t="s">
        <v>279</v>
      </c>
      <c r="B15" s="9" t="s">
        <v>926</v>
      </c>
      <c r="C15" s="10" t="s">
        <v>927</v>
      </c>
      <c r="D15" s="8" t="s">
        <v>118</v>
      </c>
      <c r="E15" s="11">
        <v>18</v>
      </c>
      <c r="F15" s="57">
        <v>681.99</v>
      </c>
      <c r="G15" s="12">
        <f t="shared" si="0"/>
        <v>12275.82</v>
      </c>
      <c r="H15" s="12"/>
      <c r="I15" s="12">
        <f t="shared" si="1"/>
        <v>0</v>
      </c>
      <c r="J15" s="12">
        <f t="shared" si="2"/>
        <v>12275.82</v>
      </c>
    </row>
    <row r="16" spans="1:21" s="7" customFormat="1" ht="45" x14ac:dyDescent="0.25">
      <c r="A16" s="8" t="s">
        <v>31</v>
      </c>
      <c r="B16" s="9" t="s">
        <v>928</v>
      </c>
      <c r="C16" s="10" t="s">
        <v>929</v>
      </c>
      <c r="D16" s="8" t="s">
        <v>118</v>
      </c>
      <c r="E16" s="11">
        <v>18</v>
      </c>
      <c r="F16" s="57">
        <v>699.45</v>
      </c>
      <c r="G16" s="12">
        <f t="shared" si="0"/>
        <v>12590.1</v>
      </c>
      <c r="H16" s="12"/>
      <c r="I16" s="12">
        <f t="shared" si="1"/>
        <v>0</v>
      </c>
      <c r="J16" s="12">
        <f t="shared" si="2"/>
        <v>12590.1</v>
      </c>
    </row>
    <row r="17" spans="1:12" s="7" customFormat="1" ht="45" x14ac:dyDescent="0.25">
      <c r="A17" s="8" t="s">
        <v>32</v>
      </c>
      <c r="B17" s="9" t="s">
        <v>930</v>
      </c>
      <c r="C17" s="10" t="s">
        <v>931</v>
      </c>
      <c r="D17" s="8" t="s">
        <v>118</v>
      </c>
      <c r="E17" s="11">
        <v>18</v>
      </c>
      <c r="F17" s="57">
        <v>699.45</v>
      </c>
      <c r="G17" s="12">
        <f t="shared" si="0"/>
        <v>12590.1</v>
      </c>
      <c r="H17" s="12"/>
      <c r="I17" s="12">
        <f t="shared" si="1"/>
        <v>0</v>
      </c>
      <c r="J17" s="12">
        <f t="shared" si="2"/>
        <v>12590.1</v>
      </c>
    </row>
    <row r="18" spans="1:12" s="7" customFormat="1" ht="33.75" x14ac:dyDescent="0.25">
      <c r="A18" s="8" t="s">
        <v>284</v>
      </c>
      <c r="B18" s="9" t="s">
        <v>932</v>
      </c>
      <c r="C18" s="10" t="s">
        <v>933</v>
      </c>
      <c r="D18" s="8" t="s">
        <v>118</v>
      </c>
      <c r="E18" s="11">
        <v>72</v>
      </c>
      <c r="F18" s="57">
        <v>79.319999999999993</v>
      </c>
      <c r="G18" s="12">
        <f t="shared" si="0"/>
        <v>5711.0399999999991</v>
      </c>
      <c r="H18" s="12"/>
      <c r="I18" s="12">
        <f t="shared" si="1"/>
        <v>0</v>
      </c>
      <c r="J18" s="12">
        <f t="shared" si="2"/>
        <v>5711.0399999999991</v>
      </c>
    </row>
    <row r="19" spans="1:12" s="70" customFormat="1" ht="22.5" x14ac:dyDescent="0.25">
      <c r="A19" s="64" t="s">
        <v>35</v>
      </c>
      <c r="B19" s="65" t="s">
        <v>33</v>
      </c>
      <c r="C19" s="66" t="s">
        <v>34</v>
      </c>
      <c r="D19" s="64" t="s">
        <v>28</v>
      </c>
      <c r="E19" s="67">
        <v>1</v>
      </c>
      <c r="F19" s="68">
        <v>0</v>
      </c>
      <c r="G19" s="69">
        <f t="shared" si="0"/>
        <v>0</v>
      </c>
      <c r="H19" s="69">
        <v>43200</v>
      </c>
      <c r="I19" s="69">
        <f t="shared" si="1"/>
        <v>43200</v>
      </c>
      <c r="J19" s="69">
        <f t="shared" si="2"/>
        <v>43200</v>
      </c>
    </row>
    <row r="20" spans="1:12" s="7" customFormat="1" ht="22.5" x14ac:dyDescent="0.25">
      <c r="A20" s="8" t="s">
        <v>36</v>
      </c>
      <c r="B20" s="9" t="s">
        <v>934</v>
      </c>
      <c r="C20" s="10" t="s">
        <v>935</v>
      </c>
      <c r="D20" s="8" t="s">
        <v>118</v>
      </c>
      <c r="E20" s="11">
        <v>1</v>
      </c>
      <c r="F20" s="57">
        <v>69476.240000000005</v>
      </c>
      <c r="G20" s="12">
        <f t="shared" si="0"/>
        <v>69476.240000000005</v>
      </c>
      <c r="H20" s="12"/>
      <c r="I20" s="12">
        <f t="shared" si="1"/>
        <v>0</v>
      </c>
      <c r="J20" s="12">
        <f t="shared" si="2"/>
        <v>69476.240000000005</v>
      </c>
    </row>
    <row r="21" spans="1:12" s="70" customFormat="1" ht="22.5" x14ac:dyDescent="0.25">
      <c r="A21" s="64" t="s">
        <v>288</v>
      </c>
      <c r="B21" s="65" t="s">
        <v>936</v>
      </c>
      <c r="C21" s="66" t="s">
        <v>937</v>
      </c>
      <c r="D21" s="64" t="s">
        <v>28</v>
      </c>
      <c r="E21" s="67">
        <v>1</v>
      </c>
      <c r="F21" s="68">
        <v>0</v>
      </c>
      <c r="G21" s="69">
        <f t="shared" si="0"/>
        <v>0</v>
      </c>
      <c r="H21" s="69">
        <v>86400</v>
      </c>
      <c r="I21" s="69">
        <f t="shared" si="1"/>
        <v>86400</v>
      </c>
      <c r="J21" s="69">
        <f t="shared" si="2"/>
        <v>86400</v>
      </c>
    </row>
    <row r="22" spans="1:12" s="7" customFormat="1" ht="33.75" x14ac:dyDescent="0.25">
      <c r="A22" s="8" t="s">
        <v>37</v>
      </c>
      <c r="B22" s="9" t="s">
        <v>938</v>
      </c>
      <c r="C22" s="10" t="s">
        <v>939</v>
      </c>
      <c r="D22" s="8" t="s">
        <v>118</v>
      </c>
      <c r="E22" s="11">
        <v>1</v>
      </c>
      <c r="F22" s="57">
        <v>52281.54</v>
      </c>
      <c r="G22" s="12">
        <f t="shared" si="0"/>
        <v>52281.54</v>
      </c>
      <c r="H22" s="12"/>
      <c r="I22" s="12">
        <f t="shared" si="1"/>
        <v>0</v>
      </c>
      <c r="J22" s="12">
        <f t="shared" si="2"/>
        <v>52281.54</v>
      </c>
    </row>
    <row r="23" spans="1:12" s="70" customFormat="1" ht="22.5" x14ac:dyDescent="0.25">
      <c r="A23" s="64" t="s">
        <v>38</v>
      </c>
      <c r="B23" s="65" t="s">
        <v>940</v>
      </c>
      <c r="C23" s="66" t="s">
        <v>941</v>
      </c>
      <c r="D23" s="64" t="s">
        <v>28</v>
      </c>
      <c r="E23" s="67">
        <v>4</v>
      </c>
      <c r="F23" s="68">
        <v>0</v>
      </c>
      <c r="G23" s="69">
        <f t="shared" si="0"/>
        <v>0</v>
      </c>
      <c r="H23" s="69">
        <v>2160</v>
      </c>
      <c r="I23" s="69">
        <f t="shared" si="1"/>
        <v>8640</v>
      </c>
      <c r="J23" s="69">
        <f t="shared" si="2"/>
        <v>8640</v>
      </c>
    </row>
    <row r="24" spans="1:12" s="7" customFormat="1" ht="22.5" x14ac:dyDescent="0.25">
      <c r="A24" s="8" t="s">
        <v>297</v>
      </c>
      <c r="B24" s="9" t="s">
        <v>942</v>
      </c>
      <c r="C24" s="10" t="s">
        <v>943</v>
      </c>
      <c r="D24" s="8" t="s">
        <v>118</v>
      </c>
      <c r="E24" s="11">
        <v>1</v>
      </c>
      <c r="F24" s="57">
        <v>273.23</v>
      </c>
      <c r="G24" s="12">
        <f t="shared" si="0"/>
        <v>273.23</v>
      </c>
      <c r="H24" s="12"/>
      <c r="I24" s="12">
        <f t="shared" si="1"/>
        <v>0</v>
      </c>
      <c r="J24" s="12">
        <f t="shared" si="2"/>
        <v>273.23</v>
      </c>
    </row>
    <row r="25" spans="1:12" s="70" customFormat="1" ht="15" x14ac:dyDescent="0.25">
      <c r="A25" s="64" t="s">
        <v>301</v>
      </c>
      <c r="B25" s="65" t="s">
        <v>944</v>
      </c>
      <c r="C25" s="66" t="s">
        <v>945</v>
      </c>
      <c r="D25" s="64" t="s">
        <v>60</v>
      </c>
      <c r="E25" s="67">
        <v>2</v>
      </c>
      <c r="F25" s="68">
        <v>0</v>
      </c>
      <c r="G25" s="69">
        <f t="shared" si="0"/>
        <v>0</v>
      </c>
      <c r="H25" s="69">
        <v>86400</v>
      </c>
      <c r="I25" s="69">
        <f t="shared" si="1"/>
        <v>172800</v>
      </c>
      <c r="J25" s="69">
        <f t="shared" si="2"/>
        <v>172800</v>
      </c>
      <c r="L25" s="87"/>
    </row>
    <row r="26" spans="1:12" s="7" customFormat="1" ht="33.75" x14ac:dyDescent="0.25">
      <c r="A26" s="8" t="s">
        <v>39</v>
      </c>
      <c r="B26" s="9" t="s">
        <v>946</v>
      </c>
      <c r="C26" s="10" t="s">
        <v>947</v>
      </c>
      <c r="D26" s="8" t="s">
        <v>67</v>
      </c>
      <c r="E26" s="11">
        <v>200</v>
      </c>
      <c r="F26" s="57">
        <v>1548.07</v>
      </c>
      <c r="G26" s="12">
        <f t="shared" si="0"/>
        <v>309614</v>
      </c>
      <c r="H26" s="12"/>
      <c r="I26" s="12">
        <f t="shared" si="1"/>
        <v>0</v>
      </c>
      <c r="J26" s="12">
        <f t="shared" si="2"/>
        <v>309614</v>
      </c>
    </row>
    <row r="27" spans="1:12" s="7" customFormat="1" ht="33.75" x14ac:dyDescent="0.25">
      <c r="A27" s="8" t="s">
        <v>41</v>
      </c>
      <c r="B27" s="9" t="s">
        <v>948</v>
      </c>
      <c r="C27" s="10" t="s">
        <v>949</v>
      </c>
      <c r="D27" s="8" t="s">
        <v>118</v>
      </c>
      <c r="E27" s="11">
        <v>20</v>
      </c>
      <c r="F27" s="57">
        <v>113.5</v>
      </c>
      <c r="G27" s="12">
        <f t="shared" si="0"/>
        <v>2270</v>
      </c>
      <c r="H27" s="12"/>
      <c r="I27" s="12">
        <f t="shared" si="1"/>
        <v>0</v>
      </c>
      <c r="J27" s="12">
        <f t="shared" si="2"/>
        <v>2270</v>
      </c>
    </row>
    <row r="28" spans="1:12" s="7" customFormat="1" ht="22.5" x14ac:dyDescent="0.25">
      <c r="A28" s="8" t="s">
        <v>43</v>
      </c>
      <c r="B28" s="9" t="s">
        <v>950</v>
      </c>
      <c r="C28" s="10" t="s">
        <v>951</v>
      </c>
      <c r="D28" s="8" t="s">
        <v>118</v>
      </c>
      <c r="E28" s="11">
        <v>15</v>
      </c>
      <c r="F28" s="57">
        <v>1173.1300000000001</v>
      </c>
      <c r="G28" s="12">
        <f t="shared" si="0"/>
        <v>17596.95</v>
      </c>
      <c r="H28" s="12"/>
      <c r="I28" s="12">
        <f t="shared" si="1"/>
        <v>0</v>
      </c>
      <c r="J28" s="12">
        <f t="shared" si="2"/>
        <v>17596.95</v>
      </c>
    </row>
    <row r="29" spans="1:12" s="7" customFormat="1" ht="22.5" x14ac:dyDescent="0.25">
      <c r="A29" s="8" t="s">
        <v>44</v>
      </c>
      <c r="B29" s="9" t="s">
        <v>952</v>
      </c>
      <c r="C29" s="10" t="s">
        <v>953</v>
      </c>
      <c r="D29" s="8" t="s">
        <v>118</v>
      </c>
      <c r="E29" s="11">
        <v>15</v>
      </c>
      <c r="F29" s="57">
        <v>1319.96</v>
      </c>
      <c r="G29" s="12">
        <f t="shared" si="0"/>
        <v>19799.400000000001</v>
      </c>
      <c r="H29" s="12"/>
      <c r="I29" s="12">
        <f t="shared" si="1"/>
        <v>0</v>
      </c>
      <c r="J29" s="12">
        <f t="shared" si="2"/>
        <v>19799.400000000001</v>
      </c>
    </row>
    <row r="30" spans="1:12" s="70" customFormat="1" ht="33.75" x14ac:dyDescent="0.25">
      <c r="A30" s="64" t="s">
        <v>45</v>
      </c>
      <c r="B30" s="65" t="s">
        <v>125</v>
      </c>
      <c r="C30" s="66" t="s">
        <v>126</v>
      </c>
      <c r="D30" s="64" t="s">
        <v>60</v>
      </c>
      <c r="E30" s="71">
        <v>4.8</v>
      </c>
      <c r="F30" s="68">
        <v>0</v>
      </c>
      <c r="G30" s="69">
        <f t="shared" si="0"/>
        <v>0</v>
      </c>
      <c r="H30" s="69">
        <v>172800</v>
      </c>
      <c r="I30" s="69">
        <f t="shared" si="1"/>
        <v>829440</v>
      </c>
      <c r="J30" s="69">
        <f t="shared" si="2"/>
        <v>829440</v>
      </c>
      <c r="L30" s="87"/>
    </row>
    <row r="31" spans="1:12" s="7" customFormat="1" ht="22.5" x14ac:dyDescent="0.25">
      <c r="A31" s="8" t="s">
        <v>46</v>
      </c>
      <c r="B31" s="9" t="s">
        <v>954</v>
      </c>
      <c r="C31" s="10" t="s">
        <v>955</v>
      </c>
      <c r="D31" s="8" t="s">
        <v>67</v>
      </c>
      <c r="E31" s="11">
        <v>480</v>
      </c>
      <c r="F31" s="57">
        <v>870.26</v>
      </c>
      <c r="G31" s="12">
        <f t="shared" si="0"/>
        <v>417724.8</v>
      </c>
      <c r="H31" s="12"/>
      <c r="I31" s="12">
        <f t="shared" si="1"/>
        <v>0</v>
      </c>
      <c r="J31" s="12">
        <f t="shared" si="2"/>
        <v>417724.8</v>
      </c>
    </row>
    <row r="32" spans="1:12" s="7" customFormat="1" ht="45" x14ac:dyDescent="0.25">
      <c r="A32" s="8" t="s">
        <v>47</v>
      </c>
      <c r="B32" s="9" t="s">
        <v>956</v>
      </c>
      <c r="C32" s="10" t="s">
        <v>957</v>
      </c>
      <c r="D32" s="8" t="s">
        <v>958</v>
      </c>
      <c r="E32" s="11">
        <v>40</v>
      </c>
      <c r="F32" s="57">
        <v>3268.17</v>
      </c>
      <c r="G32" s="12">
        <f t="shared" si="0"/>
        <v>130726.8</v>
      </c>
      <c r="H32" s="12"/>
      <c r="I32" s="12">
        <f t="shared" si="1"/>
        <v>0</v>
      </c>
      <c r="J32" s="12">
        <f t="shared" si="2"/>
        <v>130726.8</v>
      </c>
    </row>
    <row r="33" spans="1:12" s="7" customFormat="1" ht="45" x14ac:dyDescent="0.25">
      <c r="A33" s="8" t="s">
        <v>48</v>
      </c>
      <c r="B33" s="9" t="s">
        <v>959</v>
      </c>
      <c r="C33" s="10" t="s">
        <v>960</v>
      </c>
      <c r="D33" s="8" t="s">
        <v>958</v>
      </c>
      <c r="E33" s="11">
        <v>20</v>
      </c>
      <c r="F33" s="57">
        <v>3867.03</v>
      </c>
      <c r="G33" s="12">
        <f t="shared" si="0"/>
        <v>77340.600000000006</v>
      </c>
      <c r="H33" s="12"/>
      <c r="I33" s="12">
        <f t="shared" si="1"/>
        <v>0</v>
      </c>
      <c r="J33" s="12">
        <f t="shared" si="2"/>
        <v>77340.600000000006</v>
      </c>
    </row>
    <row r="34" spans="1:12" s="7" customFormat="1" ht="33.75" x14ac:dyDescent="0.25">
      <c r="A34" s="8" t="s">
        <v>51</v>
      </c>
      <c r="B34" s="9" t="s">
        <v>961</v>
      </c>
      <c r="C34" s="10" t="s">
        <v>962</v>
      </c>
      <c r="D34" s="8" t="s">
        <v>118</v>
      </c>
      <c r="E34" s="11">
        <v>3000</v>
      </c>
      <c r="F34" s="57">
        <v>17.34</v>
      </c>
      <c r="G34" s="12">
        <f t="shared" si="0"/>
        <v>52020</v>
      </c>
      <c r="H34" s="12"/>
      <c r="I34" s="12">
        <f t="shared" si="1"/>
        <v>0</v>
      </c>
      <c r="J34" s="12">
        <f t="shared" si="2"/>
        <v>52020</v>
      </c>
    </row>
    <row r="35" spans="1:12" s="7" customFormat="1" ht="33.75" x14ac:dyDescent="0.25">
      <c r="A35" s="8" t="s">
        <v>52</v>
      </c>
      <c r="B35" s="9" t="s">
        <v>963</v>
      </c>
      <c r="C35" s="10" t="s">
        <v>964</v>
      </c>
      <c r="D35" s="8" t="s">
        <v>118</v>
      </c>
      <c r="E35" s="11">
        <v>3000</v>
      </c>
      <c r="F35" s="57">
        <v>10.7</v>
      </c>
      <c r="G35" s="12">
        <f t="shared" ref="G35:G56" si="3">E35*F35</f>
        <v>32099.999999999996</v>
      </c>
      <c r="H35" s="12"/>
      <c r="I35" s="12">
        <f t="shared" ref="I35:I56" si="4">E35*H35</f>
        <v>0</v>
      </c>
      <c r="J35" s="12">
        <f t="shared" si="2"/>
        <v>32099.999999999996</v>
      </c>
    </row>
    <row r="36" spans="1:12" s="7" customFormat="1" ht="33.75" x14ac:dyDescent="0.25">
      <c r="A36" s="8" t="s">
        <v>53</v>
      </c>
      <c r="B36" s="9" t="s">
        <v>965</v>
      </c>
      <c r="C36" s="10" t="s">
        <v>966</v>
      </c>
      <c r="D36" s="8" t="s">
        <v>118</v>
      </c>
      <c r="E36" s="11">
        <v>3477</v>
      </c>
      <c r="F36" s="57">
        <v>7.01</v>
      </c>
      <c r="G36" s="12">
        <f t="shared" si="3"/>
        <v>24373.77</v>
      </c>
      <c r="H36" s="12"/>
      <c r="I36" s="12">
        <f t="shared" si="4"/>
        <v>0</v>
      </c>
      <c r="J36" s="12">
        <f t="shared" si="2"/>
        <v>24373.77</v>
      </c>
    </row>
    <row r="37" spans="1:12" s="7" customFormat="1" ht="22.5" x14ac:dyDescent="0.25">
      <c r="A37" s="8" t="s">
        <v>54</v>
      </c>
      <c r="B37" s="9" t="s">
        <v>967</v>
      </c>
      <c r="C37" s="10" t="s">
        <v>968</v>
      </c>
      <c r="D37" s="8" t="s">
        <v>118</v>
      </c>
      <c r="E37" s="11">
        <v>3477</v>
      </c>
      <c r="F37" s="57">
        <v>7.99</v>
      </c>
      <c r="G37" s="12">
        <f t="shared" si="3"/>
        <v>27781.23</v>
      </c>
      <c r="H37" s="12"/>
      <c r="I37" s="12">
        <f t="shared" si="4"/>
        <v>0</v>
      </c>
      <c r="J37" s="12">
        <f t="shared" si="2"/>
        <v>27781.23</v>
      </c>
    </row>
    <row r="38" spans="1:12" s="70" customFormat="1" ht="22.5" x14ac:dyDescent="0.25">
      <c r="A38" s="64" t="s">
        <v>55</v>
      </c>
      <c r="B38" s="65" t="s">
        <v>969</v>
      </c>
      <c r="C38" s="66" t="s">
        <v>970</v>
      </c>
      <c r="D38" s="64" t="s">
        <v>971</v>
      </c>
      <c r="E38" s="67">
        <v>15</v>
      </c>
      <c r="F38" s="68"/>
      <c r="G38" s="69">
        <f t="shared" si="3"/>
        <v>0</v>
      </c>
      <c r="H38" s="69">
        <v>172800</v>
      </c>
      <c r="I38" s="69">
        <f t="shared" si="4"/>
        <v>2592000</v>
      </c>
      <c r="J38" s="69">
        <f t="shared" si="2"/>
        <v>2592000</v>
      </c>
      <c r="L38" s="87"/>
    </row>
    <row r="39" spans="1:12" s="7" customFormat="1" ht="22.5" x14ac:dyDescent="0.25">
      <c r="A39" s="8" t="s">
        <v>56</v>
      </c>
      <c r="B39" s="9" t="s">
        <v>972</v>
      </c>
      <c r="C39" s="10" t="s">
        <v>973</v>
      </c>
      <c r="D39" s="8" t="s">
        <v>118</v>
      </c>
      <c r="E39" s="11">
        <v>1500</v>
      </c>
      <c r="F39" s="57">
        <v>73.66</v>
      </c>
      <c r="G39" s="12">
        <f t="shared" si="3"/>
        <v>110490</v>
      </c>
      <c r="H39" s="12"/>
      <c r="I39" s="12">
        <f t="shared" si="4"/>
        <v>0</v>
      </c>
      <c r="J39" s="12">
        <f t="shared" si="2"/>
        <v>110490</v>
      </c>
    </row>
    <row r="40" spans="1:12" s="70" customFormat="1" ht="22.5" x14ac:dyDescent="0.25">
      <c r="A40" s="64" t="s">
        <v>57</v>
      </c>
      <c r="B40" s="65" t="s">
        <v>974</v>
      </c>
      <c r="C40" s="66" t="s">
        <v>975</v>
      </c>
      <c r="D40" s="64" t="s">
        <v>40</v>
      </c>
      <c r="E40" s="67">
        <v>15</v>
      </c>
      <c r="F40" s="68"/>
      <c r="G40" s="69">
        <f t="shared" si="3"/>
        <v>0</v>
      </c>
      <c r="H40" s="69">
        <v>172800</v>
      </c>
      <c r="I40" s="69">
        <f t="shared" si="4"/>
        <v>2592000</v>
      </c>
      <c r="J40" s="69">
        <f t="shared" si="2"/>
        <v>2592000</v>
      </c>
      <c r="L40" s="87"/>
    </row>
    <row r="41" spans="1:12" s="7" customFormat="1" ht="22.5" x14ac:dyDescent="0.25">
      <c r="A41" s="8" t="s">
        <v>58</v>
      </c>
      <c r="B41" s="9" t="s">
        <v>976</v>
      </c>
      <c r="C41" s="10" t="s">
        <v>977</v>
      </c>
      <c r="D41" s="8" t="s">
        <v>118</v>
      </c>
      <c r="E41" s="11">
        <v>1500</v>
      </c>
      <c r="F41" s="57">
        <v>1100.33</v>
      </c>
      <c r="G41" s="12">
        <f t="shared" si="3"/>
        <v>1650495</v>
      </c>
      <c r="H41" s="12"/>
      <c r="I41" s="12">
        <f t="shared" si="4"/>
        <v>0</v>
      </c>
      <c r="J41" s="12">
        <f t="shared" si="2"/>
        <v>1650495</v>
      </c>
    </row>
    <row r="42" spans="1:12" s="70" customFormat="1" ht="33.75" x14ac:dyDescent="0.25">
      <c r="A42" s="64" t="s">
        <v>59</v>
      </c>
      <c r="B42" s="65" t="s">
        <v>163</v>
      </c>
      <c r="C42" s="66" t="s">
        <v>164</v>
      </c>
      <c r="D42" s="64" t="s">
        <v>40</v>
      </c>
      <c r="E42" s="67">
        <v>15</v>
      </c>
      <c r="F42" s="68"/>
      <c r="G42" s="69">
        <f t="shared" si="3"/>
        <v>0</v>
      </c>
      <c r="H42" s="69">
        <v>57600</v>
      </c>
      <c r="I42" s="69">
        <f t="shared" si="4"/>
        <v>864000</v>
      </c>
      <c r="J42" s="69">
        <f t="shared" si="2"/>
        <v>864000</v>
      </c>
      <c r="L42" s="87"/>
    </row>
    <row r="43" spans="1:12" s="7" customFormat="1" ht="22.5" x14ac:dyDescent="0.25">
      <c r="A43" s="8" t="s">
        <v>61</v>
      </c>
      <c r="B43" s="9" t="s">
        <v>978</v>
      </c>
      <c r="C43" s="10" t="s">
        <v>979</v>
      </c>
      <c r="D43" s="8" t="s">
        <v>67</v>
      </c>
      <c r="E43" s="11">
        <v>1500</v>
      </c>
      <c r="F43" s="57">
        <v>408.14</v>
      </c>
      <c r="G43" s="12">
        <f t="shared" si="3"/>
        <v>612210</v>
      </c>
      <c r="H43" s="12"/>
      <c r="I43" s="12">
        <f t="shared" si="4"/>
        <v>0</v>
      </c>
      <c r="J43" s="12">
        <f t="shared" si="2"/>
        <v>612210</v>
      </c>
    </row>
    <row r="44" spans="1:12" s="70" customFormat="1" ht="33.75" x14ac:dyDescent="0.25">
      <c r="A44" s="64" t="s">
        <v>64</v>
      </c>
      <c r="B44" s="65" t="s">
        <v>74</v>
      </c>
      <c r="C44" s="66" t="s">
        <v>75</v>
      </c>
      <c r="D44" s="64" t="s">
        <v>76</v>
      </c>
      <c r="E44" s="67">
        <v>19</v>
      </c>
      <c r="F44" s="68"/>
      <c r="G44" s="69">
        <f t="shared" si="3"/>
        <v>0</v>
      </c>
      <c r="H44" s="69">
        <v>1728</v>
      </c>
      <c r="I44" s="69">
        <f t="shared" si="4"/>
        <v>32832</v>
      </c>
      <c r="J44" s="69">
        <f t="shared" si="2"/>
        <v>32832</v>
      </c>
    </row>
    <row r="45" spans="1:12" s="7" customFormat="1" ht="33.75" x14ac:dyDescent="0.25">
      <c r="A45" s="8" t="s">
        <v>68</v>
      </c>
      <c r="B45" s="9" t="s">
        <v>980</v>
      </c>
      <c r="C45" s="10" t="s">
        <v>981</v>
      </c>
      <c r="D45" s="8" t="s">
        <v>118</v>
      </c>
      <c r="E45" s="11">
        <v>10</v>
      </c>
      <c r="F45" s="57">
        <v>4447.6899999999996</v>
      </c>
      <c r="G45" s="12">
        <f t="shared" si="3"/>
        <v>44476.899999999994</v>
      </c>
      <c r="H45" s="12"/>
      <c r="I45" s="12">
        <f t="shared" si="4"/>
        <v>0</v>
      </c>
      <c r="J45" s="12">
        <f t="shared" si="2"/>
        <v>44476.899999999994</v>
      </c>
    </row>
    <row r="46" spans="1:12" s="70" customFormat="1" ht="22.5" x14ac:dyDescent="0.25">
      <c r="A46" s="64" t="s">
        <v>69</v>
      </c>
      <c r="B46" s="65" t="s">
        <v>248</v>
      </c>
      <c r="C46" s="66" t="s">
        <v>249</v>
      </c>
      <c r="D46" s="64" t="s">
        <v>60</v>
      </c>
      <c r="E46" s="67">
        <v>4</v>
      </c>
      <c r="F46" s="68"/>
      <c r="G46" s="69">
        <f t="shared" si="3"/>
        <v>0</v>
      </c>
      <c r="H46" s="69">
        <v>57600</v>
      </c>
      <c r="I46" s="69">
        <f t="shared" si="4"/>
        <v>230400</v>
      </c>
      <c r="J46" s="69">
        <f t="shared" si="2"/>
        <v>230400</v>
      </c>
      <c r="L46" s="87"/>
    </row>
    <row r="47" spans="1:12" s="7" customFormat="1" ht="33.75" x14ac:dyDescent="0.25">
      <c r="A47" s="8" t="s">
        <v>70</v>
      </c>
      <c r="B47" s="9" t="s">
        <v>982</v>
      </c>
      <c r="C47" s="10" t="s">
        <v>983</v>
      </c>
      <c r="D47" s="8" t="s">
        <v>67</v>
      </c>
      <c r="E47" s="11">
        <v>400</v>
      </c>
      <c r="F47" s="57">
        <v>172.16</v>
      </c>
      <c r="G47" s="12">
        <f t="shared" si="3"/>
        <v>68864</v>
      </c>
      <c r="H47" s="12"/>
      <c r="I47" s="12">
        <f t="shared" si="4"/>
        <v>0</v>
      </c>
      <c r="J47" s="12">
        <f t="shared" si="2"/>
        <v>68864</v>
      </c>
    </row>
    <row r="48" spans="1:12" s="7" customFormat="1" ht="45" x14ac:dyDescent="0.25">
      <c r="A48" s="8" t="s">
        <v>73</v>
      </c>
      <c r="B48" s="9" t="s">
        <v>984</v>
      </c>
      <c r="C48" s="10" t="s">
        <v>985</v>
      </c>
      <c r="D48" s="8" t="s">
        <v>958</v>
      </c>
      <c r="E48" s="11">
        <v>10</v>
      </c>
      <c r="F48" s="57">
        <v>543.53</v>
      </c>
      <c r="G48" s="12">
        <f t="shared" si="3"/>
        <v>5435.2999999999993</v>
      </c>
      <c r="H48" s="12"/>
      <c r="I48" s="12">
        <f t="shared" si="4"/>
        <v>0</v>
      </c>
      <c r="J48" s="12">
        <f t="shared" si="2"/>
        <v>5435.2999999999993</v>
      </c>
    </row>
    <row r="49" spans="1:12" s="70" customFormat="1" ht="22.5" x14ac:dyDescent="0.25">
      <c r="A49" s="64" t="s">
        <v>77</v>
      </c>
      <c r="B49" s="65" t="s">
        <v>205</v>
      </c>
      <c r="C49" s="66" t="s">
        <v>206</v>
      </c>
      <c r="D49" s="64" t="s">
        <v>207</v>
      </c>
      <c r="E49" s="71">
        <v>17.7</v>
      </c>
      <c r="F49" s="68"/>
      <c r="G49" s="69">
        <f t="shared" si="3"/>
        <v>0</v>
      </c>
      <c r="H49" s="69">
        <v>78792.41</v>
      </c>
      <c r="I49" s="69">
        <f t="shared" si="4"/>
        <v>1394625.6569999999</v>
      </c>
      <c r="J49" s="69">
        <f t="shared" si="2"/>
        <v>1394625.6569999999</v>
      </c>
      <c r="L49" s="87"/>
    </row>
    <row r="50" spans="1:12" s="7" customFormat="1" ht="22.5" x14ac:dyDescent="0.25">
      <c r="A50" s="8" t="s">
        <v>79</v>
      </c>
      <c r="B50" s="9" t="s">
        <v>986</v>
      </c>
      <c r="C50" s="10" t="s">
        <v>987</v>
      </c>
      <c r="D50" s="8" t="s">
        <v>67</v>
      </c>
      <c r="E50" s="11">
        <v>408</v>
      </c>
      <c r="F50" s="57">
        <v>131.69999999999999</v>
      </c>
      <c r="G50" s="12">
        <f t="shared" si="3"/>
        <v>53733.599999999999</v>
      </c>
      <c r="H50" s="12"/>
      <c r="I50" s="12">
        <f t="shared" si="4"/>
        <v>0</v>
      </c>
      <c r="J50" s="12">
        <f t="shared" si="2"/>
        <v>53733.599999999999</v>
      </c>
    </row>
    <row r="51" spans="1:12" s="7" customFormat="1" ht="22.5" x14ac:dyDescent="0.25">
      <c r="A51" s="8" t="s">
        <v>81</v>
      </c>
      <c r="B51" s="9" t="s">
        <v>988</v>
      </c>
      <c r="C51" s="10" t="s">
        <v>989</v>
      </c>
      <c r="D51" s="8" t="s">
        <v>67</v>
      </c>
      <c r="E51" s="11">
        <v>204</v>
      </c>
      <c r="F51" s="57">
        <v>297.58999999999997</v>
      </c>
      <c r="G51" s="12">
        <f t="shared" si="3"/>
        <v>60708.359999999993</v>
      </c>
      <c r="H51" s="12"/>
      <c r="I51" s="12">
        <f t="shared" si="4"/>
        <v>0</v>
      </c>
      <c r="J51" s="12">
        <f t="shared" si="2"/>
        <v>60708.359999999993</v>
      </c>
    </row>
    <row r="52" spans="1:12" s="7" customFormat="1" ht="22.5" x14ac:dyDescent="0.25">
      <c r="A52" s="8" t="s">
        <v>82</v>
      </c>
      <c r="B52" s="9" t="s">
        <v>990</v>
      </c>
      <c r="C52" s="10" t="s">
        <v>991</v>
      </c>
      <c r="D52" s="8" t="s">
        <v>67</v>
      </c>
      <c r="E52" s="11">
        <v>153</v>
      </c>
      <c r="F52" s="57">
        <v>312.22000000000003</v>
      </c>
      <c r="G52" s="12">
        <f t="shared" si="3"/>
        <v>47769.66</v>
      </c>
      <c r="H52" s="12"/>
      <c r="I52" s="12">
        <f t="shared" si="4"/>
        <v>0</v>
      </c>
      <c r="J52" s="12">
        <f t="shared" si="2"/>
        <v>47769.66</v>
      </c>
    </row>
    <row r="53" spans="1:12" s="7" customFormat="1" ht="22.5" x14ac:dyDescent="0.25">
      <c r="A53" s="8" t="s">
        <v>83</v>
      </c>
      <c r="B53" s="9" t="s">
        <v>992</v>
      </c>
      <c r="C53" s="10" t="s">
        <v>993</v>
      </c>
      <c r="D53" s="8" t="s">
        <v>67</v>
      </c>
      <c r="E53" s="11">
        <v>816</v>
      </c>
      <c r="F53" s="57">
        <v>484.5</v>
      </c>
      <c r="G53" s="12">
        <f t="shared" si="3"/>
        <v>395352</v>
      </c>
      <c r="H53" s="12"/>
      <c r="I53" s="12">
        <f t="shared" si="4"/>
        <v>0</v>
      </c>
      <c r="J53" s="12">
        <f t="shared" si="2"/>
        <v>395352</v>
      </c>
    </row>
    <row r="54" spans="1:12" s="7" customFormat="1" ht="33.75" x14ac:dyDescent="0.25">
      <c r="A54" s="8" t="s">
        <v>84</v>
      </c>
      <c r="B54" s="9" t="s">
        <v>994</v>
      </c>
      <c r="C54" s="10" t="s">
        <v>995</v>
      </c>
      <c r="D54" s="8" t="s">
        <v>67</v>
      </c>
      <c r="E54" s="13">
        <v>20.399999999999999</v>
      </c>
      <c r="F54" s="57">
        <v>3972.54</v>
      </c>
      <c r="G54" s="12">
        <f t="shared" si="3"/>
        <v>81039.815999999992</v>
      </c>
      <c r="H54" s="12"/>
      <c r="I54" s="12">
        <f t="shared" si="4"/>
        <v>0</v>
      </c>
      <c r="J54" s="12">
        <f t="shared" si="2"/>
        <v>81039.815999999992</v>
      </c>
    </row>
    <row r="55" spans="1:12" s="7" customFormat="1" ht="22.5" x14ac:dyDescent="0.25">
      <c r="A55" s="8" t="s">
        <v>85</v>
      </c>
      <c r="B55" s="9" t="s">
        <v>996</v>
      </c>
      <c r="C55" s="10" t="s">
        <v>997</v>
      </c>
      <c r="D55" s="8" t="s">
        <v>67</v>
      </c>
      <c r="E55" s="13">
        <v>112.2</v>
      </c>
      <c r="F55" s="57">
        <v>3027.27</v>
      </c>
      <c r="G55" s="12">
        <f t="shared" si="3"/>
        <v>339659.69400000002</v>
      </c>
      <c r="H55" s="12"/>
      <c r="I55" s="12">
        <f t="shared" si="4"/>
        <v>0</v>
      </c>
      <c r="J55" s="12">
        <f t="shared" si="2"/>
        <v>339659.69400000002</v>
      </c>
    </row>
    <row r="56" spans="1:12" s="7" customFormat="1" ht="22.5" x14ac:dyDescent="0.25">
      <c r="A56" s="8" t="s">
        <v>87</v>
      </c>
      <c r="B56" s="9" t="s">
        <v>998</v>
      </c>
      <c r="C56" s="10" t="s">
        <v>999</v>
      </c>
      <c r="D56" s="8" t="s">
        <v>67</v>
      </c>
      <c r="E56" s="13">
        <v>91.8</v>
      </c>
      <c r="F56" s="57">
        <v>2233.13</v>
      </c>
      <c r="G56" s="12">
        <f t="shared" si="3"/>
        <v>205001.334</v>
      </c>
      <c r="H56" s="12"/>
      <c r="I56" s="12">
        <f t="shared" si="4"/>
        <v>0</v>
      </c>
      <c r="J56" s="12">
        <f t="shared" si="2"/>
        <v>205001.334</v>
      </c>
    </row>
    <row r="57" spans="1:12" x14ac:dyDescent="0.25">
      <c r="G57" s="26">
        <f>SUM(G3:G56)</f>
        <v>5169727.9040000001</v>
      </c>
      <c r="H57" s="27"/>
      <c r="I57" s="26">
        <f>SUM(I3:I56)</f>
        <v>9814017.6569999997</v>
      </c>
      <c r="J57" s="26">
        <f>SUM(J3:J56)</f>
        <v>14983745.561000001</v>
      </c>
      <c r="K57" s="58"/>
    </row>
    <row r="58" spans="1:12" x14ac:dyDescent="0.25">
      <c r="K58" s="59"/>
    </row>
  </sheetData>
  <mergeCells count="1">
    <mergeCell ref="L1:Q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CE2D1-639A-46F6-8277-273DB0C4CE28}">
  <sheetPr>
    <pageSetUpPr fitToPage="1"/>
  </sheetPr>
  <dimension ref="A1:V200"/>
  <sheetViews>
    <sheetView workbookViewId="0">
      <pane ySplit="1" topLeftCell="A2" activePane="bottomLeft" state="frozen"/>
      <selection activeCell="M93" sqref="M93"/>
      <selection pane="bottomLeft" activeCell="O3" sqref="O3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1" width="9.140625" style="18"/>
    <col min="12" max="12" width="12.7109375" style="18" customWidth="1"/>
    <col min="13" max="13" width="15" style="18" customWidth="1"/>
    <col min="14" max="18" width="9.140625" style="18"/>
    <col min="19" max="19" width="12.5703125" style="18" customWidth="1"/>
    <col min="20" max="20" width="13.85546875" style="18" customWidth="1"/>
    <col min="21" max="21" width="14.28515625" style="18" customWidth="1"/>
    <col min="22" max="22" width="12.5703125" style="18" customWidth="1"/>
    <col min="23" max="26" width="14.85546875" style="18" customWidth="1"/>
    <col min="27" max="16384" width="9.140625" style="18"/>
  </cols>
  <sheetData>
    <row r="1" spans="1:22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1002</v>
      </c>
      <c r="G1" s="2" t="s">
        <v>1003</v>
      </c>
      <c r="H1" s="2" t="s">
        <v>1000</v>
      </c>
      <c r="I1" s="2" t="s">
        <v>1001</v>
      </c>
      <c r="J1" s="2" t="s">
        <v>1004</v>
      </c>
      <c r="M1" s="63" t="s">
        <v>1006</v>
      </c>
      <c r="N1" s="63"/>
      <c r="O1" s="63"/>
      <c r="P1" s="63"/>
      <c r="Q1" s="63"/>
      <c r="R1" s="63"/>
      <c r="S1" s="89"/>
      <c r="T1" s="89"/>
      <c r="U1" s="89"/>
      <c r="V1" s="90"/>
    </row>
    <row r="2" spans="1:22" s="60" customFormat="1" ht="15" x14ac:dyDescent="0.25">
      <c r="A2" s="14" t="s">
        <v>336</v>
      </c>
      <c r="B2" s="16"/>
      <c r="C2" s="16"/>
      <c r="D2" s="16"/>
      <c r="E2" s="15"/>
    </row>
    <row r="3" spans="1:22" s="75" customFormat="1" ht="45" x14ac:dyDescent="0.25">
      <c r="A3" s="72" t="s">
        <v>6</v>
      </c>
      <c r="B3" s="65" t="s">
        <v>559</v>
      </c>
      <c r="C3" s="66" t="s">
        <v>560</v>
      </c>
      <c r="D3" s="64" t="s">
        <v>28</v>
      </c>
      <c r="E3" s="73">
        <v>1</v>
      </c>
      <c r="F3" s="74"/>
      <c r="G3" s="74">
        <f t="shared" ref="G3:G66" si="0">E3*F3</f>
        <v>0</v>
      </c>
      <c r="H3" s="74">
        <v>89698.63</v>
      </c>
      <c r="I3" s="74">
        <f t="shared" ref="I3:I66" si="1">E3*H3</f>
        <v>89698.63</v>
      </c>
      <c r="J3" s="74">
        <f t="shared" ref="J3:J66" si="2">G3+I3</f>
        <v>89698.63</v>
      </c>
      <c r="N3" s="94"/>
      <c r="O3" s="98"/>
    </row>
    <row r="4" spans="1:22" s="50" customFormat="1" ht="22.5" x14ac:dyDescent="0.25">
      <c r="A4" s="44" t="s">
        <v>7</v>
      </c>
      <c r="B4" s="45" t="s">
        <v>340</v>
      </c>
      <c r="C4" s="46" t="s">
        <v>341</v>
      </c>
      <c r="D4" s="47" t="s">
        <v>545</v>
      </c>
      <c r="E4" s="48">
        <v>1</v>
      </c>
      <c r="F4" s="49"/>
      <c r="G4" s="49">
        <f t="shared" si="0"/>
        <v>0</v>
      </c>
      <c r="H4" s="49"/>
      <c r="I4" s="49">
        <f t="shared" si="1"/>
        <v>0</v>
      </c>
      <c r="J4" s="49">
        <f t="shared" si="2"/>
        <v>0</v>
      </c>
      <c r="K4" s="50" t="s">
        <v>1005</v>
      </c>
    </row>
    <row r="5" spans="1:22" s="50" customFormat="1" ht="33.75" x14ac:dyDescent="0.25">
      <c r="A5" s="44" t="s">
        <v>337</v>
      </c>
      <c r="B5" s="45" t="s">
        <v>729</v>
      </c>
      <c r="C5" s="46" t="s">
        <v>561</v>
      </c>
      <c r="D5" s="47" t="s">
        <v>545</v>
      </c>
      <c r="E5" s="48">
        <v>1</v>
      </c>
      <c r="F5" s="49"/>
      <c r="G5" s="49">
        <f t="shared" si="0"/>
        <v>0</v>
      </c>
      <c r="H5" s="49"/>
      <c r="I5" s="49">
        <f t="shared" si="1"/>
        <v>0</v>
      </c>
      <c r="J5" s="49">
        <f t="shared" si="2"/>
        <v>0</v>
      </c>
      <c r="K5" s="50" t="s">
        <v>1005</v>
      </c>
      <c r="T5" s="92"/>
      <c r="U5" s="93"/>
    </row>
    <row r="6" spans="1:22" s="75" customFormat="1" ht="33.75" x14ac:dyDescent="0.25">
      <c r="A6" s="72" t="s">
        <v>13</v>
      </c>
      <c r="B6" s="65" t="s">
        <v>508</v>
      </c>
      <c r="C6" s="66" t="s">
        <v>509</v>
      </c>
      <c r="D6" s="64" t="s">
        <v>28</v>
      </c>
      <c r="E6" s="73">
        <v>2</v>
      </c>
      <c r="F6" s="74"/>
      <c r="G6" s="74">
        <f t="shared" si="0"/>
        <v>0</v>
      </c>
      <c r="H6" s="74">
        <v>29899.544000000002</v>
      </c>
      <c r="I6" s="74">
        <f t="shared" si="1"/>
        <v>59799.088000000003</v>
      </c>
      <c r="J6" s="74">
        <f t="shared" si="2"/>
        <v>59799.088000000003</v>
      </c>
      <c r="N6" s="94"/>
    </row>
    <row r="7" spans="1:22" s="50" customFormat="1" ht="22.5" x14ac:dyDescent="0.25">
      <c r="A7" s="44" t="s">
        <v>510</v>
      </c>
      <c r="B7" s="45" t="s">
        <v>342</v>
      </c>
      <c r="C7" s="46" t="s">
        <v>730</v>
      </c>
      <c r="D7" s="47" t="s">
        <v>545</v>
      </c>
      <c r="E7" s="48">
        <v>1</v>
      </c>
      <c r="F7" s="49"/>
      <c r="G7" s="49">
        <f t="shared" si="0"/>
        <v>0</v>
      </c>
      <c r="H7" s="49"/>
      <c r="I7" s="49">
        <f t="shared" si="1"/>
        <v>0</v>
      </c>
      <c r="J7" s="49">
        <f t="shared" si="2"/>
        <v>0</v>
      </c>
      <c r="K7" s="50" t="s">
        <v>1005</v>
      </c>
    </row>
    <row r="8" spans="1:22" s="50" customFormat="1" ht="22.5" x14ac:dyDescent="0.25">
      <c r="A8" s="44" t="s">
        <v>511</v>
      </c>
      <c r="B8" s="45" t="s">
        <v>342</v>
      </c>
      <c r="C8" s="46" t="s">
        <v>731</v>
      </c>
      <c r="D8" s="47" t="s">
        <v>545</v>
      </c>
      <c r="E8" s="48">
        <v>1</v>
      </c>
      <c r="F8" s="49"/>
      <c r="G8" s="49">
        <f t="shared" si="0"/>
        <v>0</v>
      </c>
      <c r="H8" s="49"/>
      <c r="I8" s="49">
        <f t="shared" si="1"/>
        <v>0</v>
      </c>
      <c r="J8" s="49">
        <f t="shared" si="2"/>
        <v>0</v>
      </c>
      <c r="K8" s="50" t="s">
        <v>1005</v>
      </c>
    </row>
    <row r="9" spans="1:22" s="75" customFormat="1" ht="22.5" x14ac:dyDescent="0.25">
      <c r="A9" s="72" t="s">
        <v>22</v>
      </c>
      <c r="B9" s="65" t="s">
        <v>33</v>
      </c>
      <c r="C9" s="66" t="s">
        <v>34</v>
      </c>
      <c r="D9" s="64" t="s">
        <v>28</v>
      </c>
      <c r="E9" s="73">
        <v>1</v>
      </c>
      <c r="F9" s="74"/>
      <c r="G9" s="74">
        <f t="shared" si="0"/>
        <v>0</v>
      </c>
      <c r="H9" s="74">
        <v>44849.32</v>
      </c>
      <c r="I9" s="74">
        <f t="shared" si="1"/>
        <v>44849.32</v>
      </c>
      <c r="J9" s="74">
        <f t="shared" si="2"/>
        <v>44849.32</v>
      </c>
      <c r="N9" s="94"/>
    </row>
    <row r="10" spans="1:22" s="50" customFormat="1" ht="22.5" x14ac:dyDescent="0.25">
      <c r="A10" s="44" t="s">
        <v>23</v>
      </c>
      <c r="B10" s="45" t="s">
        <v>732</v>
      </c>
      <c r="C10" s="46" t="s">
        <v>733</v>
      </c>
      <c r="D10" s="47" t="s">
        <v>545</v>
      </c>
      <c r="E10" s="48">
        <v>1</v>
      </c>
      <c r="F10" s="49"/>
      <c r="G10" s="49">
        <f t="shared" si="0"/>
        <v>0</v>
      </c>
      <c r="H10" s="49"/>
      <c r="I10" s="49">
        <f t="shared" si="1"/>
        <v>0</v>
      </c>
      <c r="J10" s="49">
        <f t="shared" si="2"/>
        <v>0</v>
      </c>
      <c r="K10" s="50" t="s">
        <v>1005</v>
      </c>
    </row>
    <row r="11" spans="1:22" s="60" customFormat="1" ht="15" x14ac:dyDescent="0.25">
      <c r="A11" s="14" t="s">
        <v>345</v>
      </c>
      <c r="B11" s="16"/>
      <c r="C11" s="16"/>
      <c r="D11" s="16"/>
      <c r="E11" s="15"/>
      <c r="F11" s="21"/>
      <c r="G11" s="21">
        <f t="shared" si="0"/>
        <v>0</v>
      </c>
      <c r="H11" s="21"/>
      <c r="I11" s="21">
        <f t="shared" si="1"/>
        <v>0</v>
      </c>
      <c r="J11" s="21">
        <f t="shared" si="2"/>
        <v>0</v>
      </c>
    </row>
    <row r="12" spans="1:22" s="75" customFormat="1" ht="45" x14ac:dyDescent="0.25">
      <c r="A12" s="72" t="s">
        <v>24</v>
      </c>
      <c r="B12" s="65" t="s">
        <v>49</v>
      </c>
      <c r="C12" s="66" t="s">
        <v>50</v>
      </c>
      <c r="D12" s="64" t="s">
        <v>40</v>
      </c>
      <c r="E12" s="76">
        <v>2.06</v>
      </c>
      <c r="F12" s="74"/>
      <c r="G12" s="74">
        <f t="shared" si="0"/>
        <v>0</v>
      </c>
      <c r="H12" s="74">
        <v>388694.07</v>
      </c>
      <c r="I12" s="74">
        <f t="shared" si="1"/>
        <v>800709.78419999999</v>
      </c>
      <c r="J12" s="74">
        <f t="shared" si="2"/>
        <v>800709.78419999999</v>
      </c>
      <c r="L12" s="91"/>
      <c r="N12" s="94"/>
    </row>
    <row r="13" spans="1:22" s="60" customFormat="1" ht="45" x14ac:dyDescent="0.25">
      <c r="A13" s="19" t="s">
        <v>25</v>
      </c>
      <c r="B13" s="9" t="s">
        <v>346</v>
      </c>
      <c r="C13" s="10" t="s">
        <v>734</v>
      </c>
      <c r="D13" s="8" t="s">
        <v>118</v>
      </c>
      <c r="E13" s="22">
        <v>189</v>
      </c>
      <c r="F13" s="21">
        <v>38200</v>
      </c>
      <c r="G13" s="21">
        <f t="shared" si="0"/>
        <v>7219800</v>
      </c>
      <c r="H13" s="21"/>
      <c r="I13" s="21">
        <f t="shared" si="1"/>
        <v>0</v>
      </c>
      <c r="J13" s="21">
        <f t="shared" si="2"/>
        <v>7219800</v>
      </c>
    </row>
    <row r="14" spans="1:22" s="60" customFormat="1" ht="45" x14ac:dyDescent="0.25">
      <c r="A14" s="19" t="s">
        <v>277</v>
      </c>
      <c r="B14" s="9" t="s">
        <v>346</v>
      </c>
      <c r="C14" s="10" t="s">
        <v>735</v>
      </c>
      <c r="D14" s="8" t="s">
        <v>118</v>
      </c>
      <c r="E14" s="22">
        <v>8</v>
      </c>
      <c r="F14" s="21">
        <v>76600</v>
      </c>
      <c r="G14" s="21">
        <f t="shared" si="0"/>
        <v>612800</v>
      </c>
      <c r="H14" s="21"/>
      <c r="I14" s="21">
        <f t="shared" si="1"/>
        <v>0</v>
      </c>
      <c r="J14" s="21">
        <f t="shared" si="2"/>
        <v>612800</v>
      </c>
    </row>
    <row r="15" spans="1:22" s="60" customFormat="1" ht="45" x14ac:dyDescent="0.25">
      <c r="A15" s="19" t="s">
        <v>30</v>
      </c>
      <c r="B15" s="9" t="s">
        <v>346</v>
      </c>
      <c r="C15" s="10" t="s">
        <v>736</v>
      </c>
      <c r="D15" s="8" t="s">
        <v>118</v>
      </c>
      <c r="E15" s="22">
        <v>9</v>
      </c>
      <c r="F15" s="21">
        <v>28850</v>
      </c>
      <c r="G15" s="21">
        <f t="shared" si="0"/>
        <v>259650</v>
      </c>
      <c r="H15" s="21"/>
      <c r="I15" s="21">
        <f t="shared" si="1"/>
        <v>0</v>
      </c>
      <c r="J15" s="21">
        <f t="shared" si="2"/>
        <v>259650</v>
      </c>
    </row>
    <row r="16" spans="1:22" s="60" customFormat="1" ht="45" x14ac:dyDescent="0.25">
      <c r="A16" s="19" t="s">
        <v>279</v>
      </c>
      <c r="B16" s="9" t="s">
        <v>571</v>
      </c>
      <c r="C16" s="10" t="s">
        <v>572</v>
      </c>
      <c r="D16" s="8" t="s">
        <v>40</v>
      </c>
      <c r="E16" s="23">
        <v>0.92</v>
      </c>
      <c r="F16" s="49">
        <v>32427.105452500989</v>
      </c>
      <c r="G16" s="21">
        <f t="shared" si="0"/>
        <v>29832.937016300912</v>
      </c>
      <c r="H16" s="21"/>
      <c r="I16" s="21">
        <f t="shared" si="1"/>
        <v>0</v>
      </c>
      <c r="J16" s="21">
        <f t="shared" si="2"/>
        <v>29832.937016300912</v>
      </c>
    </row>
    <row r="17" spans="1:14" s="60" customFormat="1" ht="15" x14ac:dyDescent="0.25">
      <c r="A17" s="14" t="s">
        <v>512</v>
      </c>
      <c r="B17" s="16"/>
      <c r="C17" s="16"/>
      <c r="D17" s="16"/>
      <c r="E17" s="15"/>
      <c r="F17" s="49"/>
      <c r="G17" s="21">
        <f t="shared" si="0"/>
        <v>0</v>
      </c>
      <c r="H17" s="21"/>
      <c r="I17" s="21">
        <f t="shared" si="1"/>
        <v>0</v>
      </c>
      <c r="J17" s="21">
        <f t="shared" si="2"/>
        <v>0</v>
      </c>
    </row>
    <row r="18" spans="1:14" s="75" customFormat="1" ht="56.25" x14ac:dyDescent="0.25">
      <c r="A18" s="72" t="s">
        <v>31</v>
      </c>
      <c r="B18" s="65" t="s">
        <v>65</v>
      </c>
      <c r="C18" s="66" t="s">
        <v>66</v>
      </c>
      <c r="D18" s="64" t="s">
        <v>60</v>
      </c>
      <c r="E18" s="77">
        <v>31.3</v>
      </c>
      <c r="F18" s="74"/>
      <c r="G18" s="74">
        <f t="shared" si="0"/>
        <v>0</v>
      </c>
      <c r="H18" s="74">
        <v>50496.03</v>
      </c>
      <c r="I18" s="74">
        <f t="shared" si="1"/>
        <v>1580525.7390000001</v>
      </c>
      <c r="J18" s="74">
        <f t="shared" si="2"/>
        <v>1580525.7390000001</v>
      </c>
      <c r="L18" s="91"/>
      <c r="N18" s="94"/>
    </row>
    <row r="19" spans="1:14" s="75" customFormat="1" ht="45" x14ac:dyDescent="0.25">
      <c r="A19" s="72" t="s">
        <v>32</v>
      </c>
      <c r="B19" s="65" t="s">
        <v>62</v>
      </c>
      <c r="C19" s="66" t="s">
        <v>63</v>
      </c>
      <c r="D19" s="64" t="s">
        <v>60</v>
      </c>
      <c r="E19" s="76">
        <v>25.65</v>
      </c>
      <c r="F19" s="74"/>
      <c r="G19" s="74">
        <f t="shared" si="0"/>
        <v>0</v>
      </c>
      <c r="H19" s="74">
        <v>61294.07</v>
      </c>
      <c r="I19" s="74">
        <f t="shared" si="1"/>
        <v>1572192.8954999999</v>
      </c>
      <c r="J19" s="74">
        <f t="shared" si="2"/>
        <v>1572192.8954999999</v>
      </c>
      <c r="N19" s="94"/>
    </row>
    <row r="20" spans="1:14" s="75" customFormat="1" ht="22.5" x14ac:dyDescent="0.25">
      <c r="A20" s="72" t="s">
        <v>284</v>
      </c>
      <c r="B20" s="65" t="s">
        <v>349</v>
      </c>
      <c r="C20" s="66" t="s">
        <v>350</v>
      </c>
      <c r="D20" s="64" t="s">
        <v>12</v>
      </c>
      <c r="E20" s="77">
        <v>0.2</v>
      </c>
      <c r="F20" s="74"/>
      <c r="G20" s="74">
        <f t="shared" si="0"/>
        <v>0</v>
      </c>
      <c r="H20" s="74">
        <v>28653.73</v>
      </c>
      <c r="I20" s="74">
        <f t="shared" si="1"/>
        <v>5730.7460000000001</v>
      </c>
      <c r="J20" s="74">
        <f t="shared" si="2"/>
        <v>5730.7460000000001</v>
      </c>
      <c r="N20" s="94"/>
    </row>
    <row r="21" spans="1:14" s="75" customFormat="1" ht="22.5" x14ac:dyDescent="0.25">
      <c r="A21" s="72" t="s">
        <v>35</v>
      </c>
      <c r="B21" s="65" t="s">
        <v>351</v>
      </c>
      <c r="C21" s="66" t="s">
        <v>352</v>
      </c>
      <c r="D21" s="64" t="s">
        <v>12</v>
      </c>
      <c r="E21" s="77">
        <v>0.3</v>
      </c>
      <c r="F21" s="74"/>
      <c r="G21" s="74">
        <f t="shared" si="0"/>
        <v>0</v>
      </c>
      <c r="H21" s="74">
        <v>24916.29</v>
      </c>
      <c r="I21" s="74">
        <f t="shared" si="1"/>
        <v>7474.8869999999997</v>
      </c>
      <c r="J21" s="74">
        <f t="shared" si="2"/>
        <v>7474.8869999999997</v>
      </c>
      <c r="N21" s="94"/>
    </row>
    <row r="22" spans="1:14" s="75" customFormat="1" ht="22.5" x14ac:dyDescent="0.25">
      <c r="A22" s="72" t="s">
        <v>286</v>
      </c>
      <c r="B22" s="65" t="s">
        <v>353</v>
      </c>
      <c r="C22" s="66" t="s">
        <v>354</v>
      </c>
      <c r="D22" s="64" t="s">
        <v>12</v>
      </c>
      <c r="E22" s="77">
        <v>0.3</v>
      </c>
      <c r="F22" s="74"/>
      <c r="G22" s="74">
        <f t="shared" si="0"/>
        <v>0</v>
      </c>
      <c r="H22" s="74">
        <v>24916.29</v>
      </c>
      <c r="I22" s="74">
        <f t="shared" si="1"/>
        <v>7474.8869999999997</v>
      </c>
      <c r="J22" s="74">
        <f t="shared" si="2"/>
        <v>7474.8869999999997</v>
      </c>
      <c r="N22" s="94"/>
    </row>
    <row r="23" spans="1:14" s="75" customFormat="1" ht="22.5" x14ac:dyDescent="0.25">
      <c r="A23" s="72" t="s">
        <v>288</v>
      </c>
      <c r="B23" s="65" t="s">
        <v>17</v>
      </c>
      <c r="C23" s="66" t="s">
        <v>18</v>
      </c>
      <c r="D23" s="64" t="s">
        <v>12</v>
      </c>
      <c r="E23" s="77">
        <v>3.4</v>
      </c>
      <c r="F23" s="74"/>
      <c r="G23" s="74">
        <f t="shared" si="0"/>
        <v>0</v>
      </c>
      <c r="H23" s="74">
        <v>24916.29</v>
      </c>
      <c r="I23" s="74">
        <f t="shared" si="1"/>
        <v>84715.385999999999</v>
      </c>
      <c r="J23" s="74">
        <f t="shared" si="2"/>
        <v>84715.385999999999</v>
      </c>
      <c r="N23" s="94"/>
    </row>
    <row r="24" spans="1:14" s="75" customFormat="1" ht="22.5" x14ac:dyDescent="0.25">
      <c r="A24" s="72" t="s">
        <v>37</v>
      </c>
      <c r="B24" s="65" t="s">
        <v>14</v>
      </c>
      <c r="C24" s="66" t="s">
        <v>15</v>
      </c>
      <c r="D24" s="64" t="s">
        <v>12</v>
      </c>
      <c r="E24" s="77">
        <v>1.4</v>
      </c>
      <c r="F24" s="74"/>
      <c r="G24" s="74">
        <f t="shared" si="0"/>
        <v>0</v>
      </c>
      <c r="H24" s="74">
        <v>22424.66</v>
      </c>
      <c r="I24" s="74">
        <f t="shared" si="1"/>
        <v>31394.523999999998</v>
      </c>
      <c r="J24" s="74">
        <f t="shared" si="2"/>
        <v>31394.523999999998</v>
      </c>
      <c r="N24" s="94"/>
    </row>
    <row r="25" spans="1:14" s="75" customFormat="1" ht="22.5" x14ac:dyDescent="0.25">
      <c r="A25" s="72" t="s">
        <v>38</v>
      </c>
      <c r="B25" s="65" t="s">
        <v>10</v>
      </c>
      <c r="C25" s="66" t="s">
        <v>11</v>
      </c>
      <c r="D25" s="64" t="s">
        <v>12</v>
      </c>
      <c r="E25" s="77">
        <v>3.1</v>
      </c>
      <c r="F25" s="74"/>
      <c r="G25" s="74">
        <f t="shared" si="0"/>
        <v>0</v>
      </c>
      <c r="H25" s="74">
        <v>22424.66</v>
      </c>
      <c r="I25" s="74">
        <f t="shared" si="1"/>
        <v>69516.445999999996</v>
      </c>
      <c r="J25" s="74">
        <f t="shared" si="2"/>
        <v>69516.445999999996</v>
      </c>
      <c r="N25" s="94"/>
    </row>
    <row r="26" spans="1:14" s="60" customFormat="1" ht="45" x14ac:dyDescent="0.25">
      <c r="A26" s="19" t="s">
        <v>297</v>
      </c>
      <c r="B26" s="9" t="s">
        <v>355</v>
      </c>
      <c r="C26" s="10" t="s">
        <v>737</v>
      </c>
      <c r="D26" s="8" t="s">
        <v>67</v>
      </c>
      <c r="E26" s="20">
        <v>112.2</v>
      </c>
      <c r="F26" s="21">
        <v>5564.94</v>
      </c>
      <c r="G26" s="21">
        <f t="shared" si="0"/>
        <v>624386.26799999992</v>
      </c>
      <c r="H26" s="21"/>
      <c r="I26" s="21">
        <f t="shared" si="1"/>
        <v>0</v>
      </c>
      <c r="J26" s="21">
        <f t="shared" si="2"/>
        <v>624386.26799999992</v>
      </c>
    </row>
    <row r="27" spans="1:14" s="60" customFormat="1" ht="45" x14ac:dyDescent="0.25">
      <c r="A27" s="19" t="s">
        <v>301</v>
      </c>
      <c r="B27" s="9" t="s">
        <v>355</v>
      </c>
      <c r="C27" s="10" t="s">
        <v>738</v>
      </c>
      <c r="D27" s="8" t="s">
        <v>67</v>
      </c>
      <c r="E27" s="20">
        <v>81.599999999999994</v>
      </c>
      <c r="F27" s="21">
        <v>3351.61</v>
      </c>
      <c r="G27" s="21">
        <f t="shared" si="0"/>
        <v>273491.37599999999</v>
      </c>
      <c r="H27" s="21"/>
      <c r="I27" s="21">
        <f t="shared" si="1"/>
        <v>0</v>
      </c>
      <c r="J27" s="21">
        <f t="shared" si="2"/>
        <v>273491.37599999999</v>
      </c>
    </row>
    <row r="28" spans="1:14" s="60" customFormat="1" ht="45" x14ac:dyDescent="0.25">
      <c r="A28" s="19" t="s">
        <v>39</v>
      </c>
      <c r="B28" s="9" t="s">
        <v>355</v>
      </c>
      <c r="C28" s="10" t="s">
        <v>739</v>
      </c>
      <c r="D28" s="8" t="s">
        <v>67</v>
      </c>
      <c r="E28" s="20">
        <v>15.3</v>
      </c>
      <c r="F28" s="21">
        <v>2436.67</v>
      </c>
      <c r="G28" s="21">
        <f t="shared" si="0"/>
        <v>37281.050999999999</v>
      </c>
      <c r="H28" s="21"/>
      <c r="I28" s="21">
        <f t="shared" si="1"/>
        <v>0</v>
      </c>
      <c r="J28" s="21">
        <f t="shared" si="2"/>
        <v>37281.050999999999</v>
      </c>
    </row>
    <row r="29" spans="1:14" s="60" customFormat="1" ht="45" x14ac:dyDescent="0.25">
      <c r="A29" s="19" t="s">
        <v>41</v>
      </c>
      <c r="B29" s="9" t="s">
        <v>355</v>
      </c>
      <c r="C29" s="10" t="s">
        <v>740</v>
      </c>
      <c r="D29" s="8" t="s">
        <v>67</v>
      </c>
      <c r="E29" s="20">
        <v>285.60000000000002</v>
      </c>
      <c r="F29" s="21">
        <v>1579.11</v>
      </c>
      <c r="G29" s="21">
        <f t="shared" si="0"/>
        <v>450993.81599999999</v>
      </c>
      <c r="H29" s="21"/>
      <c r="I29" s="21">
        <f t="shared" si="1"/>
        <v>0</v>
      </c>
      <c r="J29" s="21">
        <f t="shared" si="2"/>
        <v>450993.81599999999</v>
      </c>
    </row>
    <row r="30" spans="1:14" s="60" customFormat="1" ht="45" x14ac:dyDescent="0.25">
      <c r="A30" s="19" t="s">
        <v>43</v>
      </c>
      <c r="B30" s="9" t="s">
        <v>575</v>
      </c>
      <c r="C30" s="10" t="s">
        <v>741</v>
      </c>
      <c r="D30" s="8" t="s">
        <v>67</v>
      </c>
      <c r="E30" s="20">
        <v>698.7</v>
      </c>
      <c r="F30" s="21">
        <v>1155.51</v>
      </c>
      <c r="G30" s="21">
        <f t="shared" si="0"/>
        <v>807354.83700000006</v>
      </c>
      <c r="H30" s="21"/>
      <c r="I30" s="21">
        <f t="shared" si="1"/>
        <v>0</v>
      </c>
      <c r="J30" s="21">
        <f t="shared" si="2"/>
        <v>807354.83700000006</v>
      </c>
    </row>
    <row r="31" spans="1:14" s="60" customFormat="1" ht="45" x14ac:dyDescent="0.25">
      <c r="A31" s="19" t="s">
        <v>44</v>
      </c>
      <c r="B31" s="9" t="s">
        <v>356</v>
      </c>
      <c r="C31" s="10" t="s">
        <v>742</v>
      </c>
      <c r="D31" s="8" t="s">
        <v>67</v>
      </c>
      <c r="E31" s="20">
        <v>821.1</v>
      </c>
      <c r="F31" s="21">
        <v>760.35</v>
      </c>
      <c r="G31" s="21">
        <f t="shared" si="0"/>
        <v>624323.38500000001</v>
      </c>
      <c r="H31" s="21"/>
      <c r="I31" s="21">
        <f t="shared" si="1"/>
        <v>0</v>
      </c>
      <c r="J31" s="21">
        <f t="shared" si="2"/>
        <v>624323.38500000001</v>
      </c>
    </row>
    <row r="32" spans="1:14" s="60" customFormat="1" ht="45" x14ac:dyDescent="0.25">
      <c r="A32" s="19" t="s">
        <v>45</v>
      </c>
      <c r="B32" s="9" t="s">
        <v>578</v>
      </c>
      <c r="C32" s="10" t="s">
        <v>743</v>
      </c>
      <c r="D32" s="8" t="s">
        <v>67</v>
      </c>
      <c r="E32" s="20">
        <v>520.20000000000005</v>
      </c>
      <c r="F32" s="21">
        <v>495.42</v>
      </c>
      <c r="G32" s="21">
        <f t="shared" si="0"/>
        <v>257717.48400000003</v>
      </c>
      <c r="H32" s="21"/>
      <c r="I32" s="21">
        <f t="shared" si="1"/>
        <v>0</v>
      </c>
      <c r="J32" s="21">
        <f t="shared" si="2"/>
        <v>257717.48400000003</v>
      </c>
    </row>
    <row r="33" spans="1:14" s="60" customFormat="1" ht="45" x14ac:dyDescent="0.25">
      <c r="A33" s="19" t="s">
        <v>46</v>
      </c>
      <c r="B33" s="9" t="s">
        <v>356</v>
      </c>
      <c r="C33" s="10" t="s">
        <v>744</v>
      </c>
      <c r="D33" s="8" t="s">
        <v>67</v>
      </c>
      <c r="E33" s="20">
        <v>923.1</v>
      </c>
      <c r="F33" s="21">
        <v>380.34</v>
      </c>
      <c r="G33" s="21">
        <f t="shared" si="0"/>
        <v>351091.85399999999</v>
      </c>
      <c r="H33" s="21"/>
      <c r="I33" s="21">
        <f t="shared" si="1"/>
        <v>0</v>
      </c>
      <c r="J33" s="21">
        <f t="shared" si="2"/>
        <v>351091.85399999999</v>
      </c>
    </row>
    <row r="34" spans="1:14" s="60" customFormat="1" ht="45" x14ac:dyDescent="0.25">
      <c r="A34" s="19" t="s">
        <v>47</v>
      </c>
      <c r="B34" s="9" t="s">
        <v>357</v>
      </c>
      <c r="C34" s="10" t="s">
        <v>745</v>
      </c>
      <c r="D34" s="8" t="s">
        <v>67</v>
      </c>
      <c r="E34" s="20">
        <v>10.199999999999999</v>
      </c>
      <c r="F34" s="21">
        <v>2791.2</v>
      </c>
      <c r="G34" s="21">
        <f t="shared" si="0"/>
        <v>28470.239999999998</v>
      </c>
      <c r="H34" s="21"/>
      <c r="I34" s="21">
        <f t="shared" si="1"/>
        <v>0</v>
      </c>
      <c r="J34" s="21">
        <f t="shared" si="2"/>
        <v>28470.239999999998</v>
      </c>
    </row>
    <row r="35" spans="1:14" s="60" customFormat="1" ht="45" x14ac:dyDescent="0.25">
      <c r="A35" s="19" t="s">
        <v>48</v>
      </c>
      <c r="B35" s="9" t="s">
        <v>355</v>
      </c>
      <c r="C35" s="10" t="s">
        <v>746</v>
      </c>
      <c r="D35" s="8" t="s">
        <v>67</v>
      </c>
      <c r="E35" s="20">
        <v>5.0999999999999996</v>
      </c>
      <c r="F35" s="21">
        <v>1394.14</v>
      </c>
      <c r="G35" s="21">
        <f t="shared" si="0"/>
        <v>7110.1139999999996</v>
      </c>
      <c r="H35" s="21"/>
      <c r="I35" s="21">
        <f t="shared" si="1"/>
        <v>0</v>
      </c>
      <c r="J35" s="21">
        <f t="shared" si="2"/>
        <v>7110.1139999999996</v>
      </c>
    </row>
    <row r="36" spans="1:14" s="60" customFormat="1" ht="45" x14ac:dyDescent="0.25">
      <c r="A36" s="19" t="s">
        <v>51</v>
      </c>
      <c r="B36" s="9" t="s">
        <v>575</v>
      </c>
      <c r="C36" s="10" t="s">
        <v>747</v>
      </c>
      <c r="D36" s="8" t="s">
        <v>67</v>
      </c>
      <c r="E36" s="20">
        <v>382.5</v>
      </c>
      <c r="F36" s="21">
        <v>1394.14</v>
      </c>
      <c r="G36" s="21">
        <f t="shared" si="0"/>
        <v>533258.55000000005</v>
      </c>
      <c r="H36" s="21"/>
      <c r="I36" s="21">
        <f t="shared" si="1"/>
        <v>0</v>
      </c>
      <c r="J36" s="21">
        <f t="shared" si="2"/>
        <v>533258.55000000005</v>
      </c>
    </row>
    <row r="37" spans="1:14" s="60" customFormat="1" ht="45" x14ac:dyDescent="0.25">
      <c r="A37" s="19" t="s">
        <v>52</v>
      </c>
      <c r="B37" s="9" t="s">
        <v>748</v>
      </c>
      <c r="C37" s="10" t="s">
        <v>749</v>
      </c>
      <c r="D37" s="8" t="s">
        <v>67</v>
      </c>
      <c r="E37" s="20">
        <v>571.20000000000005</v>
      </c>
      <c r="F37" s="21">
        <v>908.73</v>
      </c>
      <c r="G37" s="21">
        <f t="shared" si="0"/>
        <v>519066.57600000006</v>
      </c>
      <c r="H37" s="21"/>
      <c r="I37" s="21">
        <f t="shared" si="1"/>
        <v>0</v>
      </c>
      <c r="J37" s="21">
        <f t="shared" si="2"/>
        <v>519066.57600000006</v>
      </c>
    </row>
    <row r="38" spans="1:14" s="60" customFormat="1" ht="45" x14ac:dyDescent="0.25">
      <c r="A38" s="19" t="s">
        <v>53</v>
      </c>
      <c r="B38" s="9" t="s">
        <v>357</v>
      </c>
      <c r="C38" s="10" t="s">
        <v>750</v>
      </c>
      <c r="D38" s="8" t="s">
        <v>67</v>
      </c>
      <c r="E38" s="20">
        <v>397.8</v>
      </c>
      <c r="F38" s="21">
        <v>586.29</v>
      </c>
      <c r="G38" s="21">
        <f t="shared" si="0"/>
        <v>233226.16199999998</v>
      </c>
      <c r="H38" s="21"/>
      <c r="I38" s="21">
        <f t="shared" si="1"/>
        <v>0</v>
      </c>
      <c r="J38" s="21">
        <f t="shared" si="2"/>
        <v>233226.16199999998</v>
      </c>
    </row>
    <row r="39" spans="1:14" s="60" customFormat="1" ht="45" x14ac:dyDescent="0.25">
      <c r="A39" s="19" t="s">
        <v>54</v>
      </c>
      <c r="B39" s="9" t="s">
        <v>357</v>
      </c>
      <c r="C39" s="10" t="s">
        <v>751</v>
      </c>
      <c r="D39" s="8" t="s">
        <v>67</v>
      </c>
      <c r="E39" s="20">
        <v>933.3</v>
      </c>
      <c r="F39" s="21">
        <v>466.17</v>
      </c>
      <c r="G39" s="21">
        <f t="shared" si="0"/>
        <v>435076.46100000001</v>
      </c>
      <c r="H39" s="21"/>
      <c r="I39" s="21">
        <f t="shared" si="1"/>
        <v>0</v>
      </c>
      <c r="J39" s="21">
        <f t="shared" si="2"/>
        <v>435076.46100000001</v>
      </c>
    </row>
    <row r="40" spans="1:14" s="60" customFormat="1" ht="45" x14ac:dyDescent="0.25">
      <c r="A40" s="19" t="s">
        <v>55</v>
      </c>
      <c r="B40" s="9" t="s">
        <v>585</v>
      </c>
      <c r="C40" s="10" t="s">
        <v>752</v>
      </c>
      <c r="D40" s="8" t="s">
        <v>67</v>
      </c>
      <c r="E40" s="22">
        <v>51</v>
      </c>
      <c r="F40" s="21">
        <v>571.78</v>
      </c>
      <c r="G40" s="21">
        <f t="shared" si="0"/>
        <v>29160.78</v>
      </c>
      <c r="H40" s="21"/>
      <c r="I40" s="21">
        <f t="shared" si="1"/>
        <v>0</v>
      </c>
      <c r="J40" s="21">
        <f t="shared" si="2"/>
        <v>29160.78</v>
      </c>
    </row>
    <row r="41" spans="1:14" s="75" customFormat="1" ht="33.75" x14ac:dyDescent="0.25">
      <c r="A41" s="72" t="s">
        <v>56</v>
      </c>
      <c r="B41" s="65" t="s">
        <v>71</v>
      </c>
      <c r="C41" s="66" t="s">
        <v>72</v>
      </c>
      <c r="D41" s="64" t="s">
        <v>60</v>
      </c>
      <c r="E41" s="78">
        <v>1.7410000000000001</v>
      </c>
      <c r="F41" s="74"/>
      <c r="G41" s="74">
        <f t="shared" si="0"/>
        <v>0</v>
      </c>
      <c r="H41" s="74">
        <v>106279.91</v>
      </c>
      <c r="I41" s="74">
        <f t="shared" si="1"/>
        <v>185033.32331000001</v>
      </c>
      <c r="J41" s="74">
        <f t="shared" si="2"/>
        <v>185033.32331000001</v>
      </c>
      <c r="L41" s="91"/>
      <c r="N41" s="94"/>
    </row>
    <row r="42" spans="1:14" s="60" customFormat="1" ht="45" x14ac:dyDescent="0.25">
      <c r="A42" s="19" t="s">
        <v>57</v>
      </c>
      <c r="B42" s="9" t="s">
        <v>359</v>
      </c>
      <c r="C42" s="10" t="s">
        <v>753</v>
      </c>
      <c r="D42" s="8" t="s">
        <v>67</v>
      </c>
      <c r="E42" s="20">
        <v>10.199999999999999</v>
      </c>
      <c r="F42" s="49">
        <v>869.51851612350436</v>
      </c>
      <c r="G42" s="21">
        <f t="shared" si="0"/>
        <v>8869.0888644597435</v>
      </c>
      <c r="H42" s="21"/>
      <c r="I42" s="21">
        <f t="shared" si="1"/>
        <v>0</v>
      </c>
      <c r="J42" s="21">
        <f t="shared" si="2"/>
        <v>8869.0888644597435</v>
      </c>
    </row>
    <row r="43" spans="1:14" s="60" customFormat="1" ht="45" x14ac:dyDescent="0.25">
      <c r="A43" s="19" t="s">
        <v>58</v>
      </c>
      <c r="B43" s="9" t="s">
        <v>359</v>
      </c>
      <c r="C43" s="10" t="s">
        <v>588</v>
      </c>
      <c r="D43" s="8" t="s">
        <v>67</v>
      </c>
      <c r="E43" s="20">
        <v>20.399999999999999</v>
      </c>
      <c r="F43" s="49">
        <v>509.34076260807126</v>
      </c>
      <c r="G43" s="21">
        <f t="shared" si="0"/>
        <v>10390.551557204653</v>
      </c>
      <c r="H43" s="21"/>
      <c r="I43" s="21">
        <f t="shared" si="1"/>
        <v>0</v>
      </c>
      <c r="J43" s="21">
        <f t="shared" si="2"/>
        <v>10390.551557204653</v>
      </c>
    </row>
    <row r="44" spans="1:14" s="60" customFormat="1" ht="45" x14ac:dyDescent="0.25">
      <c r="A44" s="19" t="s">
        <v>59</v>
      </c>
      <c r="B44" s="9" t="s">
        <v>359</v>
      </c>
      <c r="C44" s="10" t="s">
        <v>589</v>
      </c>
      <c r="D44" s="8" t="s">
        <v>67</v>
      </c>
      <c r="E44" s="20">
        <v>71.400000000000006</v>
      </c>
      <c r="F44" s="49">
        <v>366.44963381938402</v>
      </c>
      <c r="G44" s="21">
        <f t="shared" si="0"/>
        <v>26164.50385470402</v>
      </c>
      <c r="H44" s="21"/>
      <c r="I44" s="21">
        <f t="shared" si="1"/>
        <v>0</v>
      </c>
      <c r="J44" s="21">
        <f t="shared" si="2"/>
        <v>26164.50385470402</v>
      </c>
    </row>
    <row r="45" spans="1:14" s="60" customFormat="1" ht="45" x14ac:dyDescent="0.25">
      <c r="A45" s="19" t="s">
        <v>61</v>
      </c>
      <c r="B45" s="9" t="s">
        <v>359</v>
      </c>
      <c r="C45" s="10" t="s">
        <v>590</v>
      </c>
      <c r="D45" s="8" t="s">
        <v>67</v>
      </c>
      <c r="E45" s="20">
        <v>72.099999999999994</v>
      </c>
      <c r="F45" s="49">
        <v>91.120462875009551</v>
      </c>
      <c r="G45" s="21">
        <f t="shared" si="0"/>
        <v>6569.7853732881877</v>
      </c>
      <c r="H45" s="21"/>
      <c r="I45" s="21">
        <f t="shared" si="1"/>
        <v>0</v>
      </c>
      <c r="J45" s="21">
        <f t="shared" si="2"/>
        <v>6569.7853732881877</v>
      </c>
    </row>
    <row r="46" spans="1:14" s="60" customFormat="1" ht="15" x14ac:dyDescent="0.25">
      <c r="A46" s="14" t="s">
        <v>513</v>
      </c>
      <c r="B46" s="16"/>
      <c r="C46" s="16"/>
      <c r="D46" s="16"/>
      <c r="E46" s="15"/>
      <c r="F46" s="49"/>
      <c r="G46" s="21">
        <f t="shared" si="0"/>
        <v>0</v>
      </c>
      <c r="H46" s="21"/>
      <c r="I46" s="21">
        <f t="shared" si="1"/>
        <v>0</v>
      </c>
      <c r="J46" s="21">
        <f t="shared" si="2"/>
        <v>0</v>
      </c>
    </row>
    <row r="47" spans="1:14" s="75" customFormat="1" ht="22.5" x14ac:dyDescent="0.25">
      <c r="A47" s="72" t="s">
        <v>64</v>
      </c>
      <c r="B47" s="65" t="s">
        <v>171</v>
      </c>
      <c r="C47" s="66" t="s">
        <v>172</v>
      </c>
      <c r="D47" s="64" t="s">
        <v>40</v>
      </c>
      <c r="E47" s="76">
        <v>0.01</v>
      </c>
      <c r="F47" s="74"/>
      <c r="G47" s="74">
        <f t="shared" si="0"/>
        <v>0</v>
      </c>
      <c r="H47" s="74">
        <v>164447.49</v>
      </c>
      <c r="I47" s="74">
        <f t="shared" si="1"/>
        <v>1644.4748999999999</v>
      </c>
      <c r="J47" s="74">
        <f t="shared" si="2"/>
        <v>1644.4748999999999</v>
      </c>
      <c r="L47" s="91"/>
      <c r="N47" s="94"/>
    </row>
    <row r="48" spans="1:14" s="60" customFormat="1" ht="22.5" x14ac:dyDescent="0.25">
      <c r="A48" s="19" t="s">
        <v>754</v>
      </c>
      <c r="B48" s="9" t="s">
        <v>515</v>
      </c>
      <c r="C48" s="10" t="s">
        <v>364</v>
      </c>
      <c r="D48" s="8" t="s">
        <v>118</v>
      </c>
      <c r="E48" s="22">
        <v>1</v>
      </c>
      <c r="F48" s="49">
        <v>13376.93136</v>
      </c>
      <c r="G48" s="21">
        <f t="shared" si="0"/>
        <v>13376.93136</v>
      </c>
      <c r="H48" s="21"/>
      <c r="I48" s="21">
        <f t="shared" si="1"/>
        <v>0</v>
      </c>
      <c r="J48" s="21">
        <f t="shared" si="2"/>
        <v>13376.93136</v>
      </c>
    </row>
    <row r="49" spans="1:14" s="60" customFormat="1" ht="15" x14ac:dyDescent="0.25">
      <c r="A49" s="14" t="s">
        <v>593</v>
      </c>
      <c r="B49" s="16"/>
      <c r="C49" s="16"/>
      <c r="D49" s="16"/>
      <c r="E49" s="15"/>
      <c r="F49" s="49"/>
      <c r="G49" s="21">
        <f t="shared" si="0"/>
        <v>0</v>
      </c>
      <c r="H49" s="21"/>
      <c r="I49" s="21">
        <f t="shared" si="1"/>
        <v>0</v>
      </c>
      <c r="J49" s="21">
        <f t="shared" si="2"/>
        <v>0</v>
      </c>
    </row>
    <row r="50" spans="1:14" s="75" customFormat="1" ht="33.75" x14ac:dyDescent="0.25">
      <c r="A50" s="72" t="s">
        <v>69</v>
      </c>
      <c r="B50" s="65" t="s">
        <v>74</v>
      </c>
      <c r="C50" s="66" t="s">
        <v>75</v>
      </c>
      <c r="D50" s="64" t="s">
        <v>76</v>
      </c>
      <c r="E50" s="73">
        <v>10</v>
      </c>
      <c r="F50" s="74"/>
      <c r="G50" s="74">
        <f t="shared" si="0"/>
        <v>0</v>
      </c>
      <c r="H50" s="74">
        <v>2242.4699999999998</v>
      </c>
      <c r="I50" s="74">
        <f t="shared" si="1"/>
        <v>22424.699999999997</v>
      </c>
      <c r="J50" s="74">
        <f t="shared" si="2"/>
        <v>22424.699999999997</v>
      </c>
      <c r="N50" s="94"/>
    </row>
    <row r="51" spans="1:14" s="60" customFormat="1" ht="45" x14ac:dyDescent="0.25">
      <c r="A51" s="19" t="s">
        <v>70</v>
      </c>
      <c r="B51" s="9" t="s">
        <v>389</v>
      </c>
      <c r="C51" s="10" t="s">
        <v>525</v>
      </c>
      <c r="D51" s="8" t="s">
        <v>118</v>
      </c>
      <c r="E51" s="22">
        <v>6</v>
      </c>
      <c r="F51" s="49">
        <v>10012.80760945914</v>
      </c>
      <c r="G51" s="21">
        <f t="shared" si="0"/>
        <v>60076.845656754842</v>
      </c>
      <c r="H51" s="21"/>
      <c r="I51" s="21">
        <f t="shared" si="1"/>
        <v>0</v>
      </c>
      <c r="J51" s="21">
        <f t="shared" si="2"/>
        <v>60076.845656754842</v>
      </c>
    </row>
    <row r="52" spans="1:14" s="60" customFormat="1" ht="45" x14ac:dyDescent="0.25">
      <c r="A52" s="19" t="s">
        <v>73</v>
      </c>
      <c r="B52" s="9" t="s">
        <v>391</v>
      </c>
      <c r="C52" s="10" t="s">
        <v>526</v>
      </c>
      <c r="D52" s="8" t="s">
        <v>118</v>
      </c>
      <c r="E52" s="22">
        <v>6</v>
      </c>
      <c r="F52" s="49">
        <v>2233.3748777144947</v>
      </c>
      <c r="G52" s="21">
        <f t="shared" si="0"/>
        <v>13400.249266286968</v>
      </c>
      <c r="H52" s="21"/>
      <c r="I52" s="21">
        <f t="shared" si="1"/>
        <v>0</v>
      </c>
      <c r="J52" s="21">
        <f t="shared" si="2"/>
        <v>13400.249266286968</v>
      </c>
    </row>
    <row r="53" spans="1:14" s="60" customFormat="1" ht="45" x14ac:dyDescent="0.25">
      <c r="A53" s="19" t="s">
        <v>77</v>
      </c>
      <c r="B53" s="9" t="s">
        <v>594</v>
      </c>
      <c r="C53" s="10" t="s">
        <v>527</v>
      </c>
      <c r="D53" s="8" t="s">
        <v>118</v>
      </c>
      <c r="E53" s="22">
        <v>2</v>
      </c>
      <c r="F53" s="49">
        <v>27232.501422728081</v>
      </c>
      <c r="G53" s="21">
        <f t="shared" si="0"/>
        <v>54465.002845456162</v>
      </c>
      <c r="H53" s="21"/>
      <c r="I53" s="21">
        <f t="shared" si="1"/>
        <v>0</v>
      </c>
      <c r="J53" s="21">
        <f t="shared" si="2"/>
        <v>54465.002845456162</v>
      </c>
    </row>
    <row r="54" spans="1:14" s="75" customFormat="1" ht="22.5" x14ac:dyDescent="0.25">
      <c r="A54" s="72" t="s">
        <v>79</v>
      </c>
      <c r="B54" s="65" t="s">
        <v>394</v>
      </c>
      <c r="C54" s="66" t="s">
        <v>395</v>
      </c>
      <c r="D54" s="64" t="s">
        <v>396</v>
      </c>
      <c r="E54" s="78">
        <v>0.28799999999999998</v>
      </c>
      <c r="F54" s="74"/>
      <c r="G54" s="74">
        <f t="shared" si="0"/>
        <v>0</v>
      </c>
      <c r="H54" s="74">
        <v>124581.43</v>
      </c>
      <c r="I54" s="74">
        <f t="shared" si="1"/>
        <v>35879.451839999994</v>
      </c>
      <c r="J54" s="74">
        <f t="shared" si="2"/>
        <v>35879.451839999994</v>
      </c>
      <c r="L54" s="91"/>
      <c r="N54" s="94"/>
    </row>
    <row r="55" spans="1:14" s="60" customFormat="1" ht="45" x14ac:dyDescent="0.25">
      <c r="A55" s="19" t="s">
        <v>81</v>
      </c>
      <c r="B55" s="9" t="s">
        <v>397</v>
      </c>
      <c r="C55" s="10" t="s">
        <v>398</v>
      </c>
      <c r="D55" s="8" t="s">
        <v>118</v>
      </c>
      <c r="E55" s="22">
        <v>6</v>
      </c>
      <c r="F55" s="49">
        <v>305.2119381555886</v>
      </c>
      <c r="G55" s="21">
        <f t="shared" si="0"/>
        <v>1831.2716289335317</v>
      </c>
      <c r="H55" s="21"/>
      <c r="I55" s="21">
        <f t="shared" si="1"/>
        <v>0</v>
      </c>
      <c r="J55" s="21">
        <f t="shared" si="2"/>
        <v>1831.2716289335317</v>
      </c>
    </row>
    <row r="56" spans="1:14" s="60" customFormat="1" ht="15" x14ac:dyDescent="0.25">
      <c r="A56" s="14" t="s">
        <v>595</v>
      </c>
      <c r="B56" s="16"/>
      <c r="C56" s="16"/>
      <c r="D56" s="16"/>
      <c r="E56" s="15"/>
      <c r="F56" s="49"/>
      <c r="G56" s="21">
        <f t="shared" si="0"/>
        <v>0</v>
      </c>
      <c r="H56" s="21"/>
      <c r="I56" s="21">
        <f t="shared" si="1"/>
        <v>0</v>
      </c>
      <c r="J56" s="21">
        <f t="shared" si="2"/>
        <v>0</v>
      </c>
    </row>
    <row r="57" spans="1:14" s="75" customFormat="1" ht="15" x14ac:dyDescent="0.25">
      <c r="A57" s="72" t="s">
        <v>82</v>
      </c>
      <c r="B57" s="65" t="s">
        <v>168</v>
      </c>
      <c r="C57" s="66" t="s">
        <v>169</v>
      </c>
      <c r="D57" s="64" t="s">
        <v>28</v>
      </c>
      <c r="E57" s="73">
        <v>2</v>
      </c>
      <c r="F57" s="74"/>
      <c r="G57" s="74">
        <f t="shared" si="0"/>
        <v>0</v>
      </c>
      <c r="H57" s="74">
        <v>26181.43</v>
      </c>
      <c r="I57" s="74">
        <f t="shared" si="1"/>
        <v>52362.86</v>
      </c>
      <c r="J57" s="74">
        <f t="shared" si="2"/>
        <v>52362.86</v>
      </c>
      <c r="L57" s="91"/>
      <c r="N57" s="94"/>
    </row>
    <row r="58" spans="1:14" s="60" customFormat="1" ht="22.5" x14ac:dyDescent="0.25">
      <c r="A58" s="19" t="s">
        <v>596</v>
      </c>
      <c r="B58" s="9" t="s">
        <v>518</v>
      </c>
      <c r="C58" s="10" t="s">
        <v>367</v>
      </c>
      <c r="D58" s="8" t="s">
        <v>118</v>
      </c>
      <c r="E58" s="22">
        <v>2</v>
      </c>
      <c r="F58" s="49">
        <v>12142.414559999999</v>
      </c>
      <c r="G58" s="21">
        <f t="shared" si="0"/>
        <v>24284.829119999999</v>
      </c>
      <c r="H58" s="21"/>
      <c r="I58" s="21">
        <f t="shared" si="1"/>
        <v>0</v>
      </c>
      <c r="J58" s="21">
        <f t="shared" si="2"/>
        <v>24284.829119999999</v>
      </c>
    </row>
    <row r="59" spans="1:14" s="75" customFormat="1" ht="33.75" x14ac:dyDescent="0.25">
      <c r="A59" s="72" t="s">
        <v>84</v>
      </c>
      <c r="B59" s="65" t="s">
        <v>368</v>
      </c>
      <c r="C59" s="66" t="s">
        <v>369</v>
      </c>
      <c r="D59" s="64" t="s">
        <v>28</v>
      </c>
      <c r="E59" s="73">
        <v>4</v>
      </c>
      <c r="F59" s="74"/>
      <c r="G59" s="74">
        <f t="shared" si="0"/>
        <v>0</v>
      </c>
      <c r="H59" s="74">
        <v>1644.47</v>
      </c>
      <c r="I59" s="74">
        <f t="shared" si="1"/>
        <v>6577.88</v>
      </c>
      <c r="J59" s="74">
        <f t="shared" si="2"/>
        <v>6577.88</v>
      </c>
      <c r="N59" s="94"/>
    </row>
    <row r="60" spans="1:14" s="60" customFormat="1" ht="33.75" x14ac:dyDescent="0.25">
      <c r="A60" s="19" t="s">
        <v>597</v>
      </c>
      <c r="B60" s="9" t="s">
        <v>520</v>
      </c>
      <c r="C60" s="10" t="s">
        <v>521</v>
      </c>
      <c r="D60" s="8" t="s">
        <v>118</v>
      </c>
      <c r="E60" s="22">
        <v>4</v>
      </c>
      <c r="F60" s="49">
        <v>18504.619500000001</v>
      </c>
      <c r="G60" s="21">
        <f t="shared" si="0"/>
        <v>74018.478000000003</v>
      </c>
      <c r="H60" s="21"/>
      <c r="I60" s="21">
        <f t="shared" si="1"/>
        <v>0</v>
      </c>
      <c r="J60" s="21">
        <f t="shared" si="2"/>
        <v>74018.478000000003</v>
      </c>
    </row>
    <row r="61" spans="1:14" s="75" customFormat="1" ht="45" x14ac:dyDescent="0.25">
      <c r="A61" s="72" t="s">
        <v>87</v>
      </c>
      <c r="B61" s="65" t="s">
        <v>372</v>
      </c>
      <c r="C61" s="66" t="s">
        <v>373</v>
      </c>
      <c r="D61" s="64" t="s">
        <v>28</v>
      </c>
      <c r="E61" s="73">
        <v>86</v>
      </c>
      <c r="F61" s="74"/>
      <c r="G61" s="74">
        <f t="shared" si="0"/>
        <v>0</v>
      </c>
      <c r="H61" s="74">
        <v>1644.47</v>
      </c>
      <c r="I61" s="74">
        <f t="shared" si="1"/>
        <v>141424.42000000001</v>
      </c>
      <c r="J61" s="74">
        <f t="shared" si="2"/>
        <v>141424.42000000001</v>
      </c>
      <c r="L61" s="91"/>
      <c r="N61" s="94"/>
    </row>
    <row r="62" spans="1:14" s="60" customFormat="1" ht="33.75" x14ac:dyDescent="0.25">
      <c r="A62" s="19" t="s">
        <v>88</v>
      </c>
      <c r="B62" s="9" t="s">
        <v>520</v>
      </c>
      <c r="C62" s="10" t="s">
        <v>598</v>
      </c>
      <c r="D62" s="8" t="s">
        <v>118</v>
      </c>
      <c r="E62" s="22">
        <v>86</v>
      </c>
      <c r="F62" s="49">
        <v>17651.120826976745</v>
      </c>
      <c r="G62" s="21">
        <f t="shared" si="0"/>
        <v>1517996.39112</v>
      </c>
      <c r="H62" s="21"/>
      <c r="I62" s="21">
        <f t="shared" si="1"/>
        <v>0</v>
      </c>
      <c r="J62" s="21">
        <f t="shared" si="2"/>
        <v>1517996.39112</v>
      </c>
    </row>
    <row r="63" spans="1:14" s="75" customFormat="1" ht="22.5" x14ac:dyDescent="0.25">
      <c r="A63" s="72" t="s">
        <v>89</v>
      </c>
      <c r="B63" s="65" t="s">
        <v>33</v>
      </c>
      <c r="C63" s="66" t="s">
        <v>34</v>
      </c>
      <c r="D63" s="64" t="s">
        <v>28</v>
      </c>
      <c r="E63" s="73">
        <v>10</v>
      </c>
      <c r="F63" s="74"/>
      <c r="G63" s="74">
        <f t="shared" si="0"/>
        <v>0</v>
      </c>
      <c r="H63" s="74">
        <v>44849.32</v>
      </c>
      <c r="I63" s="74">
        <f t="shared" si="1"/>
        <v>448493.2</v>
      </c>
      <c r="J63" s="74">
        <f t="shared" si="2"/>
        <v>448493.2</v>
      </c>
      <c r="N63" s="94"/>
    </row>
    <row r="64" spans="1:14" s="60" customFormat="1" ht="33.75" x14ac:dyDescent="0.25">
      <c r="A64" s="19" t="s">
        <v>690</v>
      </c>
      <c r="B64" s="9" t="s">
        <v>755</v>
      </c>
      <c r="C64" s="10" t="s">
        <v>385</v>
      </c>
      <c r="D64" s="8" t="s">
        <v>118</v>
      </c>
      <c r="E64" s="22">
        <v>2</v>
      </c>
      <c r="F64" s="49">
        <v>47936.863320000004</v>
      </c>
      <c r="G64" s="21">
        <f t="shared" si="0"/>
        <v>95873.726640000008</v>
      </c>
      <c r="H64" s="21"/>
      <c r="I64" s="21">
        <f t="shared" si="1"/>
        <v>0</v>
      </c>
      <c r="J64" s="21">
        <f t="shared" si="2"/>
        <v>95873.726640000008</v>
      </c>
    </row>
    <row r="65" spans="1:14" s="60" customFormat="1" ht="33.75" x14ac:dyDescent="0.25">
      <c r="A65" s="19" t="s">
        <v>756</v>
      </c>
      <c r="B65" s="9" t="s">
        <v>755</v>
      </c>
      <c r="C65" s="10" t="s">
        <v>600</v>
      </c>
      <c r="D65" s="8" t="s">
        <v>118</v>
      </c>
      <c r="E65" s="22">
        <v>8</v>
      </c>
      <c r="F65" s="49">
        <v>25233.123855000002</v>
      </c>
      <c r="G65" s="21">
        <f t="shared" si="0"/>
        <v>201864.99084000001</v>
      </c>
      <c r="H65" s="21"/>
      <c r="I65" s="21">
        <f t="shared" si="1"/>
        <v>0</v>
      </c>
      <c r="J65" s="21">
        <f t="shared" si="2"/>
        <v>201864.99084000001</v>
      </c>
    </row>
    <row r="66" spans="1:14" s="75" customFormat="1" ht="15" x14ac:dyDescent="0.25">
      <c r="A66" s="72" t="s">
        <v>95</v>
      </c>
      <c r="B66" s="65" t="s">
        <v>387</v>
      </c>
      <c r="C66" s="66" t="s">
        <v>388</v>
      </c>
      <c r="D66" s="64" t="s">
        <v>40</v>
      </c>
      <c r="E66" s="76">
        <v>0.02</v>
      </c>
      <c r="F66" s="74"/>
      <c r="G66" s="74">
        <f t="shared" si="0"/>
        <v>0</v>
      </c>
      <c r="H66" s="74">
        <v>134547.95000000001</v>
      </c>
      <c r="I66" s="74">
        <f t="shared" si="1"/>
        <v>2690.9590000000003</v>
      </c>
      <c r="J66" s="74">
        <f t="shared" si="2"/>
        <v>2690.9590000000003</v>
      </c>
      <c r="L66" s="91"/>
      <c r="N66" s="94"/>
    </row>
    <row r="67" spans="1:14" s="60" customFormat="1" ht="45" x14ac:dyDescent="0.25">
      <c r="A67" s="19" t="s">
        <v>96</v>
      </c>
      <c r="B67" s="9" t="s">
        <v>383</v>
      </c>
      <c r="C67" s="10" t="s">
        <v>384</v>
      </c>
      <c r="D67" s="8" t="s">
        <v>118</v>
      </c>
      <c r="E67" s="22">
        <v>2</v>
      </c>
      <c r="F67" s="49">
        <v>27764.833794953131</v>
      </c>
      <c r="G67" s="21">
        <f t="shared" ref="G67:G130" si="3">E67*F67</f>
        <v>55529.667589906261</v>
      </c>
      <c r="H67" s="21"/>
      <c r="I67" s="21">
        <f t="shared" ref="I67:I130" si="4">E67*H67</f>
        <v>0</v>
      </c>
      <c r="J67" s="21">
        <f t="shared" ref="J67:J130" si="5">G67+I67</f>
        <v>55529.667589906261</v>
      </c>
    </row>
    <row r="68" spans="1:14" s="75" customFormat="1" ht="22.5" x14ac:dyDescent="0.25">
      <c r="A68" s="72" t="s">
        <v>97</v>
      </c>
      <c r="B68" s="65" t="s">
        <v>115</v>
      </c>
      <c r="C68" s="66" t="s">
        <v>116</v>
      </c>
      <c r="D68" s="64" t="s">
        <v>28</v>
      </c>
      <c r="E68" s="73">
        <v>160</v>
      </c>
      <c r="F68" s="74"/>
      <c r="G68" s="74">
        <f t="shared" si="3"/>
        <v>0</v>
      </c>
      <c r="H68" s="74">
        <v>1367.9</v>
      </c>
      <c r="I68" s="74">
        <f t="shared" si="4"/>
        <v>218864</v>
      </c>
      <c r="J68" s="74">
        <f t="shared" si="5"/>
        <v>218864</v>
      </c>
      <c r="L68" s="91"/>
      <c r="N68" s="94"/>
    </row>
    <row r="69" spans="1:14" s="60" customFormat="1" ht="45" x14ac:dyDescent="0.25">
      <c r="A69" s="19" t="s">
        <v>98</v>
      </c>
      <c r="B69" s="9" t="s">
        <v>378</v>
      </c>
      <c r="C69" s="10" t="s">
        <v>757</v>
      </c>
      <c r="D69" s="8" t="s">
        <v>118</v>
      </c>
      <c r="E69" s="22">
        <v>160</v>
      </c>
      <c r="F69" s="49">
        <v>31497.704209271509</v>
      </c>
      <c r="G69" s="21">
        <f t="shared" si="3"/>
        <v>5039632.6734834416</v>
      </c>
      <c r="H69" s="21"/>
      <c r="I69" s="21">
        <f t="shared" si="4"/>
        <v>0</v>
      </c>
      <c r="J69" s="21">
        <f t="shared" si="5"/>
        <v>5039632.6734834416</v>
      </c>
    </row>
    <row r="70" spans="1:14" s="60" customFormat="1" ht="45" x14ac:dyDescent="0.25">
      <c r="A70" s="19" t="s">
        <v>99</v>
      </c>
      <c r="B70" s="9" t="s">
        <v>758</v>
      </c>
      <c r="C70" s="10" t="s">
        <v>759</v>
      </c>
      <c r="D70" s="8" t="s">
        <v>118</v>
      </c>
      <c r="E70" s="22">
        <v>2</v>
      </c>
      <c r="F70" s="49">
        <v>1125.6611621008947</v>
      </c>
      <c r="G70" s="21">
        <f t="shared" si="3"/>
        <v>2251.3223242017893</v>
      </c>
      <c r="H70" s="21"/>
      <c r="I70" s="21">
        <f t="shared" si="4"/>
        <v>0</v>
      </c>
      <c r="J70" s="21">
        <f t="shared" si="5"/>
        <v>2251.3223242017893</v>
      </c>
    </row>
    <row r="71" spans="1:14" s="60" customFormat="1" ht="15" x14ac:dyDescent="0.25">
      <c r="A71" s="14" t="s">
        <v>601</v>
      </c>
      <c r="B71" s="16"/>
      <c r="C71" s="16"/>
      <c r="D71" s="16"/>
      <c r="E71" s="15"/>
      <c r="F71" s="49"/>
      <c r="G71" s="21">
        <f t="shared" si="3"/>
        <v>0</v>
      </c>
      <c r="H71" s="21"/>
      <c r="I71" s="21">
        <f t="shared" si="4"/>
        <v>0</v>
      </c>
      <c r="J71" s="21">
        <f t="shared" si="5"/>
        <v>0</v>
      </c>
    </row>
    <row r="72" spans="1:14" s="75" customFormat="1" ht="33.75" x14ac:dyDescent="0.25">
      <c r="A72" s="72" t="s">
        <v>100</v>
      </c>
      <c r="B72" s="65" t="s">
        <v>476</v>
      </c>
      <c r="C72" s="66" t="s">
        <v>477</v>
      </c>
      <c r="D72" s="64" t="s">
        <v>478</v>
      </c>
      <c r="E72" s="78">
        <v>0.27500000000000002</v>
      </c>
      <c r="F72" s="74"/>
      <c r="G72" s="74">
        <f t="shared" si="3"/>
        <v>0</v>
      </c>
      <c r="H72" s="74">
        <v>313945.21000000002</v>
      </c>
      <c r="I72" s="74">
        <f t="shared" si="4"/>
        <v>86334.932750000007</v>
      </c>
      <c r="J72" s="74">
        <f t="shared" si="5"/>
        <v>86334.932750000007</v>
      </c>
      <c r="N72" s="94"/>
    </row>
    <row r="73" spans="1:14" s="75" customFormat="1" ht="22.5" x14ac:dyDescent="0.25">
      <c r="A73" s="72" t="s">
        <v>101</v>
      </c>
      <c r="B73" s="65" t="s">
        <v>479</v>
      </c>
      <c r="C73" s="66" t="s">
        <v>480</v>
      </c>
      <c r="D73" s="64" t="s">
        <v>478</v>
      </c>
      <c r="E73" s="78">
        <v>0.27500000000000002</v>
      </c>
      <c r="F73" s="74"/>
      <c r="G73" s="74">
        <f t="shared" si="3"/>
        <v>0</v>
      </c>
      <c r="H73" s="74">
        <v>224246.58</v>
      </c>
      <c r="I73" s="74">
        <f t="shared" si="4"/>
        <v>61667.809500000003</v>
      </c>
      <c r="J73" s="74">
        <f t="shared" si="5"/>
        <v>61667.809500000003</v>
      </c>
      <c r="N73" s="94"/>
    </row>
    <row r="74" spans="1:14" s="75" customFormat="1" ht="22.5" x14ac:dyDescent="0.25">
      <c r="A74" s="72" t="s">
        <v>102</v>
      </c>
      <c r="B74" s="65" t="s">
        <v>271</v>
      </c>
      <c r="C74" s="66" t="s">
        <v>482</v>
      </c>
      <c r="D74" s="64" t="s">
        <v>60</v>
      </c>
      <c r="E74" s="77">
        <v>1.1000000000000001</v>
      </c>
      <c r="F74" s="74"/>
      <c r="G74" s="74">
        <f t="shared" si="3"/>
        <v>0</v>
      </c>
      <c r="H74" s="74">
        <v>164447.49</v>
      </c>
      <c r="I74" s="74">
        <f t="shared" si="4"/>
        <v>180892.239</v>
      </c>
      <c r="J74" s="74">
        <f t="shared" si="5"/>
        <v>180892.239</v>
      </c>
      <c r="N74" s="94"/>
    </row>
    <row r="75" spans="1:14" s="75" customFormat="1" ht="33.75" x14ac:dyDescent="0.25">
      <c r="A75" s="72" t="s">
        <v>103</v>
      </c>
      <c r="B75" s="65" t="s">
        <v>226</v>
      </c>
      <c r="C75" s="66" t="s">
        <v>227</v>
      </c>
      <c r="D75" s="64" t="s">
        <v>60</v>
      </c>
      <c r="E75" s="77">
        <v>11.9</v>
      </c>
      <c r="F75" s="74"/>
      <c r="G75" s="74">
        <f t="shared" si="3"/>
        <v>0</v>
      </c>
      <c r="H75" s="74">
        <v>179648.52</v>
      </c>
      <c r="I75" s="74">
        <f t="shared" si="4"/>
        <v>2137817.3879999998</v>
      </c>
      <c r="J75" s="74">
        <f t="shared" si="5"/>
        <v>2137817.3879999998</v>
      </c>
      <c r="L75" s="91"/>
      <c r="N75" s="94"/>
    </row>
    <row r="76" spans="1:14" s="60" customFormat="1" ht="45" x14ac:dyDescent="0.25">
      <c r="A76" s="19" t="s">
        <v>104</v>
      </c>
      <c r="B76" s="9" t="s">
        <v>483</v>
      </c>
      <c r="C76" s="10" t="s">
        <v>229</v>
      </c>
      <c r="D76" s="8" t="s">
        <v>67</v>
      </c>
      <c r="E76" s="22">
        <v>1300</v>
      </c>
      <c r="F76" s="21">
        <v>340.49</v>
      </c>
      <c r="G76" s="21">
        <f t="shared" si="3"/>
        <v>442637</v>
      </c>
      <c r="H76" s="21"/>
      <c r="I76" s="21">
        <f t="shared" si="4"/>
        <v>0</v>
      </c>
      <c r="J76" s="21">
        <f t="shared" si="5"/>
        <v>442637</v>
      </c>
    </row>
    <row r="77" spans="1:14" s="75" customFormat="1" ht="22.5" x14ac:dyDescent="0.25">
      <c r="A77" s="72" t="s">
        <v>105</v>
      </c>
      <c r="B77" s="65" t="s">
        <v>238</v>
      </c>
      <c r="C77" s="66" t="s">
        <v>239</v>
      </c>
      <c r="D77" s="64" t="s">
        <v>150</v>
      </c>
      <c r="E77" s="73">
        <v>2</v>
      </c>
      <c r="F77" s="74"/>
      <c r="G77" s="74">
        <f t="shared" si="3"/>
        <v>0</v>
      </c>
      <c r="H77" s="74">
        <v>52324.2</v>
      </c>
      <c r="I77" s="74">
        <f t="shared" si="4"/>
        <v>104648.4</v>
      </c>
      <c r="J77" s="74">
        <f t="shared" si="5"/>
        <v>104648.4</v>
      </c>
      <c r="N77" s="94"/>
    </row>
    <row r="78" spans="1:14" s="75" customFormat="1" ht="45" x14ac:dyDescent="0.25">
      <c r="A78" s="72" t="s">
        <v>106</v>
      </c>
      <c r="B78" s="65" t="s">
        <v>496</v>
      </c>
      <c r="C78" s="66" t="s">
        <v>497</v>
      </c>
      <c r="D78" s="64" t="s">
        <v>498</v>
      </c>
      <c r="E78" s="73">
        <v>20</v>
      </c>
      <c r="F78" s="74"/>
      <c r="G78" s="74">
        <f t="shared" si="3"/>
        <v>0</v>
      </c>
      <c r="H78" s="74">
        <v>5232.42</v>
      </c>
      <c r="I78" s="74">
        <f t="shared" si="4"/>
        <v>104648.4</v>
      </c>
      <c r="J78" s="74">
        <f t="shared" si="5"/>
        <v>104648.4</v>
      </c>
      <c r="N78" s="94"/>
    </row>
    <row r="79" spans="1:14" s="60" customFormat="1" ht="45" x14ac:dyDescent="0.25">
      <c r="A79" s="19" t="s">
        <v>107</v>
      </c>
      <c r="B79" s="9" t="s">
        <v>602</v>
      </c>
      <c r="C79" s="10" t="s">
        <v>501</v>
      </c>
      <c r="D79" s="8" t="s">
        <v>67</v>
      </c>
      <c r="E79" s="22">
        <v>20</v>
      </c>
      <c r="F79" s="21">
        <v>320</v>
      </c>
      <c r="G79" s="21">
        <f t="shared" si="3"/>
        <v>6400</v>
      </c>
      <c r="H79" s="21"/>
      <c r="I79" s="21">
        <f t="shared" si="4"/>
        <v>0</v>
      </c>
      <c r="J79" s="21">
        <f t="shared" si="5"/>
        <v>6400</v>
      </c>
    </row>
    <row r="80" spans="1:14" s="60" customFormat="1" ht="45" x14ac:dyDescent="0.25">
      <c r="A80" s="19" t="s">
        <v>108</v>
      </c>
      <c r="B80" s="9" t="s">
        <v>484</v>
      </c>
      <c r="C80" s="10" t="s">
        <v>230</v>
      </c>
      <c r="D80" s="8" t="s">
        <v>118</v>
      </c>
      <c r="E80" s="22">
        <v>800</v>
      </c>
      <c r="F80" s="21">
        <v>463.56</v>
      </c>
      <c r="G80" s="21">
        <f t="shared" si="3"/>
        <v>370848</v>
      </c>
      <c r="H80" s="21"/>
      <c r="I80" s="21">
        <f t="shared" si="4"/>
        <v>0</v>
      </c>
      <c r="J80" s="21">
        <f t="shared" si="5"/>
        <v>370848</v>
      </c>
    </row>
    <row r="81" spans="1:14" s="60" customFormat="1" ht="45" x14ac:dyDescent="0.25">
      <c r="A81" s="19" t="s">
        <v>109</v>
      </c>
      <c r="B81" s="9" t="s">
        <v>603</v>
      </c>
      <c r="C81" s="10" t="s">
        <v>604</v>
      </c>
      <c r="D81" s="8" t="s">
        <v>118</v>
      </c>
      <c r="E81" s="22">
        <v>800</v>
      </c>
      <c r="F81" s="21">
        <v>78.623999999999995</v>
      </c>
      <c r="G81" s="21">
        <f t="shared" si="3"/>
        <v>62899.199999999997</v>
      </c>
      <c r="H81" s="21"/>
      <c r="I81" s="21">
        <f t="shared" si="4"/>
        <v>0</v>
      </c>
      <c r="J81" s="21">
        <f t="shared" si="5"/>
        <v>62899.199999999997</v>
      </c>
    </row>
    <row r="82" spans="1:14" s="60" customFormat="1" ht="45" x14ac:dyDescent="0.25">
      <c r="A82" s="19" t="s">
        <v>110</v>
      </c>
      <c r="B82" s="9" t="s">
        <v>491</v>
      </c>
      <c r="C82" s="10" t="s">
        <v>492</v>
      </c>
      <c r="D82" s="8" t="s">
        <v>118</v>
      </c>
      <c r="E82" s="22">
        <v>15</v>
      </c>
      <c r="F82" s="49">
        <v>4787.8251676302316</v>
      </c>
      <c r="G82" s="21">
        <f t="shared" si="3"/>
        <v>71817.377514453474</v>
      </c>
      <c r="H82" s="21"/>
      <c r="I82" s="21">
        <f t="shared" si="4"/>
        <v>0</v>
      </c>
      <c r="J82" s="21">
        <f t="shared" si="5"/>
        <v>71817.377514453474</v>
      </c>
    </row>
    <row r="83" spans="1:14" s="75" customFormat="1" ht="22.5" x14ac:dyDescent="0.25">
      <c r="A83" s="72" t="s">
        <v>113</v>
      </c>
      <c r="B83" s="65" t="s">
        <v>503</v>
      </c>
      <c r="C83" s="66" t="s">
        <v>504</v>
      </c>
      <c r="D83" s="64" t="s">
        <v>60</v>
      </c>
      <c r="E83" s="78">
        <v>5.0000000000000001E-3</v>
      </c>
      <c r="F83" s="74"/>
      <c r="G83" s="74">
        <f t="shared" si="3"/>
        <v>0</v>
      </c>
      <c r="H83" s="74">
        <v>1793972.65</v>
      </c>
      <c r="I83" s="74">
        <f t="shared" si="4"/>
        <v>8969.8632500000003</v>
      </c>
      <c r="J83" s="74">
        <f t="shared" si="5"/>
        <v>8969.8632500000003</v>
      </c>
      <c r="L83" s="91"/>
      <c r="N83" s="94"/>
    </row>
    <row r="84" spans="1:14" s="60" customFormat="1" ht="45" x14ac:dyDescent="0.25">
      <c r="A84" s="19" t="s">
        <v>114</v>
      </c>
      <c r="B84" s="9" t="s">
        <v>506</v>
      </c>
      <c r="C84" s="10" t="s">
        <v>760</v>
      </c>
      <c r="D84" s="8" t="s">
        <v>545</v>
      </c>
      <c r="E84" s="22">
        <v>1</v>
      </c>
      <c r="F84" s="49">
        <v>7907.8134788962861</v>
      </c>
      <c r="G84" s="21">
        <f t="shared" si="3"/>
        <v>7907.8134788962861</v>
      </c>
      <c r="H84" s="21"/>
      <c r="I84" s="21">
        <f t="shared" si="4"/>
        <v>0</v>
      </c>
      <c r="J84" s="21">
        <f t="shared" si="5"/>
        <v>7907.8134788962861</v>
      </c>
    </row>
    <row r="85" spans="1:14" s="60" customFormat="1" ht="15" x14ac:dyDescent="0.25">
      <c r="A85" s="14" t="s">
        <v>605</v>
      </c>
      <c r="B85" s="16"/>
      <c r="C85" s="16"/>
      <c r="D85" s="16"/>
      <c r="E85" s="15"/>
      <c r="F85" s="49"/>
      <c r="G85" s="21">
        <f t="shared" si="3"/>
        <v>0</v>
      </c>
      <c r="H85" s="21"/>
      <c r="I85" s="21">
        <f t="shared" si="4"/>
        <v>0</v>
      </c>
      <c r="J85" s="21">
        <f t="shared" si="5"/>
        <v>0</v>
      </c>
    </row>
    <row r="86" spans="1:14" s="75" customFormat="1" ht="22.5" x14ac:dyDescent="0.25">
      <c r="A86" s="72" t="s">
        <v>117</v>
      </c>
      <c r="B86" s="65" t="s">
        <v>205</v>
      </c>
      <c r="C86" s="66" t="s">
        <v>206</v>
      </c>
      <c r="D86" s="64" t="s">
        <v>207</v>
      </c>
      <c r="E86" s="76">
        <v>2.5099999999999998</v>
      </c>
      <c r="F86" s="74"/>
      <c r="G86" s="74">
        <f t="shared" si="3"/>
        <v>0</v>
      </c>
      <c r="H86" s="74">
        <v>181384.21</v>
      </c>
      <c r="I86" s="74">
        <f t="shared" si="4"/>
        <v>455274.36709999992</v>
      </c>
      <c r="J86" s="74">
        <f t="shared" si="5"/>
        <v>455274.36709999992</v>
      </c>
      <c r="L86" s="91"/>
      <c r="N86" s="94"/>
    </row>
    <row r="87" spans="1:14" s="60" customFormat="1" ht="45" x14ac:dyDescent="0.25">
      <c r="A87" s="19" t="s">
        <v>119</v>
      </c>
      <c r="B87" s="9" t="s">
        <v>696</v>
      </c>
      <c r="C87" s="10" t="s">
        <v>540</v>
      </c>
      <c r="D87" s="8" t="s">
        <v>67</v>
      </c>
      <c r="E87" s="23">
        <v>378.42</v>
      </c>
      <c r="F87" s="49">
        <v>283.32218046370468</v>
      </c>
      <c r="G87" s="21">
        <f t="shared" si="3"/>
        <v>107214.77953107512</v>
      </c>
      <c r="H87" s="21"/>
      <c r="I87" s="21">
        <f t="shared" si="4"/>
        <v>0</v>
      </c>
      <c r="J87" s="21">
        <f t="shared" si="5"/>
        <v>107214.77953107512</v>
      </c>
    </row>
    <row r="88" spans="1:14" s="50" customFormat="1" ht="22.5" x14ac:dyDescent="0.25">
      <c r="A88" s="44" t="s">
        <v>339</v>
      </c>
      <c r="B88" s="45"/>
      <c r="C88" s="46" t="s">
        <v>761</v>
      </c>
      <c r="D88" s="47" t="s">
        <v>118</v>
      </c>
      <c r="E88" s="48">
        <v>2</v>
      </c>
      <c r="F88" s="49"/>
      <c r="G88" s="49">
        <f t="shared" si="3"/>
        <v>0</v>
      </c>
      <c r="H88" s="49"/>
      <c r="I88" s="49">
        <f t="shared" si="4"/>
        <v>0</v>
      </c>
      <c r="J88" s="49">
        <f t="shared" si="5"/>
        <v>0</v>
      </c>
      <c r="K88" s="50" t="s">
        <v>1005</v>
      </c>
    </row>
    <row r="89" spans="1:14" s="60" customFormat="1" ht="45" x14ac:dyDescent="0.25">
      <c r="A89" s="19" t="s">
        <v>120</v>
      </c>
      <c r="B89" s="9" t="s">
        <v>541</v>
      </c>
      <c r="C89" s="10" t="s">
        <v>544</v>
      </c>
      <c r="D89" s="8" t="s">
        <v>118</v>
      </c>
      <c r="E89" s="22">
        <v>11</v>
      </c>
      <c r="F89" s="49">
        <v>830.29097882511462</v>
      </c>
      <c r="G89" s="21">
        <f t="shared" si="3"/>
        <v>9133.2007670762614</v>
      </c>
      <c r="H89" s="21"/>
      <c r="I89" s="21">
        <f t="shared" si="4"/>
        <v>0</v>
      </c>
      <c r="J89" s="21">
        <f t="shared" si="5"/>
        <v>9133.2007670762614</v>
      </c>
    </row>
    <row r="90" spans="1:14" s="75" customFormat="1" ht="22.5" x14ac:dyDescent="0.25">
      <c r="A90" s="72" t="s">
        <v>403</v>
      </c>
      <c r="B90" s="65" t="s">
        <v>553</v>
      </c>
      <c r="C90" s="66" t="s">
        <v>554</v>
      </c>
      <c r="D90" s="64" t="s">
        <v>207</v>
      </c>
      <c r="E90" s="77">
        <v>1.2</v>
      </c>
      <c r="F90" s="74"/>
      <c r="G90" s="74">
        <f t="shared" si="3"/>
        <v>0</v>
      </c>
      <c r="H90" s="74">
        <v>137238.91</v>
      </c>
      <c r="I90" s="74">
        <f t="shared" si="4"/>
        <v>164686.69200000001</v>
      </c>
      <c r="J90" s="74">
        <f t="shared" si="5"/>
        <v>164686.69200000001</v>
      </c>
      <c r="L90" s="91"/>
      <c r="N90" s="94"/>
    </row>
    <row r="91" spans="1:14" s="60" customFormat="1" ht="45" x14ac:dyDescent="0.25">
      <c r="A91" s="19" t="s">
        <v>121</v>
      </c>
      <c r="B91" s="9" t="s">
        <v>555</v>
      </c>
      <c r="C91" s="10" t="s">
        <v>762</v>
      </c>
      <c r="D91" s="8" t="s">
        <v>67</v>
      </c>
      <c r="E91" s="20">
        <v>122.4</v>
      </c>
      <c r="F91" s="21">
        <v>1512.924</v>
      </c>
      <c r="G91" s="21">
        <f t="shared" si="3"/>
        <v>185181.8976</v>
      </c>
      <c r="H91" s="21"/>
      <c r="I91" s="21">
        <f t="shared" si="4"/>
        <v>0</v>
      </c>
      <c r="J91" s="21">
        <f t="shared" si="5"/>
        <v>185181.8976</v>
      </c>
    </row>
    <row r="92" spans="1:14" s="60" customFormat="1" ht="45" x14ac:dyDescent="0.25">
      <c r="A92" s="19" t="s">
        <v>122</v>
      </c>
      <c r="B92" s="9" t="s">
        <v>556</v>
      </c>
      <c r="C92" s="10" t="s">
        <v>557</v>
      </c>
      <c r="D92" s="8" t="s">
        <v>118</v>
      </c>
      <c r="E92" s="22">
        <v>8</v>
      </c>
      <c r="F92" s="21">
        <v>11.784000000000001</v>
      </c>
      <c r="G92" s="21">
        <f t="shared" si="3"/>
        <v>94.272000000000006</v>
      </c>
      <c r="H92" s="21"/>
      <c r="I92" s="21">
        <f t="shared" si="4"/>
        <v>0</v>
      </c>
      <c r="J92" s="21">
        <f t="shared" si="5"/>
        <v>94.272000000000006</v>
      </c>
    </row>
    <row r="93" spans="1:14" s="60" customFormat="1" ht="45" x14ac:dyDescent="0.25">
      <c r="A93" s="19" t="s">
        <v>123</v>
      </c>
      <c r="B93" s="9" t="s">
        <v>556</v>
      </c>
      <c r="C93" s="10" t="s">
        <v>558</v>
      </c>
      <c r="D93" s="8" t="s">
        <v>118</v>
      </c>
      <c r="E93" s="22">
        <v>8</v>
      </c>
      <c r="F93" s="21">
        <v>51.636000000000003</v>
      </c>
      <c r="G93" s="21">
        <f t="shared" si="3"/>
        <v>413.08800000000002</v>
      </c>
      <c r="H93" s="21"/>
      <c r="I93" s="21">
        <f t="shared" si="4"/>
        <v>0</v>
      </c>
      <c r="J93" s="21">
        <f t="shared" si="5"/>
        <v>413.08800000000002</v>
      </c>
    </row>
    <row r="94" spans="1:14" s="60" customFormat="1" ht="45" x14ac:dyDescent="0.25">
      <c r="A94" s="19" t="s">
        <v>124</v>
      </c>
      <c r="B94" s="9" t="s">
        <v>546</v>
      </c>
      <c r="C94" s="10" t="s">
        <v>547</v>
      </c>
      <c r="D94" s="8" t="s">
        <v>118</v>
      </c>
      <c r="E94" s="22">
        <v>240</v>
      </c>
      <c r="F94" s="49">
        <v>33.693721025802837</v>
      </c>
      <c r="G94" s="21">
        <f t="shared" si="3"/>
        <v>8086.4930461926806</v>
      </c>
      <c r="H94" s="21"/>
      <c r="I94" s="21">
        <f t="shared" si="4"/>
        <v>0</v>
      </c>
      <c r="J94" s="21">
        <f t="shared" si="5"/>
        <v>8086.4930461926806</v>
      </c>
    </row>
    <row r="95" spans="1:14" s="60" customFormat="1" ht="45" x14ac:dyDescent="0.25">
      <c r="A95" s="19" t="s">
        <v>127</v>
      </c>
      <c r="B95" s="9" t="s">
        <v>546</v>
      </c>
      <c r="C95" s="10" t="s">
        <v>548</v>
      </c>
      <c r="D95" s="8" t="s">
        <v>118</v>
      </c>
      <c r="E95" s="22">
        <v>16</v>
      </c>
      <c r="F95" s="49">
        <v>43.285405307119362</v>
      </c>
      <c r="G95" s="21">
        <f t="shared" si="3"/>
        <v>692.56648491390979</v>
      </c>
      <c r="H95" s="21"/>
      <c r="I95" s="21">
        <f t="shared" si="4"/>
        <v>0</v>
      </c>
      <c r="J95" s="21">
        <f t="shared" si="5"/>
        <v>692.56648491390979</v>
      </c>
    </row>
    <row r="96" spans="1:14" s="60" customFormat="1" ht="45" x14ac:dyDescent="0.25">
      <c r="A96" s="19" t="s">
        <v>128</v>
      </c>
      <c r="B96" s="9" t="s">
        <v>551</v>
      </c>
      <c r="C96" s="10" t="s">
        <v>552</v>
      </c>
      <c r="D96" s="8" t="s">
        <v>67</v>
      </c>
      <c r="E96" s="22">
        <v>130</v>
      </c>
      <c r="F96" s="49">
        <v>313.81871192483607</v>
      </c>
      <c r="G96" s="21">
        <f t="shared" si="3"/>
        <v>40796.432550228688</v>
      </c>
      <c r="H96" s="21"/>
      <c r="I96" s="21">
        <f t="shared" si="4"/>
        <v>0</v>
      </c>
      <c r="J96" s="21">
        <f t="shared" si="5"/>
        <v>40796.432550228688</v>
      </c>
    </row>
    <row r="97" spans="1:14" s="60" customFormat="1" ht="45" x14ac:dyDescent="0.25">
      <c r="A97" s="19" t="s">
        <v>129</v>
      </c>
      <c r="B97" s="9" t="s">
        <v>549</v>
      </c>
      <c r="C97" s="10" t="s">
        <v>550</v>
      </c>
      <c r="D97" s="8" t="s">
        <v>118</v>
      </c>
      <c r="E97" s="22">
        <v>260</v>
      </c>
      <c r="F97" s="49">
        <v>124.56831450005677</v>
      </c>
      <c r="G97" s="21">
        <f t="shared" si="3"/>
        <v>32387.76177001476</v>
      </c>
      <c r="H97" s="21"/>
      <c r="I97" s="21">
        <f t="shared" si="4"/>
        <v>0</v>
      </c>
      <c r="J97" s="21">
        <f t="shared" si="5"/>
        <v>32387.76177001476</v>
      </c>
    </row>
    <row r="98" spans="1:14" s="75" customFormat="1" ht="33.75" x14ac:dyDescent="0.25">
      <c r="A98" s="72" t="s">
        <v>130</v>
      </c>
      <c r="B98" s="65" t="s">
        <v>74</v>
      </c>
      <c r="C98" s="66" t="s">
        <v>75</v>
      </c>
      <c r="D98" s="64" t="s">
        <v>76</v>
      </c>
      <c r="E98" s="73">
        <v>1</v>
      </c>
      <c r="F98" s="74"/>
      <c r="G98" s="74">
        <f t="shared" si="3"/>
        <v>0</v>
      </c>
      <c r="H98" s="74">
        <v>4484.93</v>
      </c>
      <c r="I98" s="74">
        <f t="shared" si="4"/>
        <v>4484.93</v>
      </c>
      <c r="J98" s="74">
        <f t="shared" si="5"/>
        <v>4484.93</v>
      </c>
      <c r="L98" s="91"/>
      <c r="N98" s="94"/>
    </row>
    <row r="99" spans="1:14" s="60" customFormat="1" ht="45" x14ac:dyDescent="0.25">
      <c r="A99" s="19" t="s">
        <v>131</v>
      </c>
      <c r="B99" s="9" t="s">
        <v>607</v>
      </c>
      <c r="C99" s="10" t="s">
        <v>608</v>
      </c>
      <c r="D99" s="8" t="s">
        <v>118</v>
      </c>
      <c r="E99" s="22">
        <v>1</v>
      </c>
      <c r="F99" s="49">
        <v>696.01423343868339</v>
      </c>
      <c r="G99" s="21">
        <f t="shared" si="3"/>
        <v>696.01423343868339</v>
      </c>
      <c r="H99" s="21"/>
      <c r="I99" s="21">
        <f t="shared" si="4"/>
        <v>0</v>
      </c>
      <c r="J99" s="21">
        <f t="shared" si="5"/>
        <v>696.01423343868339</v>
      </c>
    </row>
    <row r="100" spans="1:14" s="75" customFormat="1" ht="22.5" x14ac:dyDescent="0.25">
      <c r="A100" s="72" t="s">
        <v>132</v>
      </c>
      <c r="B100" s="65" t="s">
        <v>422</v>
      </c>
      <c r="C100" s="66" t="s">
        <v>423</v>
      </c>
      <c r="D100" s="64" t="s">
        <v>60</v>
      </c>
      <c r="E100" s="76">
        <v>1.25</v>
      </c>
      <c r="F100" s="74"/>
      <c r="G100" s="74">
        <f t="shared" si="3"/>
        <v>0</v>
      </c>
      <c r="H100" s="74">
        <v>92389.59</v>
      </c>
      <c r="I100" s="74">
        <f t="shared" si="4"/>
        <v>115486.98749999999</v>
      </c>
      <c r="J100" s="74">
        <f t="shared" si="5"/>
        <v>115486.98749999999</v>
      </c>
      <c r="L100" s="91"/>
      <c r="N100" s="94"/>
    </row>
    <row r="101" spans="1:14" s="60" customFormat="1" ht="45" x14ac:dyDescent="0.25">
      <c r="A101" s="19" t="s">
        <v>133</v>
      </c>
      <c r="B101" s="9" t="s">
        <v>534</v>
      </c>
      <c r="C101" s="10" t="s">
        <v>763</v>
      </c>
      <c r="D101" s="8" t="s">
        <v>67</v>
      </c>
      <c r="E101" s="23">
        <v>128.75</v>
      </c>
      <c r="F101" s="49">
        <v>5815.974852085511</v>
      </c>
      <c r="G101" s="21">
        <f t="shared" si="3"/>
        <v>748806.76220600959</v>
      </c>
      <c r="H101" s="21"/>
      <c r="I101" s="21">
        <f t="shared" si="4"/>
        <v>0</v>
      </c>
      <c r="J101" s="21">
        <f t="shared" si="5"/>
        <v>748806.76220600959</v>
      </c>
    </row>
    <row r="102" spans="1:14" s="60" customFormat="1" ht="15" x14ac:dyDescent="0.25">
      <c r="A102" s="14" t="s">
        <v>610</v>
      </c>
      <c r="B102" s="16"/>
      <c r="C102" s="16"/>
      <c r="D102" s="16"/>
      <c r="E102" s="15"/>
      <c r="F102" s="49"/>
      <c r="G102" s="21">
        <f t="shared" si="3"/>
        <v>0</v>
      </c>
      <c r="H102" s="21"/>
      <c r="I102" s="21">
        <f t="shared" si="4"/>
        <v>0</v>
      </c>
      <c r="J102" s="21">
        <f t="shared" si="5"/>
        <v>0</v>
      </c>
    </row>
    <row r="103" spans="1:14" s="75" customFormat="1" ht="33.75" x14ac:dyDescent="0.25">
      <c r="A103" s="72" t="s">
        <v>134</v>
      </c>
      <c r="B103" s="65" t="s">
        <v>90</v>
      </c>
      <c r="C103" s="66" t="s">
        <v>91</v>
      </c>
      <c r="D103" s="64" t="s">
        <v>92</v>
      </c>
      <c r="E103" s="79">
        <v>6.1510369999999996</v>
      </c>
      <c r="F103" s="74"/>
      <c r="G103" s="74">
        <f t="shared" si="3"/>
        <v>0</v>
      </c>
      <c r="H103" s="74">
        <v>332485.2</v>
      </c>
      <c r="I103" s="74">
        <f t="shared" si="4"/>
        <v>2045128.7671524</v>
      </c>
      <c r="J103" s="74">
        <f t="shared" si="5"/>
        <v>2045128.7671524</v>
      </c>
      <c r="L103" s="91"/>
      <c r="N103" s="94"/>
    </row>
    <row r="104" spans="1:14" s="60" customFormat="1" ht="45" x14ac:dyDescent="0.25">
      <c r="A104" s="19" t="s">
        <v>135</v>
      </c>
      <c r="B104" s="9" t="s">
        <v>399</v>
      </c>
      <c r="C104" s="10" t="s">
        <v>612</v>
      </c>
      <c r="D104" s="8" t="s">
        <v>118</v>
      </c>
      <c r="E104" s="22">
        <v>380</v>
      </c>
      <c r="F104" s="21">
        <v>18192.38</v>
      </c>
      <c r="G104" s="21">
        <f t="shared" si="3"/>
        <v>6913104.4000000004</v>
      </c>
      <c r="H104" s="21"/>
      <c r="I104" s="21">
        <f t="shared" si="4"/>
        <v>0</v>
      </c>
      <c r="J104" s="21">
        <f t="shared" si="5"/>
        <v>6913104.4000000004</v>
      </c>
    </row>
    <row r="105" spans="1:14" s="60" customFormat="1" ht="45" x14ac:dyDescent="0.25">
      <c r="A105" s="19" t="s">
        <v>136</v>
      </c>
      <c r="B105" s="9" t="s">
        <v>456</v>
      </c>
      <c r="C105" s="10" t="s">
        <v>614</v>
      </c>
      <c r="D105" s="8" t="s">
        <v>118</v>
      </c>
      <c r="E105" s="22">
        <v>7</v>
      </c>
      <c r="F105" s="21">
        <v>11645.42</v>
      </c>
      <c r="G105" s="21">
        <f t="shared" si="3"/>
        <v>81517.94</v>
      </c>
      <c r="H105" s="21"/>
      <c r="I105" s="21">
        <f t="shared" si="4"/>
        <v>0</v>
      </c>
      <c r="J105" s="21">
        <f t="shared" si="5"/>
        <v>81517.94</v>
      </c>
    </row>
    <row r="106" spans="1:14" s="60" customFormat="1" ht="45" x14ac:dyDescent="0.25">
      <c r="A106" s="19" t="s">
        <v>137</v>
      </c>
      <c r="B106" s="9" t="s">
        <v>399</v>
      </c>
      <c r="C106" s="10" t="s">
        <v>764</v>
      </c>
      <c r="D106" s="8" t="s">
        <v>118</v>
      </c>
      <c r="E106" s="22">
        <v>2</v>
      </c>
      <c r="F106" s="21">
        <v>10352.24</v>
      </c>
      <c r="G106" s="21">
        <f t="shared" si="3"/>
        <v>20704.48</v>
      </c>
      <c r="H106" s="21"/>
      <c r="I106" s="21">
        <f t="shared" si="4"/>
        <v>0</v>
      </c>
      <c r="J106" s="21">
        <f t="shared" si="5"/>
        <v>20704.48</v>
      </c>
    </row>
    <row r="107" spans="1:14" s="60" customFormat="1" ht="45" x14ac:dyDescent="0.25">
      <c r="A107" s="19" t="s">
        <v>138</v>
      </c>
      <c r="B107" s="9" t="s">
        <v>399</v>
      </c>
      <c r="C107" s="10" t="s">
        <v>765</v>
      </c>
      <c r="D107" s="8" t="s">
        <v>118</v>
      </c>
      <c r="E107" s="22">
        <v>295</v>
      </c>
      <c r="F107" s="21">
        <v>241.32</v>
      </c>
      <c r="G107" s="21">
        <f t="shared" si="3"/>
        <v>71189.399999999994</v>
      </c>
      <c r="H107" s="21"/>
      <c r="I107" s="21">
        <f t="shared" si="4"/>
        <v>0</v>
      </c>
      <c r="J107" s="21">
        <f t="shared" si="5"/>
        <v>71189.399999999994</v>
      </c>
    </row>
    <row r="108" spans="1:14" s="60" customFormat="1" ht="45" x14ac:dyDescent="0.25">
      <c r="A108" s="19" t="s">
        <v>139</v>
      </c>
      <c r="B108" s="9" t="s">
        <v>399</v>
      </c>
      <c r="C108" s="10" t="s">
        <v>766</v>
      </c>
      <c r="D108" s="8" t="s">
        <v>118</v>
      </c>
      <c r="E108" s="22">
        <v>20</v>
      </c>
      <c r="F108" s="21">
        <v>3507.84</v>
      </c>
      <c r="G108" s="21">
        <f t="shared" si="3"/>
        <v>70156.800000000003</v>
      </c>
      <c r="H108" s="21"/>
      <c r="I108" s="21">
        <f t="shared" si="4"/>
        <v>0</v>
      </c>
      <c r="J108" s="21">
        <f t="shared" si="5"/>
        <v>70156.800000000003</v>
      </c>
    </row>
    <row r="109" spans="1:14" s="60" customFormat="1" ht="45" x14ac:dyDescent="0.25">
      <c r="A109" s="19" t="s">
        <v>140</v>
      </c>
      <c r="B109" s="9" t="s">
        <v>399</v>
      </c>
      <c r="C109" s="10" t="s">
        <v>767</v>
      </c>
      <c r="D109" s="8" t="s">
        <v>118</v>
      </c>
      <c r="E109" s="22">
        <v>20</v>
      </c>
      <c r="F109" s="21">
        <v>212.892</v>
      </c>
      <c r="G109" s="21">
        <f t="shared" si="3"/>
        <v>4257.84</v>
      </c>
      <c r="H109" s="21"/>
      <c r="I109" s="21">
        <f t="shared" si="4"/>
        <v>0</v>
      </c>
      <c r="J109" s="21">
        <f t="shared" si="5"/>
        <v>4257.84</v>
      </c>
    </row>
    <row r="110" spans="1:14" s="75" customFormat="1" ht="22.5" x14ac:dyDescent="0.25">
      <c r="A110" s="72" t="s">
        <v>141</v>
      </c>
      <c r="B110" s="65" t="s">
        <v>155</v>
      </c>
      <c r="C110" s="66" t="s">
        <v>156</v>
      </c>
      <c r="D110" s="64" t="s">
        <v>40</v>
      </c>
      <c r="E110" s="76">
        <v>2.54</v>
      </c>
      <c r="F110" s="74"/>
      <c r="G110" s="74">
        <f t="shared" si="3"/>
        <v>0</v>
      </c>
      <c r="H110" s="74">
        <v>224246.58</v>
      </c>
      <c r="I110" s="74">
        <f t="shared" si="4"/>
        <v>569586.31319999998</v>
      </c>
      <c r="J110" s="74">
        <f t="shared" si="5"/>
        <v>569586.31319999998</v>
      </c>
      <c r="L110" s="91"/>
      <c r="N110" s="94"/>
    </row>
    <row r="111" spans="1:14" s="60" customFormat="1" ht="45" x14ac:dyDescent="0.25">
      <c r="A111" s="19" t="s">
        <v>142</v>
      </c>
      <c r="B111" s="9" t="s">
        <v>405</v>
      </c>
      <c r="C111" s="10" t="s">
        <v>768</v>
      </c>
      <c r="D111" s="8" t="s">
        <v>118</v>
      </c>
      <c r="E111" s="22">
        <v>254</v>
      </c>
      <c r="F111" s="21">
        <v>1578.3</v>
      </c>
      <c r="G111" s="21">
        <f t="shared" si="3"/>
        <v>400888.2</v>
      </c>
      <c r="H111" s="21"/>
      <c r="I111" s="21">
        <f t="shared" si="4"/>
        <v>0</v>
      </c>
      <c r="J111" s="21">
        <f t="shared" si="5"/>
        <v>400888.2</v>
      </c>
    </row>
    <row r="112" spans="1:14" s="60" customFormat="1" ht="45" x14ac:dyDescent="0.25">
      <c r="A112" s="19" t="s">
        <v>143</v>
      </c>
      <c r="B112" s="9" t="s">
        <v>446</v>
      </c>
      <c r="C112" s="10" t="s">
        <v>769</v>
      </c>
      <c r="D112" s="8" t="s">
        <v>118</v>
      </c>
      <c r="E112" s="22">
        <v>508</v>
      </c>
      <c r="F112" s="21">
        <v>49.5</v>
      </c>
      <c r="G112" s="21">
        <f t="shared" si="3"/>
        <v>25146</v>
      </c>
      <c r="H112" s="21"/>
      <c r="I112" s="21">
        <f t="shared" si="4"/>
        <v>0</v>
      </c>
      <c r="J112" s="21">
        <f t="shared" si="5"/>
        <v>25146</v>
      </c>
    </row>
    <row r="113" spans="1:14" s="60" customFormat="1" ht="45" x14ac:dyDescent="0.25">
      <c r="A113" s="19" t="s">
        <v>144</v>
      </c>
      <c r="B113" s="9" t="s">
        <v>433</v>
      </c>
      <c r="C113" s="10" t="s">
        <v>770</v>
      </c>
      <c r="D113" s="8" t="s">
        <v>118</v>
      </c>
      <c r="E113" s="22">
        <v>3800</v>
      </c>
      <c r="F113" s="49">
        <v>51.278363808958709</v>
      </c>
      <c r="G113" s="21">
        <f t="shared" si="3"/>
        <v>194857.78247404308</v>
      </c>
      <c r="H113" s="21"/>
      <c r="I113" s="21">
        <f t="shared" si="4"/>
        <v>0</v>
      </c>
      <c r="J113" s="21">
        <f t="shared" si="5"/>
        <v>194857.78247404308</v>
      </c>
    </row>
    <row r="114" spans="1:14" s="60" customFormat="1" ht="45" x14ac:dyDescent="0.25">
      <c r="A114" s="19" t="s">
        <v>145</v>
      </c>
      <c r="B114" s="9" t="s">
        <v>435</v>
      </c>
      <c r="C114" s="10" t="s">
        <v>771</v>
      </c>
      <c r="D114" s="8" t="s">
        <v>118</v>
      </c>
      <c r="E114" s="22">
        <v>3800</v>
      </c>
      <c r="F114" s="49">
        <v>14.387454593880497</v>
      </c>
      <c r="G114" s="21">
        <f t="shared" si="3"/>
        <v>54672.327456745887</v>
      </c>
      <c r="H114" s="21"/>
      <c r="I114" s="21">
        <f t="shared" si="4"/>
        <v>0</v>
      </c>
      <c r="J114" s="21">
        <f t="shared" si="5"/>
        <v>54672.327456745887</v>
      </c>
    </row>
    <row r="115" spans="1:14" s="60" customFormat="1" ht="45" x14ac:dyDescent="0.25">
      <c r="A115" s="19" t="s">
        <v>146</v>
      </c>
      <c r="B115" s="9" t="s">
        <v>437</v>
      </c>
      <c r="C115" s="10" t="s">
        <v>772</v>
      </c>
      <c r="D115" s="8" t="s">
        <v>118</v>
      </c>
      <c r="E115" s="22">
        <v>3800</v>
      </c>
      <c r="F115" s="49">
        <v>4.1809697110421959</v>
      </c>
      <c r="G115" s="21">
        <f t="shared" si="3"/>
        <v>15887.684901960345</v>
      </c>
      <c r="H115" s="21"/>
      <c r="I115" s="21">
        <f t="shared" si="4"/>
        <v>0</v>
      </c>
      <c r="J115" s="21">
        <f t="shared" si="5"/>
        <v>15887.684901960345</v>
      </c>
    </row>
    <row r="116" spans="1:14" s="60" customFormat="1" ht="45" x14ac:dyDescent="0.25">
      <c r="A116" s="19" t="s">
        <v>147</v>
      </c>
      <c r="B116" s="9" t="s">
        <v>433</v>
      </c>
      <c r="C116" s="10" t="s">
        <v>773</v>
      </c>
      <c r="D116" s="8" t="s">
        <v>118</v>
      </c>
      <c r="E116" s="22">
        <v>480</v>
      </c>
      <c r="F116" s="49">
        <v>3911.9120251382415</v>
      </c>
      <c r="G116" s="21">
        <f t="shared" si="3"/>
        <v>1877717.7720663559</v>
      </c>
      <c r="H116" s="21"/>
      <c r="I116" s="21">
        <f t="shared" si="4"/>
        <v>0</v>
      </c>
      <c r="J116" s="21">
        <f t="shared" si="5"/>
        <v>1877717.7720663559</v>
      </c>
    </row>
    <row r="117" spans="1:14" s="60" customFormat="1" ht="45" x14ac:dyDescent="0.25">
      <c r="A117" s="19" t="s">
        <v>148</v>
      </c>
      <c r="B117" s="9" t="s">
        <v>435</v>
      </c>
      <c r="C117" s="10" t="s">
        <v>774</v>
      </c>
      <c r="D117" s="8" t="s">
        <v>118</v>
      </c>
      <c r="E117" s="22">
        <v>480</v>
      </c>
      <c r="F117" s="49">
        <v>1047.3329245874188</v>
      </c>
      <c r="G117" s="21">
        <f t="shared" si="3"/>
        <v>502719.80380196101</v>
      </c>
      <c r="H117" s="21"/>
      <c r="I117" s="21">
        <f t="shared" si="4"/>
        <v>0</v>
      </c>
      <c r="J117" s="21">
        <f t="shared" si="5"/>
        <v>502719.80380196101</v>
      </c>
    </row>
    <row r="118" spans="1:14" s="75" customFormat="1" ht="22.5" x14ac:dyDescent="0.25">
      <c r="A118" s="72" t="s">
        <v>149</v>
      </c>
      <c r="B118" s="65" t="s">
        <v>775</v>
      </c>
      <c r="C118" s="66" t="s">
        <v>776</v>
      </c>
      <c r="D118" s="64" t="s">
        <v>40</v>
      </c>
      <c r="E118" s="76">
        <v>0.83</v>
      </c>
      <c r="F118" s="74"/>
      <c r="G118" s="74">
        <f t="shared" si="3"/>
        <v>0</v>
      </c>
      <c r="H118" s="74">
        <v>224246.58</v>
      </c>
      <c r="I118" s="74">
        <f t="shared" si="4"/>
        <v>186124.66139999998</v>
      </c>
      <c r="J118" s="74">
        <f t="shared" si="5"/>
        <v>186124.66139999998</v>
      </c>
      <c r="L118" s="91"/>
      <c r="N118" s="94"/>
    </row>
    <row r="119" spans="1:14" s="60" customFormat="1" ht="45" x14ac:dyDescent="0.25">
      <c r="A119" s="19" t="s">
        <v>151</v>
      </c>
      <c r="B119" s="9" t="s">
        <v>777</v>
      </c>
      <c r="C119" s="10" t="s">
        <v>778</v>
      </c>
      <c r="D119" s="8" t="s">
        <v>118</v>
      </c>
      <c r="E119" s="22">
        <v>83</v>
      </c>
      <c r="F119" s="21">
        <v>3377.2080000000001</v>
      </c>
      <c r="G119" s="21">
        <f t="shared" si="3"/>
        <v>280308.26400000002</v>
      </c>
      <c r="H119" s="21"/>
      <c r="I119" s="21">
        <f t="shared" si="4"/>
        <v>0</v>
      </c>
      <c r="J119" s="21">
        <f t="shared" si="5"/>
        <v>280308.26400000002</v>
      </c>
    </row>
    <row r="120" spans="1:14" s="60" customFormat="1" ht="45" x14ac:dyDescent="0.25">
      <c r="A120" s="19" t="s">
        <v>440</v>
      </c>
      <c r="B120" s="9" t="s">
        <v>779</v>
      </c>
      <c r="C120" s="10" t="s">
        <v>780</v>
      </c>
      <c r="D120" s="8" t="s">
        <v>118</v>
      </c>
      <c r="E120" s="22">
        <v>166</v>
      </c>
      <c r="F120" s="21">
        <v>407.64</v>
      </c>
      <c r="G120" s="21">
        <f t="shared" si="3"/>
        <v>67668.239999999991</v>
      </c>
      <c r="H120" s="21"/>
      <c r="I120" s="21">
        <f t="shared" si="4"/>
        <v>0</v>
      </c>
      <c r="J120" s="21">
        <f t="shared" si="5"/>
        <v>67668.239999999991</v>
      </c>
    </row>
    <row r="121" spans="1:14" s="60" customFormat="1" ht="45" x14ac:dyDescent="0.25">
      <c r="A121" s="19" t="s">
        <v>152</v>
      </c>
      <c r="B121" s="9" t="s">
        <v>435</v>
      </c>
      <c r="C121" s="10" t="s">
        <v>781</v>
      </c>
      <c r="D121" s="8" t="s">
        <v>118</v>
      </c>
      <c r="E121" s="22">
        <v>166</v>
      </c>
      <c r="F121" s="49">
        <v>1138.5764592290509</v>
      </c>
      <c r="G121" s="21">
        <f t="shared" si="3"/>
        <v>189003.69223202244</v>
      </c>
      <c r="H121" s="21"/>
      <c r="I121" s="21">
        <f t="shared" si="4"/>
        <v>0</v>
      </c>
      <c r="J121" s="21">
        <f t="shared" si="5"/>
        <v>189003.69223202244</v>
      </c>
    </row>
    <row r="122" spans="1:14" s="60" customFormat="1" ht="45" x14ac:dyDescent="0.25">
      <c r="A122" s="19" t="s">
        <v>153</v>
      </c>
      <c r="B122" s="9" t="s">
        <v>447</v>
      </c>
      <c r="C122" s="10" t="s">
        <v>782</v>
      </c>
      <c r="D122" s="8" t="s">
        <v>118</v>
      </c>
      <c r="E122" s="22">
        <v>166</v>
      </c>
      <c r="F122" s="49">
        <v>499.74881208938206</v>
      </c>
      <c r="G122" s="21">
        <f t="shared" si="3"/>
        <v>82958.302806837426</v>
      </c>
      <c r="H122" s="21"/>
      <c r="I122" s="21">
        <f t="shared" si="4"/>
        <v>0</v>
      </c>
      <c r="J122" s="21">
        <f t="shared" si="5"/>
        <v>82958.302806837426</v>
      </c>
    </row>
    <row r="123" spans="1:14" s="60" customFormat="1" ht="45" x14ac:dyDescent="0.25">
      <c r="A123" s="19" t="s">
        <v>154</v>
      </c>
      <c r="B123" s="9" t="s">
        <v>435</v>
      </c>
      <c r="C123" s="10" t="s">
        <v>455</v>
      </c>
      <c r="D123" s="8" t="s">
        <v>118</v>
      </c>
      <c r="E123" s="22">
        <v>166</v>
      </c>
      <c r="F123" s="49">
        <v>1047.3328849233108</v>
      </c>
      <c r="G123" s="21">
        <f t="shared" si="3"/>
        <v>173857.25889726958</v>
      </c>
      <c r="H123" s="21"/>
      <c r="I123" s="21">
        <f t="shared" si="4"/>
        <v>0</v>
      </c>
      <c r="J123" s="21">
        <f t="shared" si="5"/>
        <v>173857.25889726958</v>
      </c>
    </row>
    <row r="124" spans="1:14" s="60" customFormat="1" ht="45" x14ac:dyDescent="0.25">
      <c r="A124" s="19" t="s">
        <v>157</v>
      </c>
      <c r="B124" s="9" t="s">
        <v>783</v>
      </c>
      <c r="C124" s="10" t="s">
        <v>426</v>
      </c>
      <c r="D124" s="8" t="s">
        <v>118</v>
      </c>
      <c r="E124" s="22">
        <v>160</v>
      </c>
      <c r="F124" s="49">
        <v>12024.222931605564</v>
      </c>
      <c r="G124" s="21">
        <f t="shared" si="3"/>
        <v>1923875.6690568901</v>
      </c>
      <c r="H124" s="21"/>
      <c r="I124" s="21">
        <f t="shared" si="4"/>
        <v>0</v>
      </c>
      <c r="J124" s="21">
        <f t="shared" si="5"/>
        <v>1923875.6690568901</v>
      </c>
    </row>
    <row r="125" spans="1:14" s="75" customFormat="1" ht="22.5" x14ac:dyDescent="0.25">
      <c r="A125" s="72" t="s">
        <v>158</v>
      </c>
      <c r="B125" s="65" t="s">
        <v>422</v>
      </c>
      <c r="C125" s="66" t="s">
        <v>423</v>
      </c>
      <c r="D125" s="64" t="s">
        <v>60</v>
      </c>
      <c r="E125" s="77">
        <v>10.5</v>
      </c>
      <c r="F125" s="74"/>
      <c r="G125" s="74">
        <f t="shared" si="3"/>
        <v>0</v>
      </c>
      <c r="H125" s="74">
        <v>92389.59</v>
      </c>
      <c r="I125" s="74">
        <f t="shared" si="4"/>
        <v>970090.69499999995</v>
      </c>
      <c r="J125" s="74">
        <f t="shared" si="5"/>
        <v>970090.69499999995</v>
      </c>
      <c r="L125" s="91"/>
      <c r="N125" s="94"/>
    </row>
    <row r="126" spans="1:14" s="60" customFormat="1" ht="45" x14ac:dyDescent="0.25">
      <c r="A126" s="19" t="s">
        <v>159</v>
      </c>
      <c r="B126" s="9" t="s">
        <v>534</v>
      </c>
      <c r="C126" s="10" t="s">
        <v>784</v>
      </c>
      <c r="D126" s="8" t="s">
        <v>67</v>
      </c>
      <c r="E126" s="20">
        <v>1081.5</v>
      </c>
      <c r="F126" s="49">
        <v>6411.885962569324</v>
      </c>
      <c r="G126" s="21">
        <f t="shared" si="3"/>
        <v>6934454.6685187239</v>
      </c>
      <c r="H126" s="21"/>
      <c r="I126" s="21">
        <f t="shared" si="4"/>
        <v>0</v>
      </c>
      <c r="J126" s="21">
        <f t="shared" si="5"/>
        <v>6934454.6685187239</v>
      </c>
    </row>
    <row r="127" spans="1:14" s="60" customFormat="1" ht="22.5" x14ac:dyDescent="0.25">
      <c r="A127" s="19" t="s">
        <v>160</v>
      </c>
      <c r="B127" s="9" t="s">
        <v>785</v>
      </c>
      <c r="C127" s="10" t="s">
        <v>786</v>
      </c>
      <c r="D127" s="8" t="s">
        <v>118</v>
      </c>
      <c r="E127" s="22">
        <v>1500</v>
      </c>
      <c r="F127" s="49">
        <v>19.183272791840665</v>
      </c>
      <c r="G127" s="21">
        <f t="shared" si="3"/>
        <v>28774.909187760997</v>
      </c>
      <c r="H127" s="21"/>
      <c r="I127" s="21">
        <f t="shared" si="4"/>
        <v>0</v>
      </c>
      <c r="J127" s="21">
        <f t="shared" si="5"/>
        <v>28774.909187760997</v>
      </c>
    </row>
    <row r="128" spans="1:14" s="60" customFormat="1" ht="45" x14ac:dyDescent="0.25">
      <c r="A128" s="19" t="s">
        <v>161</v>
      </c>
      <c r="B128" s="9" t="s">
        <v>473</v>
      </c>
      <c r="C128" s="10" t="s">
        <v>631</v>
      </c>
      <c r="D128" s="8" t="s">
        <v>118</v>
      </c>
      <c r="E128" s="22">
        <v>570</v>
      </c>
      <c r="F128" s="49">
        <v>36.399025384975815</v>
      </c>
      <c r="G128" s="21">
        <f t="shared" si="3"/>
        <v>20747.444469436214</v>
      </c>
      <c r="H128" s="21"/>
      <c r="I128" s="21">
        <f t="shared" si="4"/>
        <v>0</v>
      </c>
      <c r="J128" s="21">
        <f t="shared" si="5"/>
        <v>20747.444469436214</v>
      </c>
    </row>
    <row r="129" spans="1:14" s="60" customFormat="1" ht="45" x14ac:dyDescent="0.25">
      <c r="A129" s="19" t="s">
        <v>162</v>
      </c>
      <c r="B129" s="9" t="s">
        <v>416</v>
      </c>
      <c r="C129" s="10" t="s">
        <v>530</v>
      </c>
      <c r="D129" s="8" t="s">
        <v>118</v>
      </c>
      <c r="E129" s="22">
        <v>1140</v>
      </c>
      <c r="F129" s="49">
        <v>20.535941983344205</v>
      </c>
      <c r="G129" s="21">
        <f t="shared" si="3"/>
        <v>23410.973861012393</v>
      </c>
      <c r="H129" s="21"/>
      <c r="I129" s="21">
        <f t="shared" si="4"/>
        <v>0</v>
      </c>
      <c r="J129" s="21">
        <f t="shared" si="5"/>
        <v>23410.973861012393</v>
      </c>
    </row>
    <row r="130" spans="1:14" s="60" customFormat="1" ht="45" x14ac:dyDescent="0.25">
      <c r="A130" s="19" t="s">
        <v>165</v>
      </c>
      <c r="B130" s="9" t="s">
        <v>418</v>
      </c>
      <c r="C130" s="10" t="s">
        <v>787</v>
      </c>
      <c r="D130" s="8" t="s">
        <v>118</v>
      </c>
      <c r="E130" s="22">
        <v>980</v>
      </c>
      <c r="F130" s="49">
        <v>935.18454860223244</v>
      </c>
      <c r="G130" s="21">
        <f t="shared" si="3"/>
        <v>916480.85763018776</v>
      </c>
      <c r="H130" s="21"/>
      <c r="I130" s="21">
        <f t="shared" si="4"/>
        <v>0</v>
      </c>
      <c r="J130" s="21">
        <f t="shared" si="5"/>
        <v>916480.85763018776</v>
      </c>
    </row>
    <row r="131" spans="1:14" s="60" customFormat="1" ht="45" x14ac:dyDescent="0.25">
      <c r="A131" s="19" t="s">
        <v>166</v>
      </c>
      <c r="B131" s="9" t="s">
        <v>414</v>
      </c>
      <c r="C131" s="10" t="s">
        <v>788</v>
      </c>
      <c r="D131" s="8" t="s">
        <v>118</v>
      </c>
      <c r="E131" s="22">
        <v>980</v>
      </c>
      <c r="F131" s="21">
        <v>2143.4171999999999</v>
      </c>
      <c r="G131" s="21">
        <f t="shared" ref="G131:G194" si="6">E131*F131</f>
        <v>2100548.8559999997</v>
      </c>
      <c r="H131" s="21"/>
      <c r="I131" s="21">
        <f t="shared" ref="I131:I194" si="7">E131*H131</f>
        <v>0</v>
      </c>
      <c r="J131" s="21">
        <f t="shared" ref="J131:J194" si="8">G131+I131</f>
        <v>2100548.8559999997</v>
      </c>
    </row>
    <row r="132" spans="1:14" s="60" customFormat="1" ht="45" x14ac:dyDescent="0.25">
      <c r="A132" s="19" t="s">
        <v>448</v>
      </c>
      <c r="B132" s="9" t="s">
        <v>789</v>
      </c>
      <c r="C132" s="10" t="s">
        <v>655</v>
      </c>
      <c r="D132" s="8" t="s">
        <v>118</v>
      </c>
      <c r="E132" s="22">
        <v>980</v>
      </c>
      <c r="F132" s="49">
        <v>947.23557308230681</v>
      </c>
      <c r="G132" s="21">
        <f t="shared" si="6"/>
        <v>928290.86162066064</v>
      </c>
      <c r="H132" s="21"/>
      <c r="I132" s="21">
        <f t="shared" si="7"/>
        <v>0</v>
      </c>
      <c r="J132" s="21">
        <f t="shared" si="8"/>
        <v>928290.86162066064</v>
      </c>
    </row>
    <row r="133" spans="1:14" s="60" customFormat="1" ht="45" x14ac:dyDescent="0.25">
      <c r="A133" s="19" t="s">
        <v>167</v>
      </c>
      <c r="B133" s="9" t="s">
        <v>789</v>
      </c>
      <c r="C133" s="10" t="s">
        <v>790</v>
      </c>
      <c r="D133" s="8" t="s">
        <v>118</v>
      </c>
      <c r="E133" s="22">
        <v>1960</v>
      </c>
      <c r="F133" s="49">
        <v>177.32230216126305</v>
      </c>
      <c r="G133" s="21">
        <f t="shared" si="6"/>
        <v>347551.7122360756</v>
      </c>
      <c r="H133" s="21"/>
      <c r="I133" s="21">
        <f t="shared" si="7"/>
        <v>0</v>
      </c>
      <c r="J133" s="21">
        <f t="shared" si="8"/>
        <v>347551.7122360756</v>
      </c>
    </row>
    <row r="134" spans="1:14" s="60" customFormat="1" ht="45" x14ac:dyDescent="0.25">
      <c r="A134" s="19" t="s">
        <v>449</v>
      </c>
      <c r="B134" s="9" t="s">
        <v>789</v>
      </c>
      <c r="C134" s="10" t="s">
        <v>791</v>
      </c>
      <c r="D134" s="8" t="s">
        <v>118</v>
      </c>
      <c r="E134" s="22">
        <v>1960</v>
      </c>
      <c r="F134" s="49">
        <v>118.29684741713795</v>
      </c>
      <c r="G134" s="21">
        <f t="shared" si="6"/>
        <v>231861.82093759038</v>
      </c>
      <c r="H134" s="21"/>
      <c r="I134" s="21">
        <f t="shared" si="7"/>
        <v>0</v>
      </c>
      <c r="J134" s="21">
        <f t="shared" si="8"/>
        <v>231861.82093759038</v>
      </c>
    </row>
    <row r="135" spans="1:14" s="60" customFormat="1" ht="45" x14ac:dyDescent="0.25">
      <c r="A135" s="19" t="s">
        <v>170</v>
      </c>
      <c r="B135" s="9" t="s">
        <v>435</v>
      </c>
      <c r="C135" s="10" t="s">
        <v>467</v>
      </c>
      <c r="D135" s="8" t="s">
        <v>118</v>
      </c>
      <c r="E135" s="22">
        <v>1960</v>
      </c>
      <c r="F135" s="49">
        <v>14.387453128001024</v>
      </c>
      <c r="G135" s="21">
        <f t="shared" si="6"/>
        <v>28199.408130882006</v>
      </c>
      <c r="H135" s="21"/>
      <c r="I135" s="21">
        <f t="shared" si="7"/>
        <v>0</v>
      </c>
      <c r="J135" s="21">
        <f t="shared" si="8"/>
        <v>28199.408130882006</v>
      </c>
    </row>
    <row r="136" spans="1:14" s="75" customFormat="1" ht="33.75" x14ac:dyDescent="0.25">
      <c r="A136" s="72" t="s">
        <v>450</v>
      </c>
      <c r="B136" s="65" t="s">
        <v>244</v>
      </c>
      <c r="C136" s="66" t="s">
        <v>245</v>
      </c>
      <c r="D136" s="64" t="s">
        <v>60</v>
      </c>
      <c r="E136" s="77">
        <v>0.9</v>
      </c>
      <c r="F136" s="74"/>
      <c r="G136" s="74">
        <f t="shared" si="6"/>
        <v>0</v>
      </c>
      <c r="H136" s="74">
        <v>2160</v>
      </c>
      <c r="I136" s="74">
        <f t="shared" si="7"/>
        <v>1944</v>
      </c>
      <c r="J136" s="74">
        <f t="shared" si="8"/>
        <v>1944</v>
      </c>
      <c r="N136" s="94"/>
    </row>
    <row r="137" spans="1:14" s="60" customFormat="1" ht="45" x14ac:dyDescent="0.25">
      <c r="A137" s="19" t="s">
        <v>173</v>
      </c>
      <c r="B137" s="9" t="s">
        <v>421</v>
      </c>
      <c r="C137" s="10" t="s">
        <v>632</v>
      </c>
      <c r="D137" s="8" t="s">
        <v>67</v>
      </c>
      <c r="E137" s="20">
        <v>92.7</v>
      </c>
      <c r="F137" s="49">
        <v>1717.1489212110798</v>
      </c>
      <c r="G137" s="21">
        <f t="shared" si="6"/>
        <v>159179.7049962671</v>
      </c>
      <c r="H137" s="21"/>
      <c r="I137" s="21">
        <f t="shared" si="7"/>
        <v>0</v>
      </c>
      <c r="J137" s="21">
        <f t="shared" si="8"/>
        <v>159179.7049962671</v>
      </c>
    </row>
    <row r="138" spans="1:14" s="60" customFormat="1" ht="15" x14ac:dyDescent="0.25">
      <c r="A138" s="14" t="s">
        <v>633</v>
      </c>
      <c r="B138" s="16"/>
      <c r="C138" s="16"/>
      <c r="D138" s="16"/>
      <c r="E138" s="15"/>
      <c r="F138" s="49"/>
      <c r="G138" s="21">
        <f t="shared" si="6"/>
        <v>0</v>
      </c>
      <c r="H138" s="21"/>
      <c r="I138" s="21">
        <f t="shared" si="7"/>
        <v>0</v>
      </c>
      <c r="J138" s="21">
        <f t="shared" si="8"/>
        <v>0</v>
      </c>
    </row>
    <row r="139" spans="1:14" s="75" customFormat="1" ht="33.75" x14ac:dyDescent="0.25">
      <c r="A139" s="72" t="s">
        <v>454</v>
      </c>
      <c r="B139" s="65" t="s">
        <v>407</v>
      </c>
      <c r="C139" s="66" t="s">
        <v>408</v>
      </c>
      <c r="D139" s="64" t="s">
        <v>92</v>
      </c>
      <c r="E139" s="79">
        <v>3.1029010000000001</v>
      </c>
      <c r="F139" s="74"/>
      <c r="G139" s="74">
        <f t="shared" si="6"/>
        <v>0</v>
      </c>
      <c r="H139" s="74">
        <v>341114.28</v>
      </c>
      <c r="I139" s="74">
        <f t="shared" si="7"/>
        <v>1058443.8405262802</v>
      </c>
      <c r="J139" s="74">
        <f t="shared" si="8"/>
        <v>1058443.8405262802</v>
      </c>
      <c r="L139" s="91"/>
      <c r="N139" s="94"/>
    </row>
    <row r="140" spans="1:14" s="60" customFormat="1" ht="45" x14ac:dyDescent="0.25">
      <c r="A140" s="19" t="s">
        <v>174</v>
      </c>
      <c r="B140" s="9" t="s">
        <v>399</v>
      </c>
      <c r="C140" s="10" t="s">
        <v>792</v>
      </c>
      <c r="D140" s="8" t="s">
        <v>118</v>
      </c>
      <c r="E140" s="28">
        <v>63.333333000000003</v>
      </c>
      <c r="F140" s="52">
        <v>42577.919999999998</v>
      </c>
      <c r="G140" s="21">
        <f t="shared" si="6"/>
        <v>2696601.5858073602</v>
      </c>
      <c r="H140" s="21"/>
      <c r="I140" s="21">
        <f t="shared" si="7"/>
        <v>0</v>
      </c>
      <c r="J140" s="21">
        <f t="shared" si="8"/>
        <v>2696601.5858073602</v>
      </c>
    </row>
    <row r="141" spans="1:14" s="60" customFormat="1" ht="45" x14ac:dyDescent="0.25">
      <c r="A141" s="19" t="s">
        <v>175</v>
      </c>
      <c r="B141" s="9" t="s">
        <v>399</v>
      </c>
      <c r="C141" s="10" t="s">
        <v>793</v>
      </c>
      <c r="D141" s="8" t="s">
        <v>118</v>
      </c>
      <c r="E141" s="22">
        <v>120</v>
      </c>
      <c r="F141" s="51">
        <v>37472.425487999993</v>
      </c>
      <c r="G141" s="21">
        <f t="shared" si="6"/>
        <v>4496691.0585599989</v>
      </c>
      <c r="H141" s="21"/>
      <c r="I141" s="21">
        <f t="shared" si="7"/>
        <v>0</v>
      </c>
      <c r="J141" s="21">
        <f t="shared" si="8"/>
        <v>4496691.0585599989</v>
      </c>
    </row>
    <row r="142" spans="1:14" s="60" customFormat="1" ht="45" x14ac:dyDescent="0.25">
      <c r="A142" s="19" t="s">
        <v>176</v>
      </c>
      <c r="B142" s="9" t="s">
        <v>399</v>
      </c>
      <c r="C142" s="10" t="s">
        <v>612</v>
      </c>
      <c r="D142" s="8" t="s">
        <v>118</v>
      </c>
      <c r="E142" s="28">
        <v>13.333333</v>
      </c>
      <c r="F142" s="21">
        <v>18192.38</v>
      </c>
      <c r="G142" s="21">
        <f t="shared" si="6"/>
        <v>242565.06060254</v>
      </c>
      <c r="H142" s="21"/>
      <c r="I142" s="21">
        <f t="shared" si="7"/>
        <v>0</v>
      </c>
      <c r="J142" s="21">
        <f t="shared" si="8"/>
        <v>242565.06060254</v>
      </c>
    </row>
    <row r="143" spans="1:14" s="60" customFormat="1" ht="45" x14ac:dyDescent="0.25">
      <c r="A143" s="19" t="s">
        <v>177</v>
      </c>
      <c r="B143" s="9" t="s">
        <v>456</v>
      </c>
      <c r="C143" s="10" t="s">
        <v>794</v>
      </c>
      <c r="D143" s="8" t="s">
        <v>118</v>
      </c>
      <c r="E143" s="22">
        <v>2</v>
      </c>
      <c r="F143" s="21">
        <v>17067.45</v>
      </c>
      <c r="G143" s="21">
        <f t="shared" si="6"/>
        <v>34134.9</v>
      </c>
      <c r="H143" s="21"/>
      <c r="I143" s="21">
        <f t="shared" si="7"/>
        <v>0</v>
      </c>
      <c r="J143" s="21">
        <f t="shared" si="8"/>
        <v>34134.9</v>
      </c>
    </row>
    <row r="144" spans="1:14" s="60" customFormat="1" ht="45" x14ac:dyDescent="0.25">
      <c r="A144" s="19" t="s">
        <v>178</v>
      </c>
      <c r="B144" s="9" t="s">
        <v>456</v>
      </c>
      <c r="C144" s="10" t="s">
        <v>795</v>
      </c>
      <c r="D144" s="8" t="s">
        <v>118</v>
      </c>
      <c r="E144" s="22">
        <v>7</v>
      </c>
      <c r="F144" s="21">
        <v>29255.99</v>
      </c>
      <c r="G144" s="21">
        <f t="shared" si="6"/>
        <v>204791.93000000002</v>
      </c>
      <c r="H144" s="21"/>
      <c r="I144" s="21">
        <f t="shared" si="7"/>
        <v>0</v>
      </c>
      <c r="J144" s="21">
        <f t="shared" si="8"/>
        <v>204791.93000000002</v>
      </c>
    </row>
    <row r="145" spans="1:14" s="60" customFormat="1" ht="45" x14ac:dyDescent="0.25">
      <c r="A145" s="19" t="s">
        <v>179</v>
      </c>
      <c r="B145" s="9" t="s">
        <v>456</v>
      </c>
      <c r="C145" s="10" t="s">
        <v>614</v>
      </c>
      <c r="D145" s="8" t="s">
        <v>118</v>
      </c>
      <c r="E145" s="22">
        <v>1</v>
      </c>
      <c r="F145" s="21">
        <v>11645.42</v>
      </c>
      <c r="G145" s="21">
        <f t="shared" si="6"/>
        <v>11645.42</v>
      </c>
      <c r="H145" s="21"/>
      <c r="I145" s="21">
        <f t="shared" si="7"/>
        <v>0</v>
      </c>
      <c r="J145" s="21">
        <f t="shared" si="8"/>
        <v>11645.42</v>
      </c>
    </row>
    <row r="146" spans="1:14" s="60" customFormat="1" ht="45" x14ac:dyDescent="0.25">
      <c r="A146" s="19" t="s">
        <v>180</v>
      </c>
      <c r="B146" s="9" t="s">
        <v>399</v>
      </c>
      <c r="C146" s="10" t="s">
        <v>796</v>
      </c>
      <c r="D146" s="8" t="s">
        <v>118</v>
      </c>
      <c r="E146" s="22">
        <v>6</v>
      </c>
      <c r="F146" s="21">
        <v>30030</v>
      </c>
      <c r="G146" s="21">
        <f t="shared" si="6"/>
        <v>180180</v>
      </c>
      <c r="H146" s="21"/>
      <c r="I146" s="21">
        <f t="shared" si="7"/>
        <v>0</v>
      </c>
      <c r="J146" s="21">
        <f t="shared" si="8"/>
        <v>180180</v>
      </c>
    </row>
    <row r="147" spans="1:14" s="60" customFormat="1" ht="45" x14ac:dyDescent="0.25">
      <c r="A147" s="19" t="s">
        <v>181</v>
      </c>
      <c r="B147" s="9" t="s">
        <v>399</v>
      </c>
      <c r="C147" s="10" t="s">
        <v>797</v>
      </c>
      <c r="D147" s="8" t="s">
        <v>118</v>
      </c>
      <c r="E147" s="22">
        <v>2</v>
      </c>
      <c r="F147" s="21">
        <v>30030</v>
      </c>
      <c r="G147" s="21">
        <f t="shared" si="6"/>
        <v>60060</v>
      </c>
      <c r="H147" s="21"/>
      <c r="I147" s="21">
        <f t="shared" si="7"/>
        <v>0</v>
      </c>
      <c r="J147" s="21">
        <f t="shared" si="8"/>
        <v>60060</v>
      </c>
    </row>
    <row r="148" spans="1:14" s="60" customFormat="1" ht="45" x14ac:dyDescent="0.25">
      <c r="A148" s="19" t="s">
        <v>182</v>
      </c>
      <c r="B148" s="9" t="s">
        <v>399</v>
      </c>
      <c r="C148" s="10" t="s">
        <v>798</v>
      </c>
      <c r="D148" s="8" t="s">
        <v>118</v>
      </c>
      <c r="E148" s="22">
        <v>485</v>
      </c>
      <c r="F148" s="21">
        <v>241.32</v>
      </c>
      <c r="G148" s="21">
        <f t="shared" si="6"/>
        <v>117040.2</v>
      </c>
      <c r="H148" s="21"/>
      <c r="I148" s="21">
        <f t="shared" si="7"/>
        <v>0</v>
      </c>
      <c r="J148" s="21">
        <f t="shared" si="8"/>
        <v>117040.2</v>
      </c>
    </row>
    <row r="149" spans="1:14" s="60" customFormat="1" ht="45" x14ac:dyDescent="0.25">
      <c r="A149" s="19" t="s">
        <v>183</v>
      </c>
      <c r="B149" s="9" t="s">
        <v>399</v>
      </c>
      <c r="C149" s="10" t="s">
        <v>766</v>
      </c>
      <c r="D149" s="8" t="s">
        <v>118</v>
      </c>
      <c r="E149" s="22">
        <v>25</v>
      </c>
      <c r="F149" s="21">
        <v>3507.84</v>
      </c>
      <c r="G149" s="21">
        <f t="shared" si="6"/>
        <v>87696</v>
      </c>
      <c r="H149" s="21"/>
      <c r="I149" s="21">
        <f t="shared" si="7"/>
        <v>0</v>
      </c>
      <c r="J149" s="21">
        <f t="shared" si="8"/>
        <v>87696</v>
      </c>
    </row>
    <row r="150" spans="1:14" s="60" customFormat="1" ht="45" x14ac:dyDescent="0.25">
      <c r="A150" s="19" t="s">
        <v>184</v>
      </c>
      <c r="B150" s="9" t="s">
        <v>399</v>
      </c>
      <c r="C150" s="10" t="s">
        <v>799</v>
      </c>
      <c r="D150" s="8" t="s">
        <v>118</v>
      </c>
      <c r="E150" s="22">
        <v>25</v>
      </c>
      <c r="F150" s="21">
        <v>212.892</v>
      </c>
      <c r="G150" s="21">
        <f t="shared" si="6"/>
        <v>5322.3</v>
      </c>
      <c r="H150" s="21"/>
      <c r="I150" s="21">
        <f t="shared" si="7"/>
        <v>0</v>
      </c>
      <c r="J150" s="21">
        <f t="shared" si="8"/>
        <v>5322.3</v>
      </c>
    </row>
    <row r="151" spans="1:14" s="75" customFormat="1" ht="22.5" x14ac:dyDescent="0.25">
      <c r="A151" s="72" t="s">
        <v>185</v>
      </c>
      <c r="B151" s="65" t="s">
        <v>155</v>
      </c>
      <c r="C151" s="66" t="s">
        <v>156</v>
      </c>
      <c r="D151" s="64" t="s">
        <v>40</v>
      </c>
      <c r="E151" s="76">
        <v>2.67</v>
      </c>
      <c r="F151" s="74"/>
      <c r="G151" s="74">
        <f t="shared" si="6"/>
        <v>0</v>
      </c>
      <c r="H151" s="74">
        <v>224246.58</v>
      </c>
      <c r="I151" s="74">
        <f t="shared" si="7"/>
        <v>598738.36859999993</v>
      </c>
      <c r="J151" s="74">
        <f t="shared" si="8"/>
        <v>598738.36859999993</v>
      </c>
      <c r="L151" s="91"/>
      <c r="N151" s="94"/>
    </row>
    <row r="152" spans="1:14" s="60" customFormat="1" ht="45" x14ac:dyDescent="0.25">
      <c r="A152" s="19" t="s">
        <v>186</v>
      </c>
      <c r="B152" s="9" t="s">
        <v>405</v>
      </c>
      <c r="C152" s="10" t="s">
        <v>800</v>
      </c>
      <c r="D152" s="8" t="s">
        <v>118</v>
      </c>
      <c r="E152" s="22">
        <v>240</v>
      </c>
      <c r="F152" s="21">
        <v>2196</v>
      </c>
      <c r="G152" s="21">
        <f t="shared" si="6"/>
        <v>527040</v>
      </c>
      <c r="H152" s="21"/>
      <c r="I152" s="21">
        <f t="shared" si="7"/>
        <v>0</v>
      </c>
      <c r="J152" s="21">
        <f t="shared" si="8"/>
        <v>527040</v>
      </c>
    </row>
    <row r="153" spans="1:14" s="60" customFormat="1" ht="45" x14ac:dyDescent="0.25">
      <c r="A153" s="19" t="s">
        <v>188</v>
      </c>
      <c r="B153" s="9" t="s">
        <v>405</v>
      </c>
      <c r="C153" s="10" t="s">
        <v>768</v>
      </c>
      <c r="D153" s="8" t="s">
        <v>118</v>
      </c>
      <c r="E153" s="22">
        <v>27</v>
      </c>
      <c r="F153" s="21">
        <v>1578.3</v>
      </c>
      <c r="G153" s="21">
        <f t="shared" si="6"/>
        <v>42614.1</v>
      </c>
      <c r="H153" s="21"/>
      <c r="I153" s="21">
        <f t="shared" si="7"/>
        <v>0</v>
      </c>
      <c r="J153" s="21">
        <f t="shared" si="8"/>
        <v>42614.1</v>
      </c>
    </row>
    <row r="154" spans="1:14" s="60" customFormat="1" ht="45" x14ac:dyDescent="0.25">
      <c r="A154" s="19" t="s">
        <v>189</v>
      </c>
      <c r="B154" s="9" t="s">
        <v>446</v>
      </c>
      <c r="C154" s="10" t="s">
        <v>801</v>
      </c>
      <c r="D154" s="8" t="s">
        <v>118</v>
      </c>
      <c r="E154" s="22">
        <v>534</v>
      </c>
      <c r="F154" s="21">
        <v>49.5</v>
      </c>
      <c r="G154" s="21">
        <f t="shared" si="6"/>
        <v>26433</v>
      </c>
      <c r="H154" s="21"/>
      <c r="I154" s="21">
        <f t="shared" si="7"/>
        <v>0</v>
      </c>
      <c r="J154" s="21">
        <f t="shared" si="8"/>
        <v>26433</v>
      </c>
    </row>
    <row r="155" spans="1:14" s="60" customFormat="1" ht="45" x14ac:dyDescent="0.25">
      <c r="A155" s="19" t="s">
        <v>190</v>
      </c>
      <c r="B155" s="9" t="s">
        <v>433</v>
      </c>
      <c r="C155" s="10" t="s">
        <v>773</v>
      </c>
      <c r="D155" s="8" t="s">
        <v>118</v>
      </c>
      <c r="E155" s="22">
        <v>5800</v>
      </c>
      <c r="F155" s="49">
        <v>51.03242441419151</v>
      </c>
      <c r="G155" s="21">
        <f t="shared" si="6"/>
        <v>295988.06160231074</v>
      </c>
      <c r="H155" s="21"/>
      <c r="I155" s="21">
        <f t="shared" si="7"/>
        <v>0</v>
      </c>
      <c r="J155" s="21">
        <f t="shared" si="8"/>
        <v>295988.06160231074</v>
      </c>
    </row>
    <row r="156" spans="1:14" s="60" customFormat="1" ht="45" x14ac:dyDescent="0.25">
      <c r="A156" s="19" t="s">
        <v>191</v>
      </c>
      <c r="B156" s="9" t="s">
        <v>435</v>
      </c>
      <c r="C156" s="10" t="s">
        <v>802</v>
      </c>
      <c r="D156" s="8" t="s">
        <v>118</v>
      </c>
      <c r="E156" s="22">
        <v>5800</v>
      </c>
      <c r="F156" s="49">
        <v>14.387454593880499</v>
      </c>
      <c r="G156" s="21">
        <f t="shared" si="6"/>
        <v>83447.236644506891</v>
      </c>
      <c r="H156" s="21"/>
      <c r="I156" s="21">
        <f t="shared" si="7"/>
        <v>0</v>
      </c>
      <c r="J156" s="21">
        <f t="shared" si="8"/>
        <v>83447.236644506891</v>
      </c>
    </row>
    <row r="157" spans="1:14" s="60" customFormat="1" ht="45" x14ac:dyDescent="0.25">
      <c r="A157" s="19" t="s">
        <v>192</v>
      </c>
      <c r="B157" s="9" t="s">
        <v>437</v>
      </c>
      <c r="C157" s="10" t="s">
        <v>772</v>
      </c>
      <c r="D157" s="8" t="s">
        <v>118</v>
      </c>
      <c r="E157" s="22">
        <v>5800</v>
      </c>
      <c r="F157" s="49">
        <v>4.1809697110421951</v>
      </c>
      <c r="G157" s="21">
        <f t="shared" si="6"/>
        <v>24249.624324044733</v>
      </c>
      <c r="H157" s="21"/>
      <c r="I157" s="21">
        <f t="shared" si="7"/>
        <v>0</v>
      </c>
      <c r="J157" s="21">
        <f t="shared" si="8"/>
        <v>24249.624324044733</v>
      </c>
    </row>
    <row r="158" spans="1:14" s="75" customFormat="1" ht="22.5" x14ac:dyDescent="0.25">
      <c r="A158" s="72" t="s">
        <v>193</v>
      </c>
      <c r="B158" s="65" t="s">
        <v>775</v>
      </c>
      <c r="C158" s="66" t="s">
        <v>776</v>
      </c>
      <c r="D158" s="64" t="s">
        <v>40</v>
      </c>
      <c r="E158" s="76">
        <v>1.08</v>
      </c>
      <c r="F158" s="74"/>
      <c r="G158" s="74">
        <f t="shared" si="6"/>
        <v>0</v>
      </c>
      <c r="H158" s="74">
        <v>1021567.76</v>
      </c>
      <c r="I158" s="74">
        <f t="shared" si="7"/>
        <v>1103293.1808</v>
      </c>
      <c r="J158" s="74">
        <f t="shared" si="8"/>
        <v>1103293.1808</v>
      </c>
      <c r="L158" s="91"/>
      <c r="N158" s="94"/>
    </row>
    <row r="159" spans="1:14" s="60" customFormat="1" ht="45" x14ac:dyDescent="0.25">
      <c r="A159" s="19" t="s">
        <v>194</v>
      </c>
      <c r="B159" s="9" t="s">
        <v>777</v>
      </c>
      <c r="C159" s="10" t="s">
        <v>803</v>
      </c>
      <c r="D159" s="8" t="s">
        <v>118</v>
      </c>
      <c r="E159" s="22">
        <v>108</v>
      </c>
      <c r="F159" s="21">
        <v>3302.2080000000001</v>
      </c>
      <c r="G159" s="21">
        <f t="shared" si="6"/>
        <v>356638.46400000004</v>
      </c>
      <c r="H159" s="21"/>
      <c r="I159" s="21">
        <f t="shared" si="7"/>
        <v>0</v>
      </c>
      <c r="J159" s="21">
        <f t="shared" si="8"/>
        <v>356638.46400000004</v>
      </c>
    </row>
    <row r="160" spans="1:14" s="60" customFormat="1" ht="45" x14ac:dyDescent="0.25">
      <c r="A160" s="19" t="s">
        <v>195</v>
      </c>
      <c r="B160" s="9" t="s">
        <v>414</v>
      </c>
      <c r="C160" s="10" t="s">
        <v>804</v>
      </c>
      <c r="D160" s="8" t="s">
        <v>118</v>
      </c>
      <c r="E160" s="22">
        <v>54</v>
      </c>
      <c r="F160" s="21">
        <v>1530.1439999999998</v>
      </c>
      <c r="G160" s="21">
        <f t="shared" si="6"/>
        <v>82627.775999999983</v>
      </c>
      <c r="H160" s="21"/>
      <c r="I160" s="21">
        <f t="shared" si="7"/>
        <v>0</v>
      </c>
      <c r="J160" s="21">
        <f t="shared" si="8"/>
        <v>82627.775999999983</v>
      </c>
    </row>
    <row r="161" spans="1:14" s="60" customFormat="1" ht="22.5" x14ac:dyDescent="0.25">
      <c r="A161" s="19" t="s">
        <v>196</v>
      </c>
      <c r="B161" s="9" t="s">
        <v>805</v>
      </c>
      <c r="C161" s="10" t="s">
        <v>653</v>
      </c>
      <c r="D161" s="8" t="s">
        <v>118</v>
      </c>
      <c r="E161" s="22">
        <v>54</v>
      </c>
      <c r="F161" s="21">
        <v>210.46799999999999</v>
      </c>
      <c r="G161" s="21">
        <f t="shared" si="6"/>
        <v>11365.271999999999</v>
      </c>
      <c r="H161" s="21"/>
      <c r="I161" s="21">
        <f t="shared" si="7"/>
        <v>0</v>
      </c>
      <c r="J161" s="21">
        <f t="shared" si="8"/>
        <v>11365.271999999999</v>
      </c>
    </row>
    <row r="162" spans="1:14" s="60" customFormat="1" ht="45" x14ac:dyDescent="0.25">
      <c r="A162" s="19" t="s">
        <v>197</v>
      </c>
      <c r="B162" s="9" t="s">
        <v>435</v>
      </c>
      <c r="C162" s="10" t="s">
        <v>806</v>
      </c>
      <c r="D162" s="8" t="s">
        <v>118</v>
      </c>
      <c r="E162" s="22">
        <v>540</v>
      </c>
      <c r="F162" s="21">
        <v>7.8599999999999994</v>
      </c>
      <c r="G162" s="21">
        <f t="shared" si="6"/>
        <v>4244.3999999999996</v>
      </c>
      <c r="H162" s="21"/>
      <c r="I162" s="21">
        <f t="shared" si="7"/>
        <v>0</v>
      </c>
      <c r="J162" s="21">
        <f t="shared" si="8"/>
        <v>4244.3999999999996</v>
      </c>
    </row>
    <row r="163" spans="1:14" s="60" customFormat="1" ht="45" x14ac:dyDescent="0.25">
      <c r="A163" s="19" t="s">
        <v>198</v>
      </c>
      <c r="B163" s="9" t="s">
        <v>437</v>
      </c>
      <c r="C163" s="10" t="s">
        <v>807</v>
      </c>
      <c r="D163" s="8" t="s">
        <v>118</v>
      </c>
      <c r="E163" s="22">
        <v>432</v>
      </c>
      <c r="F163" s="21">
        <v>51.408000000000001</v>
      </c>
      <c r="G163" s="21">
        <f t="shared" si="6"/>
        <v>22208.256000000001</v>
      </c>
      <c r="H163" s="21"/>
      <c r="I163" s="21">
        <f t="shared" si="7"/>
        <v>0</v>
      </c>
      <c r="J163" s="21">
        <f t="shared" si="8"/>
        <v>22208.256000000001</v>
      </c>
    </row>
    <row r="164" spans="1:14" s="60" customFormat="1" ht="45" x14ac:dyDescent="0.25">
      <c r="A164" s="19" t="s">
        <v>199</v>
      </c>
      <c r="B164" s="9" t="s">
        <v>459</v>
      </c>
      <c r="C164" s="10" t="s">
        <v>808</v>
      </c>
      <c r="D164" s="8" t="s">
        <v>118</v>
      </c>
      <c r="E164" s="22">
        <v>240</v>
      </c>
      <c r="F164" s="21">
        <v>11644.825392000001</v>
      </c>
      <c r="G164" s="21">
        <f t="shared" si="6"/>
        <v>2794758.0940800002</v>
      </c>
      <c r="H164" s="21"/>
      <c r="I164" s="21">
        <f t="shared" si="7"/>
        <v>0</v>
      </c>
      <c r="J164" s="21">
        <f t="shared" si="8"/>
        <v>2794758.0940800002</v>
      </c>
    </row>
    <row r="165" spans="1:14" s="60" customFormat="1" ht="45" x14ac:dyDescent="0.25">
      <c r="A165" s="19" t="s">
        <v>200</v>
      </c>
      <c r="B165" s="9" t="s">
        <v>451</v>
      </c>
      <c r="C165" s="10" t="s">
        <v>809</v>
      </c>
      <c r="D165" s="8" t="s">
        <v>118</v>
      </c>
      <c r="E165" s="22">
        <v>480</v>
      </c>
      <c r="F165" s="21">
        <v>919.89600000000007</v>
      </c>
      <c r="G165" s="21">
        <f t="shared" si="6"/>
        <v>441550.08000000002</v>
      </c>
      <c r="H165" s="21"/>
      <c r="I165" s="21">
        <f t="shared" si="7"/>
        <v>0</v>
      </c>
      <c r="J165" s="21">
        <f t="shared" si="8"/>
        <v>441550.08000000002</v>
      </c>
    </row>
    <row r="166" spans="1:14" s="60" customFormat="1" ht="45" x14ac:dyDescent="0.25">
      <c r="A166" s="19" t="s">
        <v>201</v>
      </c>
      <c r="B166" s="9" t="s">
        <v>433</v>
      </c>
      <c r="C166" s="10" t="s">
        <v>469</v>
      </c>
      <c r="D166" s="8" t="s">
        <v>118</v>
      </c>
      <c r="E166" s="22">
        <v>480</v>
      </c>
      <c r="F166" s="21">
        <v>3902.7719999999999</v>
      </c>
      <c r="G166" s="21">
        <f t="shared" si="6"/>
        <v>1873330.56</v>
      </c>
      <c r="H166" s="21"/>
      <c r="I166" s="21">
        <f t="shared" si="7"/>
        <v>0</v>
      </c>
      <c r="J166" s="21">
        <f t="shared" si="8"/>
        <v>1873330.56</v>
      </c>
    </row>
    <row r="167" spans="1:14" s="60" customFormat="1" ht="45" x14ac:dyDescent="0.25">
      <c r="A167" s="19" t="s">
        <v>202</v>
      </c>
      <c r="B167" s="9" t="s">
        <v>447</v>
      </c>
      <c r="C167" s="10" t="s">
        <v>810</v>
      </c>
      <c r="D167" s="8" t="s">
        <v>118</v>
      </c>
      <c r="E167" s="22">
        <v>960</v>
      </c>
      <c r="F167" s="21">
        <v>330.82799999999997</v>
      </c>
      <c r="G167" s="21">
        <f t="shared" si="6"/>
        <v>317594.88</v>
      </c>
      <c r="H167" s="21"/>
      <c r="I167" s="21">
        <f t="shared" si="7"/>
        <v>0</v>
      </c>
      <c r="J167" s="21">
        <f t="shared" si="8"/>
        <v>317594.88</v>
      </c>
    </row>
    <row r="168" spans="1:14" s="60" customFormat="1" ht="45" x14ac:dyDescent="0.25">
      <c r="A168" s="19" t="s">
        <v>460</v>
      </c>
      <c r="B168" s="9" t="s">
        <v>435</v>
      </c>
      <c r="C168" s="10" t="s">
        <v>455</v>
      </c>
      <c r="D168" s="8" t="s">
        <v>118</v>
      </c>
      <c r="E168" s="22">
        <v>1440</v>
      </c>
      <c r="F168" s="49">
        <v>1047.3329146112949</v>
      </c>
      <c r="G168" s="21">
        <f t="shared" si="6"/>
        <v>1508159.3970402647</v>
      </c>
      <c r="H168" s="21"/>
      <c r="I168" s="21">
        <f t="shared" si="7"/>
        <v>0</v>
      </c>
      <c r="J168" s="21">
        <f t="shared" si="8"/>
        <v>1508159.3970402647</v>
      </c>
    </row>
    <row r="169" spans="1:14" s="60" customFormat="1" ht="45" x14ac:dyDescent="0.25">
      <c r="A169" s="19" t="s">
        <v>203</v>
      </c>
      <c r="B169" s="9" t="s">
        <v>437</v>
      </c>
      <c r="C169" s="10" t="s">
        <v>724</v>
      </c>
      <c r="D169" s="8" t="s">
        <v>118</v>
      </c>
      <c r="E169" s="22">
        <v>960</v>
      </c>
      <c r="F169" s="21">
        <v>15.719999999999999</v>
      </c>
      <c r="G169" s="21">
        <f t="shared" si="6"/>
        <v>15091.199999999999</v>
      </c>
      <c r="H169" s="21"/>
      <c r="I169" s="21">
        <f t="shared" si="7"/>
        <v>0</v>
      </c>
      <c r="J169" s="21">
        <f t="shared" si="8"/>
        <v>15091.199999999999</v>
      </c>
    </row>
    <row r="170" spans="1:14" s="75" customFormat="1" ht="22.5" x14ac:dyDescent="0.25">
      <c r="A170" s="72" t="s">
        <v>461</v>
      </c>
      <c r="B170" s="65" t="s">
        <v>775</v>
      </c>
      <c r="C170" s="66" t="s">
        <v>776</v>
      </c>
      <c r="D170" s="64" t="s">
        <v>40</v>
      </c>
      <c r="E170" s="76">
        <v>0.35</v>
      </c>
      <c r="F170" s="74"/>
      <c r="G170" s="74">
        <f t="shared" si="6"/>
        <v>0</v>
      </c>
      <c r="H170" s="74">
        <v>583041.11</v>
      </c>
      <c r="I170" s="74">
        <f t="shared" si="7"/>
        <v>204064.38849999997</v>
      </c>
      <c r="J170" s="74">
        <f t="shared" si="8"/>
        <v>204064.38849999997</v>
      </c>
      <c r="L170" s="91"/>
      <c r="N170" s="94"/>
    </row>
    <row r="171" spans="1:14" s="60" customFormat="1" ht="45" x14ac:dyDescent="0.25">
      <c r="A171" s="19" t="s">
        <v>462</v>
      </c>
      <c r="B171" s="9" t="s">
        <v>777</v>
      </c>
      <c r="C171" s="10" t="s">
        <v>803</v>
      </c>
      <c r="D171" s="8" t="s">
        <v>118</v>
      </c>
      <c r="E171" s="22">
        <v>35</v>
      </c>
      <c r="F171" s="21">
        <v>3302.2080000000001</v>
      </c>
      <c r="G171" s="21">
        <f t="shared" si="6"/>
        <v>115577.28</v>
      </c>
      <c r="H171" s="21"/>
      <c r="I171" s="21">
        <f t="shared" si="7"/>
        <v>0</v>
      </c>
      <c r="J171" s="21">
        <f t="shared" si="8"/>
        <v>115577.28</v>
      </c>
    </row>
    <row r="172" spans="1:14" s="60" customFormat="1" ht="45" x14ac:dyDescent="0.25">
      <c r="A172" s="19" t="s">
        <v>204</v>
      </c>
      <c r="B172" s="9" t="s">
        <v>451</v>
      </c>
      <c r="C172" s="10" t="s">
        <v>622</v>
      </c>
      <c r="D172" s="8" t="s">
        <v>118</v>
      </c>
      <c r="E172" s="22">
        <v>70</v>
      </c>
      <c r="F172" s="21">
        <v>919.89600000000007</v>
      </c>
      <c r="G172" s="21">
        <f t="shared" si="6"/>
        <v>64392.720000000008</v>
      </c>
      <c r="H172" s="21"/>
      <c r="I172" s="21">
        <f t="shared" si="7"/>
        <v>0</v>
      </c>
      <c r="J172" s="21">
        <f t="shared" si="8"/>
        <v>64392.720000000008</v>
      </c>
    </row>
    <row r="173" spans="1:14" s="60" customFormat="1" ht="45" x14ac:dyDescent="0.25">
      <c r="A173" s="19" t="s">
        <v>208</v>
      </c>
      <c r="B173" s="9" t="s">
        <v>447</v>
      </c>
      <c r="C173" s="10" t="s">
        <v>810</v>
      </c>
      <c r="D173" s="8" t="s">
        <v>118</v>
      </c>
      <c r="E173" s="22">
        <v>140</v>
      </c>
      <c r="F173" s="21">
        <v>330.82799999999997</v>
      </c>
      <c r="G173" s="21">
        <f t="shared" si="6"/>
        <v>46315.92</v>
      </c>
      <c r="H173" s="21"/>
      <c r="I173" s="21">
        <f t="shared" si="7"/>
        <v>0</v>
      </c>
      <c r="J173" s="21">
        <f t="shared" si="8"/>
        <v>46315.92</v>
      </c>
    </row>
    <row r="174" spans="1:14" s="60" customFormat="1" ht="45" x14ac:dyDescent="0.25">
      <c r="A174" s="19" t="s">
        <v>464</v>
      </c>
      <c r="B174" s="9" t="s">
        <v>435</v>
      </c>
      <c r="C174" s="10" t="s">
        <v>455</v>
      </c>
      <c r="D174" s="8" t="s">
        <v>118</v>
      </c>
      <c r="E174" s="22">
        <v>140</v>
      </c>
      <c r="F174" s="49">
        <v>1047.3329331383827</v>
      </c>
      <c r="G174" s="21">
        <f t="shared" si="6"/>
        <v>146626.61063937357</v>
      </c>
      <c r="H174" s="21"/>
      <c r="I174" s="21">
        <f t="shared" si="7"/>
        <v>0</v>
      </c>
      <c r="J174" s="21">
        <f t="shared" si="8"/>
        <v>146626.61063937357</v>
      </c>
    </row>
    <row r="175" spans="1:14" s="60" customFormat="1" ht="45" x14ac:dyDescent="0.25">
      <c r="A175" s="19" t="s">
        <v>209</v>
      </c>
      <c r="B175" s="9" t="s">
        <v>437</v>
      </c>
      <c r="C175" s="10" t="s">
        <v>724</v>
      </c>
      <c r="D175" s="8" t="s">
        <v>118</v>
      </c>
      <c r="E175" s="22">
        <v>140</v>
      </c>
      <c r="F175" s="21">
        <v>15.719999999999999</v>
      </c>
      <c r="G175" s="21">
        <f t="shared" si="6"/>
        <v>2200.7999999999997</v>
      </c>
      <c r="H175" s="21"/>
      <c r="I175" s="21">
        <f t="shared" si="7"/>
        <v>0</v>
      </c>
      <c r="J175" s="21">
        <f t="shared" si="8"/>
        <v>2200.7999999999997</v>
      </c>
    </row>
    <row r="176" spans="1:14" s="75" customFormat="1" ht="22.5" x14ac:dyDescent="0.25">
      <c r="A176" s="72" t="s">
        <v>210</v>
      </c>
      <c r="B176" s="65" t="s">
        <v>775</v>
      </c>
      <c r="C176" s="66" t="s">
        <v>776</v>
      </c>
      <c r="D176" s="64" t="s">
        <v>40</v>
      </c>
      <c r="E176" s="76">
        <v>1.1399999999999999</v>
      </c>
      <c r="F176" s="74"/>
      <c r="G176" s="74">
        <f t="shared" si="6"/>
        <v>0</v>
      </c>
      <c r="H176" s="74">
        <v>224246.58</v>
      </c>
      <c r="I176" s="74">
        <f t="shared" si="7"/>
        <v>255641.10119999998</v>
      </c>
      <c r="J176" s="74">
        <f t="shared" si="8"/>
        <v>255641.10119999998</v>
      </c>
      <c r="L176" s="91"/>
      <c r="N176" s="94"/>
    </row>
    <row r="177" spans="1:14" s="60" customFormat="1" ht="45" x14ac:dyDescent="0.25">
      <c r="A177" s="19" t="s">
        <v>211</v>
      </c>
      <c r="B177" s="9" t="s">
        <v>777</v>
      </c>
      <c r="C177" s="10" t="s">
        <v>778</v>
      </c>
      <c r="D177" s="8" t="s">
        <v>118</v>
      </c>
      <c r="E177" s="22">
        <v>114</v>
      </c>
      <c r="F177" s="21">
        <v>3377.2080000000001</v>
      </c>
      <c r="G177" s="21">
        <f t="shared" si="6"/>
        <v>385001.712</v>
      </c>
      <c r="H177" s="21"/>
      <c r="I177" s="21">
        <f t="shared" si="7"/>
        <v>0</v>
      </c>
      <c r="J177" s="21">
        <f t="shared" si="8"/>
        <v>385001.712</v>
      </c>
    </row>
    <row r="178" spans="1:14" s="60" customFormat="1" ht="45" x14ac:dyDescent="0.25">
      <c r="A178" s="19" t="s">
        <v>465</v>
      </c>
      <c r="B178" s="9" t="s">
        <v>779</v>
      </c>
      <c r="C178" s="10" t="s">
        <v>780</v>
      </c>
      <c r="D178" s="8" t="s">
        <v>118</v>
      </c>
      <c r="E178" s="22">
        <v>228</v>
      </c>
      <c r="F178" s="21">
        <v>407.64</v>
      </c>
      <c r="G178" s="21">
        <f t="shared" si="6"/>
        <v>92941.92</v>
      </c>
      <c r="H178" s="21"/>
      <c r="I178" s="21">
        <f t="shared" si="7"/>
        <v>0</v>
      </c>
      <c r="J178" s="21">
        <f t="shared" si="8"/>
        <v>92941.92</v>
      </c>
    </row>
    <row r="179" spans="1:14" s="60" customFormat="1" ht="45" x14ac:dyDescent="0.25">
      <c r="A179" s="19" t="s">
        <v>212</v>
      </c>
      <c r="B179" s="9" t="s">
        <v>435</v>
      </c>
      <c r="C179" s="10" t="s">
        <v>781</v>
      </c>
      <c r="D179" s="8" t="s">
        <v>118</v>
      </c>
      <c r="E179" s="22">
        <v>228</v>
      </c>
      <c r="F179" s="49">
        <v>1138.5764205138446</v>
      </c>
      <c r="G179" s="21">
        <f t="shared" si="6"/>
        <v>259595.42387715657</v>
      </c>
      <c r="H179" s="21"/>
      <c r="I179" s="21">
        <f t="shared" si="7"/>
        <v>0</v>
      </c>
      <c r="J179" s="21">
        <f t="shared" si="8"/>
        <v>259595.42387715657</v>
      </c>
    </row>
    <row r="180" spans="1:14" s="60" customFormat="1" ht="45" x14ac:dyDescent="0.25">
      <c r="A180" s="19" t="s">
        <v>213</v>
      </c>
      <c r="B180" s="9" t="s">
        <v>447</v>
      </c>
      <c r="C180" s="10" t="s">
        <v>782</v>
      </c>
      <c r="D180" s="8" t="s">
        <v>118</v>
      </c>
      <c r="E180" s="22">
        <v>228</v>
      </c>
      <c r="F180" s="49">
        <v>499.7488804103341</v>
      </c>
      <c r="G180" s="21">
        <f t="shared" si="6"/>
        <v>113942.74473355617</v>
      </c>
      <c r="H180" s="21"/>
      <c r="I180" s="21">
        <f t="shared" si="7"/>
        <v>0</v>
      </c>
      <c r="J180" s="21">
        <f t="shared" si="8"/>
        <v>113942.74473355617</v>
      </c>
    </row>
    <row r="181" spans="1:14" s="60" customFormat="1" ht="45" x14ac:dyDescent="0.25">
      <c r="A181" s="19" t="s">
        <v>214</v>
      </c>
      <c r="B181" s="9" t="s">
        <v>435</v>
      </c>
      <c r="C181" s="10" t="s">
        <v>455</v>
      </c>
      <c r="D181" s="8" t="s">
        <v>118</v>
      </c>
      <c r="E181" s="22">
        <v>228</v>
      </c>
      <c r="F181" s="49">
        <v>1047.3329403391942</v>
      </c>
      <c r="G181" s="21">
        <f t="shared" si="6"/>
        <v>238791.91039733629</v>
      </c>
      <c r="H181" s="21"/>
      <c r="I181" s="21">
        <f t="shared" si="7"/>
        <v>0</v>
      </c>
      <c r="J181" s="21">
        <f t="shared" si="8"/>
        <v>238791.91039733629</v>
      </c>
    </row>
    <row r="182" spans="1:14" s="75" customFormat="1" ht="22.5" x14ac:dyDescent="0.25">
      <c r="A182" s="72" t="s">
        <v>215</v>
      </c>
      <c r="B182" s="65" t="s">
        <v>422</v>
      </c>
      <c r="C182" s="66" t="s">
        <v>423</v>
      </c>
      <c r="D182" s="64" t="s">
        <v>60</v>
      </c>
      <c r="E182" s="73">
        <v>12</v>
      </c>
      <c r="F182" s="74">
        <v>1047.3329403391942</v>
      </c>
      <c r="G182" s="74">
        <f t="shared" si="6"/>
        <v>12567.99528407033</v>
      </c>
      <c r="H182" s="74">
        <v>92389.59</v>
      </c>
      <c r="I182" s="74">
        <f t="shared" si="7"/>
        <v>1108675.08</v>
      </c>
      <c r="J182" s="74">
        <f t="shared" si="8"/>
        <v>1121243.0752840703</v>
      </c>
      <c r="L182" s="91"/>
      <c r="N182" s="94"/>
    </row>
    <row r="183" spans="1:14" s="60" customFormat="1" ht="45" x14ac:dyDescent="0.25">
      <c r="A183" s="19" t="s">
        <v>216</v>
      </c>
      <c r="B183" s="9" t="s">
        <v>534</v>
      </c>
      <c r="C183" s="10" t="s">
        <v>811</v>
      </c>
      <c r="D183" s="8" t="s">
        <v>67</v>
      </c>
      <c r="E183" s="20">
        <v>1153.5999999999999</v>
      </c>
      <c r="F183" s="49">
        <v>2324.865095048182</v>
      </c>
      <c r="G183" s="21">
        <f t="shared" si="6"/>
        <v>2681964.3736475827</v>
      </c>
      <c r="H183" s="21"/>
      <c r="I183" s="21">
        <f t="shared" si="7"/>
        <v>0</v>
      </c>
      <c r="J183" s="21">
        <f t="shared" si="8"/>
        <v>2681964.3736475827</v>
      </c>
    </row>
    <row r="184" spans="1:14" s="60" customFormat="1" ht="45" x14ac:dyDescent="0.25">
      <c r="A184" s="19" t="s">
        <v>217</v>
      </c>
      <c r="B184" s="9" t="s">
        <v>534</v>
      </c>
      <c r="C184" s="10" t="s">
        <v>812</v>
      </c>
      <c r="D184" s="8" t="s">
        <v>67</v>
      </c>
      <c r="E184" s="20">
        <v>82.4</v>
      </c>
      <c r="F184" s="49">
        <v>4434.9020733769039</v>
      </c>
      <c r="G184" s="21">
        <f t="shared" si="6"/>
        <v>365435.9308462569</v>
      </c>
      <c r="H184" s="21"/>
      <c r="I184" s="21">
        <f t="shared" si="7"/>
        <v>0</v>
      </c>
      <c r="J184" s="21">
        <f t="shared" si="8"/>
        <v>365435.9308462569</v>
      </c>
    </row>
    <row r="185" spans="1:14" s="75" customFormat="1" ht="22.5" x14ac:dyDescent="0.25">
      <c r="A185" s="72" t="s">
        <v>218</v>
      </c>
      <c r="B185" s="65" t="s">
        <v>650</v>
      </c>
      <c r="C185" s="66" t="s">
        <v>651</v>
      </c>
      <c r="D185" s="64" t="s">
        <v>60</v>
      </c>
      <c r="E185" s="77">
        <v>0.2</v>
      </c>
      <c r="F185" s="74"/>
      <c r="G185" s="74">
        <f t="shared" si="6"/>
        <v>0</v>
      </c>
      <c r="H185" s="74">
        <v>16626837.470000001</v>
      </c>
      <c r="I185" s="74">
        <f t="shared" si="7"/>
        <v>3325367.4940000004</v>
      </c>
      <c r="J185" s="74">
        <f t="shared" si="8"/>
        <v>3325367.4940000004</v>
      </c>
      <c r="L185" s="91"/>
      <c r="N185" s="94"/>
    </row>
    <row r="186" spans="1:14" s="60" customFormat="1" ht="45" x14ac:dyDescent="0.25">
      <c r="A186" s="19" t="s">
        <v>219</v>
      </c>
      <c r="B186" s="9" t="s">
        <v>534</v>
      </c>
      <c r="C186" s="10" t="s">
        <v>652</v>
      </c>
      <c r="D186" s="8" t="s">
        <v>67</v>
      </c>
      <c r="E186" s="20">
        <v>20.6</v>
      </c>
      <c r="F186" s="49">
        <v>8179.9444652175134</v>
      </c>
      <c r="G186" s="21">
        <f t="shared" si="6"/>
        <v>168506.85598348078</v>
      </c>
      <c r="H186" s="21"/>
      <c r="I186" s="21">
        <f t="shared" si="7"/>
        <v>0</v>
      </c>
      <c r="J186" s="21">
        <f t="shared" si="8"/>
        <v>168506.85598348078</v>
      </c>
    </row>
    <row r="187" spans="1:14" s="60" customFormat="1" ht="45" x14ac:dyDescent="0.25">
      <c r="A187" s="19" t="s">
        <v>220</v>
      </c>
      <c r="B187" s="9" t="s">
        <v>535</v>
      </c>
      <c r="C187" s="10" t="s">
        <v>786</v>
      </c>
      <c r="D187" s="8" t="s">
        <v>118</v>
      </c>
      <c r="E187" s="22">
        <v>2000</v>
      </c>
      <c r="F187" s="49">
        <v>19.30624248922426</v>
      </c>
      <c r="G187" s="21">
        <f t="shared" si="6"/>
        <v>38612.48497844852</v>
      </c>
      <c r="H187" s="21"/>
      <c r="I187" s="21">
        <f t="shared" si="7"/>
        <v>0</v>
      </c>
      <c r="J187" s="21">
        <f t="shared" si="8"/>
        <v>38612.48497844852</v>
      </c>
    </row>
    <row r="188" spans="1:14" s="60" customFormat="1" ht="45" x14ac:dyDescent="0.25">
      <c r="A188" s="19" t="s">
        <v>221</v>
      </c>
      <c r="B188" s="9" t="s">
        <v>429</v>
      </c>
      <c r="C188" s="10" t="s">
        <v>631</v>
      </c>
      <c r="D188" s="8" t="s">
        <v>118</v>
      </c>
      <c r="E188" s="22">
        <v>570</v>
      </c>
      <c r="F188" s="49">
        <v>36.399025384975815</v>
      </c>
      <c r="G188" s="21">
        <f t="shared" si="6"/>
        <v>20747.444469436214</v>
      </c>
      <c r="H188" s="21"/>
      <c r="I188" s="21">
        <f t="shared" si="7"/>
        <v>0</v>
      </c>
      <c r="J188" s="21">
        <f t="shared" si="8"/>
        <v>20747.444469436214</v>
      </c>
    </row>
    <row r="189" spans="1:14" s="60" customFormat="1" ht="45" x14ac:dyDescent="0.25">
      <c r="A189" s="19" t="s">
        <v>222</v>
      </c>
      <c r="B189" s="9" t="s">
        <v>473</v>
      </c>
      <c r="C189" s="10" t="s">
        <v>813</v>
      </c>
      <c r="D189" s="8" t="s">
        <v>118</v>
      </c>
      <c r="E189" s="22">
        <v>160</v>
      </c>
      <c r="F189" s="49">
        <v>51.278345851935114</v>
      </c>
      <c r="G189" s="21">
        <f t="shared" si="6"/>
        <v>8204.5353363096183</v>
      </c>
      <c r="H189" s="21"/>
      <c r="I189" s="21">
        <f t="shared" si="7"/>
        <v>0</v>
      </c>
      <c r="J189" s="21">
        <f t="shared" si="8"/>
        <v>8204.5353363096183</v>
      </c>
    </row>
    <row r="190" spans="1:14" s="60" customFormat="1" ht="45" x14ac:dyDescent="0.25">
      <c r="A190" s="19" t="s">
        <v>223</v>
      </c>
      <c r="B190" s="9" t="s">
        <v>473</v>
      </c>
      <c r="C190" s="10" t="s">
        <v>814</v>
      </c>
      <c r="D190" s="8" t="s">
        <v>118</v>
      </c>
      <c r="E190" s="22">
        <v>40</v>
      </c>
      <c r="F190" s="49">
        <v>68.002170825033232</v>
      </c>
      <c r="G190" s="21">
        <f t="shared" si="6"/>
        <v>2720.0868330013291</v>
      </c>
      <c r="H190" s="21"/>
      <c r="I190" s="21">
        <f t="shared" si="7"/>
        <v>0</v>
      </c>
      <c r="J190" s="21">
        <f t="shared" si="8"/>
        <v>2720.0868330013291</v>
      </c>
    </row>
    <row r="191" spans="1:14" s="60" customFormat="1" ht="45" x14ac:dyDescent="0.25">
      <c r="A191" s="19" t="s">
        <v>224</v>
      </c>
      <c r="B191" s="9" t="s">
        <v>416</v>
      </c>
      <c r="C191" s="10" t="s">
        <v>439</v>
      </c>
      <c r="D191" s="8" t="s">
        <v>118</v>
      </c>
      <c r="E191" s="22">
        <v>1540</v>
      </c>
      <c r="F191" s="49">
        <v>20.535941328724984</v>
      </c>
      <c r="G191" s="21">
        <f t="shared" si="6"/>
        <v>31625.349646236475</v>
      </c>
      <c r="H191" s="21"/>
      <c r="I191" s="21">
        <f t="shared" si="7"/>
        <v>0</v>
      </c>
      <c r="J191" s="21">
        <f t="shared" si="8"/>
        <v>31625.349646236475</v>
      </c>
    </row>
    <row r="192" spans="1:14" s="60" customFormat="1" ht="45" x14ac:dyDescent="0.25">
      <c r="A192" s="19" t="s">
        <v>225</v>
      </c>
      <c r="B192" s="9" t="s">
        <v>418</v>
      </c>
      <c r="C192" s="10" t="s">
        <v>787</v>
      </c>
      <c r="D192" s="8" t="s">
        <v>118</v>
      </c>
      <c r="E192" s="22">
        <v>1120</v>
      </c>
      <c r="F192" s="49">
        <v>935.18454860223244</v>
      </c>
      <c r="G192" s="21">
        <f t="shared" si="6"/>
        <v>1047406.6944345003</v>
      </c>
      <c r="H192" s="21"/>
      <c r="I192" s="21">
        <f t="shared" si="7"/>
        <v>0</v>
      </c>
      <c r="J192" s="21">
        <f t="shared" si="8"/>
        <v>1047406.6944345003</v>
      </c>
    </row>
    <row r="193" spans="1:14" s="60" customFormat="1" ht="45" x14ac:dyDescent="0.25">
      <c r="A193" s="19" t="s">
        <v>228</v>
      </c>
      <c r="B193" s="9" t="s">
        <v>414</v>
      </c>
      <c r="C193" s="10" t="s">
        <v>788</v>
      </c>
      <c r="D193" s="8" t="s">
        <v>118</v>
      </c>
      <c r="E193" s="22">
        <v>1120</v>
      </c>
      <c r="F193" s="21">
        <v>2143.4171999999999</v>
      </c>
      <c r="G193" s="21">
        <f t="shared" si="6"/>
        <v>2400627.264</v>
      </c>
      <c r="H193" s="21"/>
      <c r="I193" s="21">
        <f t="shared" si="7"/>
        <v>0</v>
      </c>
      <c r="J193" s="21">
        <f t="shared" si="8"/>
        <v>2400627.264</v>
      </c>
    </row>
    <row r="194" spans="1:14" s="60" customFormat="1" ht="45" x14ac:dyDescent="0.25">
      <c r="A194" s="19" t="s">
        <v>470</v>
      </c>
      <c r="B194" s="9" t="s">
        <v>654</v>
      </c>
      <c r="C194" s="10" t="s">
        <v>655</v>
      </c>
      <c r="D194" s="8" t="s">
        <v>118</v>
      </c>
      <c r="E194" s="22">
        <v>1120</v>
      </c>
      <c r="F194" s="49">
        <v>302.87436978637015</v>
      </c>
      <c r="G194" s="21">
        <f t="shared" si="6"/>
        <v>339219.29416073457</v>
      </c>
      <c r="H194" s="21"/>
      <c r="I194" s="21">
        <f t="shared" si="7"/>
        <v>0</v>
      </c>
      <c r="J194" s="21">
        <f t="shared" si="8"/>
        <v>339219.29416073457</v>
      </c>
    </row>
    <row r="195" spans="1:14" s="60" customFormat="1" ht="45" x14ac:dyDescent="0.25">
      <c r="A195" s="19" t="s">
        <v>231</v>
      </c>
      <c r="B195" s="9" t="s">
        <v>654</v>
      </c>
      <c r="C195" s="10" t="s">
        <v>656</v>
      </c>
      <c r="D195" s="8" t="s">
        <v>118</v>
      </c>
      <c r="E195" s="22">
        <v>2240</v>
      </c>
      <c r="F195" s="49">
        <v>76.364179509922792</v>
      </c>
      <c r="G195" s="21">
        <f t="shared" ref="G195:G199" si="9">E195*F195</f>
        <v>171055.76210222705</v>
      </c>
      <c r="H195" s="21"/>
      <c r="I195" s="21">
        <f t="shared" ref="I195:I199" si="10">E195*H195</f>
        <v>0</v>
      </c>
      <c r="J195" s="21">
        <f t="shared" ref="J195:J199" si="11">G195+I195</f>
        <v>171055.76210222705</v>
      </c>
    </row>
    <row r="196" spans="1:14" s="60" customFormat="1" ht="45" x14ac:dyDescent="0.25">
      <c r="A196" s="19" t="s">
        <v>232</v>
      </c>
      <c r="B196" s="9" t="s">
        <v>654</v>
      </c>
      <c r="C196" s="10" t="s">
        <v>657</v>
      </c>
      <c r="D196" s="8" t="s">
        <v>118</v>
      </c>
      <c r="E196" s="22">
        <v>2240</v>
      </c>
      <c r="F196" s="49">
        <v>44.76097241291729</v>
      </c>
      <c r="G196" s="21">
        <f t="shared" si="9"/>
        <v>100264.57820493473</v>
      </c>
      <c r="H196" s="21"/>
      <c r="I196" s="21">
        <f t="shared" si="10"/>
        <v>0</v>
      </c>
      <c r="J196" s="21">
        <f t="shared" si="11"/>
        <v>100264.57820493473</v>
      </c>
    </row>
    <row r="197" spans="1:14" s="60" customFormat="1" ht="45" x14ac:dyDescent="0.25">
      <c r="A197" s="19" t="s">
        <v>233</v>
      </c>
      <c r="B197" s="9" t="s">
        <v>435</v>
      </c>
      <c r="C197" s="10" t="s">
        <v>467</v>
      </c>
      <c r="D197" s="8" t="s">
        <v>118</v>
      </c>
      <c r="E197" s="22">
        <v>2240</v>
      </c>
      <c r="F197" s="49">
        <v>14.387455876525037</v>
      </c>
      <c r="G197" s="21">
        <f t="shared" si="9"/>
        <v>32227.901163416082</v>
      </c>
      <c r="H197" s="21"/>
      <c r="I197" s="21">
        <f t="shared" si="10"/>
        <v>0</v>
      </c>
      <c r="J197" s="21">
        <f t="shared" si="11"/>
        <v>32227.901163416082</v>
      </c>
    </row>
    <row r="198" spans="1:14" s="75" customFormat="1" ht="33.75" x14ac:dyDescent="0.25">
      <c r="A198" s="72" t="s">
        <v>234</v>
      </c>
      <c r="B198" s="65" t="s">
        <v>244</v>
      </c>
      <c r="C198" s="66" t="s">
        <v>245</v>
      </c>
      <c r="D198" s="64" t="s">
        <v>60</v>
      </c>
      <c r="E198" s="77">
        <v>0.8</v>
      </c>
      <c r="F198" s="74"/>
      <c r="G198" s="74">
        <f t="shared" si="9"/>
        <v>0</v>
      </c>
      <c r="H198" s="74">
        <v>230973.98</v>
      </c>
      <c r="I198" s="74">
        <f t="shared" si="10"/>
        <v>184779.18400000001</v>
      </c>
      <c r="J198" s="74">
        <f t="shared" si="11"/>
        <v>184779.18400000001</v>
      </c>
      <c r="L198" s="91"/>
      <c r="N198" s="94"/>
    </row>
    <row r="199" spans="1:14" s="60" customFormat="1" ht="45" x14ac:dyDescent="0.25">
      <c r="A199" s="19" t="s">
        <v>235</v>
      </c>
      <c r="B199" s="9" t="s">
        <v>421</v>
      </c>
      <c r="C199" s="10" t="s">
        <v>632</v>
      </c>
      <c r="D199" s="8" t="s">
        <v>67</v>
      </c>
      <c r="E199" s="20">
        <v>82.4</v>
      </c>
      <c r="F199" s="49">
        <v>1717.1489212110798</v>
      </c>
      <c r="G199" s="21">
        <f t="shared" si="9"/>
        <v>141493.07110779299</v>
      </c>
      <c r="H199" s="21"/>
      <c r="I199" s="21">
        <f t="shared" si="10"/>
        <v>0</v>
      </c>
      <c r="J199" s="21">
        <f t="shared" si="11"/>
        <v>141493.07110779299</v>
      </c>
    </row>
    <row r="200" spans="1:14" x14ac:dyDescent="0.25">
      <c r="G200" s="25">
        <f t="shared" ref="G200:I200" si="12">SUM(G3:G199)</f>
        <v>72898829.455512792</v>
      </c>
      <c r="H200" s="25"/>
      <c r="I200" s="25">
        <f t="shared" si="12"/>
        <v>20506266.685228683</v>
      </c>
      <c r="J200" s="25">
        <f>SUM(J3:J199)</f>
        <v>93405096.140741467</v>
      </c>
    </row>
  </sheetData>
  <mergeCells count="1">
    <mergeCell ref="M1:R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7CECD-17AA-497D-932B-EB39FA4ED916}">
  <sheetPr>
    <pageSetUpPr fitToPage="1"/>
  </sheetPr>
  <dimension ref="A1:U192"/>
  <sheetViews>
    <sheetView workbookViewId="0">
      <pane ySplit="1" topLeftCell="A2" activePane="bottomLeft" state="frozen"/>
      <selection activeCell="M93" sqref="M93"/>
      <selection pane="bottomLeft" activeCell="H193" sqref="H193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2" width="9.140625" style="18"/>
    <col min="13" max="13" width="10" style="18" bestFit="1" customWidth="1"/>
    <col min="14" max="16" width="9.140625" style="18"/>
    <col min="17" max="17" width="11.42578125" style="18" bestFit="1" customWidth="1"/>
    <col min="18" max="18" width="9.140625" style="18"/>
    <col min="19" max="19" width="13.85546875" style="18" customWidth="1"/>
    <col min="20" max="20" width="13.140625" style="18" customWidth="1"/>
    <col min="21" max="22" width="11.42578125" style="18" customWidth="1"/>
    <col min="23" max="16384" width="9.140625" style="18"/>
  </cols>
  <sheetData>
    <row r="1" spans="1:21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1002</v>
      </c>
      <c r="G1" s="2" t="s">
        <v>1003</v>
      </c>
      <c r="H1" s="2" t="s">
        <v>1000</v>
      </c>
      <c r="I1" s="2" t="s">
        <v>1001</v>
      </c>
      <c r="J1" s="2" t="s">
        <v>1004</v>
      </c>
      <c r="M1" s="63" t="s">
        <v>1006</v>
      </c>
      <c r="N1" s="63"/>
      <c r="O1" s="63"/>
      <c r="P1" s="63"/>
      <c r="Q1" s="63"/>
      <c r="R1" s="63"/>
      <c r="S1" s="83"/>
      <c r="T1" s="85"/>
      <c r="U1" s="86"/>
    </row>
    <row r="2" spans="1:21" s="60" customFormat="1" ht="15" x14ac:dyDescent="0.25">
      <c r="A2" s="14" t="s">
        <v>336</v>
      </c>
      <c r="B2" s="16"/>
      <c r="C2" s="16"/>
      <c r="D2" s="16"/>
      <c r="E2" s="15"/>
      <c r="T2" s="96"/>
      <c r="U2" s="97"/>
    </row>
    <row r="3" spans="1:21" s="75" customFormat="1" ht="45" x14ac:dyDescent="0.25">
      <c r="A3" s="72" t="s">
        <v>6</v>
      </c>
      <c r="B3" s="65" t="s">
        <v>559</v>
      </c>
      <c r="C3" s="66" t="s">
        <v>560</v>
      </c>
      <c r="D3" s="64" t="s">
        <v>28</v>
      </c>
      <c r="E3" s="73">
        <v>1</v>
      </c>
      <c r="F3" s="74"/>
      <c r="G3" s="74">
        <f t="shared" ref="G3:G66" si="0">E3*F3</f>
        <v>0</v>
      </c>
      <c r="H3" s="74">
        <v>1094400</v>
      </c>
      <c r="I3" s="74">
        <f t="shared" ref="I3:I66" si="1">E3*H3</f>
        <v>1094400</v>
      </c>
      <c r="J3" s="74">
        <f t="shared" ref="J3:J66" si="2">G3+I3</f>
        <v>1094400</v>
      </c>
      <c r="M3" s="91"/>
      <c r="P3" s="98"/>
    </row>
    <row r="4" spans="1:21" s="50" customFormat="1" ht="22.5" x14ac:dyDescent="0.25">
      <c r="A4" s="44" t="s">
        <v>7</v>
      </c>
      <c r="B4" s="45" t="s">
        <v>340</v>
      </c>
      <c r="C4" s="46" t="s">
        <v>341</v>
      </c>
      <c r="D4" s="47" t="s">
        <v>8</v>
      </c>
      <c r="E4" s="48">
        <v>1</v>
      </c>
      <c r="F4" s="49"/>
      <c r="G4" s="49">
        <f t="shared" si="0"/>
        <v>0</v>
      </c>
      <c r="H4" s="49"/>
      <c r="I4" s="49">
        <f t="shared" si="1"/>
        <v>0</v>
      </c>
      <c r="J4" s="49">
        <f t="shared" si="2"/>
        <v>0</v>
      </c>
      <c r="K4" s="50" t="s">
        <v>1005</v>
      </c>
    </row>
    <row r="5" spans="1:21" s="50" customFormat="1" ht="33.75" x14ac:dyDescent="0.25">
      <c r="A5" s="44" t="s">
        <v>337</v>
      </c>
      <c r="B5" s="45"/>
      <c r="C5" s="46" t="s">
        <v>561</v>
      </c>
      <c r="D5" s="47" t="s">
        <v>545</v>
      </c>
      <c r="E5" s="48">
        <v>1</v>
      </c>
      <c r="F5" s="49"/>
      <c r="G5" s="49">
        <f t="shared" si="0"/>
        <v>0</v>
      </c>
      <c r="H5" s="49"/>
      <c r="I5" s="49">
        <f t="shared" si="1"/>
        <v>0</v>
      </c>
      <c r="J5" s="49">
        <f t="shared" si="2"/>
        <v>0</v>
      </c>
      <c r="K5" s="50" t="s">
        <v>1005</v>
      </c>
    </row>
    <row r="6" spans="1:21" s="75" customFormat="1" ht="33.75" x14ac:dyDescent="0.25">
      <c r="A6" s="72" t="s">
        <v>13</v>
      </c>
      <c r="B6" s="65" t="s">
        <v>508</v>
      </c>
      <c r="C6" s="66" t="s">
        <v>509</v>
      </c>
      <c r="D6" s="64" t="s">
        <v>28</v>
      </c>
      <c r="E6" s="73">
        <v>2</v>
      </c>
      <c r="F6" s="74"/>
      <c r="G6" s="74">
        <f t="shared" si="0"/>
        <v>0</v>
      </c>
      <c r="H6" s="74">
        <v>43200</v>
      </c>
      <c r="I6" s="74">
        <f t="shared" si="1"/>
        <v>86400</v>
      </c>
      <c r="J6" s="74">
        <f t="shared" si="2"/>
        <v>86400</v>
      </c>
      <c r="M6" s="91"/>
    </row>
    <row r="7" spans="1:21" s="50" customFormat="1" ht="22.5" x14ac:dyDescent="0.25">
      <c r="A7" s="44" t="s">
        <v>510</v>
      </c>
      <c r="B7" s="45" t="s">
        <v>342</v>
      </c>
      <c r="C7" s="46" t="s">
        <v>343</v>
      </c>
      <c r="D7" s="47" t="s">
        <v>8</v>
      </c>
      <c r="E7" s="48">
        <v>1</v>
      </c>
      <c r="F7" s="49"/>
      <c r="G7" s="49">
        <f t="shared" si="0"/>
        <v>0</v>
      </c>
      <c r="H7" s="49"/>
      <c r="I7" s="49">
        <f t="shared" si="1"/>
        <v>0</v>
      </c>
      <c r="J7" s="49">
        <f t="shared" si="2"/>
        <v>0</v>
      </c>
      <c r="K7" s="50" t="s">
        <v>1005</v>
      </c>
    </row>
    <row r="8" spans="1:21" s="50" customFormat="1" ht="22.5" x14ac:dyDescent="0.25">
      <c r="A8" s="44" t="s">
        <v>511</v>
      </c>
      <c r="B8" s="45" t="s">
        <v>342</v>
      </c>
      <c r="C8" s="46" t="s">
        <v>344</v>
      </c>
      <c r="D8" s="47" t="s">
        <v>8</v>
      </c>
      <c r="E8" s="48">
        <v>1</v>
      </c>
      <c r="F8" s="49"/>
      <c r="G8" s="49">
        <f t="shared" si="0"/>
        <v>0</v>
      </c>
      <c r="H8" s="49"/>
      <c r="I8" s="49">
        <f t="shared" si="1"/>
        <v>0</v>
      </c>
      <c r="J8" s="49">
        <f t="shared" si="2"/>
        <v>0</v>
      </c>
      <c r="K8" s="50" t="s">
        <v>1005</v>
      </c>
    </row>
    <row r="9" spans="1:21" s="75" customFormat="1" ht="22.5" x14ac:dyDescent="0.25">
      <c r="A9" s="72" t="s">
        <v>22</v>
      </c>
      <c r="B9" s="65" t="s">
        <v>33</v>
      </c>
      <c r="C9" s="66" t="s">
        <v>34</v>
      </c>
      <c r="D9" s="64" t="s">
        <v>28</v>
      </c>
      <c r="E9" s="73">
        <v>2</v>
      </c>
      <c r="F9" s="74"/>
      <c r="G9" s="74">
        <f t="shared" si="0"/>
        <v>0</v>
      </c>
      <c r="H9" s="74">
        <v>43200</v>
      </c>
      <c r="I9" s="74">
        <f t="shared" si="1"/>
        <v>86400</v>
      </c>
      <c r="J9" s="74">
        <f t="shared" si="2"/>
        <v>86400</v>
      </c>
      <c r="M9" s="91"/>
    </row>
    <row r="10" spans="1:21" s="50" customFormat="1" ht="22.5" x14ac:dyDescent="0.25">
      <c r="A10" s="44" t="s">
        <v>23</v>
      </c>
      <c r="B10" s="45" t="s">
        <v>342</v>
      </c>
      <c r="C10" s="46" t="s">
        <v>562</v>
      </c>
      <c r="D10" s="47" t="s">
        <v>8</v>
      </c>
      <c r="E10" s="48">
        <v>1</v>
      </c>
      <c r="F10" s="49"/>
      <c r="G10" s="49">
        <f t="shared" si="0"/>
        <v>0</v>
      </c>
      <c r="H10" s="49"/>
      <c r="I10" s="49">
        <f t="shared" si="1"/>
        <v>0</v>
      </c>
      <c r="J10" s="49">
        <f t="shared" si="2"/>
        <v>0</v>
      </c>
      <c r="K10" s="50" t="s">
        <v>1005</v>
      </c>
    </row>
    <row r="11" spans="1:21" s="50" customFormat="1" ht="22.5" x14ac:dyDescent="0.25">
      <c r="A11" s="44" t="s">
        <v>563</v>
      </c>
      <c r="B11" s="45" t="s">
        <v>342</v>
      </c>
      <c r="C11" s="46" t="s">
        <v>564</v>
      </c>
      <c r="D11" s="47" t="s">
        <v>8</v>
      </c>
      <c r="E11" s="48">
        <v>1</v>
      </c>
      <c r="F11" s="49"/>
      <c r="G11" s="49">
        <f t="shared" si="0"/>
        <v>0</v>
      </c>
      <c r="H11" s="49"/>
      <c r="I11" s="49">
        <f t="shared" si="1"/>
        <v>0</v>
      </c>
      <c r="J11" s="49">
        <f t="shared" si="2"/>
        <v>0</v>
      </c>
      <c r="K11" s="50" t="s">
        <v>1005</v>
      </c>
    </row>
    <row r="12" spans="1:21" s="60" customFormat="1" ht="15" x14ac:dyDescent="0.25">
      <c r="A12" s="14" t="s">
        <v>345</v>
      </c>
      <c r="B12" s="16"/>
      <c r="C12" s="16"/>
      <c r="D12" s="16"/>
      <c r="E12" s="15"/>
      <c r="F12" s="21"/>
      <c r="G12" s="21">
        <f t="shared" si="0"/>
        <v>0</v>
      </c>
      <c r="H12" s="21"/>
      <c r="I12" s="21">
        <f t="shared" si="1"/>
        <v>0</v>
      </c>
      <c r="J12" s="21">
        <f t="shared" si="2"/>
        <v>0</v>
      </c>
    </row>
    <row r="13" spans="1:21" s="75" customFormat="1" ht="45" x14ac:dyDescent="0.25">
      <c r="A13" s="72" t="s">
        <v>25</v>
      </c>
      <c r="B13" s="65" t="s">
        <v>49</v>
      </c>
      <c r="C13" s="66" t="s">
        <v>50</v>
      </c>
      <c r="D13" s="64" t="s">
        <v>40</v>
      </c>
      <c r="E13" s="76">
        <v>0.37</v>
      </c>
      <c r="F13" s="74"/>
      <c r="G13" s="74">
        <f t="shared" si="0"/>
        <v>0</v>
      </c>
      <c r="H13" s="74">
        <v>405355.15</v>
      </c>
      <c r="I13" s="74">
        <f t="shared" si="1"/>
        <v>149981.40549999999</v>
      </c>
      <c r="J13" s="74">
        <f t="shared" si="2"/>
        <v>149981.40549999999</v>
      </c>
      <c r="M13" s="91"/>
      <c r="S13" s="94"/>
      <c r="T13" s="94"/>
    </row>
    <row r="14" spans="1:21" s="60" customFormat="1" ht="45" x14ac:dyDescent="0.25">
      <c r="A14" s="19" t="s">
        <v>277</v>
      </c>
      <c r="B14" s="9" t="s">
        <v>346</v>
      </c>
      <c r="C14" s="10" t="s">
        <v>565</v>
      </c>
      <c r="D14" s="8" t="s">
        <v>118</v>
      </c>
      <c r="E14" s="22">
        <v>4</v>
      </c>
      <c r="F14" s="21">
        <v>29267</v>
      </c>
      <c r="G14" s="21">
        <f t="shared" si="0"/>
        <v>117068</v>
      </c>
      <c r="H14" s="21"/>
      <c r="I14" s="21">
        <f t="shared" si="1"/>
        <v>0</v>
      </c>
      <c r="J14" s="21">
        <f t="shared" si="2"/>
        <v>117068</v>
      </c>
    </row>
    <row r="15" spans="1:21" s="60" customFormat="1" ht="45" x14ac:dyDescent="0.25">
      <c r="A15" s="19" t="s">
        <v>30</v>
      </c>
      <c r="B15" s="9" t="s">
        <v>346</v>
      </c>
      <c r="C15" s="10" t="s">
        <v>566</v>
      </c>
      <c r="D15" s="8" t="s">
        <v>118</v>
      </c>
      <c r="E15" s="22">
        <v>28</v>
      </c>
      <c r="F15" s="21">
        <v>27733</v>
      </c>
      <c r="G15" s="21">
        <f t="shared" si="0"/>
        <v>776524</v>
      </c>
      <c r="H15" s="21"/>
      <c r="I15" s="21">
        <f t="shared" si="1"/>
        <v>0</v>
      </c>
      <c r="J15" s="21">
        <f t="shared" si="2"/>
        <v>776524</v>
      </c>
    </row>
    <row r="16" spans="1:21" s="60" customFormat="1" ht="45" x14ac:dyDescent="0.25">
      <c r="A16" s="19" t="s">
        <v>279</v>
      </c>
      <c r="B16" s="9" t="s">
        <v>346</v>
      </c>
      <c r="C16" s="10" t="s">
        <v>567</v>
      </c>
      <c r="D16" s="8" t="s">
        <v>118</v>
      </c>
      <c r="E16" s="22">
        <v>2</v>
      </c>
      <c r="F16" s="21">
        <v>33118</v>
      </c>
      <c r="G16" s="21">
        <f t="shared" si="0"/>
        <v>66236</v>
      </c>
      <c r="H16" s="21"/>
      <c r="I16" s="21">
        <f t="shared" si="1"/>
        <v>0</v>
      </c>
      <c r="J16" s="21">
        <f t="shared" si="2"/>
        <v>66236</v>
      </c>
    </row>
    <row r="17" spans="1:20" s="60" customFormat="1" ht="56.25" x14ac:dyDescent="0.25">
      <c r="A17" s="19" t="s">
        <v>31</v>
      </c>
      <c r="B17" s="9" t="s">
        <v>568</v>
      </c>
      <c r="C17" s="10" t="s">
        <v>569</v>
      </c>
      <c r="D17" s="8" t="s">
        <v>67</v>
      </c>
      <c r="E17" s="22">
        <v>15</v>
      </c>
      <c r="F17" s="21">
        <v>2734.18</v>
      </c>
      <c r="G17" s="21">
        <f t="shared" si="0"/>
        <v>41012.699999999997</v>
      </c>
      <c r="H17" s="21"/>
      <c r="I17" s="21">
        <f t="shared" si="1"/>
        <v>0</v>
      </c>
      <c r="J17" s="21">
        <f t="shared" si="2"/>
        <v>41012.699999999997</v>
      </c>
    </row>
    <row r="18" spans="1:20" s="60" customFormat="1" ht="45" x14ac:dyDescent="0.25">
      <c r="A18" s="19" t="s">
        <v>32</v>
      </c>
      <c r="B18" s="9" t="s">
        <v>346</v>
      </c>
      <c r="C18" s="10" t="s">
        <v>570</v>
      </c>
      <c r="D18" s="8" t="s">
        <v>118</v>
      </c>
      <c r="E18" s="22">
        <v>3</v>
      </c>
      <c r="F18" s="21">
        <v>29549</v>
      </c>
      <c r="G18" s="21">
        <f t="shared" si="0"/>
        <v>88647</v>
      </c>
      <c r="H18" s="21"/>
      <c r="I18" s="21">
        <f t="shared" si="1"/>
        <v>0</v>
      </c>
      <c r="J18" s="21">
        <f t="shared" si="2"/>
        <v>88647</v>
      </c>
    </row>
    <row r="19" spans="1:20" s="60" customFormat="1" ht="45" x14ac:dyDescent="0.25">
      <c r="A19" s="19" t="s">
        <v>284</v>
      </c>
      <c r="B19" s="9" t="s">
        <v>571</v>
      </c>
      <c r="C19" s="10" t="s">
        <v>572</v>
      </c>
      <c r="D19" s="8" t="s">
        <v>40</v>
      </c>
      <c r="E19" s="23">
        <v>0.13</v>
      </c>
      <c r="F19" s="49">
        <v>32427.06941833999</v>
      </c>
      <c r="G19" s="21">
        <f t="shared" si="0"/>
        <v>4215.5190243841989</v>
      </c>
      <c r="H19" s="21"/>
      <c r="I19" s="21">
        <f t="shared" si="1"/>
        <v>0</v>
      </c>
      <c r="J19" s="21">
        <f t="shared" si="2"/>
        <v>4215.5190243841989</v>
      </c>
    </row>
    <row r="20" spans="1:20" s="60" customFormat="1" ht="15" x14ac:dyDescent="0.25">
      <c r="A20" s="14" t="s">
        <v>512</v>
      </c>
      <c r="B20" s="16"/>
      <c r="C20" s="16"/>
      <c r="D20" s="16"/>
      <c r="E20" s="15"/>
      <c r="F20" s="21"/>
      <c r="G20" s="21">
        <f t="shared" si="0"/>
        <v>0</v>
      </c>
      <c r="H20" s="21"/>
      <c r="I20" s="21">
        <f t="shared" si="1"/>
        <v>0</v>
      </c>
      <c r="J20" s="21">
        <f t="shared" si="2"/>
        <v>0</v>
      </c>
    </row>
    <row r="21" spans="1:20" s="75" customFormat="1" ht="56.25" x14ac:dyDescent="0.25">
      <c r="A21" s="72" t="s">
        <v>35</v>
      </c>
      <c r="B21" s="65" t="s">
        <v>65</v>
      </c>
      <c r="C21" s="66" t="s">
        <v>66</v>
      </c>
      <c r="D21" s="64" t="s">
        <v>60</v>
      </c>
      <c r="E21" s="76">
        <v>8.24</v>
      </c>
      <c r="F21" s="74"/>
      <c r="G21" s="74">
        <f t="shared" si="0"/>
        <v>0</v>
      </c>
      <c r="H21" s="74">
        <v>57517.2</v>
      </c>
      <c r="I21" s="74">
        <f t="shared" si="1"/>
        <v>473941.728</v>
      </c>
      <c r="J21" s="74">
        <f t="shared" si="2"/>
        <v>473941.728</v>
      </c>
      <c r="M21" s="91"/>
      <c r="N21" s="95"/>
      <c r="Q21" s="91"/>
      <c r="S21" s="94"/>
      <c r="T21" s="94"/>
    </row>
    <row r="22" spans="1:20" s="75" customFormat="1" ht="45" x14ac:dyDescent="0.25">
      <c r="A22" s="72" t="s">
        <v>286</v>
      </c>
      <c r="B22" s="65" t="s">
        <v>62</v>
      </c>
      <c r="C22" s="66" t="s">
        <v>63</v>
      </c>
      <c r="D22" s="64" t="s">
        <v>60</v>
      </c>
      <c r="E22" s="76">
        <v>4.0599999999999996</v>
      </c>
      <c r="F22" s="74"/>
      <c r="G22" s="74">
        <f t="shared" si="0"/>
        <v>0</v>
      </c>
      <c r="H22" s="74">
        <v>45480.75</v>
      </c>
      <c r="I22" s="74">
        <f t="shared" si="1"/>
        <v>184651.84499999997</v>
      </c>
      <c r="J22" s="74">
        <f t="shared" si="2"/>
        <v>184651.84499999997</v>
      </c>
      <c r="M22" s="91"/>
      <c r="S22" s="94"/>
      <c r="T22" s="94"/>
    </row>
    <row r="23" spans="1:20" s="75" customFormat="1" ht="22.5" x14ac:dyDescent="0.25">
      <c r="A23" s="72" t="s">
        <v>288</v>
      </c>
      <c r="B23" s="65" t="s">
        <v>353</v>
      </c>
      <c r="C23" s="66" t="s">
        <v>354</v>
      </c>
      <c r="D23" s="64" t="s">
        <v>12</v>
      </c>
      <c r="E23" s="77">
        <v>0.4</v>
      </c>
      <c r="F23" s="74"/>
      <c r="G23" s="74">
        <f t="shared" si="0"/>
        <v>0</v>
      </c>
      <c r="H23" s="74">
        <v>24321.7</v>
      </c>
      <c r="I23" s="74">
        <f t="shared" si="1"/>
        <v>9728.68</v>
      </c>
      <c r="J23" s="74">
        <f t="shared" si="2"/>
        <v>9728.68</v>
      </c>
      <c r="S23" s="94"/>
      <c r="T23" s="94"/>
    </row>
    <row r="24" spans="1:20" s="75" customFormat="1" ht="22.5" x14ac:dyDescent="0.25">
      <c r="A24" s="72" t="s">
        <v>37</v>
      </c>
      <c r="B24" s="65" t="s">
        <v>17</v>
      </c>
      <c r="C24" s="66" t="s">
        <v>18</v>
      </c>
      <c r="D24" s="64" t="s">
        <v>12</v>
      </c>
      <c r="E24" s="77">
        <v>1.5</v>
      </c>
      <c r="F24" s="74"/>
      <c r="G24" s="74">
        <f t="shared" si="0"/>
        <v>0</v>
      </c>
      <c r="H24" s="74">
        <v>24321.7</v>
      </c>
      <c r="I24" s="74">
        <f t="shared" si="1"/>
        <v>36482.550000000003</v>
      </c>
      <c r="J24" s="74">
        <f t="shared" si="2"/>
        <v>36482.550000000003</v>
      </c>
      <c r="S24" s="94"/>
      <c r="T24" s="94"/>
    </row>
    <row r="25" spans="1:20" s="75" customFormat="1" ht="22.5" x14ac:dyDescent="0.25">
      <c r="A25" s="72" t="s">
        <v>38</v>
      </c>
      <c r="B25" s="65" t="s">
        <v>14</v>
      </c>
      <c r="C25" s="66" t="s">
        <v>15</v>
      </c>
      <c r="D25" s="64" t="s">
        <v>12</v>
      </c>
      <c r="E25" s="77">
        <v>0.5</v>
      </c>
      <c r="F25" s="74"/>
      <c r="G25" s="74">
        <f t="shared" si="0"/>
        <v>0</v>
      </c>
      <c r="H25" s="74">
        <v>21889.52</v>
      </c>
      <c r="I25" s="74">
        <f t="shared" si="1"/>
        <v>10944.76</v>
      </c>
      <c r="J25" s="74">
        <f t="shared" si="2"/>
        <v>10944.76</v>
      </c>
      <c r="S25" s="94"/>
      <c r="T25" s="94"/>
    </row>
    <row r="26" spans="1:20" s="75" customFormat="1" ht="22.5" x14ac:dyDescent="0.25">
      <c r="A26" s="72" t="s">
        <v>297</v>
      </c>
      <c r="B26" s="65" t="s">
        <v>10</v>
      </c>
      <c r="C26" s="66" t="s">
        <v>11</v>
      </c>
      <c r="D26" s="64" t="s">
        <v>12</v>
      </c>
      <c r="E26" s="73">
        <v>2</v>
      </c>
      <c r="F26" s="74"/>
      <c r="G26" s="74">
        <f t="shared" si="0"/>
        <v>0</v>
      </c>
      <c r="H26" s="74">
        <v>21889.52</v>
      </c>
      <c r="I26" s="74">
        <f t="shared" si="1"/>
        <v>43779.040000000001</v>
      </c>
      <c r="J26" s="74">
        <f t="shared" si="2"/>
        <v>43779.040000000001</v>
      </c>
      <c r="S26" s="94"/>
      <c r="T26" s="94"/>
    </row>
    <row r="27" spans="1:20" s="60" customFormat="1" ht="56.25" x14ac:dyDescent="0.25">
      <c r="A27" s="19" t="s">
        <v>301</v>
      </c>
      <c r="B27" s="9" t="s">
        <v>355</v>
      </c>
      <c r="C27" s="10" t="s">
        <v>573</v>
      </c>
      <c r="D27" s="8" t="s">
        <v>67</v>
      </c>
      <c r="E27" s="20">
        <v>61.2</v>
      </c>
      <c r="F27" s="21">
        <v>3351.36</v>
      </c>
      <c r="G27" s="21">
        <f t="shared" si="0"/>
        <v>205103.23200000002</v>
      </c>
      <c r="H27" s="21"/>
      <c r="I27" s="21">
        <f t="shared" si="1"/>
        <v>0</v>
      </c>
      <c r="J27" s="21">
        <f t="shared" si="2"/>
        <v>205103.23200000002</v>
      </c>
    </row>
    <row r="28" spans="1:20" s="60" customFormat="1" ht="56.25" x14ac:dyDescent="0.25">
      <c r="A28" s="19" t="s">
        <v>39</v>
      </c>
      <c r="B28" s="9" t="s">
        <v>355</v>
      </c>
      <c r="C28" s="10" t="s">
        <v>569</v>
      </c>
      <c r="D28" s="8" t="s">
        <v>67</v>
      </c>
      <c r="E28" s="20">
        <v>15.3</v>
      </c>
      <c r="F28" s="21">
        <v>2734.18</v>
      </c>
      <c r="G28" s="21">
        <f t="shared" si="0"/>
        <v>41832.953999999998</v>
      </c>
      <c r="H28" s="21"/>
      <c r="I28" s="21">
        <f t="shared" si="1"/>
        <v>0</v>
      </c>
      <c r="J28" s="21">
        <f t="shared" si="2"/>
        <v>41832.953999999998</v>
      </c>
    </row>
    <row r="29" spans="1:20" s="60" customFormat="1" ht="56.25" x14ac:dyDescent="0.25">
      <c r="A29" s="19" t="s">
        <v>41</v>
      </c>
      <c r="B29" s="9" t="s">
        <v>355</v>
      </c>
      <c r="C29" s="10" t="s">
        <v>574</v>
      </c>
      <c r="D29" s="8" t="s">
        <v>67</v>
      </c>
      <c r="E29" s="22">
        <v>102</v>
      </c>
      <c r="F29" s="21">
        <v>1579.11</v>
      </c>
      <c r="G29" s="21">
        <f t="shared" si="0"/>
        <v>161069.22</v>
      </c>
      <c r="H29" s="21"/>
      <c r="I29" s="21">
        <f t="shared" si="1"/>
        <v>0</v>
      </c>
      <c r="J29" s="21">
        <f t="shared" si="2"/>
        <v>161069.22</v>
      </c>
    </row>
    <row r="30" spans="1:20" s="60" customFormat="1" ht="56.25" x14ac:dyDescent="0.25">
      <c r="A30" s="19" t="s">
        <v>43</v>
      </c>
      <c r="B30" s="9" t="s">
        <v>575</v>
      </c>
      <c r="C30" s="10" t="s">
        <v>576</v>
      </c>
      <c r="D30" s="8" t="s">
        <v>67</v>
      </c>
      <c r="E30" s="20">
        <v>66.3</v>
      </c>
      <c r="F30" s="21">
        <v>1155.51</v>
      </c>
      <c r="G30" s="21">
        <f t="shared" si="0"/>
        <v>76610.312999999995</v>
      </c>
      <c r="H30" s="21"/>
      <c r="I30" s="21">
        <f t="shared" si="1"/>
        <v>0</v>
      </c>
      <c r="J30" s="21">
        <f t="shared" si="2"/>
        <v>76610.312999999995</v>
      </c>
    </row>
    <row r="31" spans="1:20" s="60" customFormat="1" ht="56.25" x14ac:dyDescent="0.25">
      <c r="A31" s="19" t="s">
        <v>44</v>
      </c>
      <c r="B31" s="9" t="s">
        <v>356</v>
      </c>
      <c r="C31" s="10" t="s">
        <v>577</v>
      </c>
      <c r="D31" s="8" t="s">
        <v>67</v>
      </c>
      <c r="E31" s="20">
        <v>35.700000000000003</v>
      </c>
      <c r="F31" s="21">
        <v>760.35</v>
      </c>
      <c r="G31" s="21">
        <f t="shared" si="0"/>
        <v>27144.495000000003</v>
      </c>
      <c r="H31" s="21"/>
      <c r="I31" s="21">
        <f t="shared" si="1"/>
        <v>0</v>
      </c>
      <c r="J31" s="21">
        <f t="shared" si="2"/>
        <v>27144.495000000003</v>
      </c>
    </row>
    <row r="32" spans="1:20" s="60" customFormat="1" ht="56.25" x14ac:dyDescent="0.25">
      <c r="A32" s="19" t="s">
        <v>45</v>
      </c>
      <c r="B32" s="9" t="s">
        <v>578</v>
      </c>
      <c r="C32" s="10" t="s">
        <v>579</v>
      </c>
      <c r="D32" s="8" t="s">
        <v>67</v>
      </c>
      <c r="E32" s="20">
        <v>372.3</v>
      </c>
      <c r="F32" s="21">
        <v>495.42</v>
      </c>
      <c r="G32" s="21">
        <f t="shared" si="0"/>
        <v>184444.86600000001</v>
      </c>
      <c r="H32" s="21"/>
      <c r="I32" s="21">
        <f t="shared" si="1"/>
        <v>0</v>
      </c>
      <c r="J32" s="21">
        <f t="shared" si="2"/>
        <v>184444.86600000001</v>
      </c>
    </row>
    <row r="33" spans="1:20" s="60" customFormat="1" ht="56.25" x14ac:dyDescent="0.25">
      <c r="A33" s="19" t="s">
        <v>46</v>
      </c>
      <c r="B33" s="9" t="s">
        <v>356</v>
      </c>
      <c r="C33" s="10" t="s">
        <v>580</v>
      </c>
      <c r="D33" s="8" t="s">
        <v>67</v>
      </c>
      <c r="E33" s="20">
        <v>91.8</v>
      </c>
      <c r="F33" s="21">
        <v>380.34</v>
      </c>
      <c r="G33" s="21">
        <f t="shared" si="0"/>
        <v>34915.212</v>
      </c>
      <c r="H33" s="21"/>
      <c r="I33" s="21">
        <f t="shared" si="1"/>
        <v>0</v>
      </c>
      <c r="J33" s="21">
        <f t="shared" si="2"/>
        <v>34915.212</v>
      </c>
    </row>
    <row r="34" spans="1:20" s="60" customFormat="1" ht="67.5" x14ac:dyDescent="0.25">
      <c r="A34" s="19" t="s">
        <v>47</v>
      </c>
      <c r="B34" s="9" t="s">
        <v>355</v>
      </c>
      <c r="C34" s="10" t="s">
        <v>581</v>
      </c>
      <c r="D34" s="8" t="s">
        <v>67</v>
      </c>
      <c r="E34" s="20">
        <v>30.6</v>
      </c>
      <c r="F34" s="21">
        <v>1394.14</v>
      </c>
      <c r="G34" s="21">
        <f t="shared" si="0"/>
        <v>42660.684000000008</v>
      </c>
      <c r="H34" s="21"/>
      <c r="I34" s="21">
        <f t="shared" si="1"/>
        <v>0</v>
      </c>
      <c r="J34" s="21">
        <f t="shared" si="2"/>
        <v>42660.684000000008</v>
      </c>
    </row>
    <row r="35" spans="1:20" s="60" customFormat="1" ht="67.5" x14ac:dyDescent="0.25">
      <c r="A35" s="19" t="s">
        <v>48</v>
      </c>
      <c r="B35" s="9" t="s">
        <v>356</v>
      </c>
      <c r="C35" s="10" t="s">
        <v>582</v>
      </c>
      <c r="D35" s="8" t="s">
        <v>67</v>
      </c>
      <c r="E35" s="20">
        <v>25.5</v>
      </c>
      <c r="F35" s="21">
        <v>908.73</v>
      </c>
      <c r="G35" s="21">
        <f t="shared" si="0"/>
        <v>23172.615000000002</v>
      </c>
      <c r="H35" s="21"/>
      <c r="I35" s="21">
        <f t="shared" si="1"/>
        <v>0</v>
      </c>
      <c r="J35" s="21">
        <f t="shared" si="2"/>
        <v>23172.615000000002</v>
      </c>
    </row>
    <row r="36" spans="1:20" s="60" customFormat="1" ht="67.5" x14ac:dyDescent="0.25">
      <c r="A36" s="19" t="s">
        <v>51</v>
      </c>
      <c r="B36" s="9" t="s">
        <v>357</v>
      </c>
      <c r="C36" s="10" t="s">
        <v>583</v>
      </c>
      <c r="D36" s="8" t="s">
        <v>67</v>
      </c>
      <c r="E36" s="20">
        <v>331.5</v>
      </c>
      <c r="F36" s="21">
        <v>586.29</v>
      </c>
      <c r="G36" s="21">
        <f t="shared" si="0"/>
        <v>194355.13499999998</v>
      </c>
      <c r="H36" s="21"/>
      <c r="I36" s="21">
        <f t="shared" si="1"/>
        <v>0</v>
      </c>
      <c r="J36" s="21">
        <f t="shared" si="2"/>
        <v>194355.13499999998</v>
      </c>
    </row>
    <row r="37" spans="1:20" s="60" customFormat="1" ht="67.5" x14ac:dyDescent="0.25">
      <c r="A37" s="19" t="s">
        <v>52</v>
      </c>
      <c r="B37" s="9" t="s">
        <v>357</v>
      </c>
      <c r="C37" s="10" t="s">
        <v>584</v>
      </c>
      <c r="D37" s="8" t="s">
        <v>67</v>
      </c>
      <c r="E37" s="20">
        <v>107.1</v>
      </c>
      <c r="F37" s="21">
        <v>466.17</v>
      </c>
      <c r="G37" s="21">
        <f t="shared" si="0"/>
        <v>49926.807000000001</v>
      </c>
      <c r="H37" s="21"/>
      <c r="I37" s="21">
        <f t="shared" si="1"/>
        <v>0</v>
      </c>
      <c r="J37" s="21">
        <f t="shared" si="2"/>
        <v>49926.807000000001</v>
      </c>
    </row>
    <row r="38" spans="1:20" s="60" customFormat="1" ht="45" x14ac:dyDescent="0.25">
      <c r="A38" s="19" t="s">
        <v>53</v>
      </c>
      <c r="B38" s="9" t="s">
        <v>585</v>
      </c>
      <c r="C38" s="10" t="s">
        <v>586</v>
      </c>
      <c r="D38" s="8" t="s">
        <v>67</v>
      </c>
      <c r="E38" s="20">
        <v>15.3</v>
      </c>
      <c r="F38" s="49">
        <v>664.15917782866256</v>
      </c>
      <c r="G38" s="21">
        <f t="shared" si="0"/>
        <v>10161.635420778537</v>
      </c>
      <c r="H38" s="21"/>
      <c r="I38" s="21">
        <f t="shared" si="1"/>
        <v>0</v>
      </c>
      <c r="J38" s="21">
        <f t="shared" si="2"/>
        <v>10161.635420778537</v>
      </c>
    </row>
    <row r="39" spans="1:20" s="75" customFormat="1" ht="33.75" x14ac:dyDescent="0.25">
      <c r="A39" s="72" t="s">
        <v>54</v>
      </c>
      <c r="B39" s="65" t="s">
        <v>71</v>
      </c>
      <c r="C39" s="66" t="s">
        <v>72</v>
      </c>
      <c r="D39" s="64" t="s">
        <v>60</v>
      </c>
      <c r="E39" s="77">
        <v>1.4</v>
      </c>
      <c r="F39" s="74">
        <v>664.15917782866256</v>
      </c>
      <c r="G39" s="74">
        <f t="shared" si="0"/>
        <v>929.82284896012754</v>
      </c>
      <c r="H39" s="74">
        <v>107766.35</v>
      </c>
      <c r="I39" s="74">
        <f t="shared" si="1"/>
        <v>150872.88999999998</v>
      </c>
      <c r="J39" s="74">
        <f t="shared" si="2"/>
        <v>151802.7128489601</v>
      </c>
      <c r="M39" s="91"/>
      <c r="S39" s="94"/>
      <c r="T39" s="94"/>
    </row>
    <row r="40" spans="1:20" s="60" customFormat="1" ht="45" x14ac:dyDescent="0.25">
      <c r="A40" s="19" t="s">
        <v>55</v>
      </c>
      <c r="B40" s="9" t="s">
        <v>359</v>
      </c>
      <c r="C40" s="10" t="s">
        <v>587</v>
      </c>
      <c r="D40" s="8" t="s">
        <v>67</v>
      </c>
      <c r="E40" s="20">
        <v>20.399999999999999</v>
      </c>
      <c r="F40" s="49">
        <v>1764.1233462679518</v>
      </c>
      <c r="G40" s="21">
        <f t="shared" si="0"/>
        <v>35988.116263866214</v>
      </c>
      <c r="H40" s="21"/>
      <c r="I40" s="21">
        <f t="shared" si="1"/>
        <v>0</v>
      </c>
      <c r="J40" s="21">
        <f t="shared" si="2"/>
        <v>35988.116263866214</v>
      </c>
    </row>
    <row r="41" spans="1:20" s="60" customFormat="1" ht="45" x14ac:dyDescent="0.25">
      <c r="A41" s="19" t="s">
        <v>56</v>
      </c>
      <c r="B41" s="9" t="s">
        <v>359</v>
      </c>
      <c r="C41" s="10" t="s">
        <v>588</v>
      </c>
      <c r="D41" s="8" t="s">
        <v>67</v>
      </c>
      <c r="E41" s="20">
        <v>20.399999999999999</v>
      </c>
      <c r="F41" s="49">
        <v>509.34076260807126</v>
      </c>
      <c r="G41" s="21">
        <f t="shared" si="0"/>
        <v>10390.551557204653</v>
      </c>
      <c r="H41" s="21"/>
      <c r="I41" s="21">
        <f t="shared" si="1"/>
        <v>0</v>
      </c>
      <c r="J41" s="21">
        <f t="shared" si="2"/>
        <v>10390.551557204653</v>
      </c>
    </row>
    <row r="42" spans="1:20" s="60" customFormat="1" ht="45" x14ac:dyDescent="0.25">
      <c r="A42" s="19" t="s">
        <v>57</v>
      </c>
      <c r="B42" s="9" t="s">
        <v>359</v>
      </c>
      <c r="C42" s="10" t="s">
        <v>589</v>
      </c>
      <c r="D42" s="8" t="s">
        <v>67</v>
      </c>
      <c r="E42" s="22">
        <v>51</v>
      </c>
      <c r="F42" s="49">
        <v>366.44975453887031</v>
      </c>
      <c r="G42" s="21">
        <f t="shared" si="0"/>
        <v>18688.937481482386</v>
      </c>
      <c r="H42" s="21"/>
      <c r="I42" s="21">
        <f t="shared" si="1"/>
        <v>0</v>
      </c>
      <c r="J42" s="21">
        <f t="shared" si="2"/>
        <v>18688.937481482386</v>
      </c>
    </row>
    <row r="43" spans="1:20" s="60" customFormat="1" ht="45" x14ac:dyDescent="0.25">
      <c r="A43" s="19" t="s">
        <v>58</v>
      </c>
      <c r="B43" s="9" t="s">
        <v>359</v>
      </c>
      <c r="C43" s="10" t="s">
        <v>590</v>
      </c>
      <c r="D43" s="8" t="s">
        <v>67</v>
      </c>
      <c r="E43" s="20">
        <v>51.5</v>
      </c>
      <c r="F43" s="49">
        <v>91.120423025858756</v>
      </c>
      <c r="G43" s="21">
        <f t="shared" si="0"/>
        <v>4692.7017858317258</v>
      </c>
      <c r="H43" s="21"/>
      <c r="I43" s="21">
        <f t="shared" si="1"/>
        <v>0</v>
      </c>
      <c r="J43" s="21">
        <f t="shared" si="2"/>
        <v>4692.7017858317258</v>
      </c>
    </row>
    <row r="44" spans="1:20" s="60" customFormat="1" ht="15" x14ac:dyDescent="0.25">
      <c r="A44" s="14" t="s">
        <v>513</v>
      </c>
      <c r="B44" s="16"/>
      <c r="C44" s="16"/>
      <c r="D44" s="16"/>
      <c r="E44" s="15"/>
      <c r="F44" s="49"/>
      <c r="G44" s="21">
        <f t="shared" si="0"/>
        <v>0</v>
      </c>
      <c r="H44" s="21"/>
      <c r="I44" s="21">
        <f t="shared" si="1"/>
        <v>0</v>
      </c>
      <c r="J44" s="21">
        <f t="shared" si="2"/>
        <v>0</v>
      </c>
    </row>
    <row r="45" spans="1:20" s="75" customFormat="1" ht="22.5" x14ac:dyDescent="0.25">
      <c r="A45" s="72" t="s">
        <v>59</v>
      </c>
      <c r="B45" s="65" t="s">
        <v>171</v>
      </c>
      <c r="C45" s="66" t="s">
        <v>172</v>
      </c>
      <c r="D45" s="64" t="s">
        <v>40</v>
      </c>
      <c r="E45" s="76">
        <v>0.01</v>
      </c>
      <c r="F45" s="74"/>
      <c r="G45" s="74">
        <f t="shared" si="0"/>
        <v>0</v>
      </c>
      <c r="H45" s="74">
        <v>158400</v>
      </c>
      <c r="I45" s="74">
        <f t="shared" si="1"/>
        <v>1584</v>
      </c>
      <c r="J45" s="74">
        <f t="shared" si="2"/>
        <v>1584</v>
      </c>
      <c r="M45" s="91"/>
    </row>
    <row r="46" spans="1:20" s="60" customFormat="1" ht="33.75" x14ac:dyDescent="0.25">
      <c r="A46" s="19" t="s">
        <v>591</v>
      </c>
      <c r="B46" s="9" t="s">
        <v>515</v>
      </c>
      <c r="C46" s="10" t="s">
        <v>592</v>
      </c>
      <c r="D46" s="8" t="s">
        <v>118</v>
      </c>
      <c r="E46" s="22">
        <v>1</v>
      </c>
      <c r="F46" s="49">
        <v>13376.93136</v>
      </c>
      <c r="G46" s="21">
        <f t="shared" si="0"/>
        <v>13376.93136</v>
      </c>
      <c r="H46" s="21"/>
      <c r="I46" s="21">
        <f t="shared" si="1"/>
        <v>0</v>
      </c>
      <c r="J46" s="21">
        <f t="shared" si="2"/>
        <v>13376.93136</v>
      </c>
    </row>
    <row r="47" spans="1:20" s="60" customFormat="1" ht="15" x14ac:dyDescent="0.25">
      <c r="A47" s="14" t="s">
        <v>593</v>
      </c>
      <c r="B47" s="16"/>
      <c r="C47" s="16"/>
      <c r="D47" s="16"/>
      <c r="E47" s="15"/>
      <c r="F47" s="49"/>
      <c r="G47" s="21">
        <f t="shared" si="0"/>
        <v>0</v>
      </c>
      <c r="H47" s="21"/>
      <c r="I47" s="21">
        <f t="shared" si="1"/>
        <v>0</v>
      </c>
      <c r="J47" s="21">
        <f t="shared" si="2"/>
        <v>0</v>
      </c>
    </row>
    <row r="48" spans="1:20" s="75" customFormat="1" ht="33.75" x14ac:dyDescent="0.25">
      <c r="A48" s="72" t="s">
        <v>64</v>
      </c>
      <c r="B48" s="65" t="s">
        <v>74</v>
      </c>
      <c r="C48" s="66" t="s">
        <v>75</v>
      </c>
      <c r="D48" s="64" t="s">
        <v>76</v>
      </c>
      <c r="E48" s="73">
        <v>10</v>
      </c>
      <c r="F48" s="74"/>
      <c r="G48" s="74">
        <f t="shared" si="0"/>
        <v>0</v>
      </c>
      <c r="H48" s="74">
        <v>4320</v>
      </c>
      <c r="I48" s="74">
        <f t="shared" si="1"/>
        <v>43200</v>
      </c>
      <c r="J48" s="74">
        <f t="shared" si="2"/>
        <v>43200</v>
      </c>
    </row>
    <row r="49" spans="1:13" s="60" customFormat="1" ht="45" x14ac:dyDescent="0.25">
      <c r="A49" s="19" t="s">
        <v>68</v>
      </c>
      <c r="B49" s="9" t="s">
        <v>389</v>
      </c>
      <c r="C49" s="10" t="s">
        <v>525</v>
      </c>
      <c r="D49" s="8" t="s">
        <v>118</v>
      </c>
      <c r="E49" s="22">
        <v>3</v>
      </c>
      <c r="F49" s="49">
        <v>10012.80760945914</v>
      </c>
      <c r="G49" s="21">
        <f t="shared" si="0"/>
        <v>30038.422828377421</v>
      </c>
      <c r="H49" s="21"/>
      <c r="I49" s="21">
        <f t="shared" si="1"/>
        <v>0</v>
      </c>
      <c r="J49" s="21">
        <f t="shared" si="2"/>
        <v>30038.422828377421</v>
      </c>
    </row>
    <row r="50" spans="1:13" s="60" customFormat="1" ht="45" x14ac:dyDescent="0.25">
      <c r="A50" s="19" t="s">
        <v>69</v>
      </c>
      <c r="B50" s="9" t="s">
        <v>391</v>
      </c>
      <c r="C50" s="10" t="s">
        <v>526</v>
      </c>
      <c r="D50" s="8" t="s">
        <v>118</v>
      </c>
      <c r="E50" s="22">
        <v>3</v>
      </c>
      <c r="F50" s="49">
        <v>2233.3748777144947</v>
      </c>
      <c r="G50" s="21">
        <f t="shared" si="0"/>
        <v>6700.1246331434841</v>
      </c>
      <c r="H50" s="21"/>
      <c r="I50" s="21">
        <f t="shared" si="1"/>
        <v>0</v>
      </c>
      <c r="J50" s="21">
        <f t="shared" si="2"/>
        <v>6700.1246331434841</v>
      </c>
    </row>
    <row r="51" spans="1:13" s="60" customFormat="1" ht="45" x14ac:dyDescent="0.25">
      <c r="A51" s="19" t="s">
        <v>70</v>
      </c>
      <c r="B51" s="9" t="s">
        <v>594</v>
      </c>
      <c r="C51" s="10" t="s">
        <v>527</v>
      </c>
      <c r="D51" s="8" t="s">
        <v>118</v>
      </c>
      <c r="E51" s="22">
        <v>1</v>
      </c>
      <c r="F51" s="49">
        <v>27232.501422728081</v>
      </c>
      <c r="G51" s="21">
        <f t="shared" si="0"/>
        <v>27232.501422728081</v>
      </c>
      <c r="H51" s="21"/>
      <c r="I51" s="21">
        <f t="shared" si="1"/>
        <v>0</v>
      </c>
      <c r="J51" s="21">
        <f t="shared" si="2"/>
        <v>27232.501422728081</v>
      </c>
    </row>
    <row r="52" spans="1:13" s="75" customFormat="1" ht="22.5" x14ac:dyDescent="0.25">
      <c r="A52" s="72" t="s">
        <v>73</v>
      </c>
      <c r="B52" s="65" t="s">
        <v>394</v>
      </c>
      <c r="C52" s="66" t="s">
        <v>395</v>
      </c>
      <c r="D52" s="64" t="s">
        <v>396</v>
      </c>
      <c r="E52" s="78">
        <v>0.14399999999999999</v>
      </c>
      <c r="F52" s="74"/>
      <c r="G52" s="74">
        <f t="shared" si="0"/>
        <v>0</v>
      </c>
      <c r="H52" s="74">
        <v>120000.00000000001</v>
      </c>
      <c r="I52" s="74">
        <f t="shared" si="1"/>
        <v>17280</v>
      </c>
      <c r="J52" s="74">
        <f t="shared" si="2"/>
        <v>17280</v>
      </c>
      <c r="M52" s="91"/>
    </row>
    <row r="53" spans="1:13" s="60" customFormat="1" ht="45" x14ac:dyDescent="0.25">
      <c r="A53" s="19" t="s">
        <v>77</v>
      </c>
      <c r="B53" s="9" t="s">
        <v>397</v>
      </c>
      <c r="C53" s="10" t="s">
        <v>398</v>
      </c>
      <c r="D53" s="8" t="s">
        <v>118</v>
      </c>
      <c r="E53" s="22">
        <v>3</v>
      </c>
      <c r="F53" s="49">
        <v>305.2119381555886</v>
      </c>
      <c r="G53" s="21">
        <f t="shared" si="0"/>
        <v>915.63581446676585</v>
      </c>
      <c r="H53" s="21"/>
      <c r="I53" s="21">
        <f t="shared" si="1"/>
        <v>0</v>
      </c>
      <c r="J53" s="21">
        <f t="shared" si="2"/>
        <v>915.63581446676585</v>
      </c>
    </row>
    <row r="54" spans="1:13" s="60" customFormat="1" ht="15" x14ac:dyDescent="0.25">
      <c r="A54" s="14" t="s">
        <v>595</v>
      </c>
      <c r="B54" s="16"/>
      <c r="C54" s="16"/>
      <c r="D54" s="16"/>
      <c r="E54" s="15"/>
      <c r="F54" s="49"/>
      <c r="G54" s="21">
        <f t="shared" si="0"/>
        <v>0</v>
      </c>
      <c r="H54" s="21"/>
      <c r="I54" s="21">
        <f t="shared" si="1"/>
        <v>0</v>
      </c>
      <c r="J54" s="21">
        <f t="shared" si="2"/>
        <v>0</v>
      </c>
    </row>
    <row r="55" spans="1:13" s="75" customFormat="1" ht="15" x14ac:dyDescent="0.25">
      <c r="A55" s="72" t="s">
        <v>79</v>
      </c>
      <c r="B55" s="65" t="s">
        <v>168</v>
      </c>
      <c r="C55" s="66" t="s">
        <v>169</v>
      </c>
      <c r="D55" s="64" t="s">
        <v>28</v>
      </c>
      <c r="E55" s="73">
        <v>4</v>
      </c>
      <c r="F55" s="74"/>
      <c r="G55" s="74">
        <f t="shared" si="0"/>
        <v>0</v>
      </c>
      <c r="H55" s="74">
        <v>10800</v>
      </c>
      <c r="I55" s="74">
        <f t="shared" si="1"/>
        <v>43200</v>
      </c>
      <c r="J55" s="74">
        <f t="shared" si="2"/>
        <v>43200</v>
      </c>
      <c r="M55" s="91"/>
    </row>
    <row r="56" spans="1:13" s="60" customFormat="1" ht="22.5" x14ac:dyDescent="0.25">
      <c r="A56" s="19" t="s">
        <v>514</v>
      </c>
      <c r="B56" s="9" t="s">
        <v>518</v>
      </c>
      <c r="C56" s="10" t="s">
        <v>367</v>
      </c>
      <c r="D56" s="8" t="s">
        <v>118</v>
      </c>
      <c r="E56" s="22">
        <v>2</v>
      </c>
      <c r="F56" s="49">
        <v>12142.414559999999</v>
      </c>
      <c r="G56" s="21">
        <f t="shared" si="0"/>
        <v>24284.829119999999</v>
      </c>
      <c r="H56" s="21"/>
      <c r="I56" s="21">
        <f t="shared" si="1"/>
        <v>0</v>
      </c>
      <c r="J56" s="21">
        <f t="shared" si="2"/>
        <v>24284.829119999999</v>
      </c>
    </row>
    <row r="57" spans="1:13" s="75" customFormat="1" ht="33.75" x14ac:dyDescent="0.25">
      <c r="A57" s="72" t="s">
        <v>82</v>
      </c>
      <c r="B57" s="65" t="s">
        <v>368</v>
      </c>
      <c r="C57" s="66" t="s">
        <v>369</v>
      </c>
      <c r="D57" s="64" t="s">
        <v>28</v>
      </c>
      <c r="E57" s="73">
        <v>6</v>
      </c>
      <c r="F57" s="74"/>
      <c r="G57" s="74">
        <f t="shared" si="0"/>
        <v>0</v>
      </c>
      <c r="H57" s="74">
        <v>1584</v>
      </c>
      <c r="I57" s="74">
        <f t="shared" si="1"/>
        <v>9504</v>
      </c>
      <c r="J57" s="74">
        <f t="shared" si="2"/>
        <v>9504</v>
      </c>
      <c r="M57" s="91"/>
    </row>
    <row r="58" spans="1:13" s="60" customFormat="1" ht="33.75" x14ac:dyDescent="0.25">
      <c r="A58" s="19" t="s">
        <v>596</v>
      </c>
      <c r="B58" s="9" t="s">
        <v>520</v>
      </c>
      <c r="C58" s="10" t="s">
        <v>521</v>
      </c>
      <c r="D58" s="8" t="s">
        <v>118</v>
      </c>
      <c r="E58" s="22">
        <v>6</v>
      </c>
      <c r="F58" s="49">
        <v>18504.619500000001</v>
      </c>
      <c r="G58" s="21">
        <f t="shared" si="0"/>
        <v>111027.717</v>
      </c>
      <c r="H58" s="21"/>
      <c r="I58" s="21">
        <f t="shared" si="1"/>
        <v>0</v>
      </c>
      <c r="J58" s="21">
        <f t="shared" si="2"/>
        <v>111027.717</v>
      </c>
    </row>
    <row r="59" spans="1:13" s="75" customFormat="1" ht="45" x14ac:dyDescent="0.25">
      <c r="A59" s="72" t="s">
        <v>84</v>
      </c>
      <c r="B59" s="65" t="s">
        <v>372</v>
      </c>
      <c r="C59" s="66" t="s">
        <v>373</v>
      </c>
      <c r="D59" s="64" t="s">
        <v>28</v>
      </c>
      <c r="E59" s="73">
        <v>8</v>
      </c>
      <c r="F59" s="74"/>
      <c r="G59" s="74">
        <f t="shared" si="0"/>
        <v>0</v>
      </c>
      <c r="H59" s="74">
        <v>1584</v>
      </c>
      <c r="I59" s="74">
        <f t="shared" si="1"/>
        <v>12672</v>
      </c>
      <c r="J59" s="74">
        <f t="shared" si="2"/>
        <v>12672</v>
      </c>
      <c r="M59" s="91"/>
    </row>
    <row r="60" spans="1:13" s="60" customFormat="1" ht="33.75" x14ac:dyDescent="0.25">
      <c r="A60" s="19" t="s">
        <v>597</v>
      </c>
      <c r="B60" s="9" t="s">
        <v>520</v>
      </c>
      <c r="C60" s="10" t="s">
        <v>598</v>
      </c>
      <c r="D60" s="8" t="s">
        <v>118</v>
      </c>
      <c r="E60" s="22">
        <v>8</v>
      </c>
      <c r="F60" s="49">
        <v>17651.121329999998</v>
      </c>
      <c r="G60" s="21">
        <f t="shared" si="0"/>
        <v>141208.97063999998</v>
      </c>
      <c r="H60" s="21"/>
      <c r="I60" s="21">
        <f t="shared" si="1"/>
        <v>0</v>
      </c>
      <c r="J60" s="21">
        <f t="shared" si="2"/>
        <v>141208.97063999998</v>
      </c>
    </row>
    <row r="61" spans="1:13" s="75" customFormat="1" ht="22.5" x14ac:dyDescent="0.25">
      <c r="A61" s="72" t="s">
        <v>87</v>
      </c>
      <c r="B61" s="65" t="s">
        <v>33</v>
      </c>
      <c r="C61" s="66" t="s">
        <v>34</v>
      </c>
      <c r="D61" s="64" t="s">
        <v>28</v>
      </c>
      <c r="E61" s="73">
        <v>3</v>
      </c>
      <c r="F61" s="74"/>
      <c r="G61" s="74">
        <f t="shared" si="0"/>
        <v>0</v>
      </c>
      <c r="H61" s="74">
        <v>43200</v>
      </c>
      <c r="I61" s="74">
        <f t="shared" si="1"/>
        <v>129600</v>
      </c>
      <c r="J61" s="74">
        <f t="shared" si="2"/>
        <v>129600</v>
      </c>
    </row>
    <row r="62" spans="1:13" s="60" customFormat="1" ht="33.75" x14ac:dyDescent="0.25">
      <c r="A62" s="19" t="s">
        <v>88</v>
      </c>
      <c r="B62" s="9" t="s">
        <v>599</v>
      </c>
      <c r="C62" s="10" t="s">
        <v>385</v>
      </c>
      <c r="D62" s="8" t="s">
        <v>118</v>
      </c>
      <c r="E62" s="22">
        <v>1</v>
      </c>
      <c r="F62" s="49">
        <v>47936.863320000004</v>
      </c>
      <c r="G62" s="21">
        <f t="shared" si="0"/>
        <v>47936.863320000004</v>
      </c>
      <c r="H62" s="21"/>
      <c r="I62" s="21">
        <f t="shared" si="1"/>
        <v>0</v>
      </c>
      <c r="J62" s="21">
        <f t="shared" si="2"/>
        <v>47936.863320000004</v>
      </c>
    </row>
    <row r="63" spans="1:13" s="60" customFormat="1" ht="33.75" x14ac:dyDescent="0.25">
      <c r="A63" s="19" t="s">
        <v>522</v>
      </c>
      <c r="B63" s="9" t="s">
        <v>599</v>
      </c>
      <c r="C63" s="10" t="s">
        <v>600</v>
      </c>
      <c r="D63" s="8" t="s">
        <v>118</v>
      </c>
      <c r="E63" s="22">
        <v>2</v>
      </c>
      <c r="F63" s="49">
        <v>25233.125400000001</v>
      </c>
      <c r="G63" s="21">
        <f t="shared" si="0"/>
        <v>50466.250800000002</v>
      </c>
      <c r="H63" s="21"/>
      <c r="I63" s="21">
        <f t="shared" si="1"/>
        <v>0</v>
      </c>
      <c r="J63" s="21">
        <f t="shared" si="2"/>
        <v>50466.250800000002</v>
      </c>
    </row>
    <row r="64" spans="1:13" s="75" customFormat="1" ht="22.5" x14ac:dyDescent="0.25">
      <c r="A64" s="72" t="s">
        <v>93</v>
      </c>
      <c r="B64" s="65" t="s">
        <v>115</v>
      </c>
      <c r="C64" s="66" t="s">
        <v>116</v>
      </c>
      <c r="D64" s="64" t="s">
        <v>28</v>
      </c>
      <c r="E64" s="73">
        <v>41</v>
      </c>
      <c r="F64" s="74"/>
      <c r="G64" s="74">
        <f t="shared" si="0"/>
        <v>0</v>
      </c>
      <c r="H64" s="74">
        <v>1296</v>
      </c>
      <c r="I64" s="74">
        <f t="shared" si="1"/>
        <v>53136</v>
      </c>
      <c r="J64" s="74">
        <f t="shared" si="2"/>
        <v>53136</v>
      </c>
      <c r="M64" s="91"/>
    </row>
    <row r="65" spans="1:13" s="60" customFormat="1" ht="45" x14ac:dyDescent="0.25">
      <c r="A65" s="19" t="s">
        <v>94</v>
      </c>
      <c r="B65" s="9" t="s">
        <v>378</v>
      </c>
      <c r="C65" s="10" t="s">
        <v>380</v>
      </c>
      <c r="D65" s="8" t="s">
        <v>118</v>
      </c>
      <c r="E65" s="22">
        <v>41</v>
      </c>
      <c r="F65" s="49">
        <v>31497.704115106633</v>
      </c>
      <c r="G65" s="21">
        <f t="shared" si="0"/>
        <v>1291405.868719372</v>
      </c>
      <c r="H65" s="21"/>
      <c r="I65" s="21">
        <f t="shared" si="1"/>
        <v>0</v>
      </c>
      <c r="J65" s="21">
        <f t="shared" si="2"/>
        <v>1291405.868719372</v>
      </c>
    </row>
    <row r="66" spans="1:13" s="60" customFormat="1" ht="15" x14ac:dyDescent="0.25">
      <c r="A66" s="14" t="s">
        <v>601</v>
      </c>
      <c r="B66" s="16"/>
      <c r="C66" s="16"/>
      <c r="D66" s="16"/>
      <c r="E66" s="15"/>
      <c r="F66" s="49"/>
      <c r="G66" s="21">
        <f t="shared" si="0"/>
        <v>0</v>
      </c>
      <c r="H66" s="21"/>
      <c r="I66" s="21">
        <f t="shared" si="1"/>
        <v>0</v>
      </c>
      <c r="J66" s="21">
        <f t="shared" si="2"/>
        <v>0</v>
      </c>
    </row>
    <row r="67" spans="1:13" s="75" customFormat="1" ht="33.75" x14ac:dyDescent="0.25">
      <c r="A67" s="72" t="s">
        <v>95</v>
      </c>
      <c r="B67" s="65" t="s">
        <v>476</v>
      </c>
      <c r="C67" s="66" t="s">
        <v>477</v>
      </c>
      <c r="D67" s="64" t="s">
        <v>478</v>
      </c>
      <c r="E67" s="78">
        <v>0.19500000000000001</v>
      </c>
      <c r="F67" s="74"/>
      <c r="G67" s="74">
        <f t="shared" ref="G67:G130" si="3">E67*F67</f>
        <v>0</v>
      </c>
      <c r="H67" s="74">
        <v>435456</v>
      </c>
      <c r="I67" s="74">
        <f t="shared" ref="I67:I130" si="4">E67*H67</f>
        <v>84913.919999999998</v>
      </c>
      <c r="J67" s="74">
        <f t="shared" ref="J67:J130" si="5">G67+I67</f>
        <v>84913.919999999998</v>
      </c>
    </row>
    <row r="68" spans="1:13" s="75" customFormat="1" ht="22.5" x14ac:dyDescent="0.25">
      <c r="A68" s="72" t="s">
        <v>96</v>
      </c>
      <c r="B68" s="65" t="s">
        <v>479</v>
      </c>
      <c r="C68" s="66" t="s">
        <v>480</v>
      </c>
      <c r="D68" s="64" t="s">
        <v>478</v>
      </c>
      <c r="E68" s="78">
        <v>0.19500000000000001</v>
      </c>
      <c r="F68" s="74"/>
      <c r="G68" s="74">
        <f t="shared" si="3"/>
        <v>0</v>
      </c>
      <c r="H68" s="74">
        <v>532800</v>
      </c>
      <c r="I68" s="74">
        <f t="shared" si="4"/>
        <v>103896</v>
      </c>
      <c r="J68" s="74">
        <f t="shared" si="5"/>
        <v>103896</v>
      </c>
    </row>
    <row r="69" spans="1:13" s="75" customFormat="1" ht="22.5" x14ac:dyDescent="0.25">
      <c r="A69" s="72" t="s">
        <v>97</v>
      </c>
      <c r="B69" s="65" t="s">
        <v>271</v>
      </c>
      <c r="C69" s="66" t="s">
        <v>482</v>
      </c>
      <c r="D69" s="64" t="s">
        <v>60</v>
      </c>
      <c r="E69" s="76">
        <v>0.78</v>
      </c>
      <c r="F69" s="74"/>
      <c r="G69" s="74">
        <f t="shared" si="3"/>
        <v>0</v>
      </c>
      <c r="H69" s="74">
        <v>158400</v>
      </c>
      <c r="I69" s="74">
        <f t="shared" si="4"/>
        <v>123552</v>
      </c>
      <c r="J69" s="74">
        <f t="shared" si="5"/>
        <v>123552</v>
      </c>
    </row>
    <row r="70" spans="1:13" s="75" customFormat="1" ht="33.75" x14ac:dyDescent="0.25">
      <c r="A70" s="72" t="s">
        <v>98</v>
      </c>
      <c r="B70" s="65" t="s">
        <v>226</v>
      </c>
      <c r="C70" s="66" t="s">
        <v>227</v>
      </c>
      <c r="D70" s="64" t="s">
        <v>60</v>
      </c>
      <c r="E70" s="76">
        <v>2.72</v>
      </c>
      <c r="F70" s="74"/>
      <c r="G70" s="74">
        <f t="shared" si="3"/>
        <v>0</v>
      </c>
      <c r="H70" s="74">
        <v>158400</v>
      </c>
      <c r="I70" s="74">
        <f t="shared" si="4"/>
        <v>430848.00000000006</v>
      </c>
      <c r="J70" s="74">
        <f t="shared" si="5"/>
        <v>430848.00000000006</v>
      </c>
    </row>
    <row r="71" spans="1:13" s="60" customFormat="1" ht="45" x14ac:dyDescent="0.25">
      <c r="A71" s="19" t="s">
        <v>99</v>
      </c>
      <c r="B71" s="9" t="s">
        <v>483</v>
      </c>
      <c r="C71" s="10" t="s">
        <v>229</v>
      </c>
      <c r="D71" s="8" t="s">
        <v>67</v>
      </c>
      <c r="E71" s="22">
        <v>350</v>
      </c>
      <c r="F71" s="21">
        <v>340.49</v>
      </c>
      <c r="G71" s="21">
        <f t="shared" si="3"/>
        <v>119171.5</v>
      </c>
      <c r="H71" s="21"/>
      <c r="I71" s="21">
        <f t="shared" si="4"/>
        <v>0</v>
      </c>
      <c r="J71" s="21">
        <f t="shared" si="5"/>
        <v>119171.5</v>
      </c>
    </row>
    <row r="72" spans="1:13" s="75" customFormat="1" ht="22.5" x14ac:dyDescent="0.25">
      <c r="A72" s="72" t="s">
        <v>100</v>
      </c>
      <c r="B72" s="65" t="s">
        <v>238</v>
      </c>
      <c r="C72" s="66" t="s">
        <v>239</v>
      </c>
      <c r="D72" s="64" t="s">
        <v>150</v>
      </c>
      <c r="E72" s="77">
        <v>1.5</v>
      </c>
      <c r="F72" s="74"/>
      <c r="G72" s="74">
        <f t="shared" si="3"/>
        <v>0</v>
      </c>
      <c r="H72" s="74">
        <v>50400</v>
      </c>
      <c r="I72" s="74">
        <f t="shared" si="4"/>
        <v>75600</v>
      </c>
      <c r="J72" s="74">
        <f t="shared" si="5"/>
        <v>75600</v>
      </c>
    </row>
    <row r="73" spans="1:13" s="75" customFormat="1" ht="45" x14ac:dyDescent="0.25">
      <c r="A73" s="72" t="s">
        <v>101</v>
      </c>
      <c r="B73" s="65" t="s">
        <v>496</v>
      </c>
      <c r="C73" s="66" t="s">
        <v>497</v>
      </c>
      <c r="D73" s="64" t="s">
        <v>498</v>
      </c>
      <c r="E73" s="73">
        <v>15</v>
      </c>
      <c r="F73" s="74"/>
      <c r="G73" s="74">
        <f t="shared" si="3"/>
        <v>0</v>
      </c>
      <c r="H73" s="74">
        <v>5328</v>
      </c>
      <c r="I73" s="74">
        <f t="shared" si="4"/>
        <v>79920</v>
      </c>
      <c r="J73" s="74">
        <f t="shared" si="5"/>
        <v>79920</v>
      </c>
    </row>
    <row r="74" spans="1:13" s="60" customFormat="1" ht="45" x14ac:dyDescent="0.25">
      <c r="A74" s="19" t="s">
        <v>102</v>
      </c>
      <c r="B74" s="9" t="s">
        <v>602</v>
      </c>
      <c r="C74" s="10" t="s">
        <v>501</v>
      </c>
      <c r="D74" s="8" t="s">
        <v>67</v>
      </c>
      <c r="E74" s="22">
        <v>15</v>
      </c>
      <c r="F74" s="21">
        <v>320</v>
      </c>
      <c r="G74" s="21">
        <f t="shared" si="3"/>
        <v>4800</v>
      </c>
      <c r="H74" s="21"/>
      <c r="I74" s="21">
        <f t="shared" si="4"/>
        <v>0</v>
      </c>
      <c r="J74" s="21">
        <f t="shared" si="5"/>
        <v>4800</v>
      </c>
    </row>
    <row r="75" spans="1:13" s="60" customFormat="1" ht="45" x14ac:dyDescent="0.25">
      <c r="A75" s="19" t="s">
        <v>103</v>
      </c>
      <c r="B75" s="9" t="s">
        <v>484</v>
      </c>
      <c r="C75" s="10" t="s">
        <v>230</v>
      </c>
      <c r="D75" s="8" t="s">
        <v>118</v>
      </c>
      <c r="E75" s="22">
        <v>400</v>
      </c>
      <c r="F75" s="21">
        <v>463.56</v>
      </c>
      <c r="G75" s="21">
        <f t="shared" si="3"/>
        <v>185424</v>
      </c>
      <c r="H75" s="21"/>
      <c r="I75" s="21">
        <f t="shared" si="4"/>
        <v>0</v>
      </c>
      <c r="J75" s="21">
        <f t="shared" si="5"/>
        <v>185424</v>
      </c>
    </row>
    <row r="76" spans="1:13" s="60" customFormat="1" ht="45" x14ac:dyDescent="0.25">
      <c r="A76" s="19" t="s">
        <v>104</v>
      </c>
      <c r="B76" s="9" t="s">
        <v>603</v>
      </c>
      <c r="C76" s="10" t="s">
        <v>604</v>
      </c>
      <c r="D76" s="8" t="s">
        <v>118</v>
      </c>
      <c r="E76" s="22">
        <v>400</v>
      </c>
      <c r="F76" s="21">
        <v>78.623999999999995</v>
      </c>
      <c r="G76" s="21">
        <f t="shared" si="3"/>
        <v>31449.599999999999</v>
      </c>
      <c r="H76" s="21"/>
      <c r="I76" s="21">
        <f t="shared" si="4"/>
        <v>0</v>
      </c>
      <c r="J76" s="21">
        <f t="shared" si="5"/>
        <v>31449.599999999999</v>
      </c>
    </row>
    <row r="77" spans="1:13" s="60" customFormat="1" ht="45" x14ac:dyDescent="0.25">
      <c r="A77" s="19" t="s">
        <v>105</v>
      </c>
      <c r="B77" s="9" t="s">
        <v>491</v>
      </c>
      <c r="C77" s="10" t="s">
        <v>492</v>
      </c>
      <c r="D77" s="8" t="s">
        <v>118</v>
      </c>
      <c r="E77" s="22">
        <v>3</v>
      </c>
      <c r="F77" s="49">
        <v>4787.8261253381561</v>
      </c>
      <c r="G77" s="21">
        <f t="shared" si="3"/>
        <v>14363.478376014467</v>
      </c>
      <c r="H77" s="21"/>
      <c r="I77" s="21">
        <f t="shared" si="4"/>
        <v>0</v>
      </c>
      <c r="J77" s="21">
        <f t="shared" si="5"/>
        <v>14363.478376014467</v>
      </c>
    </row>
    <row r="78" spans="1:13" s="75" customFormat="1" ht="22.5" x14ac:dyDescent="0.25">
      <c r="A78" s="72" t="s">
        <v>106</v>
      </c>
      <c r="B78" s="65" t="s">
        <v>503</v>
      </c>
      <c r="C78" s="66" t="s">
        <v>504</v>
      </c>
      <c r="D78" s="64" t="s">
        <v>60</v>
      </c>
      <c r="E78" s="78">
        <v>5.0000000000000001E-3</v>
      </c>
      <c r="F78" s="74"/>
      <c r="G78" s="74">
        <f t="shared" si="3"/>
        <v>0</v>
      </c>
      <c r="H78" s="74">
        <v>1728000</v>
      </c>
      <c r="I78" s="74">
        <f t="shared" si="4"/>
        <v>8640</v>
      </c>
      <c r="J78" s="74">
        <f t="shared" si="5"/>
        <v>8640</v>
      </c>
      <c r="M78" s="91"/>
    </row>
    <row r="79" spans="1:13" s="60" customFormat="1" ht="45" x14ac:dyDescent="0.25">
      <c r="A79" s="19" t="s">
        <v>107</v>
      </c>
      <c r="B79" s="9" t="s">
        <v>538</v>
      </c>
      <c r="C79" s="10" t="s">
        <v>507</v>
      </c>
      <c r="D79" s="8" t="s">
        <v>545</v>
      </c>
      <c r="E79" s="22">
        <v>1</v>
      </c>
      <c r="F79" s="49">
        <v>7907.8134788962861</v>
      </c>
      <c r="G79" s="21">
        <f t="shared" si="3"/>
        <v>7907.8134788962861</v>
      </c>
      <c r="H79" s="21"/>
      <c r="I79" s="21">
        <f t="shared" si="4"/>
        <v>0</v>
      </c>
      <c r="J79" s="21">
        <f t="shared" si="5"/>
        <v>7907.8134788962861</v>
      </c>
    </row>
    <row r="80" spans="1:13" s="60" customFormat="1" ht="15" x14ac:dyDescent="0.25">
      <c r="A80" s="14" t="s">
        <v>605</v>
      </c>
      <c r="B80" s="16"/>
      <c r="C80" s="16"/>
      <c r="D80" s="16"/>
      <c r="E80" s="15"/>
      <c r="F80" s="49"/>
      <c r="G80" s="21">
        <f t="shared" si="3"/>
        <v>0</v>
      </c>
      <c r="H80" s="21"/>
      <c r="I80" s="21">
        <f t="shared" si="4"/>
        <v>0</v>
      </c>
      <c r="J80" s="21">
        <f t="shared" si="5"/>
        <v>0</v>
      </c>
    </row>
    <row r="81" spans="1:13" s="75" customFormat="1" ht="22.5" x14ac:dyDescent="0.25">
      <c r="A81" s="72" t="s">
        <v>108</v>
      </c>
      <c r="B81" s="65" t="s">
        <v>205</v>
      </c>
      <c r="C81" s="66" t="s">
        <v>206</v>
      </c>
      <c r="D81" s="64" t="s">
        <v>207</v>
      </c>
      <c r="E81" s="76">
        <v>1.08</v>
      </c>
      <c r="F81" s="74"/>
      <c r="G81" s="74">
        <f t="shared" si="3"/>
        <v>0</v>
      </c>
      <c r="H81" s="74">
        <v>210784</v>
      </c>
      <c r="I81" s="74">
        <f t="shared" si="4"/>
        <v>227646.72</v>
      </c>
      <c r="J81" s="74">
        <f t="shared" si="5"/>
        <v>227646.72</v>
      </c>
      <c r="M81" s="91"/>
    </row>
    <row r="82" spans="1:13" s="60" customFormat="1" ht="45" x14ac:dyDescent="0.25">
      <c r="A82" s="19" t="s">
        <v>109</v>
      </c>
      <c r="B82" s="9" t="s">
        <v>539</v>
      </c>
      <c r="C82" s="10" t="s">
        <v>540</v>
      </c>
      <c r="D82" s="8" t="s">
        <v>67</v>
      </c>
      <c r="E82" s="23">
        <v>171.36</v>
      </c>
      <c r="F82" s="49">
        <v>283.32217888195044</v>
      </c>
      <c r="G82" s="21">
        <f t="shared" si="3"/>
        <v>48550.088573211033</v>
      </c>
      <c r="H82" s="21"/>
      <c r="I82" s="21">
        <f t="shared" si="4"/>
        <v>0</v>
      </c>
      <c r="J82" s="21">
        <f t="shared" si="5"/>
        <v>48550.088573211033</v>
      </c>
    </row>
    <row r="83" spans="1:13" s="60" customFormat="1" ht="45" x14ac:dyDescent="0.25">
      <c r="A83" s="19" t="s">
        <v>110</v>
      </c>
      <c r="B83" s="9" t="s">
        <v>541</v>
      </c>
      <c r="C83" s="10" t="s">
        <v>544</v>
      </c>
      <c r="D83" s="8" t="s">
        <v>118</v>
      </c>
      <c r="E83" s="22">
        <v>7</v>
      </c>
      <c r="F83" s="49">
        <v>830.29172509102932</v>
      </c>
      <c r="G83" s="21">
        <f t="shared" si="3"/>
        <v>5812.042075637205</v>
      </c>
      <c r="H83" s="21"/>
      <c r="I83" s="21">
        <f t="shared" si="4"/>
        <v>0</v>
      </c>
      <c r="J83" s="21">
        <f t="shared" si="5"/>
        <v>5812.042075637205</v>
      </c>
    </row>
    <row r="84" spans="1:13" s="75" customFormat="1" ht="22.5" x14ac:dyDescent="0.25">
      <c r="A84" s="72" t="s">
        <v>113</v>
      </c>
      <c r="B84" s="65" t="s">
        <v>553</v>
      </c>
      <c r="C84" s="66" t="s">
        <v>554</v>
      </c>
      <c r="D84" s="64" t="s">
        <v>207</v>
      </c>
      <c r="E84" s="77">
        <v>0.6</v>
      </c>
      <c r="F84" s="74"/>
      <c r="G84" s="74">
        <f t="shared" si="3"/>
        <v>0</v>
      </c>
      <c r="H84" s="74">
        <v>132192</v>
      </c>
      <c r="I84" s="74">
        <f t="shared" si="4"/>
        <v>79315.199999999997</v>
      </c>
      <c r="J84" s="74">
        <f t="shared" si="5"/>
        <v>79315.199999999997</v>
      </c>
      <c r="M84" s="91"/>
    </row>
    <row r="85" spans="1:13" s="60" customFormat="1" ht="45" x14ac:dyDescent="0.25">
      <c r="A85" s="19" t="s">
        <v>114</v>
      </c>
      <c r="B85" s="9" t="s">
        <v>555</v>
      </c>
      <c r="C85" s="10" t="s">
        <v>606</v>
      </c>
      <c r="D85" s="8" t="s">
        <v>67</v>
      </c>
      <c r="E85" s="20">
        <v>61.2</v>
      </c>
      <c r="F85" s="21">
        <v>1512.924</v>
      </c>
      <c r="G85" s="21">
        <f t="shared" si="3"/>
        <v>92590.948799999998</v>
      </c>
      <c r="H85" s="21"/>
      <c r="I85" s="21">
        <f t="shared" si="4"/>
        <v>0</v>
      </c>
      <c r="J85" s="21">
        <f t="shared" si="5"/>
        <v>92590.948799999998</v>
      </c>
    </row>
    <row r="86" spans="1:13" s="60" customFormat="1" ht="45" x14ac:dyDescent="0.25">
      <c r="A86" s="19" t="s">
        <v>117</v>
      </c>
      <c r="B86" s="9" t="s">
        <v>556</v>
      </c>
      <c r="C86" s="10" t="s">
        <v>557</v>
      </c>
      <c r="D86" s="8" t="s">
        <v>118</v>
      </c>
      <c r="E86" s="22">
        <v>4</v>
      </c>
      <c r="F86" s="21">
        <v>11.784000000000001</v>
      </c>
      <c r="G86" s="21">
        <f t="shared" si="3"/>
        <v>47.136000000000003</v>
      </c>
      <c r="H86" s="21"/>
      <c r="I86" s="21">
        <f t="shared" si="4"/>
        <v>0</v>
      </c>
      <c r="J86" s="21">
        <f t="shared" si="5"/>
        <v>47.136000000000003</v>
      </c>
    </row>
    <row r="87" spans="1:13" s="60" customFormat="1" ht="45" x14ac:dyDescent="0.25">
      <c r="A87" s="19" t="s">
        <v>119</v>
      </c>
      <c r="B87" s="9" t="s">
        <v>556</v>
      </c>
      <c r="C87" s="10" t="s">
        <v>558</v>
      </c>
      <c r="D87" s="8" t="s">
        <v>118</v>
      </c>
      <c r="E87" s="22">
        <v>4</v>
      </c>
      <c r="F87" s="21">
        <v>51.636000000000003</v>
      </c>
      <c r="G87" s="21">
        <f t="shared" si="3"/>
        <v>206.54400000000001</v>
      </c>
      <c r="H87" s="21"/>
      <c r="I87" s="21">
        <f t="shared" si="4"/>
        <v>0</v>
      </c>
      <c r="J87" s="21">
        <f t="shared" si="5"/>
        <v>206.54400000000001</v>
      </c>
    </row>
    <row r="88" spans="1:13" s="60" customFormat="1" ht="45" x14ac:dyDescent="0.25">
      <c r="A88" s="19" t="s">
        <v>339</v>
      </c>
      <c r="B88" s="9" t="s">
        <v>546</v>
      </c>
      <c r="C88" s="10" t="s">
        <v>547</v>
      </c>
      <c r="D88" s="8" t="s">
        <v>118</v>
      </c>
      <c r="E88" s="22">
        <v>120</v>
      </c>
      <c r="F88" s="49">
        <v>33.693721025802837</v>
      </c>
      <c r="G88" s="21">
        <f t="shared" si="3"/>
        <v>4043.2465230963403</v>
      </c>
      <c r="H88" s="21"/>
      <c r="I88" s="21">
        <f t="shared" si="4"/>
        <v>0</v>
      </c>
      <c r="J88" s="21">
        <f t="shared" si="5"/>
        <v>4043.2465230963403</v>
      </c>
    </row>
    <row r="89" spans="1:13" s="60" customFormat="1" ht="45" x14ac:dyDescent="0.25">
      <c r="A89" s="19" t="s">
        <v>120</v>
      </c>
      <c r="B89" s="9" t="s">
        <v>546</v>
      </c>
      <c r="C89" s="10" t="s">
        <v>548</v>
      </c>
      <c r="D89" s="8" t="s">
        <v>118</v>
      </c>
      <c r="E89" s="22">
        <v>16</v>
      </c>
      <c r="F89" s="49">
        <v>43.285405307119362</v>
      </c>
      <c r="G89" s="21">
        <f t="shared" si="3"/>
        <v>692.56648491390979</v>
      </c>
      <c r="H89" s="21"/>
      <c r="I89" s="21">
        <f t="shared" si="4"/>
        <v>0</v>
      </c>
      <c r="J89" s="21">
        <f t="shared" si="5"/>
        <v>692.56648491390979</v>
      </c>
    </row>
    <row r="90" spans="1:13" s="60" customFormat="1" ht="45" x14ac:dyDescent="0.25">
      <c r="A90" s="19" t="s">
        <v>403</v>
      </c>
      <c r="B90" s="9" t="s">
        <v>551</v>
      </c>
      <c r="C90" s="10" t="s">
        <v>552</v>
      </c>
      <c r="D90" s="8" t="s">
        <v>67</v>
      </c>
      <c r="E90" s="22">
        <v>50</v>
      </c>
      <c r="F90" s="49">
        <v>313.81866772293188</v>
      </c>
      <c r="G90" s="21">
        <f t="shared" si="3"/>
        <v>15690.933386146593</v>
      </c>
      <c r="H90" s="21"/>
      <c r="I90" s="21">
        <f t="shared" si="4"/>
        <v>0</v>
      </c>
      <c r="J90" s="21">
        <f t="shared" si="5"/>
        <v>15690.933386146593</v>
      </c>
    </row>
    <row r="91" spans="1:13" s="60" customFormat="1" ht="45" x14ac:dyDescent="0.25">
      <c r="A91" s="19" t="s">
        <v>121</v>
      </c>
      <c r="B91" s="9" t="s">
        <v>549</v>
      </c>
      <c r="C91" s="10" t="s">
        <v>550</v>
      </c>
      <c r="D91" s="8" t="s">
        <v>118</v>
      </c>
      <c r="E91" s="22">
        <v>100</v>
      </c>
      <c r="F91" s="49">
        <v>124.56830344958072</v>
      </c>
      <c r="G91" s="21">
        <f t="shared" si="3"/>
        <v>12456.830344958073</v>
      </c>
      <c r="H91" s="21"/>
      <c r="I91" s="21">
        <f t="shared" si="4"/>
        <v>0</v>
      </c>
      <c r="J91" s="21">
        <f t="shared" si="5"/>
        <v>12456.830344958073</v>
      </c>
    </row>
    <row r="92" spans="1:13" s="75" customFormat="1" ht="33.75" x14ac:dyDescent="0.25">
      <c r="A92" s="72" t="s">
        <v>122</v>
      </c>
      <c r="B92" s="65" t="s">
        <v>74</v>
      </c>
      <c r="C92" s="66" t="s">
        <v>75</v>
      </c>
      <c r="D92" s="64" t="s">
        <v>76</v>
      </c>
      <c r="E92" s="73">
        <v>1</v>
      </c>
      <c r="F92" s="74"/>
      <c r="G92" s="74">
        <f t="shared" si="3"/>
        <v>0</v>
      </c>
      <c r="H92" s="74">
        <v>4320</v>
      </c>
      <c r="I92" s="74">
        <f t="shared" si="4"/>
        <v>4320</v>
      </c>
      <c r="J92" s="74">
        <f t="shared" si="5"/>
        <v>4320</v>
      </c>
      <c r="M92" s="91"/>
    </row>
    <row r="93" spans="1:13" s="60" customFormat="1" ht="45" x14ac:dyDescent="0.25">
      <c r="A93" s="19" t="s">
        <v>123</v>
      </c>
      <c r="B93" s="9" t="s">
        <v>607</v>
      </c>
      <c r="C93" s="10" t="s">
        <v>608</v>
      </c>
      <c r="D93" s="8" t="s">
        <v>118</v>
      </c>
      <c r="E93" s="22">
        <v>1</v>
      </c>
      <c r="F93" s="49">
        <v>696.01423343868339</v>
      </c>
      <c r="G93" s="21">
        <f t="shared" si="3"/>
        <v>696.01423343868339</v>
      </c>
      <c r="H93" s="21"/>
      <c r="I93" s="21">
        <f t="shared" si="4"/>
        <v>0</v>
      </c>
      <c r="J93" s="21">
        <f t="shared" si="5"/>
        <v>696.01423343868339</v>
      </c>
    </row>
    <row r="94" spans="1:13" s="75" customFormat="1" ht="22.5" x14ac:dyDescent="0.25">
      <c r="A94" s="72" t="s">
        <v>124</v>
      </c>
      <c r="B94" s="65" t="s">
        <v>422</v>
      </c>
      <c r="C94" s="66" t="s">
        <v>423</v>
      </c>
      <c r="D94" s="64" t="s">
        <v>60</v>
      </c>
      <c r="E94" s="77">
        <v>0.4</v>
      </c>
      <c r="F94" s="74"/>
      <c r="G94" s="74">
        <f t="shared" si="3"/>
        <v>0</v>
      </c>
      <c r="H94" s="74">
        <v>88992</v>
      </c>
      <c r="I94" s="74">
        <f t="shared" si="4"/>
        <v>35596.800000000003</v>
      </c>
      <c r="J94" s="74">
        <f t="shared" si="5"/>
        <v>35596.800000000003</v>
      </c>
      <c r="M94" s="91"/>
    </row>
    <row r="95" spans="1:13" s="60" customFormat="1" ht="45" x14ac:dyDescent="0.25">
      <c r="A95" s="19" t="s">
        <v>127</v>
      </c>
      <c r="B95" s="9" t="s">
        <v>534</v>
      </c>
      <c r="C95" s="10" t="s">
        <v>609</v>
      </c>
      <c r="D95" s="8" t="s">
        <v>67</v>
      </c>
      <c r="E95" s="20">
        <v>41.2</v>
      </c>
      <c r="F95" s="49">
        <v>5815.9748381383069</v>
      </c>
      <c r="G95" s="21">
        <f t="shared" si="3"/>
        <v>239618.16333129827</v>
      </c>
      <c r="H95" s="21"/>
      <c r="I95" s="21">
        <f t="shared" si="4"/>
        <v>0</v>
      </c>
      <c r="J95" s="21">
        <f t="shared" si="5"/>
        <v>239618.16333129827</v>
      </c>
    </row>
    <row r="96" spans="1:13" s="60" customFormat="1" ht="15" x14ac:dyDescent="0.25">
      <c r="A96" s="14" t="s">
        <v>610</v>
      </c>
      <c r="B96" s="16"/>
      <c r="C96" s="16"/>
      <c r="D96" s="16"/>
      <c r="E96" s="15"/>
      <c r="F96" s="49"/>
      <c r="G96" s="21">
        <f t="shared" si="3"/>
        <v>0</v>
      </c>
      <c r="H96" s="21"/>
      <c r="I96" s="21">
        <f t="shared" si="4"/>
        <v>0</v>
      </c>
      <c r="J96" s="21">
        <f t="shared" si="5"/>
        <v>0</v>
      </c>
    </row>
    <row r="97" spans="1:13" s="75" customFormat="1" ht="33.75" x14ac:dyDescent="0.25">
      <c r="A97" s="72" t="s">
        <v>128</v>
      </c>
      <c r="B97" s="65" t="s">
        <v>407</v>
      </c>
      <c r="C97" s="66" t="s">
        <v>408</v>
      </c>
      <c r="D97" s="64" t="s">
        <v>92</v>
      </c>
      <c r="E97" s="79">
        <v>0.165991</v>
      </c>
      <c r="F97" s="74"/>
      <c r="G97" s="74">
        <f t="shared" si="3"/>
        <v>0</v>
      </c>
      <c r="H97" s="74">
        <v>1155532.53</v>
      </c>
      <c r="I97" s="74">
        <f t="shared" si="4"/>
        <v>191808.00018723001</v>
      </c>
      <c r="J97" s="74">
        <f t="shared" si="5"/>
        <v>191808.00018723001</v>
      </c>
      <c r="M97" s="91"/>
    </row>
    <row r="98" spans="1:13" s="60" customFormat="1" ht="45" x14ac:dyDescent="0.25">
      <c r="A98" s="19" t="s">
        <v>129</v>
      </c>
      <c r="B98" s="9" t="s">
        <v>399</v>
      </c>
      <c r="C98" s="10" t="s">
        <v>611</v>
      </c>
      <c r="D98" s="8" t="s">
        <v>118</v>
      </c>
      <c r="E98" s="22">
        <v>27</v>
      </c>
      <c r="F98" s="51">
        <v>37472.425487999993</v>
      </c>
      <c r="G98" s="21">
        <f t="shared" si="3"/>
        <v>1011755.4881759998</v>
      </c>
      <c r="H98" s="21"/>
      <c r="I98" s="21">
        <f t="shared" si="4"/>
        <v>0</v>
      </c>
      <c r="J98" s="21">
        <f t="shared" si="5"/>
        <v>1011755.4881759998</v>
      </c>
    </row>
    <row r="99" spans="1:13" s="60" customFormat="1" ht="45" x14ac:dyDescent="0.25">
      <c r="A99" s="19" t="s">
        <v>130</v>
      </c>
      <c r="B99" s="9" t="s">
        <v>399</v>
      </c>
      <c r="C99" s="10" t="s">
        <v>902</v>
      </c>
      <c r="D99" s="8" t="s">
        <v>118</v>
      </c>
      <c r="E99" s="22">
        <v>10</v>
      </c>
      <c r="F99" s="21">
        <v>18192.38</v>
      </c>
      <c r="G99" s="21">
        <f t="shared" si="3"/>
        <v>181923.80000000002</v>
      </c>
      <c r="H99" s="21"/>
      <c r="I99" s="21">
        <f t="shared" si="4"/>
        <v>0</v>
      </c>
      <c r="J99" s="21">
        <f t="shared" si="5"/>
        <v>181923.80000000002</v>
      </c>
    </row>
    <row r="100" spans="1:13" s="60" customFormat="1" ht="45" x14ac:dyDescent="0.25">
      <c r="A100" s="19" t="s">
        <v>131</v>
      </c>
      <c r="B100" s="9" t="s">
        <v>456</v>
      </c>
      <c r="C100" s="10" t="s">
        <v>613</v>
      </c>
      <c r="D100" s="8" t="s">
        <v>118</v>
      </c>
      <c r="E100" s="22">
        <v>4</v>
      </c>
      <c r="F100" s="21">
        <v>29255.99</v>
      </c>
      <c r="G100" s="21">
        <f t="shared" si="3"/>
        <v>117023.96</v>
      </c>
      <c r="H100" s="21"/>
      <c r="I100" s="21">
        <f t="shared" si="4"/>
        <v>0</v>
      </c>
      <c r="J100" s="21">
        <f t="shared" si="5"/>
        <v>117023.96</v>
      </c>
    </row>
    <row r="101" spans="1:13" s="60" customFormat="1" ht="45" x14ac:dyDescent="0.25">
      <c r="A101" s="19" t="s">
        <v>132</v>
      </c>
      <c r="B101" s="9" t="s">
        <v>456</v>
      </c>
      <c r="C101" s="10" t="s">
        <v>614</v>
      </c>
      <c r="D101" s="8" t="s">
        <v>118</v>
      </c>
      <c r="E101" s="22">
        <v>3</v>
      </c>
      <c r="F101" s="21">
        <v>11645.42</v>
      </c>
      <c r="G101" s="21">
        <f t="shared" si="3"/>
        <v>34936.26</v>
      </c>
      <c r="H101" s="21"/>
      <c r="I101" s="21">
        <f t="shared" si="4"/>
        <v>0</v>
      </c>
      <c r="J101" s="21">
        <f t="shared" si="5"/>
        <v>34936.26</v>
      </c>
    </row>
    <row r="102" spans="1:13" s="60" customFormat="1" ht="45" x14ac:dyDescent="0.25">
      <c r="A102" s="19" t="s">
        <v>133</v>
      </c>
      <c r="B102" s="9" t="s">
        <v>456</v>
      </c>
      <c r="C102" s="10" t="s">
        <v>615</v>
      </c>
      <c r="D102" s="8" t="s">
        <v>118</v>
      </c>
      <c r="E102" s="22">
        <v>1</v>
      </c>
      <c r="F102" s="21">
        <v>11645.42</v>
      </c>
      <c r="G102" s="21">
        <f t="shared" si="3"/>
        <v>11645.42</v>
      </c>
      <c r="H102" s="21"/>
      <c r="I102" s="21">
        <f t="shared" si="4"/>
        <v>0</v>
      </c>
      <c r="J102" s="21">
        <f t="shared" si="5"/>
        <v>11645.42</v>
      </c>
    </row>
    <row r="103" spans="1:13" s="60" customFormat="1" ht="45" x14ac:dyDescent="0.25">
      <c r="A103" s="19" t="s">
        <v>134</v>
      </c>
      <c r="B103" s="9" t="s">
        <v>399</v>
      </c>
      <c r="C103" s="10" t="s">
        <v>616</v>
      </c>
      <c r="D103" s="8" t="s">
        <v>118</v>
      </c>
      <c r="E103" s="22">
        <v>90</v>
      </c>
      <c r="F103" s="21">
        <v>241.32</v>
      </c>
      <c r="G103" s="21">
        <f t="shared" si="3"/>
        <v>21718.799999999999</v>
      </c>
      <c r="H103" s="21"/>
      <c r="I103" s="21">
        <f t="shared" si="4"/>
        <v>0</v>
      </c>
      <c r="J103" s="21">
        <f t="shared" si="5"/>
        <v>21718.799999999999</v>
      </c>
    </row>
    <row r="104" spans="1:13" s="60" customFormat="1" ht="45" x14ac:dyDescent="0.25">
      <c r="A104" s="19" t="s">
        <v>135</v>
      </c>
      <c r="B104" s="9" t="s">
        <v>399</v>
      </c>
      <c r="C104" s="10" t="s">
        <v>617</v>
      </c>
      <c r="D104" s="8" t="s">
        <v>118</v>
      </c>
      <c r="E104" s="22">
        <v>12</v>
      </c>
      <c r="F104" s="21">
        <v>3507.84</v>
      </c>
      <c r="G104" s="21">
        <f t="shared" si="3"/>
        <v>42094.080000000002</v>
      </c>
      <c r="H104" s="21"/>
      <c r="I104" s="21">
        <f t="shared" si="4"/>
        <v>0</v>
      </c>
      <c r="J104" s="21">
        <f t="shared" si="5"/>
        <v>42094.080000000002</v>
      </c>
    </row>
    <row r="105" spans="1:13" s="75" customFormat="1" ht="22.5" x14ac:dyDescent="0.25">
      <c r="A105" s="72" t="s">
        <v>136</v>
      </c>
      <c r="B105" s="65" t="s">
        <v>409</v>
      </c>
      <c r="C105" s="66" t="s">
        <v>410</v>
      </c>
      <c r="D105" s="64" t="s">
        <v>40</v>
      </c>
      <c r="E105" s="76">
        <v>0.28999999999999998</v>
      </c>
      <c r="F105" s="74"/>
      <c r="G105" s="74">
        <f t="shared" si="3"/>
        <v>0</v>
      </c>
      <c r="H105" s="74">
        <v>216000</v>
      </c>
      <c r="I105" s="74">
        <f t="shared" si="4"/>
        <v>62639.999999999993</v>
      </c>
      <c r="J105" s="74">
        <f t="shared" si="5"/>
        <v>62639.999999999993</v>
      </c>
      <c r="M105" s="91"/>
    </row>
    <row r="106" spans="1:13" s="60" customFormat="1" ht="45" x14ac:dyDescent="0.25">
      <c r="A106" s="19" t="s">
        <v>137</v>
      </c>
      <c r="B106" s="9" t="s">
        <v>411</v>
      </c>
      <c r="C106" s="10" t="s">
        <v>412</v>
      </c>
      <c r="D106" s="8" t="s">
        <v>118</v>
      </c>
      <c r="E106" s="22">
        <v>9</v>
      </c>
      <c r="F106" s="21">
        <v>1530</v>
      </c>
      <c r="G106" s="21">
        <f t="shared" si="3"/>
        <v>13770</v>
      </c>
      <c r="H106" s="21"/>
      <c r="I106" s="21">
        <f t="shared" si="4"/>
        <v>0</v>
      </c>
      <c r="J106" s="21">
        <f t="shared" si="5"/>
        <v>13770</v>
      </c>
    </row>
    <row r="107" spans="1:13" s="60" customFormat="1" ht="45" x14ac:dyDescent="0.25">
      <c r="A107" s="19" t="s">
        <v>138</v>
      </c>
      <c r="B107" s="9" t="s">
        <v>411</v>
      </c>
      <c r="C107" s="10" t="s">
        <v>413</v>
      </c>
      <c r="D107" s="8" t="s">
        <v>118</v>
      </c>
      <c r="E107" s="22">
        <v>20</v>
      </c>
      <c r="F107" s="21">
        <f>1250.9337*1.2</f>
        <v>1501.1204399999999</v>
      </c>
      <c r="G107" s="21">
        <f t="shared" si="3"/>
        <v>30022.408799999997</v>
      </c>
      <c r="H107" s="21"/>
      <c r="I107" s="21">
        <f t="shared" si="4"/>
        <v>0</v>
      </c>
      <c r="J107" s="21">
        <f t="shared" si="5"/>
        <v>30022.408799999997</v>
      </c>
    </row>
    <row r="108" spans="1:13" s="60" customFormat="1" ht="45" x14ac:dyDescent="0.25">
      <c r="A108" s="19" t="s">
        <v>139</v>
      </c>
      <c r="B108" s="9" t="s">
        <v>414</v>
      </c>
      <c r="C108" s="10" t="s">
        <v>618</v>
      </c>
      <c r="D108" s="8" t="s">
        <v>118</v>
      </c>
      <c r="E108" s="22">
        <v>58</v>
      </c>
      <c r="F108" s="21">
        <v>1530.1439999999998</v>
      </c>
      <c r="G108" s="21">
        <f t="shared" si="3"/>
        <v>88748.351999999984</v>
      </c>
      <c r="H108" s="21"/>
      <c r="I108" s="21">
        <f t="shared" si="4"/>
        <v>0</v>
      </c>
      <c r="J108" s="21">
        <f t="shared" si="5"/>
        <v>88748.351999999984</v>
      </c>
    </row>
    <row r="109" spans="1:13" s="75" customFormat="1" ht="22.5" x14ac:dyDescent="0.25">
      <c r="A109" s="72" t="s">
        <v>140</v>
      </c>
      <c r="B109" s="65" t="s">
        <v>155</v>
      </c>
      <c r="C109" s="66" t="s">
        <v>156</v>
      </c>
      <c r="D109" s="64" t="s">
        <v>40</v>
      </c>
      <c r="E109" s="77">
        <v>0.5</v>
      </c>
      <c r="F109" s="74"/>
      <c r="G109" s="74">
        <f t="shared" si="3"/>
        <v>0</v>
      </c>
      <c r="H109" s="74">
        <v>345600</v>
      </c>
      <c r="I109" s="74">
        <f t="shared" si="4"/>
        <v>172800</v>
      </c>
      <c r="J109" s="74">
        <f t="shared" si="5"/>
        <v>172800</v>
      </c>
      <c r="M109" s="91"/>
    </row>
    <row r="110" spans="1:13" s="60" customFormat="1" ht="45" x14ac:dyDescent="0.25">
      <c r="A110" s="19" t="s">
        <v>141</v>
      </c>
      <c r="B110" s="9" t="s">
        <v>405</v>
      </c>
      <c r="C110" s="10" t="s">
        <v>619</v>
      </c>
      <c r="D110" s="8" t="s">
        <v>118</v>
      </c>
      <c r="E110" s="22">
        <v>50</v>
      </c>
      <c r="F110" s="21">
        <v>2196.4079999999999</v>
      </c>
      <c r="G110" s="21">
        <f t="shared" si="3"/>
        <v>109820.4</v>
      </c>
      <c r="H110" s="21"/>
      <c r="I110" s="21">
        <f t="shared" si="4"/>
        <v>0</v>
      </c>
      <c r="J110" s="21">
        <f t="shared" si="5"/>
        <v>109820.4</v>
      </c>
    </row>
    <row r="111" spans="1:13" s="60" customFormat="1" ht="45" x14ac:dyDescent="0.25">
      <c r="A111" s="19" t="s">
        <v>142</v>
      </c>
      <c r="B111" s="9" t="s">
        <v>399</v>
      </c>
      <c r="C111" s="10" t="s">
        <v>620</v>
      </c>
      <c r="D111" s="8" t="s">
        <v>118</v>
      </c>
      <c r="E111" s="22">
        <v>158</v>
      </c>
      <c r="F111" s="21">
        <v>49.5</v>
      </c>
      <c r="G111" s="21">
        <f t="shared" si="3"/>
        <v>7821</v>
      </c>
      <c r="H111" s="21"/>
      <c r="I111" s="21">
        <f t="shared" si="4"/>
        <v>0</v>
      </c>
      <c r="J111" s="21">
        <f t="shared" si="5"/>
        <v>7821</v>
      </c>
    </row>
    <row r="112" spans="1:13" s="60" customFormat="1" ht="45" x14ac:dyDescent="0.25">
      <c r="A112" s="19" t="s">
        <v>143</v>
      </c>
      <c r="B112" s="9" t="s">
        <v>427</v>
      </c>
      <c r="C112" s="10" t="s">
        <v>621</v>
      </c>
      <c r="D112" s="8" t="s">
        <v>118</v>
      </c>
      <c r="E112" s="22">
        <v>8</v>
      </c>
      <c r="F112" s="21">
        <v>4656.46</v>
      </c>
      <c r="G112" s="21">
        <f t="shared" si="3"/>
        <v>37251.68</v>
      </c>
      <c r="H112" s="21"/>
      <c r="I112" s="21">
        <f t="shared" si="4"/>
        <v>0</v>
      </c>
      <c r="J112" s="21">
        <f t="shared" si="5"/>
        <v>37251.68</v>
      </c>
    </row>
    <row r="113" spans="1:13" s="60" customFormat="1" ht="45" x14ac:dyDescent="0.25">
      <c r="A113" s="19" t="s">
        <v>144</v>
      </c>
      <c r="B113" s="9" t="s">
        <v>451</v>
      </c>
      <c r="C113" s="10" t="s">
        <v>453</v>
      </c>
      <c r="D113" s="8" t="s">
        <v>118</v>
      </c>
      <c r="E113" s="22">
        <v>16</v>
      </c>
      <c r="F113" s="21">
        <v>1078.3499999999999</v>
      </c>
      <c r="G113" s="21">
        <f t="shared" si="3"/>
        <v>17253.599999999999</v>
      </c>
      <c r="H113" s="21"/>
      <c r="I113" s="21">
        <f t="shared" si="4"/>
        <v>0</v>
      </c>
      <c r="J113" s="21">
        <f t="shared" si="5"/>
        <v>17253.599999999999</v>
      </c>
    </row>
    <row r="114" spans="1:13" s="60" customFormat="1" ht="45" x14ac:dyDescent="0.25">
      <c r="A114" s="19" t="s">
        <v>145</v>
      </c>
      <c r="B114" s="9" t="s">
        <v>451</v>
      </c>
      <c r="C114" s="10" t="s">
        <v>622</v>
      </c>
      <c r="D114" s="8" t="s">
        <v>118</v>
      </c>
      <c r="E114" s="22">
        <v>50</v>
      </c>
      <c r="F114" s="21">
        <v>919.89600000000007</v>
      </c>
      <c r="G114" s="21">
        <f t="shared" si="3"/>
        <v>45994.8</v>
      </c>
      <c r="H114" s="21"/>
      <c r="I114" s="21">
        <f t="shared" si="4"/>
        <v>0</v>
      </c>
      <c r="J114" s="21">
        <f t="shared" si="5"/>
        <v>45994.8</v>
      </c>
    </row>
    <row r="115" spans="1:13" s="75" customFormat="1" ht="22.5" x14ac:dyDescent="0.25">
      <c r="A115" s="72" t="s">
        <v>146</v>
      </c>
      <c r="B115" s="65" t="s">
        <v>409</v>
      </c>
      <c r="C115" s="66" t="s">
        <v>410</v>
      </c>
      <c r="D115" s="64" t="s">
        <v>40</v>
      </c>
      <c r="E115" s="77">
        <v>0.5</v>
      </c>
      <c r="F115" s="74"/>
      <c r="G115" s="74">
        <f t="shared" si="3"/>
        <v>0</v>
      </c>
      <c r="H115" s="74">
        <v>335808</v>
      </c>
      <c r="I115" s="74">
        <f t="shared" si="4"/>
        <v>167904</v>
      </c>
      <c r="J115" s="74">
        <f t="shared" si="5"/>
        <v>167904</v>
      </c>
      <c r="M115" s="91"/>
    </row>
    <row r="116" spans="1:13" s="60" customFormat="1" ht="45" x14ac:dyDescent="0.25">
      <c r="A116" s="19" t="s">
        <v>147</v>
      </c>
      <c r="B116" s="9" t="s">
        <v>411</v>
      </c>
      <c r="C116" s="10" t="s">
        <v>623</v>
      </c>
      <c r="D116" s="8" t="s">
        <v>118</v>
      </c>
      <c r="E116" s="22">
        <v>50</v>
      </c>
      <c r="F116" s="21">
        <v>2493.5879999999997</v>
      </c>
      <c r="G116" s="21">
        <f t="shared" si="3"/>
        <v>124679.4</v>
      </c>
      <c r="H116" s="21"/>
      <c r="I116" s="21">
        <f t="shared" si="4"/>
        <v>0</v>
      </c>
      <c r="J116" s="21">
        <f t="shared" si="5"/>
        <v>124679.4</v>
      </c>
    </row>
    <row r="117" spans="1:13" s="60" customFormat="1" ht="45" x14ac:dyDescent="0.25">
      <c r="A117" s="19" t="s">
        <v>148</v>
      </c>
      <c r="B117" s="9" t="s">
        <v>447</v>
      </c>
      <c r="C117" s="10" t="s">
        <v>624</v>
      </c>
      <c r="D117" s="8" t="s">
        <v>118</v>
      </c>
      <c r="E117" s="22">
        <v>100</v>
      </c>
      <c r="F117" s="49">
        <v>425.47515294723524</v>
      </c>
      <c r="G117" s="21">
        <f t="shared" si="3"/>
        <v>42547.515294723526</v>
      </c>
      <c r="H117" s="21"/>
      <c r="I117" s="21">
        <f t="shared" si="4"/>
        <v>0</v>
      </c>
      <c r="J117" s="21">
        <f t="shared" si="5"/>
        <v>42547.515294723526</v>
      </c>
    </row>
    <row r="118" spans="1:13" s="60" customFormat="1" ht="45" x14ac:dyDescent="0.25">
      <c r="A118" s="19" t="s">
        <v>149</v>
      </c>
      <c r="B118" s="9" t="s">
        <v>435</v>
      </c>
      <c r="C118" s="10" t="s">
        <v>533</v>
      </c>
      <c r="D118" s="8" t="s">
        <v>118</v>
      </c>
      <c r="E118" s="22">
        <v>232</v>
      </c>
      <c r="F118" s="49">
        <v>28.406029817580254</v>
      </c>
      <c r="G118" s="21">
        <f t="shared" si="3"/>
        <v>6590.1989176786192</v>
      </c>
      <c r="H118" s="21"/>
      <c r="I118" s="21">
        <f t="shared" si="4"/>
        <v>0</v>
      </c>
      <c r="J118" s="21">
        <f t="shared" si="5"/>
        <v>6590.1989176786192</v>
      </c>
    </row>
    <row r="119" spans="1:13" s="60" customFormat="1" ht="45" x14ac:dyDescent="0.25">
      <c r="A119" s="19" t="s">
        <v>151</v>
      </c>
      <c r="B119" s="9" t="s">
        <v>437</v>
      </c>
      <c r="C119" s="10" t="s">
        <v>529</v>
      </c>
      <c r="D119" s="8" t="s">
        <v>118</v>
      </c>
      <c r="E119" s="22">
        <v>232</v>
      </c>
      <c r="F119" s="49">
        <v>76.610111562655717</v>
      </c>
      <c r="G119" s="21">
        <f t="shared" si="3"/>
        <v>17773.545882536127</v>
      </c>
      <c r="H119" s="21"/>
      <c r="I119" s="21">
        <f t="shared" si="4"/>
        <v>0</v>
      </c>
      <c r="J119" s="21">
        <f t="shared" si="5"/>
        <v>17773.545882536127</v>
      </c>
    </row>
    <row r="120" spans="1:13" s="60" customFormat="1" ht="45" x14ac:dyDescent="0.25">
      <c r="A120" s="19" t="s">
        <v>440</v>
      </c>
      <c r="B120" s="9" t="s">
        <v>625</v>
      </c>
      <c r="C120" s="10" t="s">
        <v>626</v>
      </c>
      <c r="D120" s="8" t="s">
        <v>118</v>
      </c>
      <c r="E120" s="22">
        <v>58</v>
      </c>
      <c r="F120" s="21">
        <v>78.623999999999995</v>
      </c>
      <c r="G120" s="21">
        <f t="shared" si="3"/>
        <v>4560.192</v>
      </c>
      <c r="H120" s="21"/>
      <c r="I120" s="21">
        <f t="shared" si="4"/>
        <v>0</v>
      </c>
      <c r="J120" s="21">
        <f t="shared" si="5"/>
        <v>4560.192</v>
      </c>
    </row>
    <row r="121" spans="1:13" s="60" customFormat="1" ht="45" x14ac:dyDescent="0.25">
      <c r="A121" s="19" t="s">
        <v>152</v>
      </c>
      <c r="B121" s="9" t="s">
        <v>433</v>
      </c>
      <c r="C121" s="10" t="s">
        <v>469</v>
      </c>
      <c r="D121" s="8" t="s">
        <v>118</v>
      </c>
      <c r="E121" s="22">
        <v>100</v>
      </c>
      <c r="F121" s="49">
        <v>3911.9120131668915</v>
      </c>
      <c r="G121" s="21">
        <f t="shared" si="3"/>
        <v>391191.20131668914</v>
      </c>
      <c r="H121" s="21"/>
      <c r="I121" s="21">
        <f t="shared" si="4"/>
        <v>0</v>
      </c>
      <c r="J121" s="21">
        <f t="shared" si="5"/>
        <v>391191.20131668914</v>
      </c>
    </row>
    <row r="122" spans="1:13" s="60" customFormat="1" ht="45" x14ac:dyDescent="0.25">
      <c r="A122" s="19" t="s">
        <v>153</v>
      </c>
      <c r="B122" s="9" t="s">
        <v>435</v>
      </c>
      <c r="C122" s="10" t="s">
        <v>455</v>
      </c>
      <c r="D122" s="8" t="s">
        <v>118</v>
      </c>
      <c r="E122" s="22">
        <v>100</v>
      </c>
      <c r="F122" s="49">
        <v>1047.33291261607</v>
      </c>
      <c r="G122" s="21">
        <f t="shared" si="3"/>
        <v>104733.291261607</v>
      </c>
      <c r="H122" s="21"/>
      <c r="I122" s="21">
        <f t="shared" si="4"/>
        <v>0</v>
      </c>
      <c r="J122" s="21">
        <f t="shared" si="5"/>
        <v>104733.291261607</v>
      </c>
    </row>
    <row r="123" spans="1:13" s="60" customFormat="1" ht="45" x14ac:dyDescent="0.25">
      <c r="A123" s="19" t="s">
        <v>154</v>
      </c>
      <c r="B123" s="9" t="s">
        <v>625</v>
      </c>
      <c r="C123" s="10" t="s">
        <v>417</v>
      </c>
      <c r="D123" s="8" t="s">
        <v>118</v>
      </c>
      <c r="E123" s="22">
        <v>120</v>
      </c>
      <c r="F123" s="49">
        <v>1575.6107804613862</v>
      </c>
      <c r="G123" s="21">
        <f t="shared" si="3"/>
        <v>189073.29365536635</v>
      </c>
      <c r="H123" s="21"/>
      <c r="I123" s="21">
        <f t="shared" si="4"/>
        <v>0</v>
      </c>
      <c r="J123" s="21">
        <f t="shared" si="5"/>
        <v>189073.29365536635</v>
      </c>
    </row>
    <row r="124" spans="1:13" s="60" customFormat="1" ht="45" x14ac:dyDescent="0.25">
      <c r="A124" s="19" t="s">
        <v>157</v>
      </c>
      <c r="B124" s="9" t="s">
        <v>427</v>
      </c>
      <c r="C124" s="10" t="s">
        <v>428</v>
      </c>
      <c r="D124" s="8" t="s">
        <v>118</v>
      </c>
      <c r="E124" s="22">
        <v>20</v>
      </c>
      <c r="F124" s="49">
        <v>895.9570714806772</v>
      </c>
      <c r="G124" s="21">
        <f t="shared" si="3"/>
        <v>17919.141429613544</v>
      </c>
      <c r="H124" s="21"/>
      <c r="I124" s="21">
        <f t="shared" si="4"/>
        <v>0</v>
      </c>
      <c r="J124" s="21">
        <f t="shared" si="5"/>
        <v>17919.141429613544</v>
      </c>
    </row>
    <row r="125" spans="1:13" s="60" customFormat="1" ht="45" x14ac:dyDescent="0.25">
      <c r="A125" s="19" t="s">
        <v>158</v>
      </c>
      <c r="B125" s="9" t="s">
        <v>433</v>
      </c>
      <c r="C125" s="10" t="s">
        <v>466</v>
      </c>
      <c r="D125" s="8" t="s">
        <v>118</v>
      </c>
      <c r="E125" s="22">
        <v>984</v>
      </c>
      <c r="F125" s="49">
        <v>51.032430253873976</v>
      </c>
      <c r="G125" s="21">
        <f t="shared" si="3"/>
        <v>50215.911369811991</v>
      </c>
      <c r="H125" s="21"/>
      <c r="I125" s="21">
        <f t="shared" si="4"/>
        <v>0</v>
      </c>
      <c r="J125" s="21">
        <f t="shared" si="5"/>
        <v>50215.911369811991</v>
      </c>
    </row>
    <row r="126" spans="1:13" s="60" customFormat="1" ht="45" x14ac:dyDescent="0.25">
      <c r="A126" s="19" t="s">
        <v>159</v>
      </c>
      <c r="B126" s="9" t="s">
        <v>435</v>
      </c>
      <c r="C126" s="10" t="s">
        <v>532</v>
      </c>
      <c r="D126" s="8" t="s">
        <v>118</v>
      </c>
      <c r="E126" s="22">
        <v>984</v>
      </c>
      <c r="F126" s="49">
        <v>14.387459265626465</v>
      </c>
      <c r="G126" s="21">
        <f t="shared" si="3"/>
        <v>14157.259917376441</v>
      </c>
      <c r="H126" s="21"/>
      <c r="I126" s="21">
        <f t="shared" si="4"/>
        <v>0</v>
      </c>
      <c r="J126" s="21">
        <f t="shared" si="5"/>
        <v>14157.259917376441</v>
      </c>
    </row>
    <row r="127" spans="1:13" s="60" customFormat="1" ht="45" x14ac:dyDescent="0.25">
      <c r="A127" s="19" t="s">
        <v>160</v>
      </c>
      <c r="B127" s="9" t="s">
        <v>437</v>
      </c>
      <c r="C127" s="10" t="s">
        <v>627</v>
      </c>
      <c r="D127" s="8" t="s">
        <v>118</v>
      </c>
      <c r="E127" s="22">
        <v>984</v>
      </c>
      <c r="F127" s="49">
        <v>4.180964455327981</v>
      </c>
      <c r="G127" s="21">
        <f t="shared" si="3"/>
        <v>4114.069024042733</v>
      </c>
      <c r="H127" s="21"/>
      <c r="I127" s="21">
        <f t="shared" si="4"/>
        <v>0</v>
      </c>
      <c r="J127" s="21">
        <f t="shared" si="5"/>
        <v>4114.069024042733</v>
      </c>
    </row>
    <row r="128" spans="1:13" s="60" customFormat="1" ht="45" x14ac:dyDescent="0.25">
      <c r="A128" s="19" t="s">
        <v>161</v>
      </c>
      <c r="B128" s="9" t="s">
        <v>433</v>
      </c>
      <c r="C128" s="10" t="s">
        <v>628</v>
      </c>
      <c r="D128" s="8" t="s">
        <v>118</v>
      </c>
      <c r="E128" s="22">
        <v>356</v>
      </c>
      <c r="F128" s="49">
        <v>49.556784817359421</v>
      </c>
      <c r="G128" s="21">
        <f t="shared" si="3"/>
        <v>17642.215394979954</v>
      </c>
      <c r="H128" s="21"/>
      <c r="I128" s="21">
        <f t="shared" si="4"/>
        <v>0</v>
      </c>
      <c r="J128" s="21">
        <f t="shared" si="5"/>
        <v>17642.215394979954</v>
      </c>
    </row>
    <row r="129" spans="1:13" s="60" customFormat="1" ht="45" x14ac:dyDescent="0.25">
      <c r="A129" s="19" t="s">
        <v>162</v>
      </c>
      <c r="B129" s="9" t="s">
        <v>435</v>
      </c>
      <c r="C129" s="10" t="s">
        <v>445</v>
      </c>
      <c r="D129" s="8" t="s">
        <v>118</v>
      </c>
      <c r="E129" s="22">
        <v>356</v>
      </c>
      <c r="F129" s="49">
        <v>33.570716086919809</v>
      </c>
      <c r="G129" s="21">
        <f t="shared" si="3"/>
        <v>11951.174926943451</v>
      </c>
      <c r="H129" s="21"/>
      <c r="I129" s="21">
        <f t="shared" si="4"/>
        <v>0</v>
      </c>
      <c r="J129" s="21">
        <f t="shared" si="5"/>
        <v>11951.174926943451</v>
      </c>
    </row>
    <row r="130" spans="1:13" s="60" customFormat="1" ht="45" x14ac:dyDescent="0.25">
      <c r="A130" s="19" t="s">
        <v>165</v>
      </c>
      <c r="B130" s="9" t="s">
        <v>425</v>
      </c>
      <c r="C130" s="10" t="s">
        <v>629</v>
      </c>
      <c r="D130" s="8" t="s">
        <v>118</v>
      </c>
      <c r="E130" s="22">
        <v>20</v>
      </c>
      <c r="F130" s="49">
        <v>12024.222662250211</v>
      </c>
      <c r="G130" s="21">
        <f t="shared" si="3"/>
        <v>240484.45324500423</v>
      </c>
      <c r="H130" s="21"/>
      <c r="I130" s="21">
        <f t="shared" si="4"/>
        <v>0</v>
      </c>
      <c r="J130" s="21">
        <f t="shared" si="5"/>
        <v>240484.45324500423</v>
      </c>
    </row>
    <row r="131" spans="1:13" s="75" customFormat="1" ht="22.5" x14ac:dyDescent="0.25">
      <c r="A131" s="72" t="s">
        <v>166</v>
      </c>
      <c r="B131" s="65" t="s">
        <v>422</v>
      </c>
      <c r="C131" s="66" t="s">
        <v>423</v>
      </c>
      <c r="D131" s="64" t="s">
        <v>60</v>
      </c>
      <c r="E131" s="76">
        <v>1.65</v>
      </c>
      <c r="F131" s="74"/>
      <c r="G131" s="74">
        <f t="shared" ref="G131:G191" si="6">E131*F131</f>
        <v>0</v>
      </c>
      <c r="H131" s="74">
        <v>88992</v>
      </c>
      <c r="I131" s="74">
        <f t="shared" ref="I131:I191" si="7">E131*H131</f>
        <v>146836.79999999999</v>
      </c>
      <c r="J131" s="74">
        <f t="shared" ref="J131:J191" si="8">G131+I131</f>
        <v>146836.79999999999</v>
      </c>
      <c r="M131" s="91"/>
    </row>
    <row r="132" spans="1:13" s="60" customFormat="1" ht="45" x14ac:dyDescent="0.25">
      <c r="A132" s="19" t="s">
        <v>448</v>
      </c>
      <c r="B132" s="9" t="s">
        <v>424</v>
      </c>
      <c r="C132" s="10" t="s">
        <v>630</v>
      </c>
      <c r="D132" s="8" t="s">
        <v>67</v>
      </c>
      <c r="E132" s="23">
        <v>169.95</v>
      </c>
      <c r="F132" s="60">
        <f>405.6*1.2</f>
        <v>486.72</v>
      </c>
      <c r="G132" s="21">
        <f t="shared" si="6"/>
        <v>82718.063999999998</v>
      </c>
      <c r="H132" s="21"/>
      <c r="I132" s="21">
        <f t="shared" si="7"/>
        <v>0</v>
      </c>
      <c r="J132" s="21">
        <f t="shared" si="8"/>
        <v>82718.063999999998</v>
      </c>
    </row>
    <row r="133" spans="1:13" s="60" customFormat="1" ht="45" x14ac:dyDescent="0.25">
      <c r="A133" s="19" t="s">
        <v>167</v>
      </c>
      <c r="B133" s="9" t="s">
        <v>430</v>
      </c>
      <c r="C133" s="10" t="s">
        <v>431</v>
      </c>
      <c r="D133" s="8" t="s">
        <v>118</v>
      </c>
      <c r="E133" s="22">
        <v>1000</v>
      </c>
      <c r="F133" s="49">
        <v>74.150727522307179</v>
      </c>
      <c r="G133" s="21">
        <f t="shared" si="6"/>
        <v>74150.727522307177</v>
      </c>
      <c r="H133" s="21"/>
      <c r="I133" s="21">
        <f t="shared" si="7"/>
        <v>0</v>
      </c>
      <c r="J133" s="21">
        <f t="shared" si="8"/>
        <v>74150.727522307177</v>
      </c>
    </row>
    <row r="134" spans="1:13" s="60" customFormat="1" ht="45" x14ac:dyDescent="0.25">
      <c r="A134" s="19" t="s">
        <v>449</v>
      </c>
      <c r="B134" s="9" t="s">
        <v>429</v>
      </c>
      <c r="C134" s="10" t="s">
        <v>631</v>
      </c>
      <c r="D134" s="8" t="s">
        <v>118</v>
      </c>
      <c r="E134" s="22">
        <v>330</v>
      </c>
      <c r="F134" s="49">
        <v>36.399039131979492</v>
      </c>
      <c r="G134" s="21">
        <f t="shared" si="6"/>
        <v>12011.682913553232</v>
      </c>
      <c r="H134" s="21"/>
      <c r="I134" s="21">
        <f t="shared" si="7"/>
        <v>0</v>
      </c>
      <c r="J134" s="21">
        <f t="shared" si="8"/>
        <v>12011.682913553232</v>
      </c>
    </row>
    <row r="135" spans="1:13" s="60" customFormat="1" ht="45" x14ac:dyDescent="0.25">
      <c r="A135" s="19" t="s">
        <v>170</v>
      </c>
      <c r="B135" s="9" t="s">
        <v>625</v>
      </c>
      <c r="C135" s="10" t="s">
        <v>530</v>
      </c>
      <c r="D135" s="8" t="s">
        <v>118</v>
      </c>
      <c r="E135" s="22">
        <v>660</v>
      </c>
      <c r="F135" s="49">
        <v>20.535935109842363</v>
      </c>
      <c r="G135" s="21">
        <f t="shared" si="6"/>
        <v>13553.717172495959</v>
      </c>
      <c r="H135" s="21"/>
      <c r="I135" s="21">
        <f t="shared" si="7"/>
        <v>0</v>
      </c>
      <c r="J135" s="21">
        <f t="shared" si="8"/>
        <v>13553.717172495959</v>
      </c>
    </row>
    <row r="136" spans="1:13" s="60" customFormat="1" ht="45" x14ac:dyDescent="0.25">
      <c r="A136" s="19" t="s">
        <v>450</v>
      </c>
      <c r="B136" s="9" t="s">
        <v>419</v>
      </c>
      <c r="C136" s="10" t="s">
        <v>420</v>
      </c>
      <c r="D136" s="8" t="s">
        <v>118</v>
      </c>
      <c r="E136" s="22">
        <v>10</v>
      </c>
      <c r="F136" s="21">
        <v>323.56799999999998</v>
      </c>
      <c r="G136" s="21">
        <f t="shared" si="6"/>
        <v>3235.68</v>
      </c>
      <c r="H136" s="21"/>
      <c r="I136" s="21">
        <f t="shared" si="7"/>
        <v>0</v>
      </c>
      <c r="J136" s="21">
        <f t="shared" si="8"/>
        <v>3235.68</v>
      </c>
    </row>
    <row r="137" spans="1:13" s="75" customFormat="1" ht="33.75" x14ac:dyDescent="0.25">
      <c r="A137" s="72" t="s">
        <v>173</v>
      </c>
      <c r="B137" s="65" t="s">
        <v>244</v>
      </c>
      <c r="C137" s="66" t="s">
        <v>245</v>
      </c>
      <c r="D137" s="64" t="s">
        <v>60</v>
      </c>
      <c r="E137" s="76">
        <v>0.09</v>
      </c>
      <c r="F137" s="74"/>
      <c r="G137" s="74">
        <f t="shared" si="6"/>
        <v>0</v>
      </c>
      <c r="H137" s="74">
        <v>222480</v>
      </c>
      <c r="I137" s="74">
        <f t="shared" si="7"/>
        <v>20023.2</v>
      </c>
      <c r="J137" s="74">
        <f t="shared" si="8"/>
        <v>20023.2</v>
      </c>
      <c r="M137" s="91"/>
    </row>
    <row r="138" spans="1:13" s="60" customFormat="1" ht="45" x14ac:dyDescent="0.25">
      <c r="A138" s="19" t="s">
        <v>454</v>
      </c>
      <c r="B138" s="9" t="s">
        <v>421</v>
      </c>
      <c r="C138" s="10" t="s">
        <v>632</v>
      </c>
      <c r="D138" s="8" t="s">
        <v>67</v>
      </c>
      <c r="E138" s="23">
        <v>9.27</v>
      </c>
      <c r="F138" s="49">
        <v>1837.2898159350541</v>
      </c>
      <c r="G138" s="21">
        <f t="shared" si="6"/>
        <v>17031.676593717952</v>
      </c>
      <c r="H138" s="21"/>
      <c r="I138" s="21">
        <f t="shared" si="7"/>
        <v>0</v>
      </c>
      <c r="J138" s="21">
        <f t="shared" si="8"/>
        <v>17031.676593717952</v>
      </c>
    </row>
    <row r="139" spans="1:13" s="60" customFormat="1" ht="15" x14ac:dyDescent="0.25">
      <c r="A139" s="14" t="s">
        <v>633</v>
      </c>
      <c r="B139" s="16"/>
      <c r="C139" s="16"/>
      <c r="D139" s="16"/>
      <c r="E139" s="15"/>
      <c r="F139" s="49"/>
      <c r="G139" s="21">
        <f t="shared" si="6"/>
        <v>0</v>
      </c>
      <c r="H139" s="21"/>
      <c r="I139" s="21">
        <f t="shared" si="7"/>
        <v>0</v>
      </c>
      <c r="J139" s="21">
        <f t="shared" si="8"/>
        <v>0</v>
      </c>
    </row>
    <row r="140" spans="1:13" s="75" customFormat="1" ht="33.75" x14ac:dyDescent="0.25">
      <c r="A140" s="72" t="s">
        <v>174</v>
      </c>
      <c r="B140" s="65" t="s">
        <v>407</v>
      </c>
      <c r="C140" s="66" t="s">
        <v>408</v>
      </c>
      <c r="D140" s="64" t="s">
        <v>92</v>
      </c>
      <c r="E140" s="79">
        <v>0.58221900000000004</v>
      </c>
      <c r="F140" s="74"/>
      <c r="G140" s="74">
        <f t="shared" si="6"/>
        <v>0</v>
      </c>
      <c r="H140" s="74">
        <v>828059.54</v>
      </c>
      <c r="I140" s="74">
        <f t="shared" si="7"/>
        <v>482111.99731926003</v>
      </c>
      <c r="J140" s="74">
        <f t="shared" si="8"/>
        <v>482111.99731926003</v>
      </c>
      <c r="M140" s="91"/>
    </row>
    <row r="141" spans="1:13" s="60" customFormat="1" ht="45" x14ac:dyDescent="0.25">
      <c r="A141" s="19" t="s">
        <v>175</v>
      </c>
      <c r="B141" s="9" t="s">
        <v>399</v>
      </c>
      <c r="C141" s="10" t="s">
        <v>634</v>
      </c>
      <c r="D141" s="8" t="s">
        <v>118</v>
      </c>
      <c r="E141" s="22">
        <v>64</v>
      </c>
      <c r="F141" s="52">
        <v>42577.919999999998</v>
      </c>
      <c r="G141" s="21">
        <f t="shared" si="6"/>
        <v>2724986.8799999999</v>
      </c>
      <c r="H141" s="21"/>
      <c r="I141" s="21">
        <f t="shared" si="7"/>
        <v>0</v>
      </c>
      <c r="J141" s="21">
        <f t="shared" si="8"/>
        <v>2724986.8799999999</v>
      </c>
    </row>
    <row r="142" spans="1:13" s="60" customFormat="1" ht="45" x14ac:dyDescent="0.25">
      <c r="A142" s="19" t="s">
        <v>176</v>
      </c>
      <c r="B142" s="9" t="s">
        <v>399</v>
      </c>
      <c r="C142" s="10" t="s">
        <v>635</v>
      </c>
      <c r="D142" s="8" t="s">
        <v>118</v>
      </c>
      <c r="E142" s="22">
        <v>19</v>
      </c>
      <c r="F142" s="51">
        <v>37472.425487999993</v>
      </c>
      <c r="G142" s="21">
        <f t="shared" si="6"/>
        <v>711976.08427199989</v>
      </c>
      <c r="H142" s="21"/>
      <c r="I142" s="21">
        <f t="shared" si="7"/>
        <v>0</v>
      </c>
      <c r="J142" s="21">
        <f t="shared" si="8"/>
        <v>711976.08427199989</v>
      </c>
    </row>
    <row r="143" spans="1:13" s="60" customFormat="1" ht="45" x14ac:dyDescent="0.25">
      <c r="A143" s="19" t="s">
        <v>177</v>
      </c>
      <c r="B143" s="9" t="s">
        <v>399</v>
      </c>
      <c r="C143" s="10" t="s">
        <v>636</v>
      </c>
      <c r="D143" s="8" t="s">
        <v>118</v>
      </c>
      <c r="E143" s="22">
        <v>10</v>
      </c>
      <c r="F143" s="21">
        <v>18192.38</v>
      </c>
      <c r="G143" s="21">
        <f t="shared" si="6"/>
        <v>181923.80000000002</v>
      </c>
      <c r="H143" s="21"/>
      <c r="I143" s="21">
        <f t="shared" si="7"/>
        <v>0</v>
      </c>
      <c r="J143" s="21">
        <f t="shared" si="8"/>
        <v>181923.80000000002</v>
      </c>
    </row>
    <row r="144" spans="1:13" s="60" customFormat="1" ht="45" x14ac:dyDescent="0.25">
      <c r="A144" s="19" t="s">
        <v>178</v>
      </c>
      <c r="B144" s="9" t="s">
        <v>456</v>
      </c>
      <c r="C144" s="10" t="s">
        <v>637</v>
      </c>
      <c r="D144" s="8" t="s">
        <v>118</v>
      </c>
      <c r="E144" s="22">
        <v>13</v>
      </c>
      <c r="F144" s="21">
        <v>17067.45</v>
      </c>
      <c r="G144" s="21">
        <f t="shared" si="6"/>
        <v>221876.85</v>
      </c>
      <c r="H144" s="21"/>
      <c r="I144" s="21">
        <f t="shared" si="7"/>
        <v>0</v>
      </c>
      <c r="J144" s="21">
        <f t="shared" si="8"/>
        <v>221876.85</v>
      </c>
    </row>
    <row r="145" spans="1:13" s="60" customFormat="1" ht="45" x14ac:dyDescent="0.25">
      <c r="A145" s="19" t="s">
        <v>179</v>
      </c>
      <c r="B145" s="9" t="s">
        <v>456</v>
      </c>
      <c r="C145" s="10" t="s">
        <v>638</v>
      </c>
      <c r="D145" s="8" t="s">
        <v>118</v>
      </c>
      <c r="E145" s="22">
        <v>1</v>
      </c>
      <c r="F145" s="21">
        <v>29255.99</v>
      </c>
      <c r="G145" s="21">
        <f t="shared" si="6"/>
        <v>29255.99</v>
      </c>
      <c r="H145" s="21"/>
      <c r="I145" s="21">
        <f t="shared" si="7"/>
        <v>0</v>
      </c>
      <c r="J145" s="21">
        <f t="shared" si="8"/>
        <v>29255.99</v>
      </c>
    </row>
    <row r="146" spans="1:13" s="60" customFormat="1" ht="45" x14ac:dyDescent="0.25">
      <c r="A146" s="19" t="s">
        <v>180</v>
      </c>
      <c r="B146" s="9" t="s">
        <v>456</v>
      </c>
      <c r="C146" s="10" t="s">
        <v>614</v>
      </c>
      <c r="D146" s="8" t="s">
        <v>118</v>
      </c>
      <c r="E146" s="22">
        <v>3</v>
      </c>
      <c r="F146" s="21">
        <v>11645.42</v>
      </c>
      <c r="G146" s="21">
        <f t="shared" si="6"/>
        <v>34936.26</v>
      </c>
      <c r="H146" s="21"/>
      <c r="I146" s="21">
        <f t="shared" si="7"/>
        <v>0</v>
      </c>
      <c r="J146" s="21">
        <f t="shared" si="8"/>
        <v>34936.26</v>
      </c>
    </row>
    <row r="147" spans="1:13" s="60" customFormat="1" ht="45" x14ac:dyDescent="0.25">
      <c r="A147" s="19" t="s">
        <v>181</v>
      </c>
      <c r="B147" s="9" t="s">
        <v>456</v>
      </c>
      <c r="C147" s="10" t="s">
        <v>639</v>
      </c>
      <c r="D147" s="8" t="s">
        <v>118</v>
      </c>
      <c r="E147" s="22">
        <v>4</v>
      </c>
      <c r="F147" s="21">
        <v>7492.87</v>
      </c>
      <c r="G147" s="21">
        <f t="shared" si="6"/>
        <v>29971.48</v>
      </c>
      <c r="H147" s="21"/>
      <c r="I147" s="21">
        <f t="shared" si="7"/>
        <v>0</v>
      </c>
      <c r="J147" s="21">
        <f t="shared" si="8"/>
        <v>29971.48</v>
      </c>
    </row>
    <row r="148" spans="1:13" s="60" customFormat="1" ht="45" x14ac:dyDescent="0.25">
      <c r="A148" s="19" t="s">
        <v>182</v>
      </c>
      <c r="B148" s="9" t="s">
        <v>399</v>
      </c>
      <c r="C148" s="10" t="s">
        <v>640</v>
      </c>
      <c r="D148" s="8" t="s">
        <v>118</v>
      </c>
      <c r="E148" s="22">
        <v>228</v>
      </c>
      <c r="F148" s="21">
        <v>241.32</v>
      </c>
      <c r="G148" s="21">
        <f t="shared" si="6"/>
        <v>55020.959999999999</v>
      </c>
      <c r="H148" s="21"/>
      <c r="I148" s="21">
        <f t="shared" si="7"/>
        <v>0</v>
      </c>
      <c r="J148" s="21">
        <f t="shared" si="8"/>
        <v>55020.959999999999</v>
      </c>
    </row>
    <row r="149" spans="1:13" s="60" customFormat="1" ht="45" x14ac:dyDescent="0.25">
      <c r="A149" s="19" t="s">
        <v>183</v>
      </c>
      <c r="B149" s="9" t="s">
        <v>399</v>
      </c>
      <c r="C149" s="10" t="s">
        <v>617</v>
      </c>
      <c r="D149" s="8" t="s">
        <v>118</v>
      </c>
      <c r="E149" s="22">
        <v>28</v>
      </c>
      <c r="F149" s="21">
        <v>3507.84</v>
      </c>
      <c r="G149" s="21">
        <f t="shared" si="6"/>
        <v>98219.520000000004</v>
      </c>
      <c r="H149" s="21"/>
      <c r="I149" s="21">
        <f t="shared" si="7"/>
        <v>0</v>
      </c>
      <c r="J149" s="21">
        <f t="shared" si="8"/>
        <v>98219.520000000004</v>
      </c>
    </row>
    <row r="150" spans="1:13" s="75" customFormat="1" ht="22.5" x14ac:dyDescent="0.25">
      <c r="A150" s="72" t="s">
        <v>184</v>
      </c>
      <c r="B150" s="65" t="s">
        <v>111</v>
      </c>
      <c r="C150" s="66" t="s">
        <v>112</v>
      </c>
      <c r="D150" s="64" t="s">
        <v>40</v>
      </c>
      <c r="E150" s="76">
        <v>0.28000000000000003</v>
      </c>
      <c r="F150" s="74"/>
      <c r="G150" s="74">
        <f t="shared" si="6"/>
        <v>0</v>
      </c>
      <c r="H150" s="74">
        <v>216000</v>
      </c>
      <c r="I150" s="74">
        <f t="shared" si="7"/>
        <v>60480.000000000007</v>
      </c>
      <c r="J150" s="74">
        <f t="shared" si="8"/>
        <v>60480.000000000007</v>
      </c>
      <c r="M150" s="91"/>
    </row>
    <row r="151" spans="1:13" s="60" customFormat="1" ht="45" x14ac:dyDescent="0.25">
      <c r="A151" s="19" t="s">
        <v>185</v>
      </c>
      <c r="B151" s="9" t="s">
        <v>641</v>
      </c>
      <c r="C151" s="10" t="s">
        <v>642</v>
      </c>
      <c r="D151" s="8" t="s">
        <v>118</v>
      </c>
      <c r="E151" s="22">
        <v>20</v>
      </c>
      <c r="F151" s="21">
        <v>3001.6259999999997</v>
      </c>
      <c r="G151" s="21">
        <f t="shared" si="6"/>
        <v>60032.52</v>
      </c>
      <c r="H151" s="21"/>
      <c r="I151" s="21">
        <f t="shared" si="7"/>
        <v>0</v>
      </c>
      <c r="J151" s="21">
        <f t="shared" si="8"/>
        <v>60032.52</v>
      </c>
    </row>
    <row r="152" spans="1:13" s="60" customFormat="1" ht="45" x14ac:dyDescent="0.25">
      <c r="A152" s="19" t="s">
        <v>186</v>
      </c>
      <c r="B152" s="9" t="s">
        <v>411</v>
      </c>
      <c r="C152" s="10" t="s">
        <v>413</v>
      </c>
      <c r="D152" s="8" t="s">
        <v>118</v>
      </c>
      <c r="E152" s="22">
        <v>8</v>
      </c>
      <c r="F152" s="21">
        <f>1250.9337*1.2</f>
        <v>1501.1204399999999</v>
      </c>
      <c r="G152" s="21">
        <f t="shared" si="6"/>
        <v>12008.963519999999</v>
      </c>
      <c r="H152" s="21"/>
      <c r="I152" s="21">
        <f t="shared" si="7"/>
        <v>0</v>
      </c>
      <c r="J152" s="21">
        <f t="shared" si="8"/>
        <v>12008.963519999999</v>
      </c>
    </row>
    <row r="153" spans="1:13" s="60" customFormat="1" ht="45" x14ac:dyDescent="0.25">
      <c r="A153" s="19" t="s">
        <v>188</v>
      </c>
      <c r="B153" s="9" t="s">
        <v>414</v>
      </c>
      <c r="C153" s="10" t="s">
        <v>618</v>
      </c>
      <c r="D153" s="8" t="s">
        <v>118</v>
      </c>
      <c r="E153" s="22">
        <v>56</v>
      </c>
      <c r="F153" s="21">
        <v>1530.1439999999998</v>
      </c>
      <c r="G153" s="21">
        <f t="shared" si="6"/>
        <v>85688.063999999984</v>
      </c>
      <c r="H153" s="21"/>
      <c r="I153" s="21">
        <f t="shared" si="7"/>
        <v>0</v>
      </c>
      <c r="J153" s="21">
        <f t="shared" si="8"/>
        <v>85688.063999999984</v>
      </c>
    </row>
    <row r="154" spans="1:13" s="60" customFormat="1" ht="45" x14ac:dyDescent="0.25">
      <c r="A154" s="19" t="s">
        <v>189</v>
      </c>
      <c r="B154" s="9" t="s">
        <v>459</v>
      </c>
      <c r="C154" s="10" t="s">
        <v>643</v>
      </c>
      <c r="D154" s="8" t="s">
        <v>118</v>
      </c>
      <c r="E154" s="22">
        <v>15</v>
      </c>
      <c r="F154" s="21">
        <v>11644.82</v>
      </c>
      <c r="G154" s="21">
        <f t="shared" si="6"/>
        <v>174672.3</v>
      </c>
      <c r="H154" s="21"/>
      <c r="I154" s="21">
        <f t="shared" si="7"/>
        <v>0</v>
      </c>
      <c r="J154" s="21">
        <f t="shared" si="8"/>
        <v>174672.3</v>
      </c>
    </row>
    <row r="155" spans="1:13" s="75" customFormat="1" ht="22.5" x14ac:dyDescent="0.25">
      <c r="A155" s="72" t="s">
        <v>190</v>
      </c>
      <c r="B155" s="65" t="s">
        <v>155</v>
      </c>
      <c r="C155" s="66" t="s">
        <v>156</v>
      </c>
      <c r="D155" s="64" t="s">
        <v>40</v>
      </c>
      <c r="E155" s="76">
        <v>0.95</v>
      </c>
      <c r="F155" s="74"/>
      <c r="G155" s="74">
        <f t="shared" si="6"/>
        <v>0</v>
      </c>
      <c r="H155" s="74">
        <v>325136.84000000003</v>
      </c>
      <c r="I155" s="74">
        <f t="shared" si="7"/>
        <v>308879.99800000002</v>
      </c>
      <c r="J155" s="74">
        <f t="shared" si="8"/>
        <v>308879.99800000002</v>
      </c>
      <c r="M155" s="91"/>
    </row>
    <row r="156" spans="1:13" s="60" customFormat="1" ht="45" x14ac:dyDescent="0.25">
      <c r="A156" s="19" t="s">
        <v>191</v>
      </c>
      <c r="B156" s="9" t="s">
        <v>405</v>
      </c>
      <c r="C156" s="10" t="s">
        <v>644</v>
      </c>
      <c r="D156" s="8" t="s">
        <v>118</v>
      </c>
      <c r="E156" s="22">
        <v>80</v>
      </c>
      <c r="F156" s="53">
        <f>1728.43*1.2</f>
        <v>2074.116</v>
      </c>
      <c r="G156" s="21">
        <f t="shared" si="6"/>
        <v>165929.28</v>
      </c>
      <c r="H156" s="21"/>
      <c r="I156" s="21">
        <f t="shared" si="7"/>
        <v>0</v>
      </c>
      <c r="J156" s="21">
        <f t="shared" si="8"/>
        <v>165929.28</v>
      </c>
    </row>
    <row r="157" spans="1:13" s="60" customFormat="1" ht="45" x14ac:dyDescent="0.25">
      <c r="A157" s="19" t="s">
        <v>192</v>
      </c>
      <c r="B157" s="9" t="s">
        <v>405</v>
      </c>
      <c r="C157" s="10" t="s">
        <v>619</v>
      </c>
      <c r="D157" s="8" t="s">
        <v>118</v>
      </c>
      <c r="E157" s="22">
        <v>15</v>
      </c>
      <c r="F157" s="21">
        <v>2196.4079999999999</v>
      </c>
      <c r="G157" s="21">
        <f t="shared" si="6"/>
        <v>32946.119999999995</v>
      </c>
      <c r="H157" s="21"/>
      <c r="I157" s="21">
        <f t="shared" si="7"/>
        <v>0</v>
      </c>
      <c r="J157" s="21">
        <f t="shared" si="8"/>
        <v>32946.119999999995</v>
      </c>
    </row>
    <row r="158" spans="1:13" s="60" customFormat="1" ht="45" x14ac:dyDescent="0.25">
      <c r="A158" s="19" t="s">
        <v>193</v>
      </c>
      <c r="B158" s="9" t="s">
        <v>399</v>
      </c>
      <c r="C158" s="10" t="s">
        <v>620</v>
      </c>
      <c r="D158" s="8" t="s">
        <v>118</v>
      </c>
      <c r="E158" s="22">
        <v>246</v>
      </c>
      <c r="F158" s="21">
        <v>49.5</v>
      </c>
      <c r="G158" s="21">
        <f t="shared" si="6"/>
        <v>12177</v>
      </c>
      <c r="H158" s="21"/>
      <c r="I158" s="21">
        <f t="shared" si="7"/>
        <v>0</v>
      </c>
      <c r="J158" s="21">
        <f t="shared" si="8"/>
        <v>12177</v>
      </c>
    </row>
    <row r="159" spans="1:13" s="60" customFormat="1" ht="45" x14ac:dyDescent="0.25">
      <c r="A159" s="19" t="s">
        <v>194</v>
      </c>
      <c r="B159" s="9" t="s">
        <v>427</v>
      </c>
      <c r="C159" s="10" t="s">
        <v>621</v>
      </c>
      <c r="D159" s="8" t="s">
        <v>118</v>
      </c>
      <c r="E159" s="22">
        <v>15</v>
      </c>
      <c r="F159" s="21">
        <v>4656.46</v>
      </c>
      <c r="G159" s="21">
        <f t="shared" si="6"/>
        <v>69846.899999999994</v>
      </c>
      <c r="H159" s="21"/>
      <c r="I159" s="21">
        <f t="shared" si="7"/>
        <v>0</v>
      </c>
      <c r="J159" s="21">
        <f t="shared" si="8"/>
        <v>69846.899999999994</v>
      </c>
    </row>
    <row r="160" spans="1:13" s="60" customFormat="1" ht="45" x14ac:dyDescent="0.25">
      <c r="A160" s="19" t="s">
        <v>195</v>
      </c>
      <c r="B160" s="9" t="s">
        <v>451</v>
      </c>
      <c r="C160" s="10" t="s">
        <v>453</v>
      </c>
      <c r="D160" s="8" t="s">
        <v>118</v>
      </c>
      <c r="E160" s="22">
        <v>30</v>
      </c>
      <c r="F160" s="21">
        <v>1078.3499999999999</v>
      </c>
      <c r="G160" s="21">
        <f t="shared" si="6"/>
        <v>32350.499999999996</v>
      </c>
      <c r="H160" s="21"/>
      <c r="I160" s="21">
        <f t="shared" si="7"/>
        <v>0</v>
      </c>
      <c r="J160" s="21">
        <f t="shared" si="8"/>
        <v>32350.499999999996</v>
      </c>
    </row>
    <row r="161" spans="1:13" s="60" customFormat="1" ht="45" x14ac:dyDescent="0.25">
      <c r="A161" s="19" t="s">
        <v>196</v>
      </c>
      <c r="B161" s="9" t="s">
        <v>451</v>
      </c>
      <c r="C161" s="10" t="s">
        <v>645</v>
      </c>
      <c r="D161" s="8" t="s">
        <v>118</v>
      </c>
      <c r="E161" s="22">
        <v>60</v>
      </c>
      <c r="F161" s="21">
        <v>919.89600000000007</v>
      </c>
      <c r="G161" s="21">
        <f t="shared" si="6"/>
        <v>55193.760000000002</v>
      </c>
      <c r="H161" s="21"/>
      <c r="I161" s="21">
        <f t="shared" si="7"/>
        <v>0</v>
      </c>
      <c r="J161" s="21">
        <f t="shared" si="8"/>
        <v>55193.760000000002</v>
      </c>
    </row>
    <row r="162" spans="1:13" s="75" customFormat="1" ht="22.5" x14ac:dyDescent="0.25">
      <c r="A162" s="72" t="s">
        <v>197</v>
      </c>
      <c r="B162" s="65" t="s">
        <v>111</v>
      </c>
      <c r="C162" s="66" t="s">
        <v>112</v>
      </c>
      <c r="D162" s="64" t="s">
        <v>40</v>
      </c>
      <c r="E162" s="77">
        <v>0.6</v>
      </c>
      <c r="F162" s="74"/>
      <c r="G162" s="74">
        <f t="shared" si="6"/>
        <v>0</v>
      </c>
      <c r="H162" s="74">
        <v>216000</v>
      </c>
      <c r="I162" s="74">
        <f t="shared" si="7"/>
        <v>129600</v>
      </c>
      <c r="J162" s="74">
        <f t="shared" si="8"/>
        <v>129600</v>
      </c>
      <c r="M162" s="91"/>
    </row>
    <row r="163" spans="1:13" s="60" customFormat="1" ht="45" x14ac:dyDescent="0.25">
      <c r="A163" s="19" t="s">
        <v>198</v>
      </c>
      <c r="B163" s="9" t="s">
        <v>411</v>
      </c>
      <c r="C163" s="10" t="s">
        <v>646</v>
      </c>
      <c r="D163" s="8" t="s">
        <v>118</v>
      </c>
      <c r="E163" s="22">
        <v>60</v>
      </c>
      <c r="F163" s="21">
        <v>4543.8627239999996</v>
      </c>
      <c r="G163" s="21">
        <f t="shared" si="6"/>
        <v>272631.76343999995</v>
      </c>
      <c r="H163" s="21"/>
      <c r="I163" s="21">
        <f t="shared" si="7"/>
        <v>0</v>
      </c>
      <c r="J163" s="21">
        <f t="shared" si="8"/>
        <v>272631.76343999995</v>
      </c>
    </row>
    <row r="164" spans="1:13" s="60" customFormat="1" ht="45" x14ac:dyDescent="0.25">
      <c r="A164" s="19" t="s">
        <v>199</v>
      </c>
      <c r="B164" s="9" t="s">
        <v>447</v>
      </c>
      <c r="C164" s="10" t="s">
        <v>647</v>
      </c>
      <c r="D164" s="8" t="s">
        <v>118</v>
      </c>
      <c r="E164" s="22">
        <v>120</v>
      </c>
      <c r="F164" s="49">
        <v>425.47515294723524</v>
      </c>
      <c r="G164" s="21">
        <f t="shared" si="6"/>
        <v>51057.018353668231</v>
      </c>
      <c r="H164" s="21"/>
      <c r="I164" s="21">
        <f t="shared" si="7"/>
        <v>0</v>
      </c>
      <c r="J164" s="21">
        <f t="shared" si="8"/>
        <v>51057.018353668231</v>
      </c>
    </row>
    <row r="165" spans="1:13" s="60" customFormat="1" ht="45" x14ac:dyDescent="0.25">
      <c r="A165" s="19" t="s">
        <v>200</v>
      </c>
      <c r="B165" s="9" t="s">
        <v>435</v>
      </c>
      <c r="C165" s="10" t="s">
        <v>533</v>
      </c>
      <c r="D165" s="8" t="s">
        <v>118</v>
      </c>
      <c r="E165" s="22">
        <v>224</v>
      </c>
      <c r="F165" s="49">
        <v>28.406023183211936</v>
      </c>
      <c r="G165" s="21">
        <f t="shared" si="6"/>
        <v>6362.9491930394734</v>
      </c>
      <c r="H165" s="21"/>
      <c r="I165" s="21">
        <f t="shared" si="7"/>
        <v>0</v>
      </c>
      <c r="J165" s="21">
        <f t="shared" si="8"/>
        <v>6362.9491930394734</v>
      </c>
    </row>
    <row r="166" spans="1:13" s="60" customFormat="1" ht="45" x14ac:dyDescent="0.25">
      <c r="A166" s="19" t="s">
        <v>201</v>
      </c>
      <c r="B166" s="9" t="s">
        <v>437</v>
      </c>
      <c r="C166" s="10" t="s">
        <v>529</v>
      </c>
      <c r="D166" s="8" t="s">
        <v>118</v>
      </c>
      <c r="E166" s="22">
        <v>224</v>
      </c>
      <c r="F166" s="49">
        <v>76.610113774111809</v>
      </c>
      <c r="G166" s="21">
        <f t="shared" si="6"/>
        <v>17160.665485401045</v>
      </c>
      <c r="H166" s="21"/>
      <c r="I166" s="21">
        <f t="shared" si="7"/>
        <v>0</v>
      </c>
      <c r="J166" s="21">
        <f t="shared" si="8"/>
        <v>17160.665485401045</v>
      </c>
    </row>
    <row r="167" spans="1:13" s="60" customFormat="1" ht="45" x14ac:dyDescent="0.25">
      <c r="A167" s="19" t="s">
        <v>202</v>
      </c>
      <c r="B167" s="9" t="s">
        <v>625</v>
      </c>
      <c r="C167" s="10" t="s">
        <v>626</v>
      </c>
      <c r="D167" s="8" t="s">
        <v>118</v>
      </c>
      <c r="E167" s="22">
        <v>56</v>
      </c>
      <c r="F167" s="49">
        <v>80.668080439012357</v>
      </c>
      <c r="G167" s="21">
        <f t="shared" si="6"/>
        <v>4517.4125045846922</v>
      </c>
      <c r="H167" s="21"/>
      <c r="I167" s="21">
        <f t="shared" si="7"/>
        <v>0</v>
      </c>
      <c r="J167" s="21">
        <f t="shared" si="8"/>
        <v>4517.4125045846922</v>
      </c>
    </row>
    <row r="168" spans="1:13" s="60" customFormat="1" ht="45" x14ac:dyDescent="0.25">
      <c r="A168" s="19" t="s">
        <v>460</v>
      </c>
      <c r="B168" s="9" t="s">
        <v>451</v>
      </c>
      <c r="C168" s="10" t="s">
        <v>469</v>
      </c>
      <c r="D168" s="8" t="s">
        <v>118</v>
      </c>
      <c r="E168" s="22">
        <v>120</v>
      </c>
      <c r="F168" s="49">
        <v>3911.9119652814961</v>
      </c>
      <c r="G168" s="21">
        <f t="shared" si="6"/>
        <v>469429.43583377951</v>
      </c>
      <c r="H168" s="21"/>
      <c r="I168" s="21">
        <f t="shared" si="7"/>
        <v>0</v>
      </c>
      <c r="J168" s="21">
        <f t="shared" si="8"/>
        <v>469429.43583377951</v>
      </c>
    </row>
    <row r="169" spans="1:13" s="60" customFormat="1" ht="45" x14ac:dyDescent="0.25">
      <c r="A169" s="19" t="s">
        <v>203</v>
      </c>
      <c r="B169" s="9" t="s">
        <v>435</v>
      </c>
      <c r="C169" s="10" t="s">
        <v>455</v>
      </c>
      <c r="D169" s="8" t="s">
        <v>118</v>
      </c>
      <c r="E169" s="22">
        <v>120</v>
      </c>
      <c r="F169" s="49">
        <v>1047.3328647306737</v>
      </c>
      <c r="G169" s="21">
        <f t="shared" si="6"/>
        <v>125679.94376768084</v>
      </c>
      <c r="H169" s="21"/>
      <c r="I169" s="21">
        <f t="shared" si="7"/>
        <v>0</v>
      </c>
      <c r="J169" s="21">
        <f t="shared" si="8"/>
        <v>125679.94376768084</v>
      </c>
    </row>
    <row r="170" spans="1:13" s="60" customFormat="1" ht="45" x14ac:dyDescent="0.25">
      <c r="A170" s="19" t="s">
        <v>461</v>
      </c>
      <c r="B170" s="9" t="s">
        <v>528</v>
      </c>
      <c r="C170" s="10" t="s">
        <v>648</v>
      </c>
      <c r="D170" s="8" t="s">
        <v>118</v>
      </c>
      <c r="E170" s="22">
        <v>50</v>
      </c>
      <c r="F170" s="49">
        <v>682.8507295710973</v>
      </c>
      <c r="G170" s="21">
        <f t="shared" si="6"/>
        <v>34142.536478554866</v>
      </c>
      <c r="H170" s="21"/>
      <c r="I170" s="21">
        <f t="shared" si="7"/>
        <v>0</v>
      </c>
      <c r="J170" s="21">
        <f t="shared" si="8"/>
        <v>34142.536478554866</v>
      </c>
    </row>
    <row r="171" spans="1:13" s="60" customFormat="1" ht="45" x14ac:dyDescent="0.25">
      <c r="A171" s="19" t="s">
        <v>462</v>
      </c>
      <c r="B171" s="9" t="s">
        <v>625</v>
      </c>
      <c r="C171" s="10" t="s">
        <v>417</v>
      </c>
      <c r="D171" s="8" t="s">
        <v>118</v>
      </c>
      <c r="E171" s="22">
        <v>160</v>
      </c>
      <c r="F171" s="49">
        <v>1575.6107505330135</v>
      </c>
      <c r="G171" s="21">
        <f t="shared" si="6"/>
        <v>252097.72008528217</v>
      </c>
      <c r="H171" s="21"/>
      <c r="I171" s="21">
        <f t="shared" si="7"/>
        <v>0</v>
      </c>
      <c r="J171" s="21">
        <f t="shared" si="8"/>
        <v>252097.72008528217</v>
      </c>
    </row>
    <row r="172" spans="1:13" s="60" customFormat="1" ht="45" x14ac:dyDescent="0.25">
      <c r="A172" s="19" t="s">
        <v>204</v>
      </c>
      <c r="B172" s="9" t="s">
        <v>427</v>
      </c>
      <c r="C172" s="10" t="s">
        <v>428</v>
      </c>
      <c r="D172" s="8" t="s">
        <v>118</v>
      </c>
      <c r="E172" s="22">
        <v>25</v>
      </c>
      <c r="F172" s="49">
        <v>895.95721513686601</v>
      </c>
      <c r="G172" s="21">
        <f t="shared" si="6"/>
        <v>22398.93037842165</v>
      </c>
      <c r="H172" s="21"/>
      <c r="I172" s="21">
        <f t="shared" si="7"/>
        <v>0</v>
      </c>
      <c r="J172" s="21">
        <f t="shared" si="8"/>
        <v>22398.93037842165</v>
      </c>
    </row>
    <row r="173" spans="1:13" s="60" customFormat="1" ht="45" x14ac:dyDescent="0.25">
      <c r="A173" s="19" t="s">
        <v>208</v>
      </c>
      <c r="B173" s="9" t="s">
        <v>433</v>
      </c>
      <c r="C173" s="10" t="s">
        <v>466</v>
      </c>
      <c r="D173" s="8" t="s">
        <v>118</v>
      </c>
      <c r="E173" s="22">
        <v>2476</v>
      </c>
      <c r="F173" s="49">
        <v>51.032422093413011</v>
      </c>
      <c r="G173" s="21">
        <f t="shared" si="6"/>
        <v>126356.27710329062</v>
      </c>
      <c r="H173" s="21"/>
      <c r="I173" s="21">
        <f t="shared" si="7"/>
        <v>0</v>
      </c>
      <c r="J173" s="21">
        <f t="shared" si="8"/>
        <v>126356.27710329062</v>
      </c>
    </row>
    <row r="174" spans="1:13" s="60" customFormat="1" ht="45" x14ac:dyDescent="0.25">
      <c r="A174" s="19" t="s">
        <v>464</v>
      </c>
      <c r="B174" s="9" t="s">
        <v>435</v>
      </c>
      <c r="C174" s="10" t="s">
        <v>467</v>
      </c>
      <c r="D174" s="8" t="s">
        <v>118</v>
      </c>
      <c r="E174" s="22">
        <v>2476</v>
      </c>
      <c r="F174" s="49">
        <v>14.387457378814684</v>
      </c>
      <c r="G174" s="21">
        <f t="shared" si="6"/>
        <v>35623.344469945157</v>
      </c>
      <c r="H174" s="21"/>
      <c r="I174" s="21">
        <f t="shared" si="7"/>
        <v>0</v>
      </c>
      <c r="J174" s="21">
        <f t="shared" si="8"/>
        <v>35623.344469945157</v>
      </c>
    </row>
    <row r="175" spans="1:13" s="60" customFormat="1" ht="45" x14ac:dyDescent="0.25">
      <c r="A175" s="19" t="s">
        <v>209</v>
      </c>
      <c r="B175" s="9" t="s">
        <v>437</v>
      </c>
      <c r="C175" s="10" t="s">
        <v>468</v>
      </c>
      <c r="D175" s="8" t="s">
        <v>118</v>
      </c>
      <c r="E175" s="22">
        <v>2476</v>
      </c>
      <c r="F175" s="49">
        <v>4.1809694789643466</v>
      </c>
      <c r="G175" s="21">
        <f t="shared" si="6"/>
        <v>10352.080429915723</v>
      </c>
      <c r="H175" s="21"/>
      <c r="I175" s="21">
        <f t="shared" si="7"/>
        <v>0</v>
      </c>
      <c r="J175" s="21">
        <f t="shared" si="8"/>
        <v>10352.080429915723</v>
      </c>
    </row>
    <row r="176" spans="1:13" s="60" customFormat="1" ht="45" x14ac:dyDescent="0.25">
      <c r="A176" s="19" t="s">
        <v>210</v>
      </c>
      <c r="B176" s="9" t="s">
        <v>443</v>
      </c>
      <c r="C176" s="10" t="s">
        <v>444</v>
      </c>
      <c r="D176" s="8" t="s">
        <v>118</v>
      </c>
      <c r="E176" s="22">
        <v>692</v>
      </c>
      <c r="F176" s="49">
        <v>49.556797179796895</v>
      </c>
      <c r="G176" s="21">
        <f t="shared" si="6"/>
        <v>34293.303648419453</v>
      </c>
      <c r="H176" s="21"/>
      <c r="I176" s="21">
        <f t="shared" si="7"/>
        <v>0</v>
      </c>
      <c r="J176" s="21">
        <f t="shared" si="8"/>
        <v>34293.303648419453</v>
      </c>
    </row>
    <row r="177" spans="1:13" s="60" customFormat="1" ht="45" x14ac:dyDescent="0.25">
      <c r="A177" s="19" t="s">
        <v>211</v>
      </c>
      <c r="B177" s="9" t="s">
        <v>435</v>
      </c>
      <c r="C177" s="10" t="s">
        <v>445</v>
      </c>
      <c r="D177" s="8" t="s">
        <v>118</v>
      </c>
      <c r="E177" s="22">
        <v>692</v>
      </c>
      <c r="F177" s="49">
        <v>33.570728216103753</v>
      </c>
      <c r="G177" s="21">
        <f t="shared" si="6"/>
        <v>23230.943925543797</v>
      </c>
      <c r="H177" s="21"/>
      <c r="I177" s="21">
        <f t="shared" si="7"/>
        <v>0</v>
      </c>
      <c r="J177" s="21">
        <f t="shared" si="8"/>
        <v>23230.943925543797</v>
      </c>
    </row>
    <row r="178" spans="1:13" s="75" customFormat="1" ht="22.5" x14ac:dyDescent="0.25">
      <c r="A178" s="72" t="s">
        <v>465</v>
      </c>
      <c r="B178" s="65" t="s">
        <v>422</v>
      </c>
      <c r="C178" s="66" t="s">
        <v>423</v>
      </c>
      <c r="D178" s="64" t="s">
        <v>60</v>
      </c>
      <c r="E178" s="77">
        <v>1.7</v>
      </c>
      <c r="F178" s="74"/>
      <c r="G178" s="74">
        <f t="shared" si="6"/>
        <v>0</v>
      </c>
      <c r="H178" s="74">
        <v>88992</v>
      </c>
      <c r="I178" s="74">
        <f t="shared" si="7"/>
        <v>151286.39999999999</v>
      </c>
      <c r="J178" s="74">
        <f t="shared" si="8"/>
        <v>151286.39999999999</v>
      </c>
      <c r="M178" s="91"/>
    </row>
    <row r="179" spans="1:13" s="60" customFormat="1" ht="45" x14ac:dyDescent="0.25">
      <c r="A179" s="19" t="s">
        <v>212</v>
      </c>
      <c r="B179" s="9" t="s">
        <v>534</v>
      </c>
      <c r="C179" s="10" t="s">
        <v>649</v>
      </c>
      <c r="D179" s="8" t="s">
        <v>67</v>
      </c>
      <c r="E179" s="20">
        <v>175.1</v>
      </c>
      <c r="F179" s="49">
        <v>3119.8642271051281</v>
      </c>
      <c r="G179" s="21">
        <f t="shared" si="6"/>
        <v>546288.22616610792</v>
      </c>
      <c r="H179" s="21"/>
      <c r="I179" s="21">
        <f t="shared" si="7"/>
        <v>0</v>
      </c>
      <c r="J179" s="21">
        <f t="shared" si="8"/>
        <v>546288.22616610792</v>
      </c>
    </row>
    <row r="180" spans="1:13" s="75" customFormat="1" ht="22.5" x14ac:dyDescent="0.25">
      <c r="A180" s="72" t="s">
        <v>213</v>
      </c>
      <c r="B180" s="65" t="s">
        <v>650</v>
      </c>
      <c r="C180" s="66" t="s">
        <v>651</v>
      </c>
      <c r="D180" s="64" t="s">
        <v>60</v>
      </c>
      <c r="E180" s="77">
        <v>0.1</v>
      </c>
      <c r="F180" s="74"/>
      <c r="G180" s="74">
        <f t="shared" si="6"/>
        <v>0</v>
      </c>
      <c r="H180" s="74">
        <v>88992</v>
      </c>
      <c r="I180" s="74">
        <f t="shared" si="7"/>
        <v>8899.2000000000007</v>
      </c>
      <c r="J180" s="74">
        <f t="shared" si="8"/>
        <v>8899.2000000000007</v>
      </c>
      <c r="M180" s="91"/>
    </row>
    <row r="181" spans="1:13" s="60" customFormat="1" ht="45" x14ac:dyDescent="0.25">
      <c r="A181" s="19" t="s">
        <v>214</v>
      </c>
      <c r="B181" s="9" t="s">
        <v>534</v>
      </c>
      <c r="C181" s="10" t="s">
        <v>652</v>
      </c>
      <c r="D181" s="8" t="s">
        <v>67</v>
      </c>
      <c r="E181" s="20">
        <v>10.3</v>
      </c>
      <c r="F181" s="49">
        <v>8179.9437678573722</v>
      </c>
      <c r="G181" s="21">
        <f t="shared" si="6"/>
        <v>84253.42080893094</v>
      </c>
      <c r="H181" s="21"/>
      <c r="I181" s="21">
        <f t="shared" si="7"/>
        <v>0</v>
      </c>
      <c r="J181" s="21">
        <f t="shared" si="8"/>
        <v>84253.42080893094</v>
      </c>
    </row>
    <row r="182" spans="1:13" s="60" customFormat="1" ht="45" x14ac:dyDescent="0.25">
      <c r="A182" s="19" t="s">
        <v>215</v>
      </c>
      <c r="B182" s="9" t="s">
        <v>535</v>
      </c>
      <c r="C182" s="10" t="s">
        <v>431</v>
      </c>
      <c r="D182" s="8" t="s">
        <v>118</v>
      </c>
      <c r="E182" s="22">
        <v>1500</v>
      </c>
      <c r="F182" s="49">
        <v>19.306242489224257</v>
      </c>
      <c r="G182" s="21">
        <f t="shared" si="6"/>
        <v>28959.363733836384</v>
      </c>
      <c r="H182" s="21"/>
      <c r="I182" s="21">
        <f t="shared" si="7"/>
        <v>0</v>
      </c>
      <c r="J182" s="21">
        <f t="shared" si="8"/>
        <v>28959.363733836384</v>
      </c>
    </row>
    <row r="183" spans="1:13" s="60" customFormat="1" ht="45" x14ac:dyDescent="0.25">
      <c r="A183" s="19" t="s">
        <v>216</v>
      </c>
      <c r="B183" s="9" t="s">
        <v>429</v>
      </c>
      <c r="C183" s="10" t="s">
        <v>631</v>
      </c>
      <c r="D183" s="8" t="s">
        <v>118</v>
      </c>
      <c r="E183" s="22">
        <v>340</v>
      </c>
      <c r="F183" s="49">
        <v>36.399013524815771</v>
      </c>
      <c r="G183" s="21">
        <f t="shared" si="6"/>
        <v>12375.664598437363</v>
      </c>
      <c r="H183" s="21"/>
      <c r="I183" s="21">
        <f t="shared" si="7"/>
        <v>0</v>
      </c>
      <c r="J183" s="21">
        <f t="shared" si="8"/>
        <v>12375.664598437363</v>
      </c>
    </row>
    <row r="184" spans="1:13" s="60" customFormat="1" ht="45" x14ac:dyDescent="0.25">
      <c r="A184" s="19" t="s">
        <v>217</v>
      </c>
      <c r="B184" s="9" t="s">
        <v>625</v>
      </c>
      <c r="C184" s="10" t="s">
        <v>439</v>
      </c>
      <c r="D184" s="8" t="s">
        <v>118</v>
      </c>
      <c r="E184" s="22">
        <v>680</v>
      </c>
      <c r="F184" s="49">
        <v>20.535947913424231</v>
      </c>
      <c r="G184" s="21">
        <f t="shared" si="6"/>
        <v>13964.444581128477</v>
      </c>
      <c r="H184" s="21"/>
      <c r="I184" s="21">
        <f t="shared" si="7"/>
        <v>0</v>
      </c>
      <c r="J184" s="21">
        <f t="shared" si="8"/>
        <v>13964.444581128477</v>
      </c>
    </row>
    <row r="185" spans="1:13" s="75" customFormat="1" ht="33.75" x14ac:dyDescent="0.25">
      <c r="A185" s="72" t="s">
        <v>218</v>
      </c>
      <c r="B185" s="65" t="s">
        <v>244</v>
      </c>
      <c r="C185" s="66" t="s">
        <v>245</v>
      </c>
      <c r="D185" s="64" t="s">
        <v>60</v>
      </c>
      <c r="E185" s="76">
        <v>0.12</v>
      </c>
      <c r="F185" s="74"/>
      <c r="G185" s="74">
        <f t="shared" si="6"/>
        <v>0</v>
      </c>
      <c r="H185" s="74">
        <v>1422480</v>
      </c>
      <c r="I185" s="74">
        <f t="shared" si="7"/>
        <v>170697.60000000001</v>
      </c>
      <c r="J185" s="74">
        <f t="shared" si="8"/>
        <v>170697.60000000001</v>
      </c>
      <c r="M185" s="91"/>
    </row>
    <row r="186" spans="1:13" s="60" customFormat="1" ht="45" x14ac:dyDescent="0.25">
      <c r="A186" s="19" t="s">
        <v>219</v>
      </c>
      <c r="B186" s="9" t="s">
        <v>421</v>
      </c>
      <c r="C186" s="10" t="s">
        <v>632</v>
      </c>
      <c r="D186" s="8" t="s">
        <v>67</v>
      </c>
      <c r="E186" s="23">
        <v>12.36</v>
      </c>
      <c r="F186" s="49">
        <v>1837.2905907796528</v>
      </c>
      <c r="G186" s="21">
        <f t="shared" si="6"/>
        <v>22708.911702036508</v>
      </c>
      <c r="H186" s="21"/>
      <c r="I186" s="21">
        <f t="shared" si="7"/>
        <v>0</v>
      </c>
      <c r="J186" s="21">
        <f t="shared" si="8"/>
        <v>22708.911702036508</v>
      </c>
    </row>
    <row r="187" spans="1:13" s="60" customFormat="1" ht="45" x14ac:dyDescent="0.25">
      <c r="A187" s="19" t="s">
        <v>220</v>
      </c>
      <c r="B187" s="9" t="s">
        <v>418</v>
      </c>
      <c r="C187" s="10" t="s">
        <v>653</v>
      </c>
      <c r="D187" s="8" t="s">
        <v>118</v>
      </c>
      <c r="E187" s="22">
        <v>25</v>
      </c>
      <c r="F187" s="49">
        <v>341.85575872639129</v>
      </c>
      <c r="G187" s="21">
        <f t="shared" si="6"/>
        <v>8546.3939681597822</v>
      </c>
      <c r="H187" s="21"/>
      <c r="I187" s="21">
        <f t="shared" si="7"/>
        <v>0</v>
      </c>
      <c r="J187" s="21">
        <f t="shared" si="8"/>
        <v>8546.3939681597822</v>
      </c>
    </row>
    <row r="188" spans="1:13" s="60" customFormat="1" ht="45" x14ac:dyDescent="0.25">
      <c r="A188" s="19" t="s">
        <v>221</v>
      </c>
      <c r="B188" s="9" t="s">
        <v>654</v>
      </c>
      <c r="C188" s="10" t="s">
        <v>655</v>
      </c>
      <c r="D188" s="8" t="s">
        <v>118</v>
      </c>
      <c r="E188" s="22">
        <v>25</v>
      </c>
      <c r="F188" s="49">
        <v>302.87436465579202</v>
      </c>
      <c r="G188" s="21">
        <f t="shared" si="6"/>
        <v>7571.8591163948004</v>
      </c>
      <c r="H188" s="21"/>
      <c r="I188" s="21">
        <f t="shared" si="7"/>
        <v>0</v>
      </c>
      <c r="J188" s="21">
        <f t="shared" si="8"/>
        <v>7571.8591163948004</v>
      </c>
    </row>
    <row r="189" spans="1:13" s="60" customFormat="1" ht="45" x14ac:dyDescent="0.25">
      <c r="A189" s="19" t="s">
        <v>222</v>
      </c>
      <c r="B189" s="9" t="s">
        <v>654</v>
      </c>
      <c r="C189" s="10" t="s">
        <v>656</v>
      </c>
      <c r="D189" s="8" t="s">
        <v>118</v>
      </c>
      <c r="E189" s="22">
        <v>50</v>
      </c>
      <c r="F189" s="49">
        <v>76.364182075211872</v>
      </c>
      <c r="G189" s="21">
        <f t="shared" si="6"/>
        <v>3818.2091037605937</v>
      </c>
      <c r="H189" s="21"/>
      <c r="I189" s="21">
        <f t="shared" si="7"/>
        <v>0</v>
      </c>
      <c r="J189" s="21">
        <f t="shared" si="8"/>
        <v>3818.2091037605937</v>
      </c>
    </row>
    <row r="190" spans="1:13" s="60" customFormat="1" ht="45" x14ac:dyDescent="0.25">
      <c r="A190" s="19" t="s">
        <v>223</v>
      </c>
      <c r="B190" s="9" t="s">
        <v>654</v>
      </c>
      <c r="C190" s="10" t="s">
        <v>657</v>
      </c>
      <c r="D190" s="8" t="s">
        <v>118</v>
      </c>
      <c r="E190" s="22">
        <v>50</v>
      </c>
      <c r="F190" s="49">
        <v>44.760969847628218</v>
      </c>
      <c r="G190" s="21">
        <f t="shared" si="6"/>
        <v>2238.0484923814111</v>
      </c>
      <c r="H190" s="21"/>
      <c r="I190" s="21">
        <f t="shared" si="7"/>
        <v>0</v>
      </c>
      <c r="J190" s="21">
        <f t="shared" si="8"/>
        <v>2238.0484923814111</v>
      </c>
    </row>
    <row r="191" spans="1:13" s="60" customFormat="1" ht="45" x14ac:dyDescent="0.25">
      <c r="A191" s="19" t="s">
        <v>224</v>
      </c>
      <c r="B191" s="9" t="s">
        <v>435</v>
      </c>
      <c r="C191" s="10" t="s">
        <v>467</v>
      </c>
      <c r="D191" s="8" t="s">
        <v>118</v>
      </c>
      <c r="E191" s="22">
        <v>75</v>
      </c>
      <c r="F191" s="49">
        <v>14.387454593880499</v>
      </c>
      <c r="G191" s="21">
        <f t="shared" si="6"/>
        <v>1079.0590945410374</v>
      </c>
      <c r="H191" s="21"/>
      <c r="I191" s="21">
        <f t="shared" si="7"/>
        <v>0</v>
      </c>
      <c r="J191" s="21">
        <f t="shared" si="8"/>
        <v>1079.0590945410374</v>
      </c>
    </row>
    <row r="192" spans="1:13" x14ac:dyDescent="0.25">
      <c r="G192" s="25">
        <f t="shared" ref="G192:I192" si="9">SUM(G3:G191)</f>
        <v>14962171.157717897</v>
      </c>
      <c r="H192" s="25"/>
      <c r="I192" s="25">
        <f t="shared" si="9"/>
        <v>5965974.7340064887</v>
      </c>
      <c r="J192" s="25">
        <f>SUM(J3:J191)</f>
        <v>20928145.891724393</v>
      </c>
    </row>
  </sheetData>
  <mergeCells count="1">
    <mergeCell ref="M1:R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78672-44FC-4E6C-972F-72016E49A350}">
  <sheetPr>
    <pageSetUpPr fitToPage="1"/>
  </sheetPr>
  <dimension ref="A1:U156"/>
  <sheetViews>
    <sheetView workbookViewId="0">
      <pane ySplit="1" topLeftCell="A2" activePane="bottomLeft" state="frozen"/>
      <selection activeCell="M93" sqref="M93"/>
      <selection pane="bottomLeft" activeCell="R10" sqref="R10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2" width="9.140625" style="18"/>
    <col min="13" max="13" width="10" style="18" bestFit="1" customWidth="1"/>
    <col min="14" max="14" width="11.42578125" style="18" bestFit="1" customWidth="1"/>
    <col min="15" max="15" width="13.140625" style="18" bestFit="1" customWidth="1"/>
    <col min="16" max="18" width="9.140625" style="18"/>
    <col min="19" max="21" width="11.42578125" style="18" bestFit="1" customWidth="1"/>
    <col min="22" max="22" width="11.5703125" style="18" bestFit="1" customWidth="1"/>
    <col min="23" max="16384" width="9.140625" style="18"/>
  </cols>
  <sheetData>
    <row r="1" spans="1:21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1002</v>
      </c>
      <c r="G1" s="2" t="s">
        <v>1003</v>
      </c>
      <c r="H1" s="2" t="s">
        <v>1000</v>
      </c>
      <c r="I1" s="2" t="s">
        <v>1001</v>
      </c>
      <c r="J1" s="2" t="s">
        <v>1004</v>
      </c>
      <c r="M1" s="63" t="s">
        <v>1006</v>
      </c>
      <c r="N1" s="63"/>
      <c r="O1" s="63"/>
      <c r="P1" s="63"/>
      <c r="Q1" s="63"/>
      <c r="R1" s="63"/>
      <c r="S1" s="83"/>
      <c r="T1" s="83"/>
      <c r="U1" s="83"/>
    </row>
    <row r="2" spans="1:21" s="60" customFormat="1" ht="15" x14ac:dyDescent="0.25">
      <c r="A2" s="14" t="s">
        <v>336</v>
      </c>
      <c r="B2" s="16"/>
      <c r="C2" s="16"/>
      <c r="D2" s="16"/>
      <c r="E2" s="15"/>
    </row>
    <row r="3" spans="1:21" s="75" customFormat="1" ht="45" x14ac:dyDescent="0.25">
      <c r="A3" s="72" t="s">
        <v>6</v>
      </c>
      <c r="B3" s="65" t="s">
        <v>559</v>
      </c>
      <c r="C3" s="66" t="s">
        <v>560</v>
      </c>
      <c r="D3" s="64" t="s">
        <v>28</v>
      </c>
      <c r="E3" s="73">
        <v>1</v>
      </c>
      <c r="F3" s="74"/>
      <c r="G3" s="74">
        <f t="shared" ref="G3:G66" si="0">E3*F3</f>
        <v>0</v>
      </c>
      <c r="H3" s="74">
        <v>1008000</v>
      </c>
      <c r="I3" s="74">
        <f t="shared" ref="I3:I66" si="1">E3*H3</f>
        <v>1008000</v>
      </c>
      <c r="J3" s="74">
        <f t="shared" ref="J3:J66" si="2">G3+I3</f>
        <v>1008000</v>
      </c>
      <c r="M3" s="91"/>
      <c r="O3" s="98"/>
    </row>
    <row r="4" spans="1:21" s="60" customFormat="1" ht="22.5" x14ac:dyDescent="0.25">
      <c r="A4" s="19" t="s">
        <v>7</v>
      </c>
      <c r="B4" s="9" t="s">
        <v>658</v>
      </c>
      <c r="C4" s="10" t="s">
        <v>659</v>
      </c>
      <c r="D4" s="8" t="s">
        <v>8</v>
      </c>
      <c r="E4" s="22">
        <v>1</v>
      </c>
      <c r="F4" s="21">
        <v>3030502</v>
      </c>
      <c r="G4" s="21">
        <f t="shared" si="0"/>
        <v>3030502</v>
      </c>
      <c r="H4" s="21"/>
      <c r="I4" s="21">
        <f t="shared" si="1"/>
        <v>0</v>
      </c>
      <c r="J4" s="21">
        <f t="shared" si="2"/>
        <v>3030502</v>
      </c>
    </row>
    <row r="5" spans="1:21" s="75" customFormat="1" ht="33.75" x14ac:dyDescent="0.25">
      <c r="A5" s="72" t="s">
        <v>9</v>
      </c>
      <c r="B5" s="65" t="s">
        <v>508</v>
      </c>
      <c r="C5" s="66" t="s">
        <v>509</v>
      </c>
      <c r="D5" s="64" t="s">
        <v>28</v>
      </c>
      <c r="E5" s="73">
        <v>2</v>
      </c>
      <c r="F5" s="74"/>
      <c r="G5" s="74">
        <f t="shared" si="0"/>
        <v>0</v>
      </c>
      <c r="H5" s="74">
        <v>43200</v>
      </c>
      <c r="I5" s="74">
        <f t="shared" si="1"/>
        <v>86400</v>
      </c>
      <c r="J5" s="74">
        <f t="shared" si="2"/>
        <v>86400</v>
      </c>
      <c r="M5" s="91"/>
    </row>
    <row r="6" spans="1:21" s="60" customFormat="1" ht="22.5" x14ac:dyDescent="0.25">
      <c r="A6" s="19" t="s">
        <v>660</v>
      </c>
      <c r="B6" s="9" t="s">
        <v>661</v>
      </c>
      <c r="C6" s="10" t="s">
        <v>662</v>
      </c>
      <c r="D6" s="8" t="s">
        <v>8</v>
      </c>
      <c r="E6" s="22">
        <v>1</v>
      </c>
      <c r="F6" s="21">
        <v>207634</v>
      </c>
      <c r="G6" s="21">
        <f t="shared" si="0"/>
        <v>207634</v>
      </c>
      <c r="H6" s="21"/>
      <c r="I6" s="21">
        <f t="shared" si="1"/>
        <v>0</v>
      </c>
      <c r="J6" s="21">
        <f t="shared" si="2"/>
        <v>207634</v>
      </c>
    </row>
    <row r="7" spans="1:21" s="60" customFormat="1" ht="22.5" x14ac:dyDescent="0.25">
      <c r="A7" s="19" t="s">
        <v>510</v>
      </c>
      <c r="B7" s="9" t="s">
        <v>661</v>
      </c>
      <c r="C7" s="10" t="s">
        <v>663</v>
      </c>
      <c r="D7" s="8" t="s">
        <v>8</v>
      </c>
      <c r="E7" s="22">
        <v>1</v>
      </c>
      <c r="F7" s="21">
        <v>218904</v>
      </c>
      <c r="G7" s="21">
        <f t="shared" si="0"/>
        <v>218904</v>
      </c>
      <c r="H7" s="21"/>
      <c r="I7" s="21">
        <f t="shared" si="1"/>
        <v>0</v>
      </c>
      <c r="J7" s="21">
        <f t="shared" si="2"/>
        <v>218904</v>
      </c>
    </row>
    <row r="8" spans="1:21" s="75" customFormat="1" ht="22.5" x14ac:dyDescent="0.25">
      <c r="A8" s="72" t="s">
        <v>19</v>
      </c>
      <c r="B8" s="65" t="s">
        <v>33</v>
      </c>
      <c r="C8" s="66" t="s">
        <v>34</v>
      </c>
      <c r="D8" s="64" t="s">
        <v>28</v>
      </c>
      <c r="E8" s="73">
        <v>2</v>
      </c>
      <c r="F8" s="74"/>
      <c r="G8" s="74">
        <f t="shared" si="0"/>
        <v>0</v>
      </c>
      <c r="H8" s="74">
        <v>43200</v>
      </c>
      <c r="I8" s="74">
        <f t="shared" si="1"/>
        <v>86400</v>
      </c>
      <c r="J8" s="74">
        <f t="shared" si="2"/>
        <v>86400</v>
      </c>
      <c r="M8" s="91"/>
    </row>
    <row r="9" spans="1:21" s="60" customFormat="1" ht="22.5" x14ac:dyDescent="0.25">
      <c r="A9" s="19" t="s">
        <v>664</v>
      </c>
      <c r="B9" s="9" t="s">
        <v>661</v>
      </c>
      <c r="C9" s="10" t="s">
        <v>665</v>
      </c>
      <c r="D9" s="8" t="s">
        <v>8</v>
      </c>
      <c r="E9" s="22">
        <v>1</v>
      </c>
      <c r="F9" s="21">
        <v>218237</v>
      </c>
      <c r="G9" s="21">
        <f t="shared" si="0"/>
        <v>218237</v>
      </c>
      <c r="H9" s="21"/>
      <c r="I9" s="21">
        <f t="shared" si="1"/>
        <v>0</v>
      </c>
      <c r="J9" s="21">
        <f t="shared" si="2"/>
        <v>218237</v>
      </c>
    </row>
    <row r="10" spans="1:21" s="60" customFormat="1" ht="22.5" x14ac:dyDescent="0.25">
      <c r="A10" s="19" t="s">
        <v>23</v>
      </c>
      <c r="B10" s="9" t="s">
        <v>661</v>
      </c>
      <c r="C10" s="10" t="s">
        <v>666</v>
      </c>
      <c r="D10" s="8" t="s">
        <v>8</v>
      </c>
      <c r="E10" s="22">
        <v>1</v>
      </c>
      <c r="F10" s="21">
        <v>227418</v>
      </c>
      <c r="G10" s="21">
        <f t="shared" si="0"/>
        <v>227418</v>
      </c>
      <c r="H10" s="21"/>
      <c r="I10" s="21">
        <f t="shared" si="1"/>
        <v>0</v>
      </c>
      <c r="J10" s="21">
        <f t="shared" si="2"/>
        <v>227418</v>
      </c>
    </row>
    <row r="11" spans="1:21" s="60" customFormat="1" ht="15" x14ac:dyDescent="0.25">
      <c r="A11" s="14" t="s">
        <v>345</v>
      </c>
      <c r="B11" s="16"/>
      <c r="C11" s="16"/>
      <c r="D11" s="16"/>
      <c r="E11" s="15"/>
      <c r="F11" s="21"/>
      <c r="G11" s="21">
        <f t="shared" si="0"/>
        <v>0</v>
      </c>
      <c r="H11" s="21"/>
      <c r="I11" s="21">
        <f t="shared" si="1"/>
        <v>0</v>
      </c>
      <c r="J11" s="21">
        <f t="shared" si="2"/>
        <v>0</v>
      </c>
    </row>
    <row r="12" spans="1:21" s="75" customFormat="1" ht="45" x14ac:dyDescent="0.25">
      <c r="A12" s="72" t="s">
        <v>24</v>
      </c>
      <c r="B12" s="65" t="s">
        <v>49</v>
      </c>
      <c r="C12" s="66" t="s">
        <v>50</v>
      </c>
      <c r="D12" s="64" t="s">
        <v>40</v>
      </c>
      <c r="E12" s="76">
        <v>0.86</v>
      </c>
      <c r="F12" s="74"/>
      <c r="G12" s="74">
        <f t="shared" si="0"/>
        <v>0</v>
      </c>
      <c r="H12" s="74">
        <v>374400</v>
      </c>
      <c r="I12" s="74">
        <f t="shared" si="1"/>
        <v>321984</v>
      </c>
      <c r="J12" s="74">
        <f t="shared" si="2"/>
        <v>321984</v>
      </c>
      <c r="M12" s="91"/>
    </row>
    <row r="13" spans="1:21" s="60" customFormat="1" ht="45" x14ac:dyDescent="0.25">
      <c r="A13" s="19" t="s">
        <v>25</v>
      </c>
      <c r="B13" s="9" t="s">
        <v>346</v>
      </c>
      <c r="C13" s="10" t="s">
        <v>667</v>
      </c>
      <c r="D13" s="8" t="s">
        <v>118</v>
      </c>
      <c r="E13" s="22">
        <v>77</v>
      </c>
      <c r="F13" s="21">
        <v>27733</v>
      </c>
      <c r="G13" s="21">
        <f t="shared" si="0"/>
        <v>2135441</v>
      </c>
      <c r="H13" s="21"/>
      <c r="I13" s="21">
        <f t="shared" si="1"/>
        <v>0</v>
      </c>
      <c r="J13" s="21">
        <f t="shared" si="2"/>
        <v>2135441</v>
      </c>
    </row>
    <row r="14" spans="1:21" s="60" customFormat="1" ht="45" x14ac:dyDescent="0.25">
      <c r="A14" s="19" t="s">
        <v>277</v>
      </c>
      <c r="B14" s="9" t="s">
        <v>346</v>
      </c>
      <c r="C14" s="10" t="s">
        <v>668</v>
      </c>
      <c r="D14" s="8" t="s">
        <v>118</v>
      </c>
      <c r="E14" s="22">
        <v>7</v>
      </c>
      <c r="F14" s="21">
        <v>29549</v>
      </c>
      <c r="G14" s="21">
        <f t="shared" si="0"/>
        <v>206843</v>
      </c>
      <c r="H14" s="21"/>
      <c r="I14" s="21">
        <f t="shared" si="1"/>
        <v>0</v>
      </c>
      <c r="J14" s="21">
        <f t="shared" si="2"/>
        <v>206843</v>
      </c>
    </row>
    <row r="15" spans="1:21" s="60" customFormat="1" ht="45" x14ac:dyDescent="0.25">
      <c r="A15" s="19" t="s">
        <v>30</v>
      </c>
      <c r="B15" s="9" t="s">
        <v>346</v>
      </c>
      <c r="C15" s="10" t="s">
        <v>669</v>
      </c>
      <c r="D15" s="8" t="s">
        <v>118</v>
      </c>
      <c r="E15" s="22">
        <v>2</v>
      </c>
      <c r="F15" s="21">
        <v>29549</v>
      </c>
      <c r="G15" s="21">
        <f t="shared" si="0"/>
        <v>59098</v>
      </c>
      <c r="H15" s="21"/>
      <c r="I15" s="21">
        <f t="shared" si="1"/>
        <v>0</v>
      </c>
      <c r="J15" s="21">
        <f t="shared" si="2"/>
        <v>59098</v>
      </c>
    </row>
    <row r="16" spans="1:21" s="60" customFormat="1" ht="45" x14ac:dyDescent="0.25">
      <c r="A16" s="19" t="s">
        <v>279</v>
      </c>
      <c r="B16" s="9" t="s">
        <v>571</v>
      </c>
      <c r="C16" s="10" t="s">
        <v>572</v>
      </c>
      <c r="D16" s="8" t="s">
        <v>40</v>
      </c>
      <c r="E16" s="20">
        <v>0.1</v>
      </c>
      <c r="F16" s="49">
        <v>32427.080468816028</v>
      </c>
      <c r="G16" s="21">
        <f t="shared" si="0"/>
        <v>3242.708046881603</v>
      </c>
      <c r="H16" s="21"/>
      <c r="I16" s="21">
        <f t="shared" si="1"/>
        <v>0</v>
      </c>
      <c r="J16" s="21">
        <f t="shared" si="2"/>
        <v>3242.708046881603</v>
      </c>
    </row>
    <row r="17" spans="1:15" s="75" customFormat="1" ht="56.25" x14ac:dyDescent="0.25">
      <c r="A17" s="72" t="s">
        <v>31</v>
      </c>
      <c r="B17" s="65" t="s">
        <v>65</v>
      </c>
      <c r="C17" s="66" t="s">
        <v>66</v>
      </c>
      <c r="D17" s="64" t="s">
        <v>60</v>
      </c>
      <c r="E17" s="77">
        <v>8.4</v>
      </c>
      <c r="F17" s="74"/>
      <c r="G17" s="74">
        <f t="shared" si="0"/>
        <v>0</v>
      </c>
      <c r="H17" s="74">
        <v>61590.76</v>
      </c>
      <c r="I17" s="74">
        <f t="shared" si="1"/>
        <v>517362.38400000002</v>
      </c>
      <c r="J17" s="74">
        <f t="shared" si="2"/>
        <v>517362.38400000002</v>
      </c>
      <c r="M17" s="91"/>
      <c r="N17" s="99"/>
      <c r="O17" s="94"/>
    </row>
    <row r="18" spans="1:15" s="75" customFormat="1" ht="45" x14ac:dyDescent="0.25">
      <c r="A18" s="72" t="s">
        <v>32</v>
      </c>
      <c r="B18" s="65" t="s">
        <v>62</v>
      </c>
      <c r="C18" s="66" t="s">
        <v>63</v>
      </c>
      <c r="D18" s="64" t="s">
        <v>60</v>
      </c>
      <c r="E18" s="76">
        <v>8.15</v>
      </c>
      <c r="F18" s="74"/>
      <c r="G18" s="74">
        <f t="shared" si="0"/>
        <v>0</v>
      </c>
      <c r="H18" s="74">
        <v>46000</v>
      </c>
      <c r="I18" s="74">
        <f t="shared" si="1"/>
        <v>374900</v>
      </c>
      <c r="J18" s="74">
        <f t="shared" si="2"/>
        <v>374900</v>
      </c>
    </row>
    <row r="19" spans="1:15" s="75" customFormat="1" ht="22.5" x14ac:dyDescent="0.25">
      <c r="A19" s="72" t="s">
        <v>284</v>
      </c>
      <c r="B19" s="65" t="s">
        <v>351</v>
      </c>
      <c r="C19" s="66" t="s">
        <v>352</v>
      </c>
      <c r="D19" s="64" t="s">
        <v>12</v>
      </c>
      <c r="E19" s="77">
        <v>0.2</v>
      </c>
      <c r="F19" s="74"/>
      <c r="G19" s="74">
        <f t="shared" si="0"/>
        <v>0</v>
      </c>
      <c r="H19" s="74">
        <v>24916.29</v>
      </c>
      <c r="I19" s="74">
        <f t="shared" si="1"/>
        <v>4983.2580000000007</v>
      </c>
      <c r="J19" s="74">
        <f t="shared" si="2"/>
        <v>4983.2580000000007</v>
      </c>
    </row>
    <row r="20" spans="1:15" s="75" customFormat="1" ht="22.5" x14ac:dyDescent="0.25">
      <c r="A20" s="72" t="s">
        <v>35</v>
      </c>
      <c r="B20" s="65" t="s">
        <v>353</v>
      </c>
      <c r="C20" s="66" t="s">
        <v>354</v>
      </c>
      <c r="D20" s="64" t="s">
        <v>12</v>
      </c>
      <c r="E20" s="77">
        <v>0.1</v>
      </c>
      <c r="F20" s="74"/>
      <c r="G20" s="74">
        <f t="shared" si="0"/>
        <v>0</v>
      </c>
      <c r="H20" s="74">
        <v>24916.29</v>
      </c>
      <c r="I20" s="74">
        <f t="shared" si="1"/>
        <v>2491.6290000000004</v>
      </c>
      <c r="J20" s="74">
        <f t="shared" si="2"/>
        <v>2491.6290000000004</v>
      </c>
    </row>
    <row r="21" spans="1:15" s="75" customFormat="1" ht="22.5" x14ac:dyDescent="0.25">
      <c r="A21" s="72" t="s">
        <v>286</v>
      </c>
      <c r="B21" s="65" t="s">
        <v>17</v>
      </c>
      <c r="C21" s="66" t="s">
        <v>18</v>
      </c>
      <c r="D21" s="64" t="s">
        <v>12</v>
      </c>
      <c r="E21" s="77">
        <v>0.9</v>
      </c>
      <c r="F21" s="74"/>
      <c r="G21" s="74">
        <f t="shared" si="0"/>
        <v>0</v>
      </c>
      <c r="H21" s="74">
        <v>24916.29</v>
      </c>
      <c r="I21" s="74">
        <f t="shared" si="1"/>
        <v>22424.661</v>
      </c>
      <c r="J21" s="74">
        <f t="shared" si="2"/>
        <v>22424.661</v>
      </c>
    </row>
    <row r="22" spans="1:15" s="75" customFormat="1" ht="22.5" x14ac:dyDescent="0.25">
      <c r="A22" s="72" t="s">
        <v>288</v>
      </c>
      <c r="B22" s="65" t="s">
        <v>14</v>
      </c>
      <c r="C22" s="66" t="s">
        <v>15</v>
      </c>
      <c r="D22" s="64" t="s">
        <v>12</v>
      </c>
      <c r="E22" s="76">
        <v>0.76</v>
      </c>
      <c r="F22" s="74"/>
      <c r="G22" s="74">
        <f t="shared" si="0"/>
        <v>0</v>
      </c>
      <c r="H22" s="74">
        <v>22424.66</v>
      </c>
      <c r="I22" s="74">
        <f t="shared" si="1"/>
        <v>17042.741600000001</v>
      </c>
      <c r="J22" s="74">
        <f t="shared" si="2"/>
        <v>17042.741600000001</v>
      </c>
    </row>
    <row r="23" spans="1:15" s="75" customFormat="1" ht="22.5" x14ac:dyDescent="0.25">
      <c r="A23" s="72" t="s">
        <v>37</v>
      </c>
      <c r="B23" s="65" t="s">
        <v>10</v>
      </c>
      <c r="C23" s="66" t="s">
        <v>11</v>
      </c>
      <c r="D23" s="64" t="s">
        <v>12</v>
      </c>
      <c r="E23" s="76">
        <v>1.92</v>
      </c>
      <c r="F23" s="74"/>
      <c r="G23" s="74">
        <f t="shared" si="0"/>
        <v>0</v>
      </c>
      <c r="H23" s="74">
        <v>22424.66</v>
      </c>
      <c r="I23" s="74">
        <f t="shared" si="1"/>
        <v>43055.347199999997</v>
      </c>
      <c r="J23" s="74">
        <f t="shared" si="2"/>
        <v>43055.347199999997</v>
      </c>
    </row>
    <row r="24" spans="1:15" s="60" customFormat="1" ht="56.25" x14ac:dyDescent="0.25">
      <c r="A24" s="19" t="s">
        <v>38</v>
      </c>
      <c r="B24" s="9" t="s">
        <v>355</v>
      </c>
      <c r="C24" s="10" t="s">
        <v>573</v>
      </c>
      <c r="D24" s="8" t="s">
        <v>67</v>
      </c>
      <c r="E24" s="20">
        <v>61.2</v>
      </c>
      <c r="F24" s="49">
        <v>3471.1886609348412</v>
      </c>
      <c r="G24" s="21">
        <f t="shared" si="0"/>
        <v>212436.74604921229</v>
      </c>
      <c r="H24" s="21"/>
      <c r="I24" s="21">
        <f t="shared" si="1"/>
        <v>0</v>
      </c>
      <c r="J24" s="21">
        <f t="shared" si="2"/>
        <v>212436.74604921229</v>
      </c>
    </row>
    <row r="25" spans="1:15" s="60" customFormat="1" ht="45" x14ac:dyDescent="0.25">
      <c r="A25" s="19" t="s">
        <v>297</v>
      </c>
      <c r="B25" s="9" t="s">
        <v>355</v>
      </c>
      <c r="C25" s="10" t="s">
        <v>670</v>
      </c>
      <c r="D25" s="8" t="s">
        <v>67</v>
      </c>
      <c r="E25" s="20">
        <v>10.199999999999999</v>
      </c>
      <c r="F25" s="21">
        <v>2436.67</v>
      </c>
      <c r="G25" s="21">
        <f t="shared" si="0"/>
        <v>24854.034</v>
      </c>
      <c r="H25" s="21"/>
      <c r="I25" s="21">
        <f t="shared" si="1"/>
        <v>0</v>
      </c>
      <c r="J25" s="21">
        <f t="shared" si="2"/>
        <v>24854.034</v>
      </c>
    </row>
    <row r="26" spans="1:15" s="60" customFormat="1" ht="56.25" x14ac:dyDescent="0.25">
      <c r="A26" s="19" t="s">
        <v>301</v>
      </c>
      <c r="B26" s="9" t="s">
        <v>355</v>
      </c>
      <c r="C26" s="10" t="s">
        <v>574</v>
      </c>
      <c r="D26" s="8" t="s">
        <v>67</v>
      </c>
      <c r="E26" s="20">
        <v>66.3</v>
      </c>
      <c r="F26" s="21">
        <v>1579.11</v>
      </c>
      <c r="G26" s="21">
        <f t="shared" si="0"/>
        <v>104694.99299999999</v>
      </c>
      <c r="H26" s="21"/>
      <c r="I26" s="21">
        <f t="shared" si="1"/>
        <v>0</v>
      </c>
      <c r="J26" s="21">
        <f t="shared" si="2"/>
        <v>104694.99299999999</v>
      </c>
    </row>
    <row r="27" spans="1:15" s="60" customFormat="1" ht="56.25" x14ac:dyDescent="0.25">
      <c r="A27" s="19" t="s">
        <v>39</v>
      </c>
      <c r="B27" s="9" t="s">
        <v>575</v>
      </c>
      <c r="C27" s="10" t="s">
        <v>576</v>
      </c>
      <c r="D27" s="8" t="s">
        <v>67</v>
      </c>
      <c r="E27" s="20">
        <v>10.199999999999999</v>
      </c>
      <c r="F27" s="21">
        <v>1155.51</v>
      </c>
      <c r="G27" s="21">
        <f t="shared" si="0"/>
        <v>11786.201999999999</v>
      </c>
      <c r="H27" s="21"/>
      <c r="I27" s="21">
        <f t="shared" si="1"/>
        <v>0</v>
      </c>
      <c r="J27" s="21">
        <f t="shared" si="2"/>
        <v>11786.201999999999</v>
      </c>
    </row>
    <row r="28" spans="1:15" s="60" customFormat="1" ht="56.25" x14ac:dyDescent="0.25">
      <c r="A28" s="19" t="s">
        <v>41</v>
      </c>
      <c r="B28" s="9" t="s">
        <v>356</v>
      </c>
      <c r="C28" s="10" t="s">
        <v>577</v>
      </c>
      <c r="D28" s="8" t="s">
        <v>67</v>
      </c>
      <c r="E28" s="20">
        <v>56.1</v>
      </c>
      <c r="F28" s="21">
        <v>760.35</v>
      </c>
      <c r="G28" s="21">
        <f t="shared" si="0"/>
        <v>42655.635000000002</v>
      </c>
      <c r="H28" s="21"/>
      <c r="I28" s="21">
        <f t="shared" si="1"/>
        <v>0</v>
      </c>
      <c r="J28" s="21">
        <f t="shared" si="2"/>
        <v>42655.635000000002</v>
      </c>
    </row>
    <row r="29" spans="1:15" s="60" customFormat="1" ht="45" x14ac:dyDescent="0.25">
      <c r="A29" s="19" t="s">
        <v>43</v>
      </c>
      <c r="B29" s="9" t="s">
        <v>356</v>
      </c>
      <c r="C29" s="10" t="s">
        <v>671</v>
      </c>
      <c r="D29" s="8" t="s">
        <v>67</v>
      </c>
      <c r="E29" s="20">
        <v>351.9</v>
      </c>
      <c r="F29" s="21">
        <v>495.42</v>
      </c>
      <c r="G29" s="21">
        <f t="shared" si="0"/>
        <v>174338.29799999998</v>
      </c>
      <c r="H29" s="21"/>
      <c r="I29" s="21">
        <f t="shared" si="1"/>
        <v>0</v>
      </c>
      <c r="J29" s="21">
        <f t="shared" si="2"/>
        <v>174338.29799999998</v>
      </c>
    </row>
    <row r="30" spans="1:15" s="60" customFormat="1" ht="45" x14ac:dyDescent="0.25">
      <c r="A30" s="19" t="s">
        <v>44</v>
      </c>
      <c r="B30" s="9" t="s">
        <v>356</v>
      </c>
      <c r="C30" s="10" t="s">
        <v>672</v>
      </c>
      <c r="D30" s="8" t="s">
        <v>67</v>
      </c>
      <c r="E30" s="20">
        <v>71.400000000000006</v>
      </c>
      <c r="F30" s="21">
        <v>735.28</v>
      </c>
      <c r="G30" s="21">
        <f t="shared" si="0"/>
        <v>52498.992000000006</v>
      </c>
      <c r="H30" s="21"/>
      <c r="I30" s="21">
        <f t="shared" si="1"/>
        <v>0</v>
      </c>
      <c r="J30" s="21">
        <f t="shared" si="2"/>
        <v>52498.992000000006</v>
      </c>
    </row>
    <row r="31" spans="1:15" s="60" customFormat="1" ht="45" x14ac:dyDescent="0.25">
      <c r="A31" s="19" t="s">
        <v>45</v>
      </c>
      <c r="B31" s="9" t="s">
        <v>356</v>
      </c>
      <c r="C31" s="10" t="s">
        <v>673</v>
      </c>
      <c r="D31" s="8" t="s">
        <v>67</v>
      </c>
      <c r="E31" s="20">
        <v>122.4</v>
      </c>
      <c r="F31" s="21">
        <v>495.42</v>
      </c>
      <c r="G31" s="21">
        <f t="shared" si="0"/>
        <v>60639.408000000003</v>
      </c>
      <c r="H31" s="21"/>
      <c r="I31" s="21">
        <f t="shared" si="1"/>
        <v>0</v>
      </c>
      <c r="J31" s="21">
        <f t="shared" si="2"/>
        <v>60639.408000000003</v>
      </c>
    </row>
    <row r="32" spans="1:15" s="60" customFormat="1" ht="45" x14ac:dyDescent="0.25">
      <c r="A32" s="19" t="s">
        <v>46</v>
      </c>
      <c r="B32" s="9" t="s">
        <v>356</v>
      </c>
      <c r="C32" s="10" t="s">
        <v>674</v>
      </c>
      <c r="D32" s="8" t="s">
        <v>67</v>
      </c>
      <c r="E32" s="20">
        <v>265.2</v>
      </c>
      <c r="F32" s="21">
        <v>380.34</v>
      </c>
      <c r="G32" s="21">
        <f t="shared" si="0"/>
        <v>100866.16799999999</v>
      </c>
      <c r="H32" s="21"/>
      <c r="I32" s="21">
        <f t="shared" si="1"/>
        <v>0</v>
      </c>
      <c r="J32" s="21">
        <f t="shared" si="2"/>
        <v>100866.16799999999</v>
      </c>
    </row>
    <row r="33" spans="1:13" s="60" customFormat="1" ht="45" x14ac:dyDescent="0.25">
      <c r="A33" s="19" t="s">
        <v>47</v>
      </c>
      <c r="B33" s="9" t="s">
        <v>357</v>
      </c>
      <c r="C33" s="10" t="s">
        <v>675</v>
      </c>
      <c r="D33" s="8" t="s">
        <v>67</v>
      </c>
      <c r="E33" s="20">
        <v>20.399999999999999</v>
      </c>
      <c r="F33" s="21">
        <v>1394.14</v>
      </c>
      <c r="G33" s="21">
        <f t="shared" si="0"/>
        <v>28440.455999999998</v>
      </c>
      <c r="H33" s="21"/>
      <c r="I33" s="21">
        <f t="shared" si="1"/>
        <v>0</v>
      </c>
      <c r="J33" s="21">
        <f t="shared" si="2"/>
        <v>28440.455999999998</v>
      </c>
    </row>
    <row r="34" spans="1:13" s="60" customFormat="1" ht="45" x14ac:dyDescent="0.25">
      <c r="A34" s="19" t="s">
        <v>48</v>
      </c>
      <c r="B34" s="9" t="s">
        <v>676</v>
      </c>
      <c r="C34" s="10" t="s">
        <v>677</v>
      </c>
      <c r="D34" s="8" t="s">
        <v>67</v>
      </c>
      <c r="E34" s="22">
        <v>51</v>
      </c>
      <c r="F34" s="21">
        <v>908.73</v>
      </c>
      <c r="G34" s="21">
        <f t="shared" si="0"/>
        <v>46345.23</v>
      </c>
      <c r="H34" s="21"/>
      <c r="I34" s="21">
        <f t="shared" si="1"/>
        <v>0</v>
      </c>
      <c r="J34" s="21">
        <f t="shared" si="2"/>
        <v>46345.23</v>
      </c>
    </row>
    <row r="35" spans="1:13" s="60" customFormat="1" ht="45" x14ac:dyDescent="0.25">
      <c r="A35" s="19" t="s">
        <v>51</v>
      </c>
      <c r="B35" s="9" t="s">
        <v>676</v>
      </c>
      <c r="C35" s="10" t="s">
        <v>678</v>
      </c>
      <c r="D35" s="8" t="s">
        <v>67</v>
      </c>
      <c r="E35" s="20">
        <v>260.10000000000002</v>
      </c>
      <c r="F35" s="49">
        <v>790.44920550291113</v>
      </c>
      <c r="G35" s="21">
        <f t="shared" si="0"/>
        <v>205595.8383513072</v>
      </c>
      <c r="H35" s="21"/>
      <c r="I35" s="21">
        <f t="shared" si="1"/>
        <v>0</v>
      </c>
      <c r="J35" s="21">
        <f t="shared" si="2"/>
        <v>205595.8383513072</v>
      </c>
    </row>
    <row r="36" spans="1:13" s="60" customFormat="1" ht="45" x14ac:dyDescent="0.25">
      <c r="A36" s="19" t="s">
        <v>52</v>
      </c>
      <c r="B36" s="9" t="s">
        <v>357</v>
      </c>
      <c r="C36" s="10" t="s">
        <v>679</v>
      </c>
      <c r="D36" s="8" t="s">
        <v>67</v>
      </c>
      <c r="E36" s="20">
        <v>45.9</v>
      </c>
      <c r="F36" s="21">
        <v>586.29</v>
      </c>
      <c r="G36" s="21">
        <f t="shared" si="0"/>
        <v>26910.710999999996</v>
      </c>
      <c r="H36" s="21"/>
      <c r="I36" s="21">
        <f t="shared" si="1"/>
        <v>0</v>
      </c>
      <c r="J36" s="21">
        <f t="shared" si="2"/>
        <v>26910.710999999996</v>
      </c>
    </row>
    <row r="37" spans="1:13" s="60" customFormat="1" ht="45" x14ac:dyDescent="0.25">
      <c r="A37" s="19" t="s">
        <v>53</v>
      </c>
      <c r="B37" s="9" t="s">
        <v>357</v>
      </c>
      <c r="C37" s="10" t="s">
        <v>680</v>
      </c>
      <c r="D37" s="8" t="s">
        <v>67</v>
      </c>
      <c r="E37" s="20">
        <v>244.8</v>
      </c>
      <c r="F37" s="21">
        <v>466.17</v>
      </c>
      <c r="G37" s="21">
        <f t="shared" si="0"/>
        <v>114118.41600000001</v>
      </c>
      <c r="H37" s="21"/>
      <c r="I37" s="21">
        <f t="shared" si="1"/>
        <v>0</v>
      </c>
      <c r="J37" s="21">
        <f t="shared" si="2"/>
        <v>114118.41600000001</v>
      </c>
    </row>
    <row r="38" spans="1:13" s="60" customFormat="1" ht="45" x14ac:dyDescent="0.25">
      <c r="A38" s="19" t="s">
        <v>54</v>
      </c>
      <c r="B38" s="9" t="s">
        <v>585</v>
      </c>
      <c r="C38" s="10" t="s">
        <v>681</v>
      </c>
      <c r="D38" s="8" t="s">
        <v>67</v>
      </c>
      <c r="E38" s="22">
        <v>51</v>
      </c>
      <c r="F38" s="49">
        <v>553.48673186222902</v>
      </c>
      <c r="G38" s="21">
        <f t="shared" si="0"/>
        <v>28227.82332497368</v>
      </c>
      <c r="H38" s="21"/>
      <c r="I38" s="21">
        <f t="shared" si="1"/>
        <v>0</v>
      </c>
      <c r="J38" s="21">
        <f t="shared" si="2"/>
        <v>28227.82332497368</v>
      </c>
    </row>
    <row r="39" spans="1:13" s="75" customFormat="1" ht="33.75" x14ac:dyDescent="0.25">
      <c r="A39" s="72" t="s">
        <v>55</v>
      </c>
      <c r="B39" s="65" t="s">
        <v>71</v>
      </c>
      <c r="C39" s="66" t="s">
        <v>72</v>
      </c>
      <c r="D39" s="64" t="s">
        <v>60</v>
      </c>
      <c r="E39" s="80">
        <v>1.2825</v>
      </c>
      <c r="F39" s="74"/>
      <c r="G39" s="74">
        <f t="shared" si="0"/>
        <v>0</v>
      </c>
      <c r="H39" s="74">
        <v>104960</v>
      </c>
      <c r="I39" s="74">
        <f t="shared" si="1"/>
        <v>134611.20000000001</v>
      </c>
      <c r="J39" s="74">
        <f t="shared" si="2"/>
        <v>134611.20000000001</v>
      </c>
      <c r="M39" s="91"/>
    </row>
    <row r="40" spans="1:13" s="60" customFormat="1" ht="45" x14ac:dyDescent="0.25">
      <c r="A40" s="19" t="s">
        <v>56</v>
      </c>
      <c r="B40" s="9" t="s">
        <v>682</v>
      </c>
      <c r="C40" s="10" t="s">
        <v>683</v>
      </c>
      <c r="D40" s="8" t="s">
        <v>67</v>
      </c>
      <c r="E40" s="20">
        <v>10.3</v>
      </c>
      <c r="F40" s="49">
        <v>869.51883061925287</v>
      </c>
      <c r="G40" s="21">
        <f t="shared" si="0"/>
        <v>8956.0439553783053</v>
      </c>
      <c r="H40" s="21"/>
      <c r="I40" s="21">
        <f t="shared" si="1"/>
        <v>0</v>
      </c>
      <c r="J40" s="21">
        <f t="shared" si="2"/>
        <v>8956.0439553783053</v>
      </c>
    </row>
    <row r="41" spans="1:13" s="60" customFormat="1" ht="45" x14ac:dyDescent="0.25">
      <c r="A41" s="19" t="s">
        <v>57</v>
      </c>
      <c r="B41" s="9" t="s">
        <v>682</v>
      </c>
      <c r="C41" s="10" t="s">
        <v>360</v>
      </c>
      <c r="D41" s="8" t="s">
        <v>67</v>
      </c>
      <c r="E41" s="23">
        <v>15.45</v>
      </c>
      <c r="F41" s="49">
        <v>509.34068740256629</v>
      </c>
      <c r="G41" s="21">
        <f t="shared" si="0"/>
        <v>7869.3136203696486</v>
      </c>
      <c r="H41" s="21"/>
      <c r="I41" s="21">
        <f t="shared" si="1"/>
        <v>0</v>
      </c>
      <c r="J41" s="21">
        <f t="shared" si="2"/>
        <v>7869.3136203696486</v>
      </c>
    </row>
    <row r="42" spans="1:13" s="60" customFormat="1" ht="45" x14ac:dyDescent="0.25">
      <c r="A42" s="19" t="s">
        <v>58</v>
      </c>
      <c r="B42" s="9" t="s">
        <v>684</v>
      </c>
      <c r="C42" s="10" t="s">
        <v>361</v>
      </c>
      <c r="D42" s="8" t="s">
        <v>67</v>
      </c>
      <c r="E42" s="20">
        <v>51.5</v>
      </c>
      <c r="F42" s="49">
        <v>366.44964241429903</v>
      </c>
      <c r="G42" s="21">
        <f t="shared" si="0"/>
        <v>18872.156584336401</v>
      </c>
      <c r="H42" s="21"/>
      <c r="I42" s="21">
        <f t="shared" si="1"/>
        <v>0</v>
      </c>
      <c r="J42" s="21">
        <f t="shared" si="2"/>
        <v>18872.156584336401</v>
      </c>
    </row>
    <row r="43" spans="1:13" s="60" customFormat="1" ht="45" x14ac:dyDescent="0.25">
      <c r="A43" s="19" t="s">
        <v>59</v>
      </c>
      <c r="B43" s="9" t="s">
        <v>685</v>
      </c>
      <c r="C43" s="10" t="s">
        <v>362</v>
      </c>
      <c r="D43" s="8" t="s">
        <v>67</v>
      </c>
      <c r="E43" s="22">
        <v>51</v>
      </c>
      <c r="F43" s="49">
        <v>91.120557028395197</v>
      </c>
      <c r="G43" s="21">
        <f t="shared" si="0"/>
        <v>4647.1484084481554</v>
      </c>
      <c r="H43" s="21"/>
      <c r="I43" s="21">
        <f t="shared" si="1"/>
        <v>0</v>
      </c>
      <c r="J43" s="21">
        <f t="shared" si="2"/>
        <v>4647.1484084481554</v>
      </c>
    </row>
    <row r="44" spans="1:13" s="75" customFormat="1" ht="22.5" x14ac:dyDescent="0.25">
      <c r="A44" s="72" t="s">
        <v>61</v>
      </c>
      <c r="B44" s="65" t="s">
        <v>171</v>
      </c>
      <c r="C44" s="66" t="s">
        <v>172</v>
      </c>
      <c r="D44" s="64" t="s">
        <v>40</v>
      </c>
      <c r="E44" s="76">
        <v>0.01</v>
      </c>
      <c r="F44" s="74"/>
      <c r="G44" s="74">
        <f t="shared" si="0"/>
        <v>0</v>
      </c>
      <c r="H44" s="74">
        <v>158400</v>
      </c>
      <c r="I44" s="74">
        <f t="shared" si="1"/>
        <v>1584</v>
      </c>
      <c r="J44" s="74">
        <f t="shared" si="2"/>
        <v>1584</v>
      </c>
      <c r="M44" s="91"/>
    </row>
    <row r="45" spans="1:13" s="60" customFormat="1" ht="45" x14ac:dyDescent="0.25">
      <c r="A45" s="19" t="s">
        <v>64</v>
      </c>
      <c r="B45" s="9" t="s">
        <v>365</v>
      </c>
      <c r="C45" s="10" t="s">
        <v>364</v>
      </c>
      <c r="D45" s="8" t="s">
        <v>118</v>
      </c>
      <c r="E45" s="22">
        <v>1</v>
      </c>
      <c r="F45" s="49">
        <v>14793.383885816036</v>
      </c>
      <c r="G45" s="21">
        <f t="shared" si="0"/>
        <v>14793.383885816036</v>
      </c>
      <c r="H45" s="21"/>
      <c r="I45" s="21">
        <f t="shared" si="1"/>
        <v>0</v>
      </c>
      <c r="J45" s="21">
        <f t="shared" si="2"/>
        <v>14793.383885816036</v>
      </c>
    </row>
    <row r="46" spans="1:13" s="75" customFormat="1" ht="33.75" x14ac:dyDescent="0.25">
      <c r="A46" s="72" t="s">
        <v>68</v>
      </c>
      <c r="B46" s="65" t="s">
        <v>74</v>
      </c>
      <c r="C46" s="66" t="s">
        <v>75</v>
      </c>
      <c r="D46" s="64" t="s">
        <v>76</v>
      </c>
      <c r="E46" s="73">
        <v>10</v>
      </c>
      <c r="F46" s="74"/>
      <c r="G46" s="74">
        <f t="shared" si="0"/>
        <v>0</v>
      </c>
      <c r="H46" s="74">
        <v>4320</v>
      </c>
      <c r="I46" s="74">
        <f t="shared" si="1"/>
        <v>43200</v>
      </c>
      <c r="J46" s="74">
        <f t="shared" si="2"/>
        <v>43200</v>
      </c>
    </row>
    <row r="47" spans="1:13" s="60" customFormat="1" ht="45" x14ac:dyDescent="0.25">
      <c r="A47" s="19" t="s">
        <v>69</v>
      </c>
      <c r="B47" s="9" t="s">
        <v>686</v>
      </c>
      <c r="C47" s="10" t="s">
        <v>390</v>
      </c>
      <c r="D47" s="8" t="s">
        <v>118</v>
      </c>
      <c r="E47" s="22">
        <v>3</v>
      </c>
      <c r="F47" s="49">
        <v>10012.80760945914</v>
      </c>
      <c r="G47" s="21">
        <f t="shared" si="0"/>
        <v>30038.422828377421</v>
      </c>
      <c r="H47" s="21"/>
      <c r="I47" s="21">
        <f t="shared" si="1"/>
        <v>0</v>
      </c>
      <c r="J47" s="21">
        <f t="shared" si="2"/>
        <v>30038.422828377421</v>
      </c>
    </row>
    <row r="48" spans="1:13" s="60" customFormat="1" ht="45" x14ac:dyDescent="0.25">
      <c r="A48" s="19" t="s">
        <v>70</v>
      </c>
      <c r="B48" s="9" t="s">
        <v>687</v>
      </c>
      <c r="C48" s="10" t="s">
        <v>392</v>
      </c>
      <c r="D48" s="8" t="s">
        <v>118</v>
      </c>
      <c r="E48" s="22">
        <v>3</v>
      </c>
      <c r="F48" s="49">
        <v>2233.3748777144947</v>
      </c>
      <c r="G48" s="21">
        <f t="shared" si="0"/>
        <v>6700.1246331434841</v>
      </c>
      <c r="H48" s="21"/>
      <c r="I48" s="21">
        <f t="shared" si="1"/>
        <v>0</v>
      </c>
      <c r="J48" s="21">
        <f t="shared" si="2"/>
        <v>6700.1246331434841</v>
      </c>
    </row>
    <row r="49" spans="1:13" s="60" customFormat="1" ht="45" x14ac:dyDescent="0.25">
      <c r="A49" s="19" t="s">
        <v>73</v>
      </c>
      <c r="B49" s="9" t="s">
        <v>688</v>
      </c>
      <c r="C49" s="10" t="s">
        <v>393</v>
      </c>
      <c r="D49" s="8" t="s">
        <v>118</v>
      </c>
      <c r="E49" s="22">
        <v>1</v>
      </c>
      <c r="F49" s="49">
        <v>27232.501422728081</v>
      </c>
      <c r="G49" s="21">
        <f t="shared" si="0"/>
        <v>27232.501422728081</v>
      </c>
      <c r="H49" s="21"/>
      <c r="I49" s="21">
        <f t="shared" si="1"/>
        <v>0</v>
      </c>
      <c r="J49" s="21">
        <f t="shared" si="2"/>
        <v>27232.501422728081</v>
      </c>
    </row>
    <row r="50" spans="1:13" s="75" customFormat="1" ht="22.5" x14ac:dyDescent="0.25">
      <c r="A50" s="72" t="s">
        <v>77</v>
      </c>
      <c r="B50" s="65" t="s">
        <v>394</v>
      </c>
      <c r="C50" s="66" t="s">
        <v>395</v>
      </c>
      <c r="D50" s="64" t="s">
        <v>396</v>
      </c>
      <c r="E50" s="78">
        <v>0.14399999999999999</v>
      </c>
      <c r="F50" s="74"/>
      <c r="G50" s="74">
        <f t="shared" si="0"/>
        <v>0</v>
      </c>
      <c r="H50" s="74">
        <v>180000</v>
      </c>
      <c r="I50" s="74">
        <f t="shared" si="1"/>
        <v>25919.999999999996</v>
      </c>
      <c r="J50" s="74">
        <f t="shared" si="2"/>
        <v>25919.999999999996</v>
      </c>
      <c r="M50" s="91"/>
    </row>
    <row r="51" spans="1:13" s="60" customFormat="1" ht="45" x14ac:dyDescent="0.25">
      <c r="A51" s="19" t="s">
        <v>79</v>
      </c>
      <c r="B51" s="9" t="s">
        <v>397</v>
      </c>
      <c r="C51" s="10" t="s">
        <v>398</v>
      </c>
      <c r="D51" s="8" t="s">
        <v>118</v>
      </c>
      <c r="E51" s="22">
        <v>3</v>
      </c>
      <c r="F51" s="49">
        <v>305.2119381555886</v>
      </c>
      <c r="G51" s="21">
        <f t="shared" si="0"/>
        <v>915.63581446676585</v>
      </c>
      <c r="H51" s="21"/>
      <c r="I51" s="21">
        <f t="shared" si="1"/>
        <v>0</v>
      </c>
      <c r="J51" s="21">
        <f t="shared" si="2"/>
        <v>915.63581446676585</v>
      </c>
    </row>
    <row r="52" spans="1:13" s="75" customFormat="1" ht="15" x14ac:dyDescent="0.25">
      <c r="A52" s="72" t="s">
        <v>81</v>
      </c>
      <c r="B52" s="65" t="s">
        <v>168</v>
      </c>
      <c r="C52" s="66" t="s">
        <v>169</v>
      </c>
      <c r="D52" s="64" t="s">
        <v>28</v>
      </c>
      <c r="E52" s="73">
        <v>2</v>
      </c>
      <c r="F52" s="74"/>
      <c r="G52" s="74">
        <f t="shared" si="0"/>
        <v>0</v>
      </c>
      <c r="H52" s="74">
        <v>21600</v>
      </c>
      <c r="I52" s="74">
        <f t="shared" si="1"/>
        <v>43200</v>
      </c>
      <c r="J52" s="74">
        <f t="shared" si="2"/>
        <v>43200</v>
      </c>
      <c r="M52" s="91"/>
    </row>
    <row r="53" spans="1:13" s="60" customFormat="1" ht="22.5" x14ac:dyDescent="0.25">
      <c r="A53" s="19" t="s">
        <v>516</v>
      </c>
      <c r="B53" s="9" t="s">
        <v>518</v>
      </c>
      <c r="C53" s="10" t="s">
        <v>367</v>
      </c>
      <c r="D53" s="8" t="s">
        <v>118</v>
      </c>
      <c r="E53" s="22">
        <v>2</v>
      </c>
      <c r="F53" s="49">
        <v>12142.414559999999</v>
      </c>
      <c r="G53" s="21">
        <f t="shared" si="0"/>
        <v>24284.829119999999</v>
      </c>
      <c r="H53" s="21"/>
      <c r="I53" s="21">
        <f t="shared" si="1"/>
        <v>0</v>
      </c>
      <c r="J53" s="21">
        <f t="shared" si="2"/>
        <v>24284.829119999999</v>
      </c>
    </row>
    <row r="54" spans="1:13" s="75" customFormat="1" ht="33.75" x14ac:dyDescent="0.25">
      <c r="A54" s="72" t="s">
        <v>83</v>
      </c>
      <c r="B54" s="65" t="s">
        <v>368</v>
      </c>
      <c r="C54" s="66" t="s">
        <v>369</v>
      </c>
      <c r="D54" s="64" t="s">
        <v>28</v>
      </c>
      <c r="E54" s="73">
        <v>6</v>
      </c>
      <c r="F54" s="74"/>
      <c r="G54" s="74">
        <f t="shared" si="0"/>
        <v>0</v>
      </c>
      <c r="H54" s="74">
        <v>1584</v>
      </c>
      <c r="I54" s="74">
        <f t="shared" si="1"/>
        <v>9504</v>
      </c>
      <c r="J54" s="74">
        <f t="shared" si="2"/>
        <v>9504</v>
      </c>
      <c r="M54" s="91"/>
    </row>
    <row r="55" spans="1:13" s="60" customFormat="1" ht="33.75" x14ac:dyDescent="0.25">
      <c r="A55" s="19" t="s">
        <v>517</v>
      </c>
      <c r="B55" s="9" t="s">
        <v>520</v>
      </c>
      <c r="C55" s="10" t="s">
        <v>371</v>
      </c>
      <c r="D55" s="8" t="s">
        <v>118</v>
      </c>
      <c r="E55" s="22">
        <v>6</v>
      </c>
      <c r="F55" s="49">
        <v>18504.619500000001</v>
      </c>
      <c r="G55" s="21">
        <f t="shared" si="0"/>
        <v>111027.717</v>
      </c>
      <c r="H55" s="21"/>
      <c r="I55" s="21">
        <f t="shared" si="1"/>
        <v>0</v>
      </c>
      <c r="J55" s="21">
        <f t="shared" si="2"/>
        <v>111027.717</v>
      </c>
    </row>
    <row r="56" spans="1:13" s="75" customFormat="1" ht="45" x14ac:dyDescent="0.25">
      <c r="A56" s="72" t="s">
        <v>85</v>
      </c>
      <c r="B56" s="65" t="s">
        <v>372</v>
      </c>
      <c r="C56" s="66" t="s">
        <v>373</v>
      </c>
      <c r="D56" s="64" t="s">
        <v>28</v>
      </c>
      <c r="E56" s="73">
        <v>14</v>
      </c>
      <c r="F56" s="74"/>
      <c r="G56" s="74">
        <f t="shared" si="0"/>
        <v>0</v>
      </c>
      <c r="H56" s="74">
        <v>1584</v>
      </c>
      <c r="I56" s="74">
        <f t="shared" si="1"/>
        <v>22176</v>
      </c>
      <c r="J56" s="74">
        <f t="shared" si="2"/>
        <v>22176</v>
      </c>
      <c r="M56" s="91"/>
    </row>
    <row r="57" spans="1:13" s="60" customFormat="1" ht="33.75" x14ac:dyDescent="0.25">
      <c r="A57" s="19" t="s">
        <v>519</v>
      </c>
      <c r="B57" s="9" t="s">
        <v>689</v>
      </c>
      <c r="C57" s="10" t="s">
        <v>374</v>
      </c>
      <c r="D57" s="8" t="s">
        <v>118</v>
      </c>
      <c r="E57" s="22">
        <v>14</v>
      </c>
      <c r="F57" s="49">
        <v>17651.12088857143</v>
      </c>
      <c r="G57" s="21">
        <f t="shared" si="0"/>
        <v>247115.69244000001</v>
      </c>
      <c r="H57" s="21"/>
      <c r="I57" s="21">
        <f t="shared" si="1"/>
        <v>0</v>
      </c>
      <c r="J57" s="21">
        <f t="shared" si="2"/>
        <v>247115.69244000001</v>
      </c>
    </row>
    <row r="58" spans="1:13" s="75" customFormat="1" ht="22.5" x14ac:dyDescent="0.25">
      <c r="A58" s="72" t="s">
        <v>338</v>
      </c>
      <c r="B58" s="65" t="s">
        <v>33</v>
      </c>
      <c r="C58" s="66" t="s">
        <v>34</v>
      </c>
      <c r="D58" s="64" t="s">
        <v>28</v>
      </c>
      <c r="E58" s="73">
        <v>5</v>
      </c>
      <c r="F58" s="74"/>
      <c r="G58" s="74">
        <f t="shared" si="0"/>
        <v>0</v>
      </c>
      <c r="H58" s="74">
        <v>43200</v>
      </c>
      <c r="I58" s="74">
        <f t="shared" si="1"/>
        <v>216000</v>
      </c>
      <c r="J58" s="74">
        <f t="shared" si="2"/>
        <v>216000</v>
      </c>
      <c r="M58" s="91"/>
    </row>
    <row r="59" spans="1:13" s="60" customFormat="1" ht="33.75" x14ac:dyDescent="0.25">
      <c r="A59" s="19" t="s">
        <v>522</v>
      </c>
      <c r="B59" s="9" t="s">
        <v>599</v>
      </c>
      <c r="C59" s="10" t="s">
        <v>385</v>
      </c>
      <c r="D59" s="8" t="s">
        <v>118</v>
      </c>
      <c r="E59" s="22">
        <v>2</v>
      </c>
      <c r="F59" s="49">
        <v>47936.863320000004</v>
      </c>
      <c r="G59" s="21">
        <f t="shared" si="0"/>
        <v>95873.726640000008</v>
      </c>
      <c r="H59" s="21"/>
      <c r="I59" s="21">
        <f t="shared" si="1"/>
        <v>0</v>
      </c>
      <c r="J59" s="21">
        <f t="shared" si="2"/>
        <v>95873.726640000008</v>
      </c>
    </row>
    <row r="60" spans="1:13" s="60" customFormat="1" ht="22.5" x14ac:dyDescent="0.25">
      <c r="A60" s="19" t="s">
        <v>690</v>
      </c>
      <c r="B60" s="9" t="s">
        <v>599</v>
      </c>
      <c r="C60" s="10" t="s">
        <v>386</v>
      </c>
      <c r="D60" s="8" t="s">
        <v>118</v>
      </c>
      <c r="E60" s="22">
        <v>3</v>
      </c>
      <c r="F60" s="49">
        <v>25233.125400000001</v>
      </c>
      <c r="G60" s="21">
        <f t="shared" si="0"/>
        <v>75699.376199999999</v>
      </c>
      <c r="H60" s="21"/>
      <c r="I60" s="21">
        <f t="shared" si="1"/>
        <v>0</v>
      </c>
      <c r="J60" s="21">
        <f t="shared" si="2"/>
        <v>75699.376199999999</v>
      </c>
    </row>
    <row r="61" spans="1:13" s="75" customFormat="1" ht="22.5" x14ac:dyDescent="0.25">
      <c r="A61" s="72" t="s">
        <v>94</v>
      </c>
      <c r="B61" s="65" t="s">
        <v>115</v>
      </c>
      <c r="C61" s="66" t="s">
        <v>116</v>
      </c>
      <c r="D61" s="64" t="s">
        <v>28</v>
      </c>
      <c r="E61" s="73">
        <v>36</v>
      </c>
      <c r="F61" s="74"/>
      <c r="G61" s="74">
        <f t="shared" si="0"/>
        <v>0</v>
      </c>
      <c r="H61" s="74">
        <v>1296</v>
      </c>
      <c r="I61" s="74">
        <f t="shared" si="1"/>
        <v>46656</v>
      </c>
      <c r="J61" s="74">
        <f t="shared" si="2"/>
        <v>46656</v>
      </c>
      <c r="M61" s="91"/>
    </row>
    <row r="62" spans="1:13" s="60" customFormat="1" ht="45" x14ac:dyDescent="0.25">
      <c r="A62" s="19" t="s">
        <v>95</v>
      </c>
      <c r="B62" s="9" t="s">
        <v>378</v>
      </c>
      <c r="C62" s="10" t="s">
        <v>380</v>
      </c>
      <c r="D62" s="8" t="s">
        <v>118</v>
      </c>
      <c r="E62" s="22">
        <v>36</v>
      </c>
      <c r="F62" s="49">
        <v>31497.704338961121</v>
      </c>
      <c r="G62" s="21">
        <f t="shared" si="0"/>
        <v>1133917.3562026003</v>
      </c>
      <c r="H62" s="21"/>
      <c r="I62" s="21">
        <f t="shared" si="1"/>
        <v>0</v>
      </c>
      <c r="J62" s="21">
        <f t="shared" si="2"/>
        <v>1133917.3562026003</v>
      </c>
    </row>
    <row r="63" spans="1:13" s="75" customFormat="1" ht="33.75" x14ac:dyDescent="0.25">
      <c r="A63" s="72" t="s">
        <v>96</v>
      </c>
      <c r="B63" s="65" t="s">
        <v>476</v>
      </c>
      <c r="C63" s="66" t="s">
        <v>477</v>
      </c>
      <c r="D63" s="64" t="s">
        <v>478</v>
      </c>
      <c r="E63" s="80">
        <v>0.1225</v>
      </c>
      <c r="F63" s="74"/>
      <c r="G63" s="74">
        <f t="shared" si="0"/>
        <v>0</v>
      </c>
      <c r="H63" s="74">
        <v>302400</v>
      </c>
      <c r="I63" s="74">
        <f t="shared" si="1"/>
        <v>37044</v>
      </c>
      <c r="J63" s="74">
        <f t="shared" si="2"/>
        <v>37044</v>
      </c>
    </row>
    <row r="64" spans="1:13" s="75" customFormat="1" ht="22.5" x14ac:dyDescent="0.25">
      <c r="A64" s="72" t="s">
        <v>97</v>
      </c>
      <c r="B64" s="65" t="s">
        <v>479</v>
      </c>
      <c r="C64" s="66" t="s">
        <v>480</v>
      </c>
      <c r="D64" s="64" t="s">
        <v>478</v>
      </c>
      <c r="E64" s="80">
        <v>0.1225</v>
      </c>
      <c r="F64" s="74"/>
      <c r="G64" s="74">
        <f t="shared" si="0"/>
        <v>0</v>
      </c>
      <c r="H64" s="74">
        <v>532800</v>
      </c>
      <c r="I64" s="74">
        <f t="shared" si="1"/>
        <v>65268</v>
      </c>
      <c r="J64" s="74">
        <f t="shared" si="2"/>
        <v>65268</v>
      </c>
    </row>
    <row r="65" spans="1:13" s="75" customFormat="1" ht="22.5" x14ac:dyDescent="0.25">
      <c r="A65" s="72" t="s">
        <v>98</v>
      </c>
      <c r="B65" s="65" t="s">
        <v>271</v>
      </c>
      <c r="C65" s="66" t="s">
        <v>482</v>
      </c>
      <c r="D65" s="64" t="s">
        <v>60</v>
      </c>
      <c r="E65" s="76">
        <v>0.49</v>
      </c>
      <c r="F65" s="74"/>
      <c r="G65" s="74">
        <f t="shared" si="0"/>
        <v>0</v>
      </c>
      <c r="H65" s="74">
        <v>158400</v>
      </c>
      <c r="I65" s="74">
        <f t="shared" si="1"/>
        <v>77616</v>
      </c>
      <c r="J65" s="74">
        <f t="shared" si="2"/>
        <v>77616</v>
      </c>
    </row>
    <row r="66" spans="1:13" s="75" customFormat="1" ht="33.75" x14ac:dyDescent="0.25">
      <c r="A66" s="72" t="s">
        <v>99</v>
      </c>
      <c r="B66" s="65" t="s">
        <v>226</v>
      </c>
      <c r="C66" s="66" t="s">
        <v>227</v>
      </c>
      <c r="D66" s="64" t="s">
        <v>60</v>
      </c>
      <c r="E66" s="76">
        <v>5.31</v>
      </c>
      <c r="F66" s="74"/>
      <c r="G66" s="74">
        <f t="shared" si="0"/>
        <v>0</v>
      </c>
      <c r="H66" s="74">
        <v>158400</v>
      </c>
      <c r="I66" s="74">
        <f t="shared" si="1"/>
        <v>841103.99999999988</v>
      </c>
      <c r="J66" s="74">
        <f t="shared" si="2"/>
        <v>841103.99999999988</v>
      </c>
    </row>
    <row r="67" spans="1:13" s="60" customFormat="1" ht="45" x14ac:dyDescent="0.25">
      <c r="A67" s="19" t="s">
        <v>100</v>
      </c>
      <c r="B67" s="9" t="s">
        <v>691</v>
      </c>
      <c r="C67" s="10" t="s">
        <v>229</v>
      </c>
      <c r="D67" s="8" t="s">
        <v>67</v>
      </c>
      <c r="E67" s="22">
        <v>580</v>
      </c>
      <c r="F67" s="21">
        <v>340.49</v>
      </c>
      <c r="G67" s="21">
        <f t="shared" ref="G67:G130" si="3">E67*F67</f>
        <v>197484.2</v>
      </c>
      <c r="H67" s="21"/>
      <c r="I67" s="21">
        <f t="shared" ref="I67:I130" si="4">E67*H67</f>
        <v>0</v>
      </c>
      <c r="J67" s="21">
        <f t="shared" ref="J67:J130" si="5">G67+I67</f>
        <v>197484.2</v>
      </c>
    </row>
    <row r="68" spans="1:13" s="60" customFormat="1" ht="45" x14ac:dyDescent="0.25">
      <c r="A68" s="19" t="s">
        <v>101</v>
      </c>
      <c r="B68" s="9" t="s">
        <v>692</v>
      </c>
      <c r="C68" s="10" t="s">
        <v>230</v>
      </c>
      <c r="D68" s="8" t="s">
        <v>118</v>
      </c>
      <c r="E68" s="22">
        <v>650</v>
      </c>
      <c r="F68" s="21">
        <v>463.56</v>
      </c>
      <c r="G68" s="21">
        <f t="shared" si="3"/>
        <v>301314</v>
      </c>
      <c r="H68" s="21"/>
      <c r="I68" s="21">
        <f t="shared" si="4"/>
        <v>0</v>
      </c>
      <c r="J68" s="21">
        <f t="shared" si="5"/>
        <v>301314</v>
      </c>
    </row>
    <row r="69" spans="1:13" s="60" customFormat="1" ht="45" x14ac:dyDescent="0.25">
      <c r="A69" s="19" t="s">
        <v>102</v>
      </c>
      <c r="B69" s="9" t="s">
        <v>536</v>
      </c>
      <c r="C69" s="10" t="s">
        <v>492</v>
      </c>
      <c r="D69" s="8" t="s">
        <v>118</v>
      </c>
      <c r="E69" s="22">
        <v>8</v>
      </c>
      <c r="F69" s="49">
        <v>4787.8255267707036</v>
      </c>
      <c r="G69" s="21">
        <f t="shared" si="3"/>
        <v>38302.604214165629</v>
      </c>
      <c r="H69" s="21"/>
      <c r="I69" s="21">
        <f t="shared" si="4"/>
        <v>0</v>
      </c>
      <c r="J69" s="21">
        <f t="shared" si="5"/>
        <v>38302.604214165629</v>
      </c>
    </row>
    <row r="70" spans="1:13" s="60" customFormat="1" ht="45" x14ac:dyDescent="0.25">
      <c r="A70" s="19" t="s">
        <v>103</v>
      </c>
      <c r="B70" s="9" t="s">
        <v>603</v>
      </c>
      <c r="C70" s="10" t="s">
        <v>604</v>
      </c>
      <c r="D70" s="8" t="s">
        <v>118</v>
      </c>
      <c r="E70" s="22">
        <v>650</v>
      </c>
      <c r="F70" s="21">
        <v>78.623999999999995</v>
      </c>
      <c r="G70" s="21">
        <f t="shared" si="3"/>
        <v>51105.599999999999</v>
      </c>
      <c r="H70" s="21"/>
      <c r="I70" s="21">
        <f t="shared" si="4"/>
        <v>0</v>
      </c>
      <c r="J70" s="21">
        <f t="shared" si="5"/>
        <v>51105.599999999999</v>
      </c>
    </row>
    <row r="71" spans="1:13" s="75" customFormat="1" ht="22.5" x14ac:dyDescent="0.25">
      <c r="A71" s="72" t="s">
        <v>104</v>
      </c>
      <c r="B71" s="65" t="s">
        <v>238</v>
      </c>
      <c r="C71" s="66" t="s">
        <v>239</v>
      </c>
      <c r="D71" s="64" t="s">
        <v>150</v>
      </c>
      <c r="E71" s="77">
        <v>0.8</v>
      </c>
      <c r="F71" s="74"/>
      <c r="G71" s="74">
        <f t="shared" si="3"/>
        <v>0</v>
      </c>
      <c r="H71" s="74">
        <v>61200</v>
      </c>
      <c r="I71" s="74">
        <f t="shared" si="4"/>
        <v>48960</v>
      </c>
      <c r="J71" s="74">
        <f t="shared" si="5"/>
        <v>48960</v>
      </c>
      <c r="M71" s="91"/>
    </row>
    <row r="72" spans="1:13" s="75" customFormat="1" ht="45" x14ac:dyDescent="0.25">
      <c r="A72" s="72" t="s">
        <v>105</v>
      </c>
      <c r="B72" s="65" t="s">
        <v>496</v>
      </c>
      <c r="C72" s="66" t="s">
        <v>497</v>
      </c>
      <c r="D72" s="64" t="s">
        <v>498</v>
      </c>
      <c r="E72" s="73">
        <v>8</v>
      </c>
      <c r="F72" s="74"/>
      <c r="G72" s="74">
        <f t="shared" si="3"/>
        <v>0</v>
      </c>
      <c r="H72" s="74">
        <v>5328</v>
      </c>
      <c r="I72" s="74">
        <f t="shared" si="4"/>
        <v>42624</v>
      </c>
      <c r="J72" s="74">
        <f t="shared" si="5"/>
        <v>42624</v>
      </c>
    </row>
    <row r="73" spans="1:13" s="60" customFormat="1" ht="45" x14ac:dyDescent="0.25">
      <c r="A73" s="19" t="s">
        <v>106</v>
      </c>
      <c r="B73" s="9" t="s">
        <v>693</v>
      </c>
      <c r="C73" s="10" t="s">
        <v>501</v>
      </c>
      <c r="D73" s="8" t="s">
        <v>118</v>
      </c>
      <c r="E73" s="22">
        <v>8</v>
      </c>
      <c r="F73" s="21">
        <v>320</v>
      </c>
      <c r="G73" s="21">
        <f t="shared" si="3"/>
        <v>2560</v>
      </c>
      <c r="H73" s="21"/>
      <c r="I73" s="21">
        <f t="shared" si="4"/>
        <v>0</v>
      </c>
      <c r="J73" s="21">
        <f t="shared" si="5"/>
        <v>2560</v>
      </c>
    </row>
    <row r="74" spans="1:13" s="60" customFormat="1" ht="45" x14ac:dyDescent="0.25">
      <c r="A74" s="19" t="s">
        <v>107</v>
      </c>
      <c r="B74" s="9" t="s">
        <v>538</v>
      </c>
      <c r="C74" s="10" t="s">
        <v>507</v>
      </c>
      <c r="D74" s="8" t="s">
        <v>118</v>
      </c>
      <c r="E74" s="22">
        <v>1</v>
      </c>
      <c r="F74" s="49">
        <v>7907.8134788962861</v>
      </c>
      <c r="G74" s="21">
        <f t="shared" si="3"/>
        <v>7907.8134788962861</v>
      </c>
      <c r="H74" s="21"/>
      <c r="I74" s="21">
        <f t="shared" si="4"/>
        <v>0</v>
      </c>
      <c r="J74" s="21">
        <f t="shared" si="5"/>
        <v>7907.8134788962861</v>
      </c>
    </row>
    <row r="75" spans="1:13" s="75" customFormat="1" ht="22.5" x14ac:dyDescent="0.25">
      <c r="A75" s="72" t="s">
        <v>108</v>
      </c>
      <c r="B75" s="65" t="s">
        <v>503</v>
      </c>
      <c r="C75" s="66" t="s">
        <v>504</v>
      </c>
      <c r="D75" s="64" t="s">
        <v>60</v>
      </c>
      <c r="E75" s="78">
        <v>5.0000000000000001E-3</v>
      </c>
      <c r="F75" s="74"/>
      <c r="G75" s="74">
        <f t="shared" si="3"/>
        <v>0</v>
      </c>
      <c r="H75" s="74">
        <v>1728000</v>
      </c>
      <c r="I75" s="74">
        <f t="shared" si="4"/>
        <v>8640</v>
      </c>
      <c r="J75" s="74">
        <f t="shared" si="5"/>
        <v>8640</v>
      </c>
      <c r="M75" s="91"/>
    </row>
    <row r="76" spans="1:13" s="60" customFormat="1" ht="45" x14ac:dyDescent="0.25">
      <c r="A76" s="19" t="s">
        <v>109</v>
      </c>
      <c r="B76" s="9" t="s">
        <v>694</v>
      </c>
      <c r="C76" s="10" t="s">
        <v>695</v>
      </c>
      <c r="D76" s="8" t="s">
        <v>118</v>
      </c>
      <c r="E76" s="22">
        <v>1</v>
      </c>
      <c r="F76" s="49">
        <v>16599.314563092477</v>
      </c>
      <c r="G76" s="21">
        <f t="shared" si="3"/>
        <v>16599.314563092477</v>
      </c>
      <c r="H76" s="21"/>
      <c r="I76" s="21">
        <f t="shared" si="4"/>
        <v>0</v>
      </c>
      <c r="J76" s="21">
        <f t="shared" si="5"/>
        <v>16599.314563092477</v>
      </c>
    </row>
    <row r="77" spans="1:13" s="75" customFormat="1" ht="22.5" x14ac:dyDescent="0.25">
      <c r="A77" s="72" t="s">
        <v>110</v>
      </c>
      <c r="B77" s="65" t="s">
        <v>205</v>
      </c>
      <c r="C77" s="66" t="s">
        <v>206</v>
      </c>
      <c r="D77" s="64" t="s">
        <v>207</v>
      </c>
      <c r="E77" s="76">
        <v>1.52</v>
      </c>
      <c r="F77" s="74"/>
      <c r="G77" s="74">
        <f t="shared" si="3"/>
        <v>0</v>
      </c>
      <c r="H77" s="74">
        <v>97950.32</v>
      </c>
      <c r="I77" s="74">
        <f t="shared" si="4"/>
        <v>148884.48640000002</v>
      </c>
      <c r="J77" s="74">
        <f t="shared" si="5"/>
        <v>148884.48640000002</v>
      </c>
      <c r="M77" s="91"/>
    </row>
    <row r="78" spans="1:13" s="60" customFormat="1" ht="45" x14ac:dyDescent="0.25">
      <c r="A78" s="19" t="s">
        <v>113</v>
      </c>
      <c r="B78" s="9" t="s">
        <v>696</v>
      </c>
      <c r="C78" s="10" t="s">
        <v>540</v>
      </c>
      <c r="D78" s="8" t="s">
        <v>67</v>
      </c>
      <c r="E78" s="23">
        <v>114.24</v>
      </c>
      <c r="F78" s="49">
        <v>283.32222079843871</v>
      </c>
      <c r="G78" s="21">
        <f t="shared" si="3"/>
        <v>32366.730504013638</v>
      </c>
      <c r="H78" s="21"/>
      <c r="I78" s="21">
        <f t="shared" si="4"/>
        <v>0</v>
      </c>
      <c r="J78" s="21">
        <f t="shared" si="5"/>
        <v>32366.730504013638</v>
      </c>
    </row>
    <row r="79" spans="1:13" s="60" customFormat="1" ht="45" x14ac:dyDescent="0.25">
      <c r="A79" s="19" t="s">
        <v>114</v>
      </c>
      <c r="B79" s="9" t="s">
        <v>541</v>
      </c>
      <c r="C79" s="10" t="s">
        <v>544</v>
      </c>
      <c r="D79" s="8" t="s">
        <v>118</v>
      </c>
      <c r="E79" s="22">
        <v>4</v>
      </c>
      <c r="F79" s="49">
        <v>830.28967285976421</v>
      </c>
      <c r="G79" s="21">
        <f t="shared" si="3"/>
        <v>3321.1586914390568</v>
      </c>
      <c r="H79" s="21"/>
      <c r="I79" s="21">
        <f t="shared" si="4"/>
        <v>0</v>
      </c>
      <c r="J79" s="21">
        <f t="shared" si="5"/>
        <v>3321.1586914390568</v>
      </c>
    </row>
    <row r="80" spans="1:13" s="75" customFormat="1" ht="22.5" x14ac:dyDescent="0.25">
      <c r="A80" s="72" t="s">
        <v>117</v>
      </c>
      <c r="B80" s="65" t="s">
        <v>553</v>
      </c>
      <c r="C80" s="66" t="s">
        <v>554</v>
      </c>
      <c r="D80" s="64" t="s">
        <v>207</v>
      </c>
      <c r="E80" s="77">
        <v>0.4</v>
      </c>
      <c r="F80" s="74"/>
      <c r="G80" s="74">
        <f t="shared" si="3"/>
        <v>0</v>
      </c>
      <c r="H80" s="74">
        <v>133488</v>
      </c>
      <c r="I80" s="74">
        <f t="shared" si="4"/>
        <v>53395.200000000004</v>
      </c>
      <c r="J80" s="74">
        <f t="shared" si="5"/>
        <v>53395.200000000004</v>
      </c>
      <c r="M80" s="91"/>
    </row>
    <row r="81" spans="1:13" s="60" customFormat="1" ht="45" x14ac:dyDescent="0.25">
      <c r="A81" s="19" t="s">
        <v>119</v>
      </c>
      <c r="B81" s="9" t="s">
        <v>697</v>
      </c>
      <c r="C81" s="10" t="s">
        <v>698</v>
      </c>
      <c r="D81" s="8" t="s">
        <v>67</v>
      </c>
      <c r="E81" s="20">
        <v>41.2</v>
      </c>
      <c r="F81" s="49">
        <v>29.020990843996437</v>
      </c>
      <c r="G81" s="21">
        <f t="shared" si="3"/>
        <v>1195.6648227726532</v>
      </c>
      <c r="H81" s="21"/>
      <c r="I81" s="21">
        <f t="shared" si="4"/>
        <v>0</v>
      </c>
      <c r="J81" s="21">
        <f t="shared" si="5"/>
        <v>1195.6648227726532</v>
      </c>
    </row>
    <row r="82" spans="1:13" s="60" customFormat="1" ht="45" x14ac:dyDescent="0.25">
      <c r="A82" s="19" t="s">
        <v>339</v>
      </c>
      <c r="B82" s="9" t="s">
        <v>699</v>
      </c>
      <c r="C82" s="10" t="s">
        <v>557</v>
      </c>
      <c r="D82" s="8" t="s">
        <v>118</v>
      </c>
      <c r="E82" s="22">
        <v>2</v>
      </c>
      <c r="F82" s="49">
        <v>5.0423322174814826</v>
      </c>
      <c r="G82" s="21">
        <f t="shared" si="3"/>
        <v>10.084664434962965</v>
      </c>
      <c r="H82" s="21"/>
      <c r="I82" s="21">
        <f t="shared" si="4"/>
        <v>0</v>
      </c>
      <c r="J82" s="21">
        <f t="shared" si="5"/>
        <v>10.084664434962965</v>
      </c>
    </row>
    <row r="83" spans="1:13" s="60" customFormat="1" ht="45" x14ac:dyDescent="0.25">
      <c r="A83" s="19" t="s">
        <v>120</v>
      </c>
      <c r="B83" s="9" t="s">
        <v>699</v>
      </c>
      <c r="C83" s="10" t="s">
        <v>558</v>
      </c>
      <c r="D83" s="8" t="s">
        <v>118</v>
      </c>
      <c r="E83" s="22">
        <v>2</v>
      </c>
      <c r="F83" s="49">
        <v>10.82449380590398</v>
      </c>
      <c r="G83" s="21">
        <f t="shared" si="3"/>
        <v>21.648987611807961</v>
      </c>
      <c r="H83" s="21"/>
      <c r="I83" s="21">
        <f t="shared" si="4"/>
        <v>0</v>
      </c>
      <c r="J83" s="21">
        <f t="shared" si="5"/>
        <v>21.648987611807961</v>
      </c>
    </row>
    <row r="84" spans="1:13" s="60" customFormat="1" ht="45" x14ac:dyDescent="0.25">
      <c r="A84" s="19" t="s">
        <v>403</v>
      </c>
      <c r="B84" s="9" t="s">
        <v>700</v>
      </c>
      <c r="C84" s="10" t="s">
        <v>547</v>
      </c>
      <c r="D84" s="8" t="s">
        <v>118</v>
      </c>
      <c r="E84" s="22">
        <v>80</v>
      </c>
      <c r="F84" s="49">
        <v>33.69366116905762</v>
      </c>
      <c r="G84" s="21">
        <f t="shared" si="3"/>
        <v>2695.4928935246098</v>
      </c>
      <c r="H84" s="21"/>
      <c r="I84" s="21">
        <f t="shared" si="4"/>
        <v>0</v>
      </c>
      <c r="J84" s="21">
        <f t="shared" si="5"/>
        <v>2695.4928935246098</v>
      </c>
    </row>
    <row r="85" spans="1:13" s="60" customFormat="1" ht="45" x14ac:dyDescent="0.25">
      <c r="A85" s="19" t="s">
        <v>121</v>
      </c>
      <c r="B85" s="9" t="s">
        <v>700</v>
      </c>
      <c r="C85" s="10" t="s">
        <v>548</v>
      </c>
      <c r="D85" s="8" t="s">
        <v>118</v>
      </c>
      <c r="E85" s="22">
        <v>8</v>
      </c>
      <c r="F85" s="49">
        <v>43.285405307119362</v>
      </c>
      <c r="G85" s="21">
        <f t="shared" si="3"/>
        <v>346.28324245695489</v>
      </c>
      <c r="H85" s="21"/>
      <c r="I85" s="21">
        <f t="shared" si="4"/>
        <v>0</v>
      </c>
      <c r="J85" s="21">
        <f t="shared" si="5"/>
        <v>346.28324245695489</v>
      </c>
    </row>
    <row r="86" spans="1:13" s="60" customFormat="1" ht="45" x14ac:dyDescent="0.25">
      <c r="A86" s="19" t="s">
        <v>122</v>
      </c>
      <c r="B86" s="9" t="s">
        <v>701</v>
      </c>
      <c r="C86" s="10" t="s">
        <v>552</v>
      </c>
      <c r="D86" s="8" t="s">
        <v>67</v>
      </c>
      <c r="E86" s="22">
        <v>32</v>
      </c>
      <c r="F86" s="49">
        <v>313.81873955102611</v>
      </c>
      <c r="G86" s="21">
        <f t="shared" si="3"/>
        <v>10042.199665632836</v>
      </c>
      <c r="H86" s="21"/>
      <c r="I86" s="21">
        <f t="shared" si="4"/>
        <v>0</v>
      </c>
      <c r="J86" s="21">
        <f t="shared" si="5"/>
        <v>10042.199665632836</v>
      </c>
    </row>
    <row r="87" spans="1:13" s="60" customFormat="1" ht="45" x14ac:dyDescent="0.25">
      <c r="A87" s="19" t="s">
        <v>123</v>
      </c>
      <c r="B87" s="9" t="s">
        <v>702</v>
      </c>
      <c r="C87" s="10" t="s">
        <v>550</v>
      </c>
      <c r="D87" s="8" t="s">
        <v>118</v>
      </c>
      <c r="E87" s="22">
        <v>64</v>
      </c>
      <c r="F87" s="49">
        <v>0.98382042865123465</v>
      </c>
      <c r="G87" s="21">
        <f t="shared" si="3"/>
        <v>62.964507433679017</v>
      </c>
      <c r="H87" s="21"/>
      <c r="I87" s="21">
        <f t="shared" si="4"/>
        <v>0</v>
      </c>
      <c r="J87" s="21">
        <f t="shared" si="5"/>
        <v>62.964507433679017</v>
      </c>
    </row>
    <row r="88" spans="1:13" s="75" customFormat="1" ht="33.75" x14ac:dyDescent="0.25">
      <c r="A88" s="72" t="s">
        <v>124</v>
      </c>
      <c r="B88" s="65" t="s">
        <v>74</v>
      </c>
      <c r="C88" s="66" t="s">
        <v>75</v>
      </c>
      <c r="D88" s="64" t="s">
        <v>76</v>
      </c>
      <c r="E88" s="73">
        <v>2</v>
      </c>
      <c r="F88" s="74"/>
      <c r="G88" s="74">
        <f t="shared" si="3"/>
        <v>0</v>
      </c>
      <c r="H88" s="74">
        <v>4320</v>
      </c>
      <c r="I88" s="74">
        <f t="shared" si="4"/>
        <v>8640</v>
      </c>
      <c r="J88" s="74">
        <f t="shared" si="5"/>
        <v>8640</v>
      </c>
    </row>
    <row r="89" spans="1:13" s="60" customFormat="1" ht="45" x14ac:dyDescent="0.25">
      <c r="A89" s="19" t="s">
        <v>127</v>
      </c>
      <c r="B89" s="9" t="s">
        <v>703</v>
      </c>
      <c r="C89" s="10" t="s">
        <v>704</v>
      </c>
      <c r="D89" s="8" t="s">
        <v>118</v>
      </c>
      <c r="E89" s="22">
        <v>1</v>
      </c>
      <c r="F89" s="49">
        <v>696.01423343868339</v>
      </c>
      <c r="G89" s="21">
        <f t="shared" si="3"/>
        <v>696.01423343868339</v>
      </c>
      <c r="H89" s="21"/>
      <c r="I89" s="21">
        <f t="shared" si="4"/>
        <v>0</v>
      </c>
      <c r="J89" s="21">
        <f t="shared" si="5"/>
        <v>696.01423343868339</v>
      </c>
    </row>
    <row r="90" spans="1:13" s="75" customFormat="1" ht="22.5" x14ac:dyDescent="0.25">
      <c r="A90" s="72" t="s">
        <v>128</v>
      </c>
      <c r="B90" s="65" t="s">
        <v>422</v>
      </c>
      <c r="C90" s="66" t="s">
        <v>423</v>
      </c>
      <c r="D90" s="64" t="s">
        <v>60</v>
      </c>
      <c r="E90" s="77">
        <v>0.4</v>
      </c>
      <c r="F90" s="74"/>
      <c r="G90" s="74">
        <f t="shared" si="3"/>
        <v>0</v>
      </c>
      <c r="H90" s="74">
        <v>86400</v>
      </c>
      <c r="I90" s="74">
        <f t="shared" si="4"/>
        <v>34560</v>
      </c>
      <c r="J90" s="74">
        <f t="shared" si="5"/>
        <v>34560</v>
      </c>
      <c r="M90" s="91"/>
    </row>
    <row r="91" spans="1:13" s="60" customFormat="1" ht="45" x14ac:dyDescent="0.25">
      <c r="A91" s="19" t="s">
        <v>129</v>
      </c>
      <c r="B91" s="9" t="s">
        <v>534</v>
      </c>
      <c r="C91" s="10" t="s">
        <v>705</v>
      </c>
      <c r="D91" s="8" t="s">
        <v>67</v>
      </c>
      <c r="E91" s="22">
        <v>40</v>
      </c>
      <c r="F91" s="49">
        <v>5815.9746637982735</v>
      </c>
      <c r="G91" s="21">
        <f t="shared" si="3"/>
        <v>232638.98655193095</v>
      </c>
      <c r="H91" s="21"/>
      <c r="I91" s="21">
        <f t="shared" si="4"/>
        <v>0</v>
      </c>
      <c r="J91" s="21">
        <f t="shared" si="5"/>
        <v>232638.98655193095</v>
      </c>
    </row>
    <row r="92" spans="1:13" s="75" customFormat="1" ht="33.75" x14ac:dyDescent="0.25">
      <c r="A92" s="72" t="s">
        <v>130</v>
      </c>
      <c r="B92" s="65" t="s">
        <v>90</v>
      </c>
      <c r="C92" s="66" t="s">
        <v>91</v>
      </c>
      <c r="D92" s="64" t="s">
        <v>92</v>
      </c>
      <c r="E92" s="79">
        <v>0.31942700000000002</v>
      </c>
      <c r="F92" s="74"/>
      <c r="G92" s="74">
        <f t="shared" si="3"/>
        <v>0</v>
      </c>
      <c r="H92" s="74">
        <v>513920.24</v>
      </c>
      <c r="I92" s="74">
        <f t="shared" si="4"/>
        <v>164160.00050248002</v>
      </c>
      <c r="J92" s="74">
        <f t="shared" si="5"/>
        <v>164160.00050248002</v>
      </c>
      <c r="M92" s="91"/>
    </row>
    <row r="93" spans="1:13" s="60" customFormat="1" ht="45" x14ac:dyDescent="0.25">
      <c r="A93" s="19" t="s">
        <v>131</v>
      </c>
      <c r="B93" s="9" t="s">
        <v>706</v>
      </c>
      <c r="C93" s="10" t="s">
        <v>400</v>
      </c>
      <c r="D93" s="8" t="s">
        <v>118</v>
      </c>
      <c r="E93" s="28">
        <v>31.666667</v>
      </c>
      <c r="F93" s="21">
        <v>18192.38</v>
      </c>
      <c r="G93" s="21">
        <f t="shared" si="3"/>
        <v>576092.03939746006</v>
      </c>
      <c r="H93" s="21"/>
      <c r="I93" s="21">
        <f t="shared" si="4"/>
        <v>0</v>
      </c>
      <c r="J93" s="21">
        <f t="shared" si="5"/>
        <v>576092.03939746006</v>
      </c>
    </row>
    <row r="94" spans="1:13" s="60" customFormat="1" ht="45" x14ac:dyDescent="0.25">
      <c r="A94" s="19" t="s">
        <v>132</v>
      </c>
      <c r="B94" s="9" t="s">
        <v>399</v>
      </c>
      <c r="C94" s="10" t="s">
        <v>401</v>
      </c>
      <c r="D94" s="8" t="s">
        <v>118</v>
      </c>
      <c r="E94" s="22">
        <v>4</v>
      </c>
      <c r="F94" s="21">
        <v>11645.42</v>
      </c>
      <c r="G94" s="21">
        <f t="shared" si="3"/>
        <v>46581.68</v>
      </c>
      <c r="H94" s="21"/>
      <c r="I94" s="21">
        <f t="shared" si="4"/>
        <v>0</v>
      </c>
      <c r="J94" s="21">
        <f t="shared" si="5"/>
        <v>46581.68</v>
      </c>
    </row>
    <row r="95" spans="1:13" s="60" customFormat="1" ht="45" x14ac:dyDescent="0.25">
      <c r="A95" s="19" t="s">
        <v>133</v>
      </c>
      <c r="B95" s="9" t="s">
        <v>399</v>
      </c>
      <c r="C95" s="10" t="s">
        <v>402</v>
      </c>
      <c r="D95" s="8" t="s">
        <v>118</v>
      </c>
      <c r="E95" s="22">
        <v>2</v>
      </c>
      <c r="F95" s="21">
        <v>11645.42</v>
      </c>
      <c r="G95" s="21">
        <f t="shared" si="3"/>
        <v>23290.84</v>
      </c>
      <c r="H95" s="21"/>
      <c r="I95" s="21">
        <f t="shared" si="4"/>
        <v>0</v>
      </c>
      <c r="J95" s="21">
        <f t="shared" si="5"/>
        <v>23290.84</v>
      </c>
    </row>
    <row r="96" spans="1:13" s="60" customFormat="1" ht="45" x14ac:dyDescent="0.25">
      <c r="A96" s="19" t="s">
        <v>134</v>
      </c>
      <c r="B96" s="9" t="s">
        <v>706</v>
      </c>
      <c r="C96" s="10" t="s">
        <v>707</v>
      </c>
      <c r="D96" s="8" t="s">
        <v>118</v>
      </c>
      <c r="E96" s="22">
        <v>90</v>
      </c>
      <c r="F96" s="21">
        <v>241.32</v>
      </c>
      <c r="G96" s="21">
        <f t="shared" si="3"/>
        <v>21718.799999999999</v>
      </c>
      <c r="H96" s="21"/>
      <c r="I96" s="21">
        <f t="shared" si="4"/>
        <v>0</v>
      </c>
      <c r="J96" s="21">
        <f t="shared" si="5"/>
        <v>21718.799999999999</v>
      </c>
    </row>
    <row r="97" spans="1:13" s="60" customFormat="1" ht="45" x14ac:dyDescent="0.25">
      <c r="A97" s="19" t="s">
        <v>135</v>
      </c>
      <c r="B97" s="9" t="s">
        <v>706</v>
      </c>
      <c r="C97" s="10" t="s">
        <v>404</v>
      </c>
      <c r="D97" s="8" t="s">
        <v>118</v>
      </c>
      <c r="E97" s="22">
        <v>5</v>
      </c>
      <c r="F97" s="21">
        <v>3507.84</v>
      </c>
      <c r="G97" s="21">
        <f t="shared" si="3"/>
        <v>17539.2</v>
      </c>
      <c r="H97" s="21"/>
      <c r="I97" s="21">
        <f t="shared" si="4"/>
        <v>0</v>
      </c>
      <c r="J97" s="21">
        <f t="shared" si="5"/>
        <v>17539.2</v>
      </c>
    </row>
    <row r="98" spans="1:13" s="60" customFormat="1" ht="45" x14ac:dyDescent="0.25">
      <c r="A98" s="19" t="s">
        <v>136</v>
      </c>
      <c r="B98" s="9" t="s">
        <v>405</v>
      </c>
      <c r="C98" s="10" t="s">
        <v>406</v>
      </c>
      <c r="D98" s="8" t="s">
        <v>118</v>
      </c>
      <c r="E98" s="22">
        <v>32</v>
      </c>
      <c r="F98" s="49">
        <v>3581.7384475200365</v>
      </c>
      <c r="G98" s="21">
        <f t="shared" si="3"/>
        <v>114615.63032064117</v>
      </c>
      <c r="H98" s="21"/>
      <c r="I98" s="21">
        <f t="shared" si="4"/>
        <v>0</v>
      </c>
      <c r="J98" s="21">
        <f t="shared" si="5"/>
        <v>114615.63032064117</v>
      </c>
    </row>
    <row r="99" spans="1:13" s="60" customFormat="1" ht="45" x14ac:dyDescent="0.25">
      <c r="A99" s="19" t="s">
        <v>137</v>
      </c>
      <c r="B99" s="9" t="s">
        <v>446</v>
      </c>
      <c r="C99" s="10" t="s">
        <v>708</v>
      </c>
      <c r="D99" s="8" t="s">
        <v>118</v>
      </c>
      <c r="E99" s="22">
        <v>64</v>
      </c>
      <c r="F99" s="21">
        <v>49.5</v>
      </c>
      <c r="G99" s="21">
        <f t="shared" si="3"/>
        <v>3168</v>
      </c>
      <c r="H99" s="21"/>
      <c r="I99" s="21">
        <f t="shared" si="4"/>
        <v>0</v>
      </c>
      <c r="J99" s="21">
        <f t="shared" si="5"/>
        <v>3168</v>
      </c>
    </row>
    <row r="100" spans="1:13" s="60" customFormat="1" ht="45" x14ac:dyDescent="0.25">
      <c r="A100" s="19" t="s">
        <v>138</v>
      </c>
      <c r="B100" s="9" t="s">
        <v>433</v>
      </c>
      <c r="C100" s="10" t="s">
        <v>434</v>
      </c>
      <c r="D100" s="8" t="s">
        <v>42</v>
      </c>
      <c r="E100" s="22">
        <v>1000</v>
      </c>
      <c r="F100" s="49">
        <v>51.278363808958673</v>
      </c>
      <c r="G100" s="21">
        <f t="shared" si="3"/>
        <v>51278.363808958675</v>
      </c>
      <c r="H100" s="21"/>
      <c r="I100" s="21">
        <f t="shared" si="4"/>
        <v>0</v>
      </c>
      <c r="J100" s="21">
        <f t="shared" si="5"/>
        <v>51278.363808958675</v>
      </c>
    </row>
    <row r="101" spans="1:13" s="60" customFormat="1" ht="45" x14ac:dyDescent="0.25">
      <c r="A101" s="19" t="s">
        <v>139</v>
      </c>
      <c r="B101" s="9" t="s">
        <v>435</v>
      </c>
      <c r="C101" s="10" t="s">
        <v>436</v>
      </c>
      <c r="D101" s="8" t="s">
        <v>42</v>
      </c>
      <c r="E101" s="22">
        <v>1000</v>
      </c>
      <c r="F101" s="49">
        <v>1138.5764280746969</v>
      </c>
      <c r="G101" s="21">
        <f t="shared" si="3"/>
        <v>1138576.4280746968</v>
      </c>
      <c r="H101" s="21"/>
      <c r="I101" s="21">
        <f t="shared" si="4"/>
        <v>0</v>
      </c>
      <c r="J101" s="21">
        <f t="shared" si="5"/>
        <v>1138576.4280746968</v>
      </c>
    </row>
    <row r="102" spans="1:13" s="60" customFormat="1" ht="45" x14ac:dyDescent="0.25">
      <c r="A102" s="19" t="s">
        <v>140</v>
      </c>
      <c r="B102" s="9" t="s">
        <v>437</v>
      </c>
      <c r="C102" s="10" t="s">
        <v>438</v>
      </c>
      <c r="D102" s="8" t="s">
        <v>42</v>
      </c>
      <c r="E102" s="22">
        <v>1000</v>
      </c>
      <c r="F102" s="49">
        <v>4.1809697110421959</v>
      </c>
      <c r="G102" s="21">
        <f t="shared" si="3"/>
        <v>4180.9697110421957</v>
      </c>
      <c r="H102" s="21"/>
      <c r="I102" s="21">
        <f t="shared" si="4"/>
        <v>0</v>
      </c>
      <c r="J102" s="21">
        <f t="shared" si="5"/>
        <v>4180.9697110421957</v>
      </c>
    </row>
    <row r="103" spans="1:13" s="60" customFormat="1" ht="45" x14ac:dyDescent="0.25">
      <c r="A103" s="19" t="s">
        <v>141</v>
      </c>
      <c r="B103" s="9" t="s">
        <v>709</v>
      </c>
      <c r="C103" s="10" t="s">
        <v>710</v>
      </c>
      <c r="D103" s="8" t="s">
        <v>42</v>
      </c>
      <c r="E103" s="22">
        <v>50</v>
      </c>
      <c r="F103" s="21">
        <v>2668.38</v>
      </c>
      <c r="G103" s="21">
        <f t="shared" si="3"/>
        <v>133419</v>
      </c>
      <c r="H103" s="21"/>
      <c r="I103" s="21">
        <f t="shared" si="4"/>
        <v>0</v>
      </c>
      <c r="J103" s="21">
        <f t="shared" si="5"/>
        <v>133419</v>
      </c>
    </row>
    <row r="104" spans="1:13" s="75" customFormat="1" ht="22.5" x14ac:dyDescent="0.25">
      <c r="A104" s="72" t="s">
        <v>142</v>
      </c>
      <c r="B104" s="65" t="s">
        <v>409</v>
      </c>
      <c r="C104" s="66" t="s">
        <v>410</v>
      </c>
      <c r="D104" s="64" t="s">
        <v>40</v>
      </c>
      <c r="E104" s="77">
        <v>0.5</v>
      </c>
      <c r="F104" s="74"/>
      <c r="G104" s="74">
        <f t="shared" si="3"/>
        <v>0</v>
      </c>
      <c r="H104" s="74">
        <v>280800</v>
      </c>
      <c r="I104" s="74">
        <f t="shared" si="4"/>
        <v>140400</v>
      </c>
      <c r="J104" s="74">
        <f t="shared" si="5"/>
        <v>140400</v>
      </c>
      <c r="M104" s="91"/>
    </row>
    <row r="105" spans="1:13" s="60" customFormat="1" ht="45" x14ac:dyDescent="0.25">
      <c r="A105" s="19" t="s">
        <v>143</v>
      </c>
      <c r="B105" s="9" t="s">
        <v>411</v>
      </c>
      <c r="C105" s="10" t="s">
        <v>531</v>
      </c>
      <c r="D105" s="8" t="s">
        <v>118</v>
      </c>
      <c r="E105" s="22">
        <v>50</v>
      </c>
      <c r="F105" s="21">
        <v>4156.1879999999992</v>
      </c>
      <c r="G105" s="21">
        <f t="shared" si="3"/>
        <v>207809.39999999997</v>
      </c>
      <c r="H105" s="21"/>
      <c r="I105" s="21">
        <f t="shared" si="4"/>
        <v>0</v>
      </c>
      <c r="J105" s="21">
        <f t="shared" si="5"/>
        <v>207809.39999999997</v>
      </c>
    </row>
    <row r="106" spans="1:13" s="60" customFormat="1" ht="45" x14ac:dyDescent="0.25">
      <c r="A106" s="19" t="s">
        <v>144</v>
      </c>
      <c r="B106" s="9" t="s">
        <v>451</v>
      </c>
      <c r="C106" s="10" t="s">
        <v>469</v>
      </c>
      <c r="D106" s="8" t="s">
        <v>42</v>
      </c>
      <c r="E106" s="22">
        <v>94</v>
      </c>
      <c r="F106" s="49">
        <v>3911.9120620711269</v>
      </c>
      <c r="G106" s="21">
        <f t="shared" si="3"/>
        <v>367719.73383468593</v>
      </c>
      <c r="H106" s="21"/>
      <c r="I106" s="21">
        <f t="shared" si="4"/>
        <v>0</v>
      </c>
      <c r="J106" s="21">
        <f t="shared" si="5"/>
        <v>367719.73383468593</v>
      </c>
    </row>
    <row r="107" spans="1:13" s="60" customFormat="1" ht="45" x14ac:dyDescent="0.25">
      <c r="A107" s="19" t="s">
        <v>145</v>
      </c>
      <c r="B107" s="9" t="s">
        <v>435</v>
      </c>
      <c r="C107" s="10" t="s">
        <v>455</v>
      </c>
      <c r="D107" s="8" t="s">
        <v>42</v>
      </c>
      <c r="E107" s="22">
        <v>94</v>
      </c>
      <c r="F107" s="49">
        <v>1047.332930955158</v>
      </c>
      <c r="G107" s="21">
        <f t="shared" si="3"/>
        <v>98449.295509784846</v>
      </c>
      <c r="H107" s="21"/>
      <c r="I107" s="21">
        <f t="shared" si="4"/>
        <v>0</v>
      </c>
      <c r="J107" s="21">
        <f t="shared" si="5"/>
        <v>98449.295509784846</v>
      </c>
    </row>
    <row r="108" spans="1:13" s="60" customFormat="1" ht="45" x14ac:dyDescent="0.25">
      <c r="A108" s="19" t="s">
        <v>146</v>
      </c>
      <c r="B108" s="9" t="s">
        <v>425</v>
      </c>
      <c r="C108" s="10" t="s">
        <v>426</v>
      </c>
      <c r="D108" s="8" t="s">
        <v>118</v>
      </c>
      <c r="E108" s="22">
        <v>25</v>
      </c>
      <c r="F108" s="49">
        <v>12024.222949562589</v>
      </c>
      <c r="G108" s="21">
        <f t="shared" si="3"/>
        <v>300605.57373906474</v>
      </c>
      <c r="H108" s="21"/>
      <c r="I108" s="21">
        <f t="shared" si="4"/>
        <v>0</v>
      </c>
      <c r="J108" s="21">
        <f t="shared" si="5"/>
        <v>300605.57373906474</v>
      </c>
    </row>
    <row r="109" spans="1:13" s="75" customFormat="1" ht="22.5" x14ac:dyDescent="0.25">
      <c r="A109" s="72" t="s">
        <v>147</v>
      </c>
      <c r="B109" s="65" t="s">
        <v>422</v>
      </c>
      <c r="C109" s="66" t="s">
        <v>423</v>
      </c>
      <c r="D109" s="64" t="s">
        <v>60</v>
      </c>
      <c r="E109" s="77">
        <v>2.8</v>
      </c>
      <c r="F109" s="74"/>
      <c r="G109" s="74">
        <f t="shared" si="3"/>
        <v>0</v>
      </c>
      <c r="H109" s="74">
        <v>88992</v>
      </c>
      <c r="I109" s="74">
        <f t="shared" si="4"/>
        <v>249177.59999999998</v>
      </c>
      <c r="J109" s="74">
        <f t="shared" si="5"/>
        <v>249177.59999999998</v>
      </c>
      <c r="M109" s="91"/>
    </row>
    <row r="110" spans="1:13" s="60" customFormat="1" ht="45" x14ac:dyDescent="0.25">
      <c r="A110" s="19" t="s">
        <v>148</v>
      </c>
      <c r="B110" s="9" t="s">
        <v>424</v>
      </c>
      <c r="C110" s="10" t="s">
        <v>630</v>
      </c>
      <c r="D110" s="8" t="s">
        <v>67</v>
      </c>
      <c r="E110" s="20">
        <v>288.39999999999998</v>
      </c>
      <c r="F110" s="49">
        <v>1498.3857506643476</v>
      </c>
      <c r="G110" s="21">
        <f t="shared" si="3"/>
        <v>432134.45049159782</v>
      </c>
      <c r="H110" s="21"/>
      <c r="I110" s="21">
        <f t="shared" si="4"/>
        <v>0</v>
      </c>
      <c r="J110" s="21">
        <f t="shared" si="5"/>
        <v>432134.45049159782</v>
      </c>
    </row>
    <row r="111" spans="1:13" s="60" customFormat="1" ht="45" x14ac:dyDescent="0.25">
      <c r="A111" s="19" t="s">
        <v>149</v>
      </c>
      <c r="B111" s="9" t="s">
        <v>430</v>
      </c>
      <c r="C111" s="10" t="s">
        <v>431</v>
      </c>
      <c r="D111" s="8" t="s">
        <v>432</v>
      </c>
      <c r="E111" s="22">
        <v>10</v>
      </c>
      <c r="F111" s="49">
        <v>19.305955176847192</v>
      </c>
      <c r="G111" s="21">
        <f t="shared" si="3"/>
        <v>193.05955176847192</v>
      </c>
      <c r="H111" s="21"/>
      <c r="I111" s="21">
        <f t="shared" si="4"/>
        <v>0</v>
      </c>
      <c r="J111" s="21">
        <f t="shared" si="5"/>
        <v>193.05955176847192</v>
      </c>
    </row>
    <row r="112" spans="1:13" s="60" customFormat="1" ht="45" x14ac:dyDescent="0.25">
      <c r="A112" s="19" t="s">
        <v>151</v>
      </c>
      <c r="B112" s="9" t="s">
        <v>429</v>
      </c>
      <c r="C112" s="10" t="s">
        <v>631</v>
      </c>
      <c r="D112" s="8" t="s">
        <v>118</v>
      </c>
      <c r="E112" s="22">
        <v>560</v>
      </c>
      <c r="F112" s="49">
        <v>36.399040686700154</v>
      </c>
      <c r="G112" s="21">
        <f t="shared" si="3"/>
        <v>20383.462784552084</v>
      </c>
      <c r="H112" s="21"/>
      <c r="I112" s="21">
        <f t="shared" si="4"/>
        <v>0</v>
      </c>
      <c r="J112" s="21">
        <f t="shared" si="5"/>
        <v>20383.462784552084</v>
      </c>
    </row>
    <row r="113" spans="1:13" s="60" customFormat="1" ht="45" x14ac:dyDescent="0.25">
      <c r="A113" s="19" t="s">
        <v>440</v>
      </c>
      <c r="B113" s="9" t="s">
        <v>416</v>
      </c>
      <c r="C113" s="10" t="s">
        <v>439</v>
      </c>
      <c r="D113" s="8" t="s">
        <v>118</v>
      </c>
      <c r="E113" s="22">
        <v>1120</v>
      </c>
      <c r="F113" s="49">
        <v>20.535934332482029</v>
      </c>
      <c r="G113" s="21">
        <f t="shared" si="3"/>
        <v>23000.246452379874</v>
      </c>
      <c r="H113" s="21"/>
      <c r="I113" s="21">
        <f t="shared" si="4"/>
        <v>0</v>
      </c>
      <c r="J113" s="21">
        <f t="shared" si="5"/>
        <v>23000.246452379874</v>
      </c>
    </row>
    <row r="114" spans="1:13" s="60" customFormat="1" ht="45" x14ac:dyDescent="0.25">
      <c r="A114" s="19" t="s">
        <v>152</v>
      </c>
      <c r="B114" s="9" t="s">
        <v>419</v>
      </c>
      <c r="C114" s="10" t="s">
        <v>420</v>
      </c>
      <c r="D114" s="8" t="s">
        <v>118</v>
      </c>
      <c r="E114" s="22">
        <v>10</v>
      </c>
      <c r="F114" s="49">
        <v>682.85101688347447</v>
      </c>
      <c r="G114" s="21">
        <f t="shared" si="3"/>
        <v>6828.5101688347449</v>
      </c>
      <c r="H114" s="21"/>
      <c r="I114" s="21">
        <f t="shared" si="4"/>
        <v>0</v>
      </c>
      <c r="J114" s="21">
        <f t="shared" si="5"/>
        <v>6828.5101688347449</v>
      </c>
    </row>
    <row r="115" spans="1:13" s="75" customFormat="1" ht="33.75" x14ac:dyDescent="0.25">
      <c r="A115" s="72" t="s">
        <v>153</v>
      </c>
      <c r="B115" s="65" t="s">
        <v>244</v>
      </c>
      <c r="C115" s="66" t="s">
        <v>245</v>
      </c>
      <c r="D115" s="64" t="s">
        <v>60</v>
      </c>
      <c r="E115" s="77">
        <v>0.2</v>
      </c>
      <c r="F115" s="74"/>
      <c r="G115" s="74">
        <f t="shared" si="3"/>
        <v>0</v>
      </c>
      <c r="H115" s="74">
        <v>222480</v>
      </c>
      <c r="I115" s="74">
        <f t="shared" si="4"/>
        <v>44496</v>
      </c>
      <c r="J115" s="74">
        <f t="shared" si="5"/>
        <v>44496</v>
      </c>
      <c r="M115" s="91"/>
    </row>
    <row r="116" spans="1:13" s="60" customFormat="1" ht="45" x14ac:dyDescent="0.25">
      <c r="A116" s="19" t="s">
        <v>154</v>
      </c>
      <c r="B116" s="9" t="s">
        <v>421</v>
      </c>
      <c r="C116" s="10" t="s">
        <v>632</v>
      </c>
      <c r="D116" s="8" t="s">
        <v>67</v>
      </c>
      <c r="E116" s="20">
        <v>20.6</v>
      </c>
      <c r="F116" s="49">
        <v>1837.2901258728932</v>
      </c>
      <c r="G116" s="21">
        <f t="shared" si="3"/>
        <v>37848.176592981603</v>
      </c>
      <c r="H116" s="21"/>
      <c r="I116" s="21">
        <f t="shared" si="4"/>
        <v>0</v>
      </c>
      <c r="J116" s="21">
        <f t="shared" si="5"/>
        <v>37848.176592981603</v>
      </c>
    </row>
    <row r="117" spans="1:13" s="75" customFormat="1" ht="33.75" x14ac:dyDescent="0.25">
      <c r="A117" s="72" t="s">
        <v>157</v>
      </c>
      <c r="B117" s="65" t="s">
        <v>407</v>
      </c>
      <c r="C117" s="66" t="s">
        <v>408</v>
      </c>
      <c r="D117" s="64" t="s">
        <v>92</v>
      </c>
      <c r="E117" s="81">
        <v>0.16256000000000001</v>
      </c>
      <c r="F117" s="74"/>
      <c r="G117" s="74">
        <f t="shared" si="3"/>
        <v>0</v>
      </c>
      <c r="H117" s="74">
        <v>1233070.8799999999</v>
      </c>
      <c r="I117" s="74">
        <f t="shared" si="4"/>
        <v>200448.00225279998</v>
      </c>
      <c r="J117" s="74">
        <f t="shared" si="5"/>
        <v>200448.00225279998</v>
      </c>
      <c r="M117" s="91"/>
    </row>
    <row r="118" spans="1:13" s="60" customFormat="1" ht="45" x14ac:dyDescent="0.25">
      <c r="A118" s="19" t="s">
        <v>158</v>
      </c>
      <c r="B118" s="9" t="s">
        <v>706</v>
      </c>
      <c r="C118" s="10" t="s">
        <v>711</v>
      </c>
      <c r="D118" s="8" t="s">
        <v>42</v>
      </c>
      <c r="E118" s="28">
        <v>26.666667</v>
      </c>
      <c r="F118" s="51">
        <v>37472.425487999993</v>
      </c>
      <c r="G118" s="21">
        <f t="shared" si="3"/>
        <v>999264.69217080832</v>
      </c>
      <c r="H118" s="21"/>
      <c r="I118" s="21">
        <f t="shared" si="4"/>
        <v>0</v>
      </c>
      <c r="J118" s="21">
        <f t="shared" si="5"/>
        <v>999264.69217080832</v>
      </c>
    </row>
    <row r="119" spans="1:13" s="60" customFormat="1" ht="45" x14ac:dyDescent="0.25">
      <c r="A119" s="19" t="s">
        <v>159</v>
      </c>
      <c r="B119" s="9" t="s">
        <v>456</v>
      </c>
      <c r="C119" s="10" t="s">
        <v>712</v>
      </c>
      <c r="D119" s="8" t="s">
        <v>42</v>
      </c>
      <c r="E119" s="22">
        <v>4</v>
      </c>
      <c r="F119" s="49">
        <v>14216.895192640888</v>
      </c>
      <c r="G119" s="21">
        <f t="shared" si="3"/>
        <v>56867.580770563553</v>
      </c>
      <c r="H119" s="21"/>
      <c r="I119" s="21">
        <f t="shared" si="4"/>
        <v>0</v>
      </c>
      <c r="J119" s="21">
        <f t="shared" si="5"/>
        <v>56867.580770563553</v>
      </c>
    </row>
    <row r="120" spans="1:13" s="60" customFormat="1" ht="45" x14ac:dyDescent="0.25">
      <c r="A120" s="19" t="s">
        <v>160</v>
      </c>
      <c r="B120" s="9" t="s">
        <v>456</v>
      </c>
      <c r="C120" s="10" t="s">
        <v>713</v>
      </c>
      <c r="D120" s="8" t="s">
        <v>42</v>
      </c>
      <c r="E120" s="22">
        <v>2</v>
      </c>
      <c r="F120" s="49">
        <v>9113.7784503867006</v>
      </c>
      <c r="G120" s="21">
        <f t="shared" si="3"/>
        <v>18227.556900773401</v>
      </c>
      <c r="H120" s="21"/>
      <c r="I120" s="21">
        <f t="shared" si="4"/>
        <v>0</v>
      </c>
      <c r="J120" s="21">
        <f t="shared" si="5"/>
        <v>18227.556900773401</v>
      </c>
    </row>
    <row r="121" spans="1:13" s="60" customFormat="1" ht="45" x14ac:dyDescent="0.25">
      <c r="A121" s="19" t="s">
        <v>161</v>
      </c>
      <c r="B121" s="9" t="s">
        <v>405</v>
      </c>
      <c r="C121" s="10" t="s">
        <v>457</v>
      </c>
      <c r="D121" s="8" t="s">
        <v>118</v>
      </c>
      <c r="E121" s="22">
        <v>54</v>
      </c>
      <c r="F121" s="49">
        <v>4578.7765756661302</v>
      </c>
      <c r="G121" s="21">
        <f t="shared" si="3"/>
        <v>247253.93508597102</v>
      </c>
      <c r="H121" s="21"/>
      <c r="I121" s="21">
        <f t="shared" si="4"/>
        <v>0</v>
      </c>
      <c r="J121" s="21">
        <f t="shared" si="5"/>
        <v>247253.93508597102</v>
      </c>
    </row>
    <row r="122" spans="1:13" s="75" customFormat="1" ht="33.75" x14ac:dyDescent="0.25">
      <c r="A122" s="72" t="s">
        <v>162</v>
      </c>
      <c r="B122" s="65" t="s">
        <v>90</v>
      </c>
      <c r="C122" s="66" t="s">
        <v>91</v>
      </c>
      <c r="D122" s="64" t="s">
        <v>92</v>
      </c>
      <c r="E122" s="81">
        <v>0.11819</v>
      </c>
      <c r="F122" s="74"/>
      <c r="G122" s="74">
        <f t="shared" si="3"/>
        <v>0</v>
      </c>
      <c r="H122" s="74">
        <v>316778.07</v>
      </c>
      <c r="I122" s="74">
        <f t="shared" si="4"/>
        <v>37440.000093300005</v>
      </c>
      <c r="J122" s="74">
        <f t="shared" si="5"/>
        <v>37440.000093300005</v>
      </c>
      <c r="M122" s="91"/>
    </row>
    <row r="123" spans="1:13" s="60" customFormat="1" ht="45" x14ac:dyDescent="0.25">
      <c r="A123" s="19" t="s">
        <v>165</v>
      </c>
      <c r="B123" s="9" t="s">
        <v>706</v>
      </c>
      <c r="C123" s="10" t="s">
        <v>714</v>
      </c>
      <c r="D123" s="8" t="s">
        <v>42</v>
      </c>
      <c r="E123" s="22">
        <v>5</v>
      </c>
      <c r="F123" s="21">
        <v>18192.38</v>
      </c>
      <c r="G123" s="21">
        <f t="shared" si="3"/>
        <v>90961.900000000009</v>
      </c>
      <c r="H123" s="21"/>
      <c r="I123" s="21">
        <f t="shared" si="4"/>
        <v>0</v>
      </c>
      <c r="J123" s="21">
        <f t="shared" si="5"/>
        <v>90961.900000000009</v>
      </c>
    </row>
    <row r="124" spans="1:13" s="60" customFormat="1" ht="45" x14ac:dyDescent="0.25">
      <c r="A124" s="19" t="s">
        <v>166</v>
      </c>
      <c r="B124" s="9" t="s">
        <v>456</v>
      </c>
      <c r="C124" s="10" t="s">
        <v>715</v>
      </c>
      <c r="D124" s="8" t="s">
        <v>42</v>
      </c>
      <c r="E124" s="22">
        <v>1</v>
      </c>
      <c r="F124" s="21">
        <v>11645.42</v>
      </c>
      <c r="G124" s="21">
        <f t="shared" si="3"/>
        <v>11645.42</v>
      </c>
      <c r="H124" s="21"/>
      <c r="I124" s="21">
        <f t="shared" si="4"/>
        <v>0</v>
      </c>
      <c r="J124" s="21">
        <f t="shared" si="5"/>
        <v>11645.42</v>
      </c>
    </row>
    <row r="125" spans="1:13" s="60" customFormat="1" ht="45" x14ac:dyDescent="0.25">
      <c r="A125" s="19" t="s">
        <v>448</v>
      </c>
      <c r="B125" s="9" t="s">
        <v>706</v>
      </c>
      <c r="C125" s="10" t="s">
        <v>716</v>
      </c>
      <c r="D125" s="8" t="s">
        <v>42</v>
      </c>
      <c r="E125" s="22">
        <v>95</v>
      </c>
      <c r="F125" s="21">
        <v>241.32</v>
      </c>
      <c r="G125" s="21">
        <f t="shared" si="3"/>
        <v>22925.399999999998</v>
      </c>
      <c r="H125" s="21"/>
      <c r="I125" s="21">
        <f t="shared" si="4"/>
        <v>0</v>
      </c>
      <c r="J125" s="21">
        <f t="shared" si="5"/>
        <v>22925.399999999998</v>
      </c>
    </row>
    <row r="126" spans="1:13" s="60" customFormat="1" ht="45" x14ac:dyDescent="0.25">
      <c r="A126" s="19" t="s">
        <v>167</v>
      </c>
      <c r="B126" s="9" t="s">
        <v>706</v>
      </c>
      <c r="C126" s="10" t="s">
        <v>458</v>
      </c>
      <c r="D126" s="8" t="s">
        <v>42</v>
      </c>
      <c r="E126" s="22">
        <v>5</v>
      </c>
      <c r="F126" s="21">
        <v>3507.84</v>
      </c>
      <c r="G126" s="21">
        <f t="shared" si="3"/>
        <v>17539.2</v>
      </c>
      <c r="H126" s="21"/>
      <c r="I126" s="21">
        <f t="shared" si="4"/>
        <v>0</v>
      </c>
      <c r="J126" s="21">
        <f t="shared" si="5"/>
        <v>17539.2</v>
      </c>
    </row>
    <row r="127" spans="1:13" s="60" customFormat="1" ht="45" x14ac:dyDescent="0.25">
      <c r="A127" s="19" t="s">
        <v>449</v>
      </c>
      <c r="B127" s="9" t="s">
        <v>405</v>
      </c>
      <c r="C127" s="10" t="s">
        <v>717</v>
      </c>
      <c r="D127" s="8" t="s">
        <v>118</v>
      </c>
      <c r="E127" s="22">
        <v>10</v>
      </c>
      <c r="F127" s="21">
        <v>1578.3</v>
      </c>
      <c r="G127" s="21">
        <f t="shared" si="3"/>
        <v>15783</v>
      </c>
      <c r="H127" s="21"/>
      <c r="I127" s="21">
        <f t="shared" si="4"/>
        <v>0</v>
      </c>
      <c r="J127" s="21">
        <f t="shared" si="5"/>
        <v>15783</v>
      </c>
    </row>
    <row r="128" spans="1:13" s="60" customFormat="1" ht="45" x14ac:dyDescent="0.25">
      <c r="A128" s="19" t="s">
        <v>170</v>
      </c>
      <c r="B128" s="9" t="s">
        <v>446</v>
      </c>
      <c r="C128" s="10" t="s">
        <v>708</v>
      </c>
      <c r="D128" s="8" t="s">
        <v>118</v>
      </c>
      <c r="E128" s="22">
        <v>128</v>
      </c>
      <c r="F128" s="21">
        <v>49.5</v>
      </c>
      <c r="G128" s="21">
        <f t="shared" si="3"/>
        <v>6336</v>
      </c>
      <c r="H128" s="21"/>
      <c r="I128" s="21">
        <f t="shared" si="4"/>
        <v>0</v>
      </c>
      <c r="J128" s="21">
        <f t="shared" si="5"/>
        <v>6336</v>
      </c>
    </row>
    <row r="129" spans="1:13" s="60" customFormat="1" ht="45" x14ac:dyDescent="0.25">
      <c r="A129" s="19" t="s">
        <v>450</v>
      </c>
      <c r="B129" s="9" t="s">
        <v>433</v>
      </c>
      <c r="C129" s="10" t="s">
        <v>434</v>
      </c>
      <c r="D129" s="8" t="s">
        <v>42</v>
      </c>
      <c r="E129" s="22">
        <v>1200</v>
      </c>
      <c r="F129" s="21">
        <v>16</v>
      </c>
      <c r="G129" s="21">
        <f t="shared" si="3"/>
        <v>19200</v>
      </c>
      <c r="H129" s="21"/>
      <c r="I129" s="21">
        <f t="shared" si="4"/>
        <v>0</v>
      </c>
      <c r="J129" s="21">
        <f t="shared" si="5"/>
        <v>19200</v>
      </c>
    </row>
    <row r="130" spans="1:13" s="60" customFormat="1" ht="45" x14ac:dyDescent="0.25">
      <c r="A130" s="19" t="s">
        <v>173</v>
      </c>
      <c r="B130" s="9" t="s">
        <v>435</v>
      </c>
      <c r="C130" s="10" t="s">
        <v>718</v>
      </c>
      <c r="D130" s="8" t="s">
        <v>42</v>
      </c>
      <c r="E130" s="22">
        <v>1200</v>
      </c>
      <c r="F130" s="21">
        <v>5</v>
      </c>
      <c r="G130" s="21">
        <f t="shared" si="3"/>
        <v>6000</v>
      </c>
      <c r="H130" s="21"/>
      <c r="I130" s="21">
        <f t="shared" si="4"/>
        <v>0</v>
      </c>
      <c r="J130" s="21">
        <f t="shared" si="5"/>
        <v>6000</v>
      </c>
    </row>
    <row r="131" spans="1:13" s="60" customFormat="1" ht="45" x14ac:dyDescent="0.25">
      <c r="A131" s="19" t="s">
        <v>454</v>
      </c>
      <c r="B131" s="9" t="s">
        <v>437</v>
      </c>
      <c r="C131" s="10" t="s">
        <v>719</v>
      </c>
      <c r="D131" s="8" t="s">
        <v>42</v>
      </c>
      <c r="E131" s="22">
        <v>1200</v>
      </c>
      <c r="F131" s="21">
        <v>3</v>
      </c>
      <c r="G131" s="21">
        <f t="shared" ref="G131:G155" si="6">E131*F131</f>
        <v>3600</v>
      </c>
      <c r="H131" s="21"/>
      <c r="I131" s="21">
        <f t="shared" ref="I131:I155" si="7">E131*H131</f>
        <v>0</v>
      </c>
      <c r="J131" s="21">
        <f t="shared" ref="J131:J155" si="8">G131+I131</f>
        <v>3600</v>
      </c>
    </row>
    <row r="132" spans="1:13" s="60" customFormat="1" ht="45" x14ac:dyDescent="0.25">
      <c r="A132" s="19" t="s">
        <v>174</v>
      </c>
      <c r="B132" s="9" t="s">
        <v>709</v>
      </c>
      <c r="C132" s="10" t="s">
        <v>710</v>
      </c>
      <c r="D132" s="8" t="s">
        <v>42</v>
      </c>
      <c r="E132" s="22">
        <v>50</v>
      </c>
      <c r="F132" s="21">
        <v>2668.38</v>
      </c>
      <c r="G132" s="21">
        <f t="shared" si="6"/>
        <v>133419</v>
      </c>
      <c r="H132" s="21"/>
      <c r="I132" s="21">
        <f t="shared" si="7"/>
        <v>0</v>
      </c>
      <c r="J132" s="21">
        <f t="shared" si="8"/>
        <v>133419</v>
      </c>
    </row>
    <row r="133" spans="1:13" s="75" customFormat="1" ht="22.5" x14ac:dyDescent="0.25">
      <c r="A133" s="72" t="s">
        <v>175</v>
      </c>
      <c r="B133" s="65" t="s">
        <v>111</v>
      </c>
      <c r="C133" s="66" t="s">
        <v>112</v>
      </c>
      <c r="D133" s="64" t="s">
        <v>40</v>
      </c>
      <c r="E133" s="77">
        <v>0.5</v>
      </c>
      <c r="F133" s="74"/>
      <c r="G133" s="74">
        <f t="shared" si="6"/>
        <v>0</v>
      </c>
      <c r="H133" s="74">
        <v>216000</v>
      </c>
      <c r="I133" s="74">
        <f t="shared" si="7"/>
        <v>108000</v>
      </c>
      <c r="J133" s="74">
        <f t="shared" si="8"/>
        <v>108000</v>
      </c>
      <c r="M133" s="91"/>
    </row>
    <row r="134" spans="1:13" s="60" customFormat="1" ht="45" x14ac:dyDescent="0.25">
      <c r="A134" s="19" t="s">
        <v>176</v>
      </c>
      <c r="B134" s="9" t="s">
        <v>720</v>
      </c>
      <c r="C134" s="10" t="s">
        <v>721</v>
      </c>
      <c r="D134" s="8" t="s">
        <v>118</v>
      </c>
      <c r="E134" s="22">
        <v>50</v>
      </c>
      <c r="F134" s="18">
        <f>3463.49*1.2</f>
        <v>4156.1879999999992</v>
      </c>
      <c r="G134" s="21">
        <f t="shared" si="6"/>
        <v>207809.39999999997</v>
      </c>
      <c r="H134" s="21"/>
      <c r="I134" s="21">
        <f t="shared" si="7"/>
        <v>0</v>
      </c>
      <c r="J134" s="21">
        <f t="shared" si="8"/>
        <v>207809.39999999997</v>
      </c>
    </row>
    <row r="135" spans="1:13" s="75" customFormat="1" ht="22.5" x14ac:dyDescent="0.25">
      <c r="A135" s="72" t="s">
        <v>177</v>
      </c>
      <c r="B135" s="65" t="s">
        <v>111</v>
      </c>
      <c r="C135" s="66" t="s">
        <v>112</v>
      </c>
      <c r="D135" s="64" t="s">
        <v>40</v>
      </c>
      <c r="E135" s="76">
        <v>0.47</v>
      </c>
      <c r="F135" s="74"/>
      <c r="G135" s="74">
        <f t="shared" si="6"/>
        <v>0</v>
      </c>
      <c r="H135" s="74">
        <v>561600</v>
      </c>
      <c r="I135" s="74">
        <f t="shared" si="7"/>
        <v>263952</v>
      </c>
      <c r="J135" s="74">
        <f t="shared" si="8"/>
        <v>263952</v>
      </c>
      <c r="M135" s="91"/>
    </row>
    <row r="136" spans="1:13" s="60" customFormat="1" ht="45" x14ac:dyDescent="0.25">
      <c r="A136" s="19" t="s">
        <v>178</v>
      </c>
      <c r="B136" s="9" t="s">
        <v>720</v>
      </c>
      <c r="C136" s="10" t="s">
        <v>722</v>
      </c>
      <c r="D136" s="8" t="s">
        <v>42</v>
      </c>
      <c r="E136" s="22">
        <v>47</v>
      </c>
      <c r="F136" s="18">
        <f>3463.49*1.2</f>
        <v>4156.1879999999992</v>
      </c>
      <c r="G136" s="21">
        <f t="shared" si="6"/>
        <v>195340.83599999995</v>
      </c>
      <c r="H136" s="21"/>
      <c r="I136" s="21">
        <f t="shared" si="7"/>
        <v>0</v>
      </c>
      <c r="J136" s="21">
        <f t="shared" si="8"/>
        <v>195340.83599999995</v>
      </c>
    </row>
    <row r="137" spans="1:13" s="60" customFormat="1" ht="45" x14ac:dyDescent="0.25">
      <c r="A137" s="19" t="s">
        <v>179</v>
      </c>
      <c r="B137" s="9" t="s">
        <v>451</v>
      </c>
      <c r="C137" s="10" t="s">
        <v>645</v>
      </c>
      <c r="D137" s="8" t="s">
        <v>42</v>
      </c>
      <c r="E137" s="22">
        <v>94</v>
      </c>
      <c r="F137" s="21">
        <v>919.89600000000007</v>
      </c>
      <c r="G137" s="21">
        <f t="shared" si="6"/>
        <v>86470.224000000002</v>
      </c>
      <c r="H137" s="21"/>
      <c r="I137" s="21">
        <f t="shared" si="7"/>
        <v>0</v>
      </c>
      <c r="J137" s="21">
        <f t="shared" si="8"/>
        <v>86470.224000000002</v>
      </c>
    </row>
    <row r="138" spans="1:13" s="60" customFormat="1" ht="45" x14ac:dyDescent="0.25">
      <c r="A138" s="19" t="s">
        <v>180</v>
      </c>
      <c r="B138" s="9" t="s">
        <v>451</v>
      </c>
      <c r="C138" s="10" t="s">
        <v>469</v>
      </c>
      <c r="D138" s="8" t="s">
        <v>42</v>
      </c>
      <c r="E138" s="22">
        <v>94</v>
      </c>
      <c r="F138" s="54">
        <v>1107</v>
      </c>
      <c r="G138" s="21">
        <f t="shared" si="6"/>
        <v>104058</v>
      </c>
      <c r="H138" s="21"/>
      <c r="I138" s="21">
        <f t="shared" si="7"/>
        <v>0</v>
      </c>
      <c r="J138" s="21">
        <f t="shared" si="8"/>
        <v>104058</v>
      </c>
    </row>
    <row r="139" spans="1:13" s="60" customFormat="1" ht="45" x14ac:dyDescent="0.25">
      <c r="A139" s="19" t="s">
        <v>181</v>
      </c>
      <c r="B139" s="9" t="s">
        <v>447</v>
      </c>
      <c r="C139" s="10" t="s">
        <v>723</v>
      </c>
      <c r="D139" s="8" t="s">
        <v>42</v>
      </c>
      <c r="E139" s="22">
        <v>188</v>
      </c>
      <c r="F139" s="61">
        <v>300.53791595338652</v>
      </c>
      <c r="G139" s="21">
        <f t="shared" si="6"/>
        <v>56501.128199236664</v>
      </c>
      <c r="H139" s="21"/>
      <c r="I139" s="21">
        <f t="shared" si="7"/>
        <v>0</v>
      </c>
      <c r="J139" s="21">
        <f t="shared" si="8"/>
        <v>56501.128199236664</v>
      </c>
    </row>
    <row r="140" spans="1:13" s="60" customFormat="1" ht="45" x14ac:dyDescent="0.25">
      <c r="A140" s="19" t="s">
        <v>182</v>
      </c>
      <c r="B140" s="9" t="s">
        <v>435</v>
      </c>
      <c r="C140" s="10" t="s">
        <v>455</v>
      </c>
      <c r="D140" s="8" t="s">
        <v>42</v>
      </c>
      <c r="E140" s="22">
        <v>282</v>
      </c>
      <c r="F140" s="54">
        <v>20</v>
      </c>
      <c r="G140" s="21">
        <f t="shared" si="6"/>
        <v>5640</v>
      </c>
      <c r="H140" s="21"/>
      <c r="I140" s="21">
        <f t="shared" si="7"/>
        <v>0</v>
      </c>
      <c r="J140" s="21">
        <f t="shared" si="8"/>
        <v>5640</v>
      </c>
    </row>
    <row r="141" spans="1:13" s="60" customFormat="1" ht="45" x14ac:dyDescent="0.25">
      <c r="A141" s="19" t="s">
        <v>183</v>
      </c>
      <c r="B141" s="9" t="s">
        <v>437</v>
      </c>
      <c r="C141" s="10" t="s">
        <v>724</v>
      </c>
      <c r="D141" s="8" t="s">
        <v>42</v>
      </c>
      <c r="E141" s="22">
        <v>188</v>
      </c>
      <c r="F141" s="54">
        <v>15.719999999999999</v>
      </c>
      <c r="G141" s="21">
        <f t="shared" si="6"/>
        <v>2955.3599999999997</v>
      </c>
      <c r="H141" s="21"/>
      <c r="I141" s="21">
        <f t="shared" si="7"/>
        <v>0</v>
      </c>
      <c r="J141" s="21">
        <f t="shared" si="8"/>
        <v>2955.3599999999997</v>
      </c>
    </row>
    <row r="142" spans="1:13" s="75" customFormat="1" ht="22.5" x14ac:dyDescent="0.25">
      <c r="A142" s="72" t="s">
        <v>184</v>
      </c>
      <c r="B142" s="65" t="s">
        <v>422</v>
      </c>
      <c r="C142" s="66" t="s">
        <v>423</v>
      </c>
      <c r="D142" s="64" t="s">
        <v>60</v>
      </c>
      <c r="E142" s="77">
        <v>4.3</v>
      </c>
      <c r="F142" s="74"/>
      <c r="G142" s="74">
        <f t="shared" si="6"/>
        <v>0</v>
      </c>
      <c r="H142" s="74">
        <v>88992</v>
      </c>
      <c r="I142" s="74">
        <f t="shared" si="7"/>
        <v>382665.6</v>
      </c>
      <c r="J142" s="74">
        <f t="shared" si="8"/>
        <v>382665.6</v>
      </c>
      <c r="M142" s="91"/>
    </row>
    <row r="143" spans="1:13" s="60" customFormat="1" ht="45" x14ac:dyDescent="0.25">
      <c r="A143" s="19" t="s">
        <v>185</v>
      </c>
      <c r="B143" s="9" t="s">
        <v>534</v>
      </c>
      <c r="C143" s="10" t="s">
        <v>649</v>
      </c>
      <c r="D143" s="8" t="s">
        <v>67</v>
      </c>
      <c r="E143" s="20">
        <v>442.9</v>
      </c>
      <c r="F143" s="61">
        <v>3119.8641889458863</v>
      </c>
      <c r="G143" s="21">
        <f t="shared" si="6"/>
        <v>1381787.8492841329</v>
      </c>
      <c r="H143" s="21"/>
      <c r="I143" s="21">
        <f t="shared" si="7"/>
        <v>0</v>
      </c>
      <c r="J143" s="21">
        <f t="shared" si="8"/>
        <v>1381787.8492841329</v>
      </c>
    </row>
    <row r="144" spans="1:13" s="60" customFormat="1" ht="45" x14ac:dyDescent="0.25">
      <c r="A144" s="19" t="s">
        <v>186</v>
      </c>
      <c r="B144" s="9" t="s">
        <v>429</v>
      </c>
      <c r="C144" s="10" t="s">
        <v>631</v>
      </c>
      <c r="D144" s="8" t="s">
        <v>118</v>
      </c>
      <c r="E144" s="22">
        <v>860</v>
      </c>
      <c r="F144" s="49">
        <v>36.399037107227009</v>
      </c>
      <c r="G144" s="21">
        <f t="shared" si="6"/>
        <v>31303.171912215228</v>
      </c>
      <c r="H144" s="21"/>
      <c r="I144" s="21">
        <f t="shared" si="7"/>
        <v>0</v>
      </c>
      <c r="J144" s="21">
        <f t="shared" si="8"/>
        <v>31303.171912215228</v>
      </c>
    </row>
    <row r="145" spans="1:13" s="75" customFormat="1" ht="22.5" x14ac:dyDescent="0.25">
      <c r="A145" s="72" t="s">
        <v>188</v>
      </c>
      <c r="B145" s="65" t="s">
        <v>650</v>
      </c>
      <c r="C145" s="66" t="s">
        <v>651</v>
      </c>
      <c r="D145" s="64" t="s">
        <v>60</v>
      </c>
      <c r="E145" s="76">
        <v>0.15</v>
      </c>
      <c r="F145" s="74"/>
      <c r="G145" s="74">
        <f t="shared" si="6"/>
        <v>0</v>
      </c>
      <c r="H145" s="74">
        <v>88992</v>
      </c>
      <c r="I145" s="74">
        <f t="shared" si="7"/>
        <v>13348.8</v>
      </c>
      <c r="J145" s="74">
        <f t="shared" si="8"/>
        <v>13348.8</v>
      </c>
      <c r="M145" s="91"/>
    </row>
    <row r="146" spans="1:13" s="60" customFormat="1" ht="45" x14ac:dyDescent="0.25">
      <c r="A146" s="19" t="s">
        <v>189</v>
      </c>
      <c r="B146" s="9" t="s">
        <v>534</v>
      </c>
      <c r="C146" s="10" t="s">
        <v>725</v>
      </c>
      <c r="D146" s="8" t="s">
        <v>67</v>
      </c>
      <c r="E146" s="23">
        <v>15.45</v>
      </c>
      <c r="F146" s="49">
        <v>8179.9442327641327</v>
      </c>
      <c r="G146" s="21">
        <f t="shared" si="6"/>
        <v>126380.13839620585</v>
      </c>
      <c r="H146" s="21"/>
      <c r="I146" s="21">
        <f t="shared" si="7"/>
        <v>0</v>
      </c>
      <c r="J146" s="21">
        <f t="shared" si="8"/>
        <v>126380.13839620585</v>
      </c>
    </row>
    <row r="147" spans="1:13" s="60" customFormat="1" ht="45" x14ac:dyDescent="0.25">
      <c r="A147" s="19" t="s">
        <v>190</v>
      </c>
      <c r="B147" s="9" t="s">
        <v>430</v>
      </c>
      <c r="C147" s="10" t="s">
        <v>431</v>
      </c>
      <c r="D147" s="8" t="s">
        <v>432</v>
      </c>
      <c r="E147" s="22">
        <v>15</v>
      </c>
      <c r="F147" s="49">
        <v>19.306434030808965</v>
      </c>
      <c r="G147" s="21">
        <f t="shared" si="6"/>
        <v>289.59651046213446</v>
      </c>
      <c r="H147" s="21"/>
      <c r="I147" s="21">
        <f t="shared" si="7"/>
        <v>0</v>
      </c>
      <c r="J147" s="21">
        <f t="shared" si="8"/>
        <v>289.59651046213446</v>
      </c>
    </row>
    <row r="148" spans="1:13" s="60" customFormat="1" ht="45" x14ac:dyDescent="0.25">
      <c r="A148" s="19" t="s">
        <v>191</v>
      </c>
      <c r="B148" s="9" t="s">
        <v>416</v>
      </c>
      <c r="C148" s="10" t="s">
        <v>439</v>
      </c>
      <c r="D148" s="8" t="s">
        <v>118</v>
      </c>
      <c r="E148" s="22">
        <v>1720</v>
      </c>
      <c r="F148" s="49">
        <v>20.535936122218601</v>
      </c>
      <c r="G148" s="21">
        <f t="shared" si="6"/>
        <v>35321.810130215992</v>
      </c>
      <c r="H148" s="21"/>
      <c r="I148" s="21">
        <f t="shared" si="7"/>
        <v>0</v>
      </c>
      <c r="J148" s="21">
        <f t="shared" si="8"/>
        <v>35321.810130215992</v>
      </c>
    </row>
    <row r="149" spans="1:13" s="75" customFormat="1" ht="33.75" x14ac:dyDescent="0.25">
      <c r="A149" s="72" t="s">
        <v>192</v>
      </c>
      <c r="B149" s="65" t="s">
        <v>244</v>
      </c>
      <c r="C149" s="66" t="s">
        <v>245</v>
      </c>
      <c r="D149" s="64" t="s">
        <v>60</v>
      </c>
      <c r="E149" s="77">
        <v>0.3</v>
      </c>
      <c r="F149" s="74"/>
      <c r="G149" s="74">
        <f t="shared" si="6"/>
        <v>0</v>
      </c>
      <c r="H149" s="74">
        <v>600696.00000000012</v>
      </c>
      <c r="I149" s="74">
        <f t="shared" si="7"/>
        <v>180208.80000000002</v>
      </c>
      <c r="J149" s="74">
        <f t="shared" si="8"/>
        <v>180208.80000000002</v>
      </c>
      <c r="M149" s="91"/>
    </row>
    <row r="150" spans="1:13" s="60" customFormat="1" ht="45" x14ac:dyDescent="0.25">
      <c r="A150" s="19" t="s">
        <v>193</v>
      </c>
      <c r="B150" s="9" t="s">
        <v>421</v>
      </c>
      <c r="C150" s="10" t="s">
        <v>632</v>
      </c>
      <c r="D150" s="62" t="s">
        <v>47</v>
      </c>
      <c r="E150" s="23">
        <v>83.43</v>
      </c>
      <c r="F150" s="49">
        <v>1894.7171650594901</v>
      </c>
      <c r="G150" s="21">
        <f t="shared" si="6"/>
        <v>158076.25308091327</v>
      </c>
      <c r="H150" s="21"/>
      <c r="I150" s="21">
        <f t="shared" si="7"/>
        <v>0</v>
      </c>
      <c r="J150" s="21">
        <f t="shared" si="8"/>
        <v>158076.25308091327</v>
      </c>
    </row>
    <row r="151" spans="1:13" s="60" customFormat="1" ht="45" x14ac:dyDescent="0.25">
      <c r="A151" s="19" t="s">
        <v>194</v>
      </c>
      <c r="B151" s="9" t="s">
        <v>418</v>
      </c>
      <c r="C151" s="10" t="s">
        <v>653</v>
      </c>
      <c r="D151" s="8" t="s">
        <v>118</v>
      </c>
      <c r="E151" s="22">
        <v>30</v>
      </c>
      <c r="F151" s="49">
        <v>341.85575872639129</v>
      </c>
      <c r="G151" s="21">
        <f t="shared" si="6"/>
        <v>10255.672761791739</v>
      </c>
      <c r="H151" s="21"/>
      <c r="I151" s="21">
        <f t="shared" si="7"/>
        <v>0</v>
      </c>
      <c r="J151" s="21">
        <f t="shared" si="8"/>
        <v>10255.672761791739</v>
      </c>
    </row>
    <row r="152" spans="1:13" s="60" customFormat="1" ht="45" x14ac:dyDescent="0.25">
      <c r="A152" s="19" t="s">
        <v>195</v>
      </c>
      <c r="B152" s="9" t="s">
        <v>726</v>
      </c>
      <c r="C152" s="10" t="s">
        <v>655</v>
      </c>
      <c r="D152" s="8" t="s">
        <v>42</v>
      </c>
      <c r="E152" s="22">
        <v>30</v>
      </c>
      <c r="F152" s="49">
        <v>363.37545576852034</v>
      </c>
      <c r="G152" s="21">
        <f t="shared" si="6"/>
        <v>10901.26367305561</v>
      </c>
      <c r="H152" s="21"/>
      <c r="I152" s="21">
        <f t="shared" si="7"/>
        <v>0</v>
      </c>
      <c r="J152" s="21">
        <f t="shared" si="8"/>
        <v>10901.26367305561</v>
      </c>
    </row>
    <row r="153" spans="1:13" s="60" customFormat="1" ht="45" x14ac:dyDescent="0.25">
      <c r="A153" s="19" t="s">
        <v>196</v>
      </c>
      <c r="B153" s="9" t="s">
        <v>726</v>
      </c>
      <c r="C153" s="10" t="s">
        <v>727</v>
      </c>
      <c r="D153" s="8" t="s">
        <v>42</v>
      </c>
      <c r="E153" s="22">
        <v>60</v>
      </c>
      <c r="F153" s="49">
        <v>91.612424550777533</v>
      </c>
      <c r="G153" s="21">
        <f t="shared" si="6"/>
        <v>5496.7454730466516</v>
      </c>
      <c r="H153" s="21"/>
      <c r="I153" s="21">
        <f t="shared" si="7"/>
        <v>0</v>
      </c>
      <c r="J153" s="21">
        <f t="shared" si="8"/>
        <v>5496.7454730466516</v>
      </c>
    </row>
    <row r="154" spans="1:13" s="60" customFormat="1" ht="45" x14ac:dyDescent="0.25">
      <c r="A154" s="19" t="s">
        <v>197</v>
      </c>
      <c r="B154" s="9" t="s">
        <v>726</v>
      </c>
      <c r="C154" s="10" t="s">
        <v>728</v>
      </c>
      <c r="D154" s="8" t="s">
        <v>42</v>
      </c>
      <c r="E154" s="22">
        <v>60</v>
      </c>
      <c r="F154" s="49">
        <v>53.737709871234394</v>
      </c>
      <c r="G154" s="21">
        <f t="shared" si="6"/>
        <v>3224.2625922740635</v>
      </c>
      <c r="H154" s="21"/>
      <c r="I154" s="21">
        <f t="shared" si="7"/>
        <v>0</v>
      </c>
      <c r="J154" s="21">
        <f t="shared" si="8"/>
        <v>3224.2625922740635</v>
      </c>
    </row>
    <row r="155" spans="1:13" s="60" customFormat="1" ht="45" x14ac:dyDescent="0.25">
      <c r="A155" s="19" t="s">
        <v>198</v>
      </c>
      <c r="B155" s="9" t="s">
        <v>435</v>
      </c>
      <c r="C155" s="10" t="s">
        <v>467</v>
      </c>
      <c r="D155" s="8" t="s">
        <v>42</v>
      </c>
      <c r="E155" s="22">
        <v>90</v>
      </c>
      <c r="F155" s="49">
        <v>14.387486517477949</v>
      </c>
      <c r="G155" s="21">
        <f t="shared" si="6"/>
        <v>1294.8737865730154</v>
      </c>
      <c r="H155" s="21"/>
      <c r="I155" s="21">
        <f t="shared" si="7"/>
        <v>0</v>
      </c>
      <c r="J155" s="21">
        <f t="shared" si="8"/>
        <v>1294.8737865730154</v>
      </c>
    </row>
    <row r="156" spans="1:13" x14ac:dyDescent="0.25">
      <c r="G156" s="25">
        <f t="shared" ref="G156:I156" si="9">SUM(G3:G155)</f>
        <v>17945905.979715567</v>
      </c>
      <c r="H156" s="25"/>
      <c r="I156" s="25">
        <f t="shared" si="9"/>
        <v>6178927.7100485796</v>
      </c>
      <c r="J156" s="25">
        <f>SUM(J3:J155)</f>
        <v>24124833.689764138</v>
      </c>
    </row>
  </sheetData>
  <mergeCells count="1">
    <mergeCell ref="M1:R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50682-D3E7-4AA6-AC82-2571ED535700}">
  <sheetPr>
    <pageSetUpPr fitToPage="1"/>
  </sheetPr>
  <dimension ref="A1:V194"/>
  <sheetViews>
    <sheetView workbookViewId="0">
      <pane ySplit="1" topLeftCell="A2" activePane="bottomLeft" state="frozen"/>
      <selection activeCell="M93" sqref="M93"/>
      <selection pane="bottomLeft" activeCell="H195" sqref="H195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2" width="9.140625" style="18"/>
    <col min="13" max="13" width="11.42578125" style="18" bestFit="1" customWidth="1"/>
    <col min="14" max="14" width="12.85546875" style="18" bestFit="1" customWidth="1"/>
    <col min="15" max="18" width="9.140625" style="18"/>
    <col min="19" max="19" width="11.5703125" style="18" bestFit="1" customWidth="1"/>
    <col min="20" max="20" width="10" style="18" bestFit="1" customWidth="1"/>
    <col min="21" max="21" width="9.7109375" style="18" bestFit="1" customWidth="1"/>
    <col min="22" max="22" width="9.28515625" style="18" bestFit="1" customWidth="1"/>
    <col min="23" max="16384" width="9.140625" style="18"/>
  </cols>
  <sheetData>
    <row r="1" spans="1:22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1002</v>
      </c>
      <c r="G1" s="2" t="s">
        <v>1003</v>
      </c>
      <c r="H1" s="2" t="s">
        <v>1000</v>
      </c>
      <c r="I1" s="2" t="s">
        <v>1001</v>
      </c>
      <c r="J1" s="2" t="s">
        <v>1004</v>
      </c>
      <c r="M1" s="63" t="s">
        <v>1006</v>
      </c>
      <c r="N1" s="63"/>
      <c r="O1" s="63"/>
      <c r="P1" s="63"/>
      <c r="Q1" s="63"/>
      <c r="R1" s="63"/>
      <c r="S1" s="89"/>
      <c r="T1" s="90"/>
      <c r="U1" s="89"/>
      <c r="V1" s="90"/>
    </row>
    <row r="2" spans="1:22" s="60" customFormat="1" ht="15" x14ac:dyDescent="0.25">
      <c r="A2" s="14" t="s">
        <v>336</v>
      </c>
      <c r="B2" s="16"/>
      <c r="C2" s="16"/>
      <c r="D2" s="16"/>
      <c r="E2" s="15"/>
    </row>
    <row r="3" spans="1:22" s="75" customFormat="1" ht="45" x14ac:dyDescent="0.25">
      <c r="A3" s="72" t="s">
        <v>6</v>
      </c>
      <c r="B3" s="65" t="s">
        <v>559</v>
      </c>
      <c r="C3" s="66" t="s">
        <v>560</v>
      </c>
      <c r="D3" s="64" t="s">
        <v>28</v>
      </c>
      <c r="E3" s="73">
        <v>1</v>
      </c>
      <c r="F3" s="74"/>
      <c r="G3" s="74">
        <f t="shared" ref="G3:G66" si="0">E3*F3</f>
        <v>0</v>
      </c>
      <c r="H3" s="74">
        <v>1094400</v>
      </c>
      <c r="I3" s="74">
        <f t="shared" ref="I3:I66" si="1">E3*H3</f>
        <v>1094400</v>
      </c>
      <c r="J3" s="74">
        <f t="shared" ref="J3:J66" si="2">G3+I3</f>
        <v>1094400</v>
      </c>
      <c r="M3" s="91"/>
      <c r="O3" s="98"/>
    </row>
    <row r="4" spans="1:22" s="50" customFormat="1" ht="22.5" x14ac:dyDescent="0.25">
      <c r="A4" s="44" t="s">
        <v>7</v>
      </c>
      <c r="B4" s="45" t="s">
        <v>340</v>
      </c>
      <c r="C4" s="46" t="s">
        <v>341</v>
      </c>
      <c r="D4" s="47" t="s">
        <v>8</v>
      </c>
      <c r="E4" s="48">
        <v>1</v>
      </c>
      <c r="F4" s="49"/>
      <c r="G4" s="49">
        <f t="shared" si="0"/>
        <v>0</v>
      </c>
      <c r="H4" s="49"/>
      <c r="I4" s="49">
        <f t="shared" si="1"/>
        <v>0</v>
      </c>
      <c r="J4" s="49">
        <f t="shared" si="2"/>
        <v>0</v>
      </c>
      <c r="K4" s="50" t="s">
        <v>1005</v>
      </c>
    </row>
    <row r="5" spans="1:22" s="50" customFormat="1" ht="33.75" x14ac:dyDescent="0.25">
      <c r="A5" s="44" t="s">
        <v>337</v>
      </c>
      <c r="B5" s="45" t="s">
        <v>729</v>
      </c>
      <c r="C5" s="46" t="s">
        <v>561</v>
      </c>
      <c r="D5" s="47" t="s">
        <v>545</v>
      </c>
      <c r="E5" s="48">
        <v>1</v>
      </c>
      <c r="F5" s="49"/>
      <c r="G5" s="49">
        <f t="shared" si="0"/>
        <v>0</v>
      </c>
      <c r="H5" s="49"/>
      <c r="I5" s="49">
        <f t="shared" si="1"/>
        <v>0</v>
      </c>
      <c r="J5" s="49">
        <f t="shared" si="2"/>
        <v>0</v>
      </c>
      <c r="K5" s="50" t="s">
        <v>1005</v>
      </c>
    </row>
    <row r="6" spans="1:22" s="75" customFormat="1" ht="33.75" x14ac:dyDescent="0.25">
      <c r="A6" s="72" t="s">
        <v>13</v>
      </c>
      <c r="B6" s="65" t="s">
        <v>508</v>
      </c>
      <c r="C6" s="66" t="s">
        <v>509</v>
      </c>
      <c r="D6" s="64" t="s">
        <v>28</v>
      </c>
      <c r="E6" s="73">
        <v>2</v>
      </c>
      <c r="F6" s="74"/>
      <c r="G6" s="74">
        <f t="shared" si="0"/>
        <v>0</v>
      </c>
      <c r="H6" s="74">
        <v>43200</v>
      </c>
      <c r="I6" s="74">
        <f t="shared" si="1"/>
        <v>86400</v>
      </c>
      <c r="J6" s="74">
        <f t="shared" si="2"/>
        <v>86400</v>
      </c>
      <c r="M6" s="91"/>
    </row>
    <row r="7" spans="1:22" s="50" customFormat="1" ht="22.5" x14ac:dyDescent="0.25">
      <c r="A7" s="44" t="s">
        <v>510</v>
      </c>
      <c r="B7" s="45" t="s">
        <v>342</v>
      </c>
      <c r="C7" s="46" t="s">
        <v>343</v>
      </c>
      <c r="D7" s="47" t="s">
        <v>8</v>
      </c>
      <c r="E7" s="48">
        <v>1</v>
      </c>
      <c r="F7" s="49"/>
      <c r="G7" s="49">
        <f t="shared" si="0"/>
        <v>0</v>
      </c>
      <c r="H7" s="49"/>
      <c r="I7" s="49">
        <f t="shared" si="1"/>
        <v>0</v>
      </c>
      <c r="J7" s="49">
        <f t="shared" si="2"/>
        <v>0</v>
      </c>
      <c r="K7" s="50" t="s">
        <v>1005</v>
      </c>
    </row>
    <row r="8" spans="1:22" s="50" customFormat="1" ht="22.5" x14ac:dyDescent="0.25">
      <c r="A8" s="44" t="s">
        <v>511</v>
      </c>
      <c r="B8" s="45" t="s">
        <v>342</v>
      </c>
      <c r="C8" s="46" t="s">
        <v>344</v>
      </c>
      <c r="D8" s="47" t="s">
        <v>8</v>
      </c>
      <c r="E8" s="48">
        <v>1</v>
      </c>
      <c r="F8" s="49"/>
      <c r="G8" s="49">
        <f t="shared" si="0"/>
        <v>0</v>
      </c>
      <c r="H8" s="49"/>
      <c r="I8" s="49">
        <f t="shared" si="1"/>
        <v>0</v>
      </c>
      <c r="J8" s="49">
        <f t="shared" si="2"/>
        <v>0</v>
      </c>
      <c r="K8" s="50" t="s">
        <v>1005</v>
      </c>
    </row>
    <row r="9" spans="1:22" s="75" customFormat="1" ht="22.5" x14ac:dyDescent="0.25">
      <c r="A9" s="72" t="s">
        <v>22</v>
      </c>
      <c r="B9" s="65" t="s">
        <v>33</v>
      </c>
      <c r="C9" s="66" t="s">
        <v>34</v>
      </c>
      <c r="D9" s="64" t="s">
        <v>28</v>
      </c>
      <c r="E9" s="73">
        <v>2</v>
      </c>
      <c r="F9" s="74"/>
      <c r="G9" s="74">
        <f t="shared" si="0"/>
        <v>0</v>
      </c>
      <c r="H9" s="74">
        <v>43200</v>
      </c>
      <c r="I9" s="74">
        <f t="shared" si="1"/>
        <v>86400</v>
      </c>
      <c r="J9" s="74">
        <f t="shared" si="2"/>
        <v>86400</v>
      </c>
      <c r="M9" s="91"/>
    </row>
    <row r="10" spans="1:22" s="50" customFormat="1" ht="22.5" x14ac:dyDescent="0.25">
      <c r="A10" s="44" t="s">
        <v>23</v>
      </c>
      <c r="B10" s="45" t="s">
        <v>342</v>
      </c>
      <c r="C10" s="46" t="s">
        <v>562</v>
      </c>
      <c r="D10" s="47" t="s">
        <v>8</v>
      </c>
      <c r="E10" s="48">
        <v>1</v>
      </c>
      <c r="F10" s="49"/>
      <c r="G10" s="49">
        <f t="shared" si="0"/>
        <v>0</v>
      </c>
      <c r="H10" s="49"/>
      <c r="I10" s="49">
        <f t="shared" si="1"/>
        <v>0</v>
      </c>
      <c r="J10" s="49">
        <f t="shared" si="2"/>
        <v>0</v>
      </c>
      <c r="K10" s="50" t="s">
        <v>1005</v>
      </c>
    </row>
    <row r="11" spans="1:22" s="50" customFormat="1" ht="22.5" x14ac:dyDescent="0.25">
      <c r="A11" s="44" t="s">
        <v>563</v>
      </c>
      <c r="B11" s="45" t="s">
        <v>342</v>
      </c>
      <c r="C11" s="46" t="s">
        <v>564</v>
      </c>
      <c r="D11" s="47" t="s">
        <v>8</v>
      </c>
      <c r="E11" s="48">
        <v>1</v>
      </c>
      <c r="F11" s="49"/>
      <c r="G11" s="49">
        <f t="shared" si="0"/>
        <v>0</v>
      </c>
      <c r="H11" s="49"/>
      <c r="I11" s="49">
        <f t="shared" si="1"/>
        <v>0</v>
      </c>
      <c r="J11" s="49">
        <f t="shared" si="2"/>
        <v>0</v>
      </c>
      <c r="K11" s="50" t="s">
        <v>1005</v>
      </c>
    </row>
    <row r="12" spans="1:22" s="60" customFormat="1" ht="15" x14ac:dyDescent="0.25">
      <c r="A12" s="14" t="s">
        <v>345</v>
      </c>
      <c r="B12" s="16"/>
      <c r="C12" s="16"/>
      <c r="D12" s="16"/>
      <c r="E12" s="15"/>
      <c r="F12" s="21"/>
      <c r="G12" s="21">
        <f t="shared" si="0"/>
        <v>0</v>
      </c>
      <c r="H12" s="21"/>
      <c r="I12" s="21">
        <f t="shared" si="1"/>
        <v>0</v>
      </c>
      <c r="J12" s="21">
        <f t="shared" si="2"/>
        <v>0</v>
      </c>
    </row>
    <row r="13" spans="1:22" s="75" customFormat="1" ht="45" x14ac:dyDescent="0.25">
      <c r="A13" s="72" t="s">
        <v>25</v>
      </c>
      <c r="B13" s="65" t="s">
        <v>49</v>
      </c>
      <c r="C13" s="66" t="s">
        <v>50</v>
      </c>
      <c r="D13" s="64" t="s">
        <v>40</v>
      </c>
      <c r="E13" s="76">
        <v>1.08</v>
      </c>
      <c r="F13" s="74"/>
      <c r="G13" s="74">
        <f t="shared" si="0"/>
        <v>0</v>
      </c>
      <c r="H13" s="74">
        <v>374399.99999999994</v>
      </c>
      <c r="I13" s="74">
        <f t="shared" si="1"/>
        <v>404351.99999999994</v>
      </c>
      <c r="J13" s="74">
        <f t="shared" si="2"/>
        <v>404351.99999999994</v>
      </c>
      <c r="M13" s="91"/>
    </row>
    <row r="14" spans="1:22" s="60" customFormat="1" ht="45" x14ac:dyDescent="0.25">
      <c r="A14" s="19" t="s">
        <v>277</v>
      </c>
      <c r="B14" s="9" t="s">
        <v>346</v>
      </c>
      <c r="C14" s="10" t="s">
        <v>734</v>
      </c>
      <c r="D14" s="8" t="s">
        <v>118</v>
      </c>
      <c r="E14" s="22">
        <v>92</v>
      </c>
      <c r="F14" s="21">
        <v>38200</v>
      </c>
      <c r="G14" s="21">
        <f t="shared" si="0"/>
        <v>3514400</v>
      </c>
      <c r="H14" s="21"/>
      <c r="I14" s="21">
        <f t="shared" si="1"/>
        <v>0</v>
      </c>
      <c r="J14" s="21">
        <f t="shared" si="2"/>
        <v>3514400</v>
      </c>
    </row>
    <row r="15" spans="1:22" s="60" customFormat="1" ht="45" x14ac:dyDescent="0.25">
      <c r="A15" s="19" t="s">
        <v>30</v>
      </c>
      <c r="B15" s="9" t="s">
        <v>346</v>
      </c>
      <c r="C15" s="10" t="s">
        <v>735</v>
      </c>
      <c r="D15" s="8" t="s">
        <v>118</v>
      </c>
      <c r="E15" s="22">
        <v>6</v>
      </c>
      <c r="F15" s="21">
        <v>76600</v>
      </c>
      <c r="G15" s="21">
        <f t="shared" si="0"/>
        <v>459600</v>
      </c>
      <c r="H15" s="21"/>
      <c r="I15" s="21">
        <f t="shared" si="1"/>
        <v>0</v>
      </c>
      <c r="J15" s="21">
        <f t="shared" si="2"/>
        <v>459600</v>
      </c>
    </row>
    <row r="16" spans="1:22" s="60" customFormat="1" ht="45" x14ac:dyDescent="0.25">
      <c r="A16" s="19" t="s">
        <v>279</v>
      </c>
      <c r="B16" s="9" t="s">
        <v>346</v>
      </c>
      <c r="C16" s="10" t="s">
        <v>736</v>
      </c>
      <c r="D16" s="8" t="s">
        <v>118</v>
      </c>
      <c r="E16" s="22">
        <v>10</v>
      </c>
      <c r="F16" s="21">
        <v>28500</v>
      </c>
      <c r="G16" s="21">
        <f t="shared" si="0"/>
        <v>285000</v>
      </c>
      <c r="H16" s="21"/>
      <c r="I16" s="21">
        <f t="shared" si="1"/>
        <v>0</v>
      </c>
      <c r="J16" s="21">
        <f t="shared" si="2"/>
        <v>285000</v>
      </c>
    </row>
    <row r="17" spans="1:14" s="60" customFormat="1" ht="45" x14ac:dyDescent="0.25">
      <c r="A17" s="19" t="s">
        <v>31</v>
      </c>
      <c r="B17" s="9" t="s">
        <v>571</v>
      </c>
      <c r="C17" s="10" t="s">
        <v>572</v>
      </c>
      <c r="D17" s="8" t="s">
        <v>40</v>
      </c>
      <c r="E17" s="23">
        <v>0.48</v>
      </c>
      <c r="F17" s="49">
        <v>32427.122368537679</v>
      </c>
      <c r="G17" s="21">
        <f t="shared" si="0"/>
        <v>15565.018736898086</v>
      </c>
      <c r="H17" s="21"/>
      <c r="I17" s="21">
        <f t="shared" si="1"/>
        <v>0</v>
      </c>
      <c r="J17" s="21">
        <f t="shared" si="2"/>
        <v>15565.018736898086</v>
      </c>
    </row>
    <row r="18" spans="1:14" s="60" customFormat="1" ht="15" x14ac:dyDescent="0.25">
      <c r="A18" s="14" t="s">
        <v>512</v>
      </c>
      <c r="B18" s="16"/>
      <c r="C18" s="16"/>
      <c r="D18" s="16"/>
      <c r="E18" s="15"/>
      <c r="F18" s="49"/>
      <c r="G18" s="21">
        <f t="shared" si="0"/>
        <v>0</v>
      </c>
      <c r="H18" s="21"/>
      <c r="I18" s="21">
        <f t="shared" si="1"/>
        <v>0</v>
      </c>
      <c r="J18" s="21">
        <f t="shared" si="2"/>
        <v>0</v>
      </c>
    </row>
    <row r="19" spans="1:14" s="75" customFormat="1" ht="56.25" x14ac:dyDescent="0.25">
      <c r="A19" s="72" t="s">
        <v>32</v>
      </c>
      <c r="B19" s="65" t="s">
        <v>65</v>
      </c>
      <c r="C19" s="66" t="s">
        <v>66</v>
      </c>
      <c r="D19" s="64" t="s">
        <v>60</v>
      </c>
      <c r="E19" s="77">
        <v>18.7</v>
      </c>
      <c r="F19" s="74"/>
      <c r="G19" s="74">
        <f t="shared" si="0"/>
        <v>0</v>
      </c>
      <c r="H19" s="74">
        <v>93828.3</v>
      </c>
      <c r="I19" s="74">
        <f t="shared" si="1"/>
        <v>1754589.21</v>
      </c>
      <c r="J19" s="74">
        <f t="shared" si="2"/>
        <v>1754589.21</v>
      </c>
      <c r="M19" s="91"/>
      <c r="N19" s="99"/>
    </row>
    <row r="20" spans="1:14" s="75" customFormat="1" ht="45" x14ac:dyDescent="0.25">
      <c r="A20" s="72" t="s">
        <v>284</v>
      </c>
      <c r="B20" s="65" t="s">
        <v>62</v>
      </c>
      <c r="C20" s="66" t="s">
        <v>63</v>
      </c>
      <c r="D20" s="64" t="s">
        <v>60</v>
      </c>
      <c r="E20" s="77">
        <v>18.600000000000001</v>
      </c>
      <c r="F20" s="74"/>
      <c r="G20" s="74">
        <f t="shared" si="0"/>
        <v>0</v>
      </c>
      <c r="H20" s="74">
        <v>61294.07</v>
      </c>
      <c r="I20" s="74">
        <f t="shared" si="1"/>
        <v>1140069.702</v>
      </c>
      <c r="J20" s="74">
        <f t="shared" si="2"/>
        <v>1140069.702</v>
      </c>
    </row>
    <row r="21" spans="1:14" s="75" customFormat="1" ht="22.5" x14ac:dyDescent="0.25">
      <c r="A21" s="72" t="s">
        <v>35</v>
      </c>
      <c r="B21" s="65" t="s">
        <v>347</v>
      </c>
      <c r="C21" s="66" t="s">
        <v>348</v>
      </c>
      <c r="D21" s="64" t="s">
        <v>12</v>
      </c>
      <c r="E21" s="77">
        <v>0.2</v>
      </c>
      <c r="F21" s="74"/>
      <c r="G21" s="74">
        <f t="shared" si="0"/>
        <v>0</v>
      </c>
      <c r="H21" s="74">
        <v>28653.73</v>
      </c>
      <c r="I21" s="74">
        <f t="shared" si="1"/>
        <v>5730.7460000000001</v>
      </c>
      <c r="J21" s="74">
        <f t="shared" si="2"/>
        <v>5730.7460000000001</v>
      </c>
    </row>
    <row r="22" spans="1:14" s="75" customFormat="1" ht="22.5" x14ac:dyDescent="0.25">
      <c r="A22" s="72" t="s">
        <v>286</v>
      </c>
      <c r="B22" s="65" t="s">
        <v>349</v>
      </c>
      <c r="C22" s="66" t="s">
        <v>350</v>
      </c>
      <c r="D22" s="64" t="s">
        <v>12</v>
      </c>
      <c r="E22" s="77">
        <v>0.2</v>
      </c>
      <c r="F22" s="74"/>
      <c r="G22" s="74">
        <f t="shared" si="0"/>
        <v>0</v>
      </c>
      <c r="H22" s="74">
        <v>28653.73</v>
      </c>
      <c r="I22" s="74">
        <f t="shared" si="1"/>
        <v>5730.7460000000001</v>
      </c>
      <c r="J22" s="74">
        <f t="shared" si="2"/>
        <v>5730.7460000000001</v>
      </c>
    </row>
    <row r="23" spans="1:14" s="75" customFormat="1" ht="22.5" x14ac:dyDescent="0.25">
      <c r="A23" s="72" t="s">
        <v>288</v>
      </c>
      <c r="B23" s="65" t="s">
        <v>351</v>
      </c>
      <c r="C23" s="66" t="s">
        <v>352</v>
      </c>
      <c r="D23" s="64" t="s">
        <v>12</v>
      </c>
      <c r="E23" s="77">
        <v>0.6</v>
      </c>
      <c r="F23" s="74"/>
      <c r="G23" s="74">
        <f t="shared" si="0"/>
        <v>0</v>
      </c>
      <c r="H23" s="74">
        <v>24916.29</v>
      </c>
      <c r="I23" s="74">
        <f t="shared" si="1"/>
        <v>14949.773999999999</v>
      </c>
      <c r="J23" s="74">
        <f t="shared" si="2"/>
        <v>14949.773999999999</v>
      </c>
    </row>
    <row r="24" spans="1:14" s="75" customFormat="1" ht="22.5" x14ac:dyDescent="0.25">
      <c r="A24" s="72" t="s">
        <v>37</v>
      </c>
      <c r="B24" s="65" t="s">
        <v>353</v>
      </c>
      <c r="C24" s="66" t="s">
        <v>354</v>
      </c>
      <c r="D24" s="64" t="s">
        <v>12</v>
      </c>
      <c r="E24" s="77">
        <v>0.6</v>
      </c>
      <c r="F24" s="74"/>
      <c r="G24" s="74">
        <f t="shared" si="0"/>
        <v>0</v>
      </c>
      <c r="H24" s="74">
        <v>24916.29</v>
      </c>
      <c r="I24" s="74">
        <f t="shared" si="1"/>
        <v>14949.773999999999</v>
      </c>
      <c r="J24" s="74">
        <f t="shared" si="2"/>
        <v>14949.773999999999</v>
      </c>
    </row>
    <row r="25" spans="1:14" s="75" customFormat="1" ht="22.5" x14ac:dyDescent="0.25">
      <c r="A25" s="72" t="s">
        <v>38</v>
      </c>
      <c r="B25" s="65" t="s">
        <v>17</v>
      </c>
      <c r="C25" s="66" t="s">
        <v>18</v>
      </c>
      <c r="D25" s="64" t="s">
        <v>12</v>
      </c>
      <c r="E25" s="77">
        <v>1.6</v>
      </c>
      <c r="F25" s="74"/>
      <c r="G25" s="74">
        <f t="shared" si="0"/>
        <v>0</v>
      </c>
      <c r="H25" s="74">
        <v>24916.29</v>
      </c>
      <c r="I25" s="74">
        <f t="shared" si="1"/>
        <v>39866.064000000006</v>
      </c>
      <c r="J25" s="74">
        <f t="shared" si="2"/>
        <v>39866.064000000006</v>
      </c>
    </row>
    <row r="26" spans="1:14" s="75" customFormat="1" ht="22.5" x14ac:dyDescent="0.25">
      <c r="A26" s="72" t="s">
        <v>297</v>
      </c>
      <c r="B26" s="65" t="s">
        <v>14</v>
      </c>
      <c r="C26" s="66" t="s">
        <v>15</v>
      </c>
      <c r="D26" s="64" t="s">
        <v>12</v>
      </c>
      <c r="E26" s="77">
        <v>0.9</v>
      </c>
      <c r="F26" s="74"/>
      <c r="G26" s="74">
        <f t="shared" si="0"/>
        <v>0</v>
      </c>
      <c r="H26" s="74">
        <v>22424.66</v>
      </c>
      <c r="I26" s="74">
        <f t="shared" si="1"/>
        <v>20182.194</v>
      </c>
      <c r="J26" s="74">
        <f t="shared" si="2"/>
        <v>20182.194</v>
      </c>
    </row>
    <row r="27" spans="1:14" s="75" customFormat="1" ht="22.5" x14ac:dyDescent="0.25">
      <c r="A27" s="72" t="s">
        <v>301</v>
      </c>
      <c r="B27" s="65" t="s">
        <v>10</v>
      </c>
      <c r="C27" s="66" t="s">
        <v>11</v>
      </c>
      <c r="D27" s="64" t="s">
        <v>12</v>
      </c>
      <c r="E27" s="76">
        <v>2.78</v>
      </c>
      <c r="F27" s="74"/>
      <c r="G27" s="74">
        <f t="shared" si="0"/>
        <v>0</v>
      </c>
      <c r="H27" s="74">
        <v>22424.66</v>
      </c>
      <c r="I27" s="74">
        <f t="shared" si="1"/>
        <v>62340.554799999998</v>
      </c>
      <c r="J27" s="74">
        <f t="shared" si="2"/>
        <v>62340.554799999998</v>
      </c>
    </row>
    <row r="28" spans="1:14" s="60" customFormat="1" ht="45" x14ac:dyDescent="0.25">
      <c r="A28" s="19" t="s">
        <v>39</v>
      </c>
      <c r="B28" s="9" t="s">
        <v>355</v>
      </c>
      <c r="C28" s="10" t="s">
        <v>817</v>
      </c>
      <c r="D28" s="8" t="s">
        <v>67</v>
      </c>
      <c r="E28" s="20">
        <v>265.2</v>
      </c>
      <c r="F28" s="21">
        <v>10635.3</v>
      </c>
      <c r="G28" s="21">
        <f t="shared" si="0"/>
        <v>2820481.5599999996</v>
      </c>
      <c r="H28" s="21"/>
      <c r="I28" s="21">
        <f t="shared" si="1"/>
        <v>0</v>
      </c>
      <c r="J28" s="21">
        <f t="shared" si="2"/>
        <v>2820481.5599999996</v>
      </c>
      <c r="M28" s="100"/>
    </row>
    <row r="29" spans="1:14" s="60" customFormat="1" ht="45" x14ac:dyDescent="0.25">
      <c r="A29" s="19" t="s">
        <v>41</v>
      </c>
      <c r="B29" s="9" t="s">
        <v>355</v>
      </c>
      <c r="C29" s="10" t="s">
        <v>737</v>
      </c>
      <c r="D29" s="8" t="s">
        <v>67</v>
      </c>
      <c r="E29" s="20">
        <v>163.19999999999999</v>
      </c>
      <c r="F29" s="21">
        <v>5564.94</v>
      </c>
      <c r="G29" s="21">
        <f t="shared" si="0"/>
        <v>908198.20799999987</v>
      </c>
      <c r="H29" s="21"/>
      <c r="I29" s="21">
        <f t="shared" si="1"/>
        <v>0</v>
      </c>
      <c r="J29" s="21">
        <f t="shared" si="2"/>
        <v>908198.20799999987</v>
      </c>
    </row>
    <row r="30" spans="1:14" s="60" customFormat="1" ht="45" x14ac:dyDescent="0.25">
      <c r="A30" s="19" t="s">
        <v>43</v>
      </c>
      <c r="B30" s="9" t="s">
        <v>355</v>
      </c>
      <c r="C30" s="10" t="s">
        <v>738</v>
      </c>
      <c r="D30" s="8" t="s">
        <v>67</v>
      </c>
      <c r="E30" s="20">
        <v>117.3</v>
      </c>
      <c r="F30" s="21">
        <v>3351.61</v>
      </c>
      <c r="G30" s="21">
        <f t="shared" si="0"/>
        <v>393143.853</v>
      </c>
      <c r="H30" s="21"/>
      <c r="I30" s="21">
        <f t="shared" si="1"/>
        <v>0</v>
      </c>
      <c r="J30" s="21">
        <f t="shared" si="2"/>
        <v>393143.853</v>
      </c>
    </row>
    <row r="31" spans="1:14" s="60" customFormat="1" ht="45" x14ac:dyDescent="0.25">
      <c r="A31" s="19" t="s">
        <v>44</v>
      </c>
      <c r="B31" s="9" t="s">
        <v>355</v>
      </c>
      <c r="C31" s="10" t="s">
        <v>818</v>
      </c>
      <c r="D31" s="8" t="s">
        <v>67</v>
      </c>
      <c r="E31" s="20">
        <v>20.399999999999999</v>
      </c>
      <c r="F31" s="21">
        <v>2436.67</v>
      </c>
      <c r="G31" s="21">
        <f t="shared" si="0"/>
        <v>49708.067999999999</v>
      </c>
      <c r="H31" s="21"/>
      <c r="I31" s="21">
        <f t="shared" si="1"/>
        <v>0</v>
      </c>
      <c r="J31" s="21">
        <f t="shared" si="2"/>
        <v>49708.067999999999</v>
      </c>
    </row>
    <row r="32" spans="1:14" s="60" customFormat="1" ht="45" x14ac:dyDescent="0.25">
      <c r="A32" s="19" t="s">
        <v>45</v>
      </c>
      <c r="B32" s="9" t="s">
        <v>355</v>
      </c>
      <c r="C32" s="10" t="s">
        <v>740</v>
      </c>
      <c r="D32" s="8" t="s">
        <v>67</v>
      </c>
      <c r="E32" s="20">
        <v>158.1</v>
      </c>
      <c r="F32" s="21">
        <v>1579.11</v>
      </c>
      <c r="G32" s="21">
        <f t="shared" si="0"/>
        <v>249657.29099999997</v>
      </c>
      <c r="H32" s="21"/>
      <c r="I32" s="21">
        <f t="shared" si="1"/>
        <v>0</v>
      </c>
      <c r="J32" s="21">
        <f t="shared" si="2"/>
        <v>249657.29099999997</v>
      </c>
    </row>
    <row r="33" spans="1:13" s="60" customFormat="1" ht="45" x14ac:dyDescent="0.25">
      <c r="A33" s="19" t="s">
        <v>46</v>
      </c>
      <c r="B33" s="9" t="s">
        <v>575</v>
      </c>
      <c r="C33" s="10" t="s">
        <v>819</v>
      </c>
      <c r="D33" s="8" t="s">
        <v>67</v>
      </c>
      <c r="E33" s="20">
        <v>158.1</v>
      </c>
      <c r="F33" s="21">
        <v>1155.51</v>
      </c>
      <c r="G33" s="21">
        <f t="shared" si="0"/>
        <v>182686.13099999999</v>
      </c>
      <c r="H33" s="21"/>
      <c r="I33" s="21">
        <f t="shared" si="1"/>
        <v>0</v>
      </c>
      <c r="J33" s="21">
        <f t="shared" si="2"/>
        <v>182686.13099999999</v>
      </c>
    </row>
    <row r="34" spans="1:13" s="60" customFormat="1" ht="45" x14ac:dyDescent="0.25">
      <c r="A34" s="19" t="s">
        <v>47</v>
      </c>
      <c r="B34" s="9" t="s">
        <v>356</v>
      </c>
      <c r="C34" s="10" t="s">
        <v>742</v>
      </c>
      <c r="D34" s="8" t="s">
        <v>67</v>
      </c>
      <c r="E34" s="20">
        <v>158.1</v>
      </c>
      <c r="F34" s="21">
        <v>760.35</v>
      </c>
      <c r="G34" s="21">
        <f t="shared" si="0"/>
        <v>120211.33500000001</v>
      </c>
      <c r="H34" s="21"/>
      <c r="I34" s="21">
        <f t="shared" si="1"/>
        <v>0</v>
      </c>
      <c r="J34" s="21">
        <f t="shared" si="2"/>
        <v>120211.33500000001</v>
      </c>
    </row>
    <row r="35" spans="1:13" s="60" customFormat="1" ht="45" x14ac:dyDescent="0.25">
      <c r="A35" s="19" t="s">
        <v>48</v>
      </c>
      <c r="B35" s="9" t="s">
        <v>357</v>
      </c>
      <c r="C35" s="10" t="s">
        <v>820</v>
      </c>
      <c r="D35" s="8" t="s">
        <v>67</v>
      </c>
      <c r="E35" s="20">
        <v>453.9</v>
      </c>
      <c r="F35" s="49">
        <v>588.28703051075263</v>
      </c>
      <c r="G35" s="21">
        <f t="shared" si="0"/>
        <v>267023.48314883059</v>
      </c>
      <c r="H35" s="21"/>
      <c r="I35" s="21">
        <f t="shared" si="1"/>
        <v>0</v>
      </c>
      <c r="J35" s="21">
        <f t="shared" si="2"/>
        <v>267023.48314883059</v>
      </c>
    </row>
    <row r="36" spans="1:13" s="60" customFormat="1" ht="45" x14ac:dyDescent="0.25">
      <c r="A36" s="19" t="s">
        <v>51</v>
      </c>
      <c r="B36" s="9" t="s">
        <v>578</v>
      </c>
      <c r="C36" s="10" t="s">
        <v>743</v>
      </c>
      <c r="D36" s="8" t="s">
        <v>67</v>
      </c>
      <c r="E36" s="20">
        <v>66.3</v>
      </c>
      <c r="F36" s="21">
        <v>2000.4710361696032</v>
      </c>
      <c r="G36" s="21">
        <f t="shared" si="0"/>
        <v>132631.22969804468</v>
      </c>
      <c r="H36" s="21"/>
      <c r="I36" s="21">
        <f t="shared" si="1"/>
        <v>0</v>
      </c>
      <c r="J36" s="21">
        <f t="shared" si="2"/>
        <v>132631.22969804468</v>
      </c>
    </row>
    <row r="37" spans="1:13" s="60" customFormat="1" ht="45" x14ac:dyDescent="0.25">
      <c r="A37" s="19" t="s">
        <v>52</v>
      </c>
      <c r="B37" s="9" t="s">
        <v>356</v>
      </c>
      <c r="C37" s="10" t="s">
        <v>744</v>
      </c>
      <c r="D37" s="8" t="s">
        <v>67</v>
      </c>
      <c r="E37" s="20">
        <v>550.79999999999995</v>
      </c>
      <c r="F37" s="21">
        <v>380.34</v>
      </c>
      <c r="G37" s="21">
        <f t="shared" si="0"/>
        <v>209491.27199999997</v>
      </c>
      <c r="H37" s="21"/>
      <c r="I37" s="21">
        <f t="shared" si="1"/>
        <v>0</v>
      </c>
      <c r="J37" s="21">
        <f t="shared" si="2"/>
        <v>209491.27199999997</v>
      </c>
    </row>
    <row r="38" spans="1:13" s="60" customFormat="1" ht="45" x14ac:dyDescent="0.25">
      <c r="A38" s="19" t="s">
        <v>53</v>
      </c>
      <c r="B38" s="9" t="s">
        <v>821</v>
      </c>
      <c r="C38" s="10" t="s">
        <v>358</v>
      </c>
      <c r="D38" s="8" t="s">
        <v>67</v>
      </c>
      <c r="E38" s="20">
        <v>132.6</v>
      </c>
      <c r="F38" s="49">
        <v>2000.4710361696032</v>
      </c>
      <c r="G38" s="21">
        <f t="shared" si="0"/>
        <v>265262.45939608937</v>
      </c>
      <c r="H38" s="21"/>
      <c r="I38" s="21">
        <f t="shared" si="1"/>
        <v>0</v>
      </c>
      <c r="J38" s="21">
        <f t="shared" si="2"/>
        <v>265262.45939608937</v>
      </c>
    </row>
    <row r="39" spans="1:13" s="60" customFormat="1" ht="45" x14ac:dyDescent="0.25">
      <c r="A39" s="19" t="s">
        <v>54</v>
      </c>
      <c r="B39" s="9" t="s">
        <v>822</v>
      </c>
      <c r="C39" s="10" t="s">
        <v>823</v>
      </c>
      <c r="D39" s="8" t="s">
        <v>67</v>
      </c>
      <c r="E39" s="20">
        <v>10.199999999999999</v>
      </c>
      <c r="F39" s="21">
        <v>2791.2</v>
      </c>
      <c r="G39" s="21">
        <f t="shared" si="0"/>
        <v>28470.239999999998</v>
      </c>
      <c r="H39" s="21"/>
      <c r="I39" s="21">
        <f t="shared" si="1"/>
        <v>0</v>
      </c>
      <c r="J39" s="21">
        <f t="shared" si="2"/>
        <v>28470.239999999998</v>
      </c>
    </row>
    <row r="40" spans="1:13" s="60" customFormat="1" ht="45" x14ac:dyDescent="0.25">
      <c r="A40" s="19" t="s">
        <v>55</v>
      </c>
      <c r="B40" s="9" t="s">
        <v>355</v>
      </c>
      <c r="C40" s="10" t="s">
        <v>824</v>
      </c>
      <c r="D40" s="8" t="s">
        <v>67</v>
      </c>
      <c r="E40" s="20">
        <v>321.3</v>
      </c>
      <c r="F40" s="21">
        <v>1394.14</v>
      </c>
      <c r="G40" s="21">
        <f t="shared" si="0"/>
        <v>447937.18200000003</v>
      </c>
      <c r="H40" s="21"/>
      <c r="I40" s="21">
        <f t="shared" si="1"/>
        <v>0</v>
      </c>
      <c r="J40" s="21">
        <f t="shared" si="2"/>
        <v>447937.18200000003</v>
      </c>
    </row>
    <row r="41" spans="1:13" s="60" customFormat="1" ht="45" x14ac:dyDescent="0.25">
      <c r="A41" s="19" t="s">
        <v>56</v>
      </c>
      <c r="B41" s="9" t="s">
        <v>575</v>
      </c>
      <c r="C41" s="10" t="s">
        <v>825</v>
      </c>
      <c r="D41" s="8" t="s">
        <v>67</v>
      </c>
      <c r="E41" s="20">
        <v>35.700000000000003</v>
      </c>
      <c r="F41" s="21">
        <v>1394.14</v>
      </c>
      <c r="G41" s="21">
        <f t="shared" si="0"/>
        <v>49770.79800000001</v>
      </c>
      <c r="H41" s="21"/>
      <c r="I41" s="21">
        <f t="shared" si="1"/>
        <v>0</v>
      </c>
      <c r="J41" s="21">
        <f t="shared" si="2"/>
        <v>49770.79800000001</v>
      </c>
    </row>
    <row r="42" spans="1:13" s="60" customFormat="1" ht="45" x14ac:dyDescent="0.25">
      <c r="A42" s="19" t="s">
        <v>57</v>
      </c>
      <c r="B42" s="9" t="s">
        <v>748</v>
      </c>
      <c r="C42" s="10" t="s">
        <v>826</v>
      </c>
      <c r="D42" s="8" t="s">
        <v>67</v>
      </c>
      <c r="E42" s="20">
        <v>71.400000000000006</v>
      </c>
      <c r="F42" s="21">
        <v>908.73</v>
      </c>
      <c r="G42" s="21">
        <f t="shared" si="0"/>
        <v>64883.322000000007</v>
      </c>
      <c r="H42" s="21"/>
      <c r="I42" s="21">
        <f t="shared" si="1"/>
        <v>0</v>
      </c>
      <c r="J42" s="21">
        <f t="shared" si="2"/>
        <v>64883.322000000007</v>
      </c>
    </row>
    <row r="43" spans="1:13" s="60" customFormat="1" ht="45" x14ac:dyDescent="0.25">
      <c r="A43" s="19" t="s">
        <v>58</v>
      </c>
      <c r="B43" s="9" t="s">
        <v>827</v>
      </c>
      <c r="C43" s="10" t="s">
        <v>828</v>
      </c>
      <c r="D43" s="8" t="s">
        <v>67</v>
      </c>
      <c r="E43" s="20">
        <v>377.4</v>
      </c>
      <c r="F43" s="49">
        <v>790.44922117661224</v>
      </c>
      <c r="G43" s="21">
        <f t="shared" si="0"/>
        <v>298315.53607205342</v>
      </c>
      <c r="H43" s="21"/>
      <c r="I43" s="21">
        <f t="shared" si="1"/>
        <v>0</v>
      </c>
      <c r="J43" s="21">
        <f t="shared" si="2"/>
        <v>298315.53607205342</v>
      </c>
    </row>
    <row r="44" spans="1:13" s="60" customFormat="1" ht="45" x14ac:dyDescent="0.25">
      <c r="A44" s="19" t="s">
        <v>59</v>
      </c>
      <c r="B44" s="9" t="s">
        <v>357</v>
      </c>
      <c r="C44" s="10" t="s">
        <v>829</v>
      </c>
      <c r="D44" s="8" t="s">
        <v>67</v>
      </c>
      <c r="E44" s="20">
        <v>30.6</v>
      </c>
      <c r="F44" s="21">
        <v>586.29</v>
      </c>
      <c r="G44" s="21">
        <f t="shared" si="0"/>
        <v>17940.473999999998</v>
      </c>
      <c r="H44" s="21"/>
      <c r="I44" s="21">
        <f t="shared" si="1"/>
        <v>0</v>
      </c>
      <c r="J44" s="21">
        <f t="shared" si="2"/>
        <v>17940.473999999998</v>
      </c>
    </row>
    <row r="45" spans="1:13" s="60" customFormat="1" ht="45" x14ac:dyDescent="0.25">
      <c r="A45" s="19" t="s">
        <v>61</v>
      </c>
      <c r="B45" s="9" t="s">
        <v>357</v>
      </c>
      <c r="C45" s="10" t="s">
        <v>751</v>
      </c>
      <c r="D45" s="8" t="s">
        <v>67</v>
      </c>
      <c r="E45" s="22">
        <v>663</v>
      </c>
      <c r="F45" s="21">
        <v>466.17</v>
      </c>
      <c r="G45" s="21">
        <f t="shared" si="0"/>
        <v>309070.71000000002</v>
      </c>
      <c r="H45" s="21"/>
      <c r="I45" s="21">
        <f t="shared" si="1"/>
        <v>0</v>
      </c>
      <c r="J45" s="21">
        <f t="shared" si="2"/>
        <v>309070.71000000002</v>
      </c>
    </row>
    <row r="46" spans="1:13" s="60" customFormat="1" ht="22.5" x14ac:dyDescent="0.25">
      <c r="A46" s="19" t="s">
        <v>64</v>
      </c>
      <c r="B46" s="9" t="s">
        <v>830</v>
      </c>
      <c r="C46" s="10" t="s">
        <v>831</v>
      </c>
      <c r="D46" s="8" t="s">
        <v>67</v>
      </c>
      <c r="E46" s="22">
        <v>51</v>
      </c>
      <c r="F46" s="49">
        <v>664.15945950746345</v>
      </c>
      <c r="G46" s="21">
        <f t="shared" si="0"/>
        <v>33872.132434880637</v>
      </c>
      <c r="H46" s="21"/>
      <c r="I46" s="21">
        <f t="shared" si="1"/>
        <v>0</v>
      </c>
      <c r="J46" s="21">
        <f t="shared" si="2"/>
        <v>33872.132434880637</v>
      </c>
    </row>
    <row r="47" spans="1:13" s="75" customFormat="1" ht="33.75" x14ac:dyDescent="0.25">
      <c r="A47" s="72" t="s">
        <v>68</v>
      </c>
      <c r="B47" s="65" t="s">
        <v>71</v>
      </c>
      <c r="C47" s="66" t="s">
        <v>72</v>
      </c>
      <c r="D47" s="64" t="s">
        <v>60</v>
      </c>
      <c r="E47" s="77">
        <v>1.7</v>
      </c>
      <c r="F47" s="74">
        <v>869.51851612350436</v>
      </c>
      <c r="G47" s="74">
        <f t="shared" si="0"/>
        <v>1478.1814774099573</v>
      </c>
      <c r="H47" s="74">
        <v>104840.47</v>
      </c>
      <c r="I47" s="74">
        <f t="shared" si="1"/>
        <v>178228.799</v>
      </c>
      <c r="J47" s="74">
        <f t="shared" si="2"/>
        <v>179706.98047740996</v>
      </c>
      <c r="M47" s="91"/>
    </row>
    <row r="48" spans="1:13" s="60" customFormat="1" ht="45" x14ac:dyDescent="0.25">
      <c r="A48" s="19" t="s">
        <v>69</v>
      </c>
      <c r="B48" s="9" t="s">
        <v>359</v>
      </c>
      <c r="C48" s="10" t="s">
        <v>753</v>
      </c>
      <c r="D48" s="8" t="s">
        <v>67</v>
      </c>
      <c r="E48" s="20">
        <v>10.199999999999999</v>
      </c>
      <c r="F48" s="49">
        <v>869.51851612350436</v>
      </c>
      <c r="G48" s="21">
        <f t="shared" si="0"/>
        <v>8869.0888644597435</v>
      </c>
      <c r="H48" s="21"/>
      <c r="I48" s="21">
        <f t="shared" si="1"/>
        <v>0</v>
      </c>
      <c r="J48" s="21">
        <f t="shared" si="2"/>
        <v>8869.0888644597435</v>
      </c>
    </row>
    <row r="49" spans="1:13" s="60" customFormat="1" ht="45" x14ac:dyDescent="0.25">
      <c r="A49" s="19" t="s">
        <v>70</v>
      </c>
      <c r="B49" s="9" t="s">
        <v>359</v>
      </c>
      <c r="C49" s="10" t="s">
        <v>588</v>
      </c>
      <c r="D49" s="8" t="s">
        <v>67</v>
      </c>
      <c r="E49" s="20">
        <v>20.399999999999999</v>
      </c>
      <c r="F49" s="49">
        <v>509.34076260807126</v>
      </c>
      <c r="G49" s="21">
        <f t="shared" si="0"/>
        <v>10390.551557204653</v>
      </c>
      <c r="H49" s="21"/>
      <c r="I49" s="21">
        <f t="shared" si="1"/>
        <v>0</v>
      </c>
      <c r="J49" s="21">
        <f t="shared" si="2"/>
        <v>10390.551557204653</v>
      </c>
    </row>
    <row r="50" spans="1:13" s="60" customFormat="1" ht="45" x14ac:dyDescent="0.25">
      <c r="A50" s="19" t="s">
        <v>73</v>
      </c>
      <c r="B50" s="9" t="s">
        <v>359</v>
      </c>
      <c r="C50" s="10" t="s">
        <v>589</v>
      </c>
      <c r="D50" s="8" t="s">
        <v>67</v>
      </c>
      <c r="E50" s="20">
        <v>71.400000000000006</v>
      </c>
      <c r="F50" s="49">
        <v>366.44963381938402</v>
      </c>
      <c r="G50" s="21">
        <f t="shared" si="0"/>
        <v>26164.50385470402</v>
      </c>
      <c r="H50" s="21"/>
      <c r="I50" s="21">
        <f t="shared" si="1"/>
        <v>0</v>
      </c>
      <c r="J50" s="21">
        <f t="shared" si="2"/>
        <v>26164.50385470402</v>
      </c>
    </row>
    <row r="51" spans="1:13" s="60" customFormat="1" ht="45" x14ac:dyDescent="0.25">
      <c r="A51" s="19" t="s">
        <v>77</v>
      </c>
      <c r="B51" s="9" t="s">
        <v>359</v>
      </c>
      <c r="C51" s="10" t="s">
        <v>590</v>
      </c>
      <c r="D51" s="8" t="s">
        <v>67</v>
      </c>
      <c r="E51" s="20">
        <v>72.099999999999994</v>
      </c>
      <c r="F51" s="49">
        <v>91.120462875009551</v>
      </c>
      <c r="G51" s="21">
        <f t="shared" si="0"/>
        <v>6569.7853732881877</v>
      </c>
      <c r="H51" s="21"/>
      <c r="I51" s="21">
        <f t="shared" si="1"/>
        <v>0</v>
      </c>
      <c r="J51" s="21">
        <f t="shared" si="2"/>
        <v>6569.7853732881877</v>
      </c>
    </row>
    <row r="52" spans="1:13" s="60" customFormat="1" ht="15" x14ac:dyDescent="0.25">
      <c r="A52" s="14" t="s">
        <v>513</v>
      </c>
      <c r="B52" s="16"/>
      <c r="C52" s="16"/>
      <c r="D52" s="16"/>
      <c r="E52" s="15"/>
      <c r="F52" s="21"/>
      <c r="G52" s="21">
        <f t="shared" si="0"/>
        <v>0</v>
      </c>
      <c r="H52" s="21"/>
      <c r="I52" s="21">
        <f t="shared" si="1"/>
        <v>0</v>
      </c>
      <c r="J52" s="21">
        <f t="shared" si="2"/>
        <v>0</v>
      </c>
    </row>
    <row r="53" spans="1:13" s="75" customFormat="1" ht="22.5" x14ac:dyDescent="0.25">
      <c r="A53" s="72" t="s">
        <v>79</v>
      </c>
      <c r="B53" s="65" t="s">
        <v>171</v>
      </c>
      <c r="C53" s="66" t="s">
        <v>172</v>
      </c>
      <c r="D53" s="64" t="s">
        <v>40</v>
      </c>
      <c r="E53" s="76">
        <v>0.02</v>
      </c>
      <c r="F53" s="74"/>
      <c r="G53" s="74">
        <f t="shared" si="0"/>
        <v>0</v>
      </c>
      <c r="H53" s="74">
        <v>158400</v>
      </c>
      <c r="I53" s="74">
        <f t="shared" si="1"/>
        <v>3168</v>
      </c>
      <c r="J53" s="74">
        <f t="shared" si="2"/>
        <v>3168</v>
      </c>
      <c r="M53" s="91"/>
    </row>
    <row r="54" spans="1:13" s="60" customFormat="1" ht="45" x14ac:dyDescent="0.25">
      <c r="A54" s="19" t="s">
        <v>514</v>
      </c>
      <c r="B54" s="9" t="s">
        <v>363</v>
      </c>
      <c r="C54" s="10" t="s">
        <v>364</v>
      </c>
      <c r="D54" s="8" t="s">
        <v>118</v>
      </c>
      <c r="E54" s="22">
        <v>2</v>
      </c>
      <c r="F54" s="49">
        <v>13376.92518</v>
      </c>
      <c r="G54" s="21">
        <f t="shared" si="0"/>
        <v>26753.85036</v>
      </c>
      <c r="H54" s="21"/>
      <c r="I54" s="21">
        <f t="shared" si="1"/>
        <v>0</v>
      </c>
      <c r="J54" s="21">
        <f t="shared" si="2"/>
        <v>26753.85036</v>
      </c>
    </row>
    <row r="55" spans="1:13" s="60" customFormat="1" ht="15" x14ac:dyDescent="0.25">
      <c r="A55" s="14" t="s">
        <v>593</v>
      </c>
      <c r="B55" s="16"/>
      <c r="C55" s="16"/>
      <c r="D55" s="16"/>
      <c r="E55" s="15"/>
      <c r="F55" s="21"/>
      <c r="G55" s="21">
        <f t="shared" si="0"/>
        <v>0</v>
      </c>
      <c r="H55" s="21"/>
      <c r="I55" s="21">
        <f t="shared" si="1"/>
        <v>0</v>
      </c>
      <c r="J55" s="21">
        <f t="shared" si="2"/>
        <v>0</v>
      </c>
    </row>
    <row r="56" spans="1:13" s="75" customFormat="1" ht="33.75" x14ac:dyDescent="0.25">
      <c r="A56" s="72" t="s">
        <v>82</v>
      </c>
      <c r="B56" s="65" t="s">
        <v>74</v>
      </c>
      <c r="C56" s="66" t="s">
        <v>75</v>
      </c>
      <c r="D56" s="64" t="s">
        <v>76</v>
      </c>
      <c r="E56" s="73">
        <v>10</v>
      </c>
      <c r="F56" s="74"/>
      <c r="G56" s="74">
        <f t="shared" si="0"/>
        <v>0</v>
      </c>
      <c r="H56" s="74">
        <v>4320</v>
      </c>
      <c r="I56" s="74">
        <f t="shared" si="1"/>
        <v>43200</v>
      </c>
      <c r="J56" s="74">
        <f t="shared" si="2"/>
        <v>43200</v>
      </c>
    </row>
    <row r="57" spans="1:13" s="60" customFormat="1" ht="45" x14ac:dyDescent="0.25">
      <c r="A57" s="19" t="s">
        <v>83</v>
      </c>
      <c r="B57" s="9" t="s">
        <v>389</v>
      </c>
      <c r="C57" s="10" t="s">
        <v>525</v>
      </c>
      <c r="D57" s="8" t="s">
        <v>118</v>
      </c>
      <c r="E57" s="22">
        <v>6</v>
      </c>
      <c r="F57" s="49">
        <v>10012.80760945914</v>
      </c>
      <c r="G57" s="21">
        <f t="shared" si="0"/>
        <v>60076.845656754842</v>
      </c>
      <c r="H57" s="21"/>
      <c r="I57" s="21">
        <f t="shared" si="1"/>
        <v>0</v>
      </c>
      <c r="J57" s="21">
        <f t="shared" si="2"/>
        <v>60076.845656754842</v>
      </c>
    </row>
    <row r="58" spans="1:13" s="60" customFormat="1" ht="45" x14ac:dyDescent="0.25">
      <c r="A58" s="19" t="s">
        <v>84</v>
      </c>
      <c r="B58" s="9" t="s">
        <v>391</v>
      </c>
      <c r="C58" s="10" t="s">
        <v>526</v>
      </c>
      <c r="D58" s="8" t="s">
        <v>118</v>
      </c>
      <c r="E58" s="22">
        <v>6</v>
      </c>
      <c r="F58" s="49">
        <v>2233.3748777144947</v>
      </c>
      <c r="G58" s="21">
        <f t="shared" si="0"/>
        <v>13400.249266286968</v>
      </c>
      <c r="H58" s="21"/>
      <c r="I58" s="21">
        <f t="shared" si="1"/>
        <v>0</v>
      </c>
      <c r="J58" s="21">
        <f t="shared" si="2"/>
        <v>13400.249266286968</v>
      </c>
    </row>
    <row r="59" spans="1:13" s="60" customFormat="1" ht="45" x14ac:dyDescent="0.25">
      <c r="A59" s="19" t="s">
        <v>85</v>
      </c>
      <c r="B59" s="9" t="s">
        <v>594</v>
      </c>
      <c r="C59" s="10" t="s">
        <v>527</v>
      </c>
      <c r="D59" s="8" t="s">
        <v>118</v>
      </c>
      <c r="E59" s="22">
        <v>2</v>
      </c>
      <c r="F59" s="49">
        <v>27232.501422728081</v>
      </c>
      <c r="G59" s="21">
        <f t="shared" si="0"/>
        <v>54465.002845456162</v>
      </c>
      <c r="H59" s="21"/>
      <c r="I59" s="21">
        <f t="shared" si="1"/>
        <v>0</v>
      </c>
      <c r="J59" s="21">
        <f t="shared" si="2"/>
        <v>54465.002845456162</v>
      </c>
    </row>
    <row r="60" spans="1:13" s="75" customFormat="1" ht="22.5" x14ac:dyDescent="0.25">
      <c r="A60" s="72" t="s">
        <v>87</v>
      </c>
      <c r="B60" s="65" t="s">
        <v>394</v>
      </c>
      <c r="C60" s="66" t="s">
        <v>395</v>
      </c>
      <c r="D60" s="64" t="s">
        <v>396</v>
      </c>
      <c r="E60" s="78">
        <v>0.28799999999999998</v>
      </c>
      <c r="F60" s="74"/>
      <c r="G60" s="74">
        <f t="shared" si="0"/>
        <v>0</v>
      </c>
      <c r="H60" s="74">
        <v>120000.00000000001</v>
      </c>
      <c r="I60" s="74">
        <f t="shared" si="1"/>
        <v>34560</v>
      </c>
      <c r="J60" s="74">
        <f t="shared" si="2"/>
        <v>34560</v>
      </c>
      <c r="M60" s="91"/>
    </row>
    <row r="61" spans="1:13" s="60" customFormat="1" ht="45" x14ac:dyDescent="0.25">
      <c r="A61" s="19" t="s">
        <v>338</v>
      </c>
      <c r="B61" s="9" t="s">
        <v>397</v>
      </c>
      <c r="C61" s="10" t="s">
        <v>398</v>
      </c>
      <c r="D61" s="8" t="s">
        <v>118</v>
      </c>
      <c r="E61" s="22">
        <v>6</v>
      </c>
      <c r="F61" s="49">
        <v>305.2119381555886</v>
      </c>
      <c r="G61" s="21">
        <f t="shared" si="0"/>
        <v>1831.2716289335317</v>
      </c>
      <c r="H61" s="21"/>
      <c r="I61" s="21">
        <f t="shared" si="1"/>
        <v>0</v>
      </c>
      <c r="J61" s="21">
        <f t="shared" si="2"/>
        <v>1831.2716289335317</v>
      </c>
    </row>
    <row r="62" spans="1:13" s="60" customFormat="1" ht="15" x14ac:dyDescent="0.25">
      <c r="A62" s="14" t="s">
        <v>595</v>
      </c>
      <c r="B62" s="16"/>
      <c r="C62" s="16"/>
      <c r="D62" s="16"/>
      <c r="E62" s="15"/>
      <c r="F62" s="21"/>
      <c r="G62" s="21">
        <f t="shared" si="0"/>
        <v>0</v>
      </c>
      <c r="H62" s="21"/>
      <c r="I62" s="21">
        <f t="shared" si="1"/>
        <v>0</v>
      </c>
      <c r="J62" s="21">
        <f t="shared" si="2"/>
        <v>0</v>
      </c>
    </row>
    <row r="63" spans="1:13" s="75" customFormat="1" ht="22.5" x14ac:dyDescent="0.25">
      <c r="A63" s="72" t="s">
        <v>89</v>
      </c>
      <c r="B63" s="65" t="s">
        <v>171</v>
      </c>
      <c r="C63" s="66" t="s">
        <v>172</v>
      </c>
      <c r="D63" s="64" t="s">
        <v>40</v>
      </c>
      <c r="E63" s="76">
        <v>0.02</v>
      </c>
      <c r="F63" s="74"/>
      <c r="G63" s="74">
        <f t="shared" si="0"/>
        <v>0</v>
      </c>
      <c r="H63" s="74">
        <v>158400</v>
      </c>
      <c r="I63" s="74">
        <f t="shared" si="1"/>
        <v>3168</v>
      </c>
      <c r="J63" s="74">
        <f t="shared" si="2"/>
        <v>3168</v>
      </c>
      <c r="M63" s="91"/>
    </row>
    <row r="64" spans="1:13" s="60" customFormat="1" ht="45" x14ac:dyDescent="0.25">
      <c r="A64" s="19" t="s">
        <v>690</v>
      </c>
      <c r="B64" s="9" t="s">
        <v>370</v>
      </c>
      <c r="C64" s="10" t="s">
        <v>521</v>
      </c>
      <c r="D64" s="8" t="s">
        <v>118</v>
      </c>
      <c r="E64" s="22">
        <v>2</v>
      </c>
      <c r="F64" s="49">
        <v>18504.619500000001</v>
      </c>
      <c r="G64" s="21">
        <f t="shared" si="0"/>
        <v>37009.239000000001</v>
      </c>
      <c r="H64" s="21"/>
      <c r="I64" s="21">
        <f t="shared" si="1"/>
        <v>0</v>
      </c>
      <c r="J64" s="21">
        <f t="shared" si="2"/>
        <v>37009.239000000001</v>
      </c>
    </row>
    <row r="65" spans="1:13" s="75" customFormat="1" ht="15" x14ac:dyDescent="0.25">
      <c r="A65" s="72" t="s">
        <v>94</v>
      </c>
      <c r="B65" s="65" t="s">
        <v>168</v>
      </c>
      <c r="C65" s="66" t="s">
        <v>169</v>
      </c>
      <c r="D65" s="64" t="s">
        <v>28</v>
      </c>
      <c r="E65" s="73">
        <v>5</v>
      </c>
      <c r="F65" s="74"/>
      <c r="G65" s="74">
        <f t="shared" si="0"/>
        <v>0</v>
      </c>
      <c r="H65" s="74">
        <v>21600</v>
      </c>
      <c r="I65" s="74">
        <f t="shared" si="1"/>
        <v>108000</v>
      </c>
      <c r="J65" s="74">
        <f t="shared" si="2"/>
        <v>108000</v>
      </c>
      <c r="M65" s="91"/>
    </row>
    <row r="66" spans="1:13" s="60" customFormat="1" ht="45" x14ac:dyDescent="0.25">
      <c r="A66" s="19" t="s">
        <v>832</v>
      </c>
      <c r="B66" s="9" t="s">
        <v>366</v>
      </c>
      <c r="C66" s="10" t="s">
        <v>367</v>
      </c>
      <c r="D66" s="8" t="s">
        <v>118</v>
      </c>
      <c r="E66" s="22">
        <v>5</v>
      </c>
      <c r="F66" s="49">
        <v>12142.417032000001</v>
      </c>
      <c r="G66" s="21">
        <f t="shared" si="0"/>
        <v>60712.085160000002</v>
      </c>
      <c r="H66" s="21"/>
      <c r="I66" s="21">
        <f t="shared" si="1"/>
        <v>0</v>
      </c>
      <c r="J66" s="21">
        <f t="shared" si="2"/>
        <v>60712.085160000002</v>
      </c>
    </row>
    <row r="67" spans="1:13" s="75" customFormat="1" ht="45" x14ac:dyDescent="0.25">
      <c r="A67" s="72" t="s">
        <v>96</v>
      </c>
      <c r="B67" s="65" t="s">
        <v>372</v>
      </c>
      <c r="C67" s="66" t="s">
        <v>373</v>
      </c>
      <c r="D67" s="64" t="s">
        <v>28</v>
      </c>
      <c r="E67" s="73">
        <v>40</v>
      </c>
      <c r="F67" s="74"/>
      <c r="G67" s="74">
        <f t="shared" ref="G67:G130" si="3">E67*F67</f>
        <v>0</v>
      </c>
      <c r="H67" s="74">
        <v>1584</v>
      </c>
      <c r="I67" s="74">
        <f t="shared" ref="I67:I130" si="4">E67*H67</f>
        <v>63360</v>
      </c>
      <c r="J67" s="74">
        <f t="shared" ref="J67:J130" si="5">G67+I67</f>
        <v>63360</v>
      </c>
      <c r="M67" s="91"/>
    </row>
    <row r="68" spans="1:13" s="60" customFormat="1" ht="45" x14ac:dyDescent="0.25">
      <c r="A68" s="19" t="s">
        <v>833</v>
      </c>
      <c r="B68" s="9" t="s">
        <v>370</v>
      </c>
      <c r="C68" s="10" t="s">
        <v>598</v>
      </c>
      <c r="D68" s="8" t="s">
        <v>118</v>
      </c>
      <c r="E68" s="22">
        <v>40</v>
      </c>
      <c r="F68" s="49">
        <v>17651.120712</v>
      </c>
      <c r="G68" s="21">
        <f t="shared" si="3"/>
        <v>706044.82848000003</v>
      </c>
      <c r="H68" s="21"/>
      <c r="I68" s="21">
        <f t="shared" si="4"/>
        <v>0</v>
      </c>
      <c r="J68" s="21">
        <f t="shared" si="5"/>
        <v>706044.82848000003</v>
      </c>
    </row>
    <row r="69" spans="1:13" s="75" customFormat="1" ht="45" x14ac:dyDescent="0.25">
      <c r="A69" s="72" t="s">
        <v>98</v>
      </c>
      <c r="B69" s="65" t="s">
        <v>523</v>
      </c>
      <c r="C69" s="66" t="s">
        <v>524</v>
      </c>
      <c r="D69" s="64" t="s">
        <v>187</v>
      </c>
      <c r="E69" s="73">
        <v>7</v>
      </c>
      <c r="F69" s="74"/>
      <c r="G69" s="74">
        <f t="shared" si="3"/>
        <v>0</v>
      </c>
      <c r="H69" s="74">
        <v>21600</v>
      </c>
      <c r="I69" s="74">
        <f t="shared" si="4"/>
        <v>151200</v>
      </c>
      <c r="J69" s="74">
        <f t="shared" si="5"/>
        <v>151200</v>
      </c>
    </row>
    <row r="70" spans="1:13" s="60" customFormat="1" ht="45" x14ac:dyDescent="0.25">
      <c r="A70" s="19" t="s">
        <v>834</v>
      </c>
      <c r="B70" s="9" t="s">
        <v>835</v>
      </c>
      <c r="C70" s="10" t="s">
        <v>385</v>
      </c>
      <c r="D70" s="8" t="s">
        <v>118</v>
      </c>
      <c r="E70" s="22">
        <v>5</v>
      </c>
      <c r="F70" s="49">
        <v>47936.860847999997</v>
      </c>
      <c r="G70" s="21">
        <f t="shared" si="3"/>
        <v>239684.30423999997</v>
      </c>
      <c r="H70" s="21"/>
      <c r="I70" s="21">
        <f t="shared" si="4"/>
        <v>0</v>
      </c>
      <c r="J70" s="21">
        <f t="shared" si="5"/>
        <v>239684.30423999997</v>
      </c>
    </row>
    <row r="71" spans="1:13" s="60" customFormat="1" ht="45" x14ac:dyDescent="0.25">
      <c r="A71" s="19" t="s">
        <v>836</v>
      </c>
      <c r="B71" s="9" t="s">
        <v>835</v>
      </c>
      <c r="C71" s="10" t="s">
        <v>600</v>
      </c>
      <c r="D71" s="8" t="s">
        <v>118</v>
      </c>
      <c r="E71" s="22">
        <v>2</v>
      </c>
      <c r="F71" s="49">
        <v>25233.125400000001</v>
      </c>
      <c r="G71" s="21">
        <f t="shared" si="3"/>
        <v>50466.250800000002</v>
      </c>
      <c r="H71" s="21"/>
      <c r="I71" s="21">
        <f t="shared" si="4"/>
        <v>0</v>
      </c>
      <c r="J71" s="21">
        <f t="shared" si="5"/>
        <v>50466.250800000002</v>
      </c>
    </row>
    <row r="72" spans="1:13" s="75" customFormat="1" ht="15" x14ac:dyDescent="0.25">
      <c r="A72" s="72" t="s">
        <v>101</v>
      </c>
      <c r="B72" s="65" t="s">
        <v>387</v>
      </c>
      <c r="C72" s="66" t="s">
        <v>388</v>
      </c>
      <c r="D72" s="64" t="s">
        <v>40</v>
      </c>
      <c r="E72" s="76">
        <v>0.02</v>
      </c>
      <c r="F72" s="74"/>
      <c r="G72" s="74">
        <f t="shared" si="3"/>
        <v>0</v>
      </c>
      <c r="H72" s="74">
        <v>129600</v>
      </c>
      <c r="I72" s="74">
        <f t="shared" si="4"/>
        <v>2592</v>
      </c>
      <c r="J72" s="74">
        <f t="shared" si="5"/>
        <v>2592</v>
      </c>
      <c r="M72" s="91"/>
    </row>
    <row r="73" spans="1:13" s="60" customFormat="1" ht="45" x14ac:dyDescent="0.25">
      <c r="A73" s="19" t="s">
        <v>102</v>
      </c>
      <c r="B73" s="9" t="s">
        <v>383</v>
      </c>
      <c r="C73" s="10" t="s">
        <v>384</v>
      </c>
      <c r="D73" s="8" t="s">
        <v>118</v>
      </c>
      <c r="E73" s="22">
        <v>2</v>
      </c>
      <c r="F73" s="49">
        <v>27764.833794953131</v>
      </c>
      <c r="G73" s="21">
        <f t="shared" si="3"/>
        <v>55529.667589906261</v>
      </c>
      <c r="H73" s="21"/>
      <c r="I73" s="21">
        <f t="shared" si="4"/>
        <v>0</v>
      </c>
      <c r="J73" s="21">
        <f t="shared" si="5"/>
        <v>55529.667589906261</v>
      </c>
    </row>
    <row r="74" spans="1:13" s="75" customFormat="1" ht="22.5" x14ac:dyDescent="0.25">
      <c r="A74" s="72" t="s">
        <v>103</v>
      </c>
      <c r="B74" s="65" t="s">
        <v>375</v>
      </c>
      <c r="C74" s="66" t="s">
        <v>376</v>
      </c>
      <c r="D74" s="64" t="s">
        <v>377</v>
      </c>
      <c r="E74" s="73">
        <v>66</v>
      </c>
      <c r="F74" s="74"/>
      <c r="G74" s="74">
        <f t="shared" si="3"/>
        <v>0</v>
      </c>
      <c r="H74" s="74">
        <v>1296</v>
      </c>
      <c r="I74" s="74">
        <f t="shared" si="4"/>
        <v>85536</v>
      </c>
      <c r="J74" s="74">
        <f t="shared" si="5"/>
        <v>85536</v>
      </c>
      <c r="M74" s="91"/>
    </row>
    <row r="75" spans="1:13" s="60" customFormat="1" ht="45" x14ac:dyDescent="0.25">
      <c r="A75" s="19" t="s">
        <v>104</v>
      </c>
      <c r="B75" s="9" t="s">
        <v>378</v>
      </c>
      <c r="C75" s="10" t="s">
        <v>379</v>
      </c>
      <c r="D75" s="8" t="s">
        <v>118</v>
      </c>
      <c r="E75" s="22">
        <v>1</v>
      </c>
      <c r="F75" s="49">
        <v>57214.855240721365</v>
      </c>
      <c r="G75" s="21">
        <f t="shared" si="3"/>
        <v>57214.855240721365</v>
      </c>
      <c r="H75" s="21"/>
      <c r="I75" s="21">
        <f t="shared" si="4"/>
        <v>0</v>
      </c>
      <c r="J75" s="21">
        <f t="shared" si="5"/>
        <v>57214.855240721365</v>
      </c>
    </row>
    <row r="76" spans="1:13" s="60" customFormat="1" ht="45" x14ac:dyDescent="0.25">
      <c r="A76" s="19" t="s">
        <v>105</v>
      </c>
      <c r="B76" s="9" t="s">
        <v>378</v>
      </c>
      <c r="C76" s="10" t="s">
        <v>757</v>
      </c>
      <c r="D76" s="8" t="s">
        <v>118</v>
      </c>
      <c r="E76" s="22">
        <v>65</v>
      </c>
      <c r="F76" s="49">
        <v>31497.704271430433</v>
      </c>
      <c r="G76" s="21">
        <f t="shared" si="3"/>
        <v>2047350.7776429781</v>
      </c>
      <c r="H76" s="21"/>
      <c r="I76" s="21">
        <f t="shared" si="4"/>
        <v>0</v>
      </c>
      <c r="J76" s="21">
        <f t="shared" si="5"/>
        <v>2047350.7776429781</v>
      </c>
    </row>
    <row r="77" spans="1:13" s="60" customFormat="1" ht="15" x14ac:dyDescent="0.25">
      <c r="A77" s="14" t="s">
        <v>601</v>
      </c>
      <c r="B77" s="16"/>
      <c r="C77" s="16"/>
      <c r="D77" s="16"/>
      <c r="E77" s="15"/>
      <c r="F77" s="21"/>
      <c r="G77" s="21">
        <f t="shared" si="3"/>
        <v>0</v>
      </c>
      <c r="H77" s="21"/>
      <c r="I77" s="21">
        <f t="shared" si="4"/>
        <v>0</v>
      </c>
      <c r="J77" s="21">
        <f t="shared" si="5"/>
        <v>0</v>
      </c>
    </row>
    <row r="78" spans="1:13" s="75" customFormat="1" ht="33.75" x14ac:dyDescent="0.25">
      <c r="A78" s="72" t="s">
        <v>106</v>
      </c>
      <c r="B78" s="65" t="s">
        <v>476</v>
      </c>
      <c r="C78" s="66" t="s">
        <v>477</v>
      </c>
      <c r="D78" s="64" t="s">
        <v>478</v>
      </c>
      <c r="E78" s="78">
        <v>0.29499999999999998</v>
      </c>
      <c r="F78" s="74"/>
      <c r="G78" s="74">
        <f t="shared" si="3"/>
        <v>0</v>
      </c>
      <c r="H78" s="74">
        <v>302400</v>
      </c>
      <c r="I78" s="74">
        <f t="shared" si="4"/>
        <v>89208</v>
      </c>
      <c r="J78" s="74">
        <f t="shared" si="5"/>
        <v>89208</v>
      </c>
    </row>
    <row r="79" spans="1:13" s="75" customFormat="1" ht="22.5" x14ac:dyDescent="0.25">
      <c r="A79" s="72" t="s">
        <v>107</v>
      </c>
      <c r="B79" s="65" t="s">
        <v>479</v>
      </c>
      <c r="C79" s="66" t="s">
        <v>480</v>
      </c>
      <c r="D79" s="64" t="s">
        <v>478</v>
      </c>
      <c r="E79" s="78">
        <v>0.29499999999999998</v>
      </c>
      <c r="F79" s="74"/>
      <c r="G79" s="74">
        <f t="shared" si="3"/>
        <v>0</v>
      </c>
      <c r="H79" s="74">
        <v>216000</v>
      </c>
      <c r="I79" s="74">
        <f t="shared" si="4"/>
        <v>63720</v>
      </c>
      <c r="J79" s="74">
        <f t="shared" si="5"/>
        <v>63720</v>
      </c>
    </row>
    <row r="80" spans="1:13" s="75" customFormat="1" ht="22.5" x14ac:dyDescent="0.25">
      <c r="A80" s="72" t="s">
        <v>108</v>
      </c>
      <c r="B80" s="65" t="s">
        <v>271</v>
      </c>
      <c r="C80" s="66" t="s">
        <v>482</v>
      </c>
      <c r="D80" s="64" t="s">
        <v>60</v>
      </c>
      <c r="E80" s="76">
        <v>1.18</v>
      </c>
      <c r="F80" s="74"/>
      <c r="G80" s="74">
        <f t="shared" si="3"/>
        <v>0</v>
      </c>
      <c r="H80" s="74">
        <v>158400</v>
      </c>
      <c r="I80" s="74">
        <f t="shared" si="4"/>
        <v>186912</v>
      </c>
      <c r="J80" s="74">
        <f t="shared" si="5"/>
        <v>186912</v>
      </c>
    </row>
    <row r="81" spans="1:13" s="75" customFormat="1" ht="33.75" x14ac:dyDescent="0.25">
      <c r="A81" s="72" t="s">
        <v>109</v>
      </c>
      <c r="B81" s="65" t="s">
        <v>226</v>
      </c>
      <c r="C81" s="66" t="s">
        <v>227</v>
      </c>
      <c r="D81" s="64" t="s">
        <v>60</v>
      </c>
      <c r="E81" s="76">
        <v>6.22</v>
      </c>
      <c r="F81" s="74"/>
      <c r="G81" s="74">
        <f t="shared" si="3"/>
        <v>0</v>
      </c>
      <c r="H81" s="74">
        <v>158400</v>
      </c>
      <c r="I81" s="74">
        <f t="shared" si="4"/>
        <v>985248</v>
      </c>
      <c r="J81" s="74">
        <f t="shared" si="5"/>
        <v>985248</v>
      </c>
    </row>
    <row r="82" spans="1:13" s="60" customFormat="1" ht="45" x14ac:dyDescent="0.25">
      <c r="A82" s="19" t="s">
        <v>110</v>
      </c>
      <c r="B82" s="9" t="s">
        <v>483</v>
      </c>
      <c r="C82" s="10" t="s">
        <v>229</v>
      </c>
      <c r="D82" s="8" t="s">
        <v>67</v>
      </c>
      <c r="E82" s="22">
        <v>740</v>
      </c>
      <c r="F82" s="21">
        <v>340.49</v>
      </c>
      <c r="G82" s="21">
        <f t="shared" si="3"/>
        <v>251962.6</v>
      </c>
      <c r="H82" s="21"/>
      <c r="I82" s="21">
        <f t="shared" si="4"/>
        <v>0</v>
      </c>
      <c r="J82" s="21">
        <f t="shared" si="5"/>
        <v>251962.6</v>
      </c>
    </row>
    <row r="83" spans="1:13" s="75" customFormat="1" ht="22.5" x14ac:dyDescent="0.25">
      <c r="A83" s="72" t="s">
        <v>113</v>
      </c>
      <c r="B83" s="65" t="s">
        <v>238</v>
      </c>
      <c r="C83" s="66" t="s">
        <v>239</v>
      </c>
      <c r="D83" s="64" t="s">
        <v>150</v>
      </c>
      <c r="E83" s="73">
        <v>2</v>
      </c>
      <c r="F83" s="74"/>
      <c r="G83" s="74">
        <f t="shared" si="3"/>
        <v>0</v>
      </c>
      <c r="H83" s="74">
        <v>50400</v>
      </c>
      <c r="I83" s="74">
        <f t="shared" si="4"/>
        <v>100800</v>
      </c>
      <c r="J83" s="74">
        <f t="shared" si="5"/>
        <v>100800</v>
      </c>
    </row>
    <row r="84" spans="1:13" s="75" customFormat="1" ht="45" x14ac:dyDescent="0.25">
      <c r="A84" s="72" t="s">
        <v>114</v>
      </c>
      <c r="B84" s="65" t="s">
        <v>496</v>
      </c>
      <c r="C84" s="66" t="s">
        <v>497</v>
      </c>
      <c r="D84" s="64" t="s">
        <v>498</v>
      </c>
      <c r="E84" s="73">
        <v>20</v>
      </c>
      <c r="F84" s="74"/>
      <c r="G84" s="74">
        <f t="shared" si="3"/>
        <v>0</v>
      </c>
      <c r="H84" s="74">
        <v>5040</v>
      </c>
      <c r="I84" s="74">
        <f t="shared" si="4"/>
        <v>100800</v>
      </c>
      <c r="J84" s="74">
        <f t="shared" si="5"/>
        <v>100800</v>
      </c>
    </row>
    <row r="85" spans="1:13" s="60" customFormat="1" ht="45" x14ac:dyDescent="0.25">
      <c r="A85" s="19" t="s">
        <v>117</v>
      </c>
      <c r="B85" s="9" t="s">
        <v>602</v>
      </c>
      <c r="C85" s="10" t="s">
        <v>501</v>
      </c>
      <c r="D85" s="8" t="s">
        <v>67</v>
      </c>
      <c r="E85" s="22">
        <v>20</v>
      </c>
      <c r="F85" s="21">
        <v>320</v>
      </c>
      <c r="G85" s="21">
        <f t="shared" si="3"/>
        <v>6400</v>
      </c>
      <c r="H85" s="21"/>
      <c r="I85" s="21">
        <f t="shared" si="4"/>
        <v>0</v>
      </c>
      <c r="J85" s="21">
        <f t="shared" si="5"/>
        <v>6400</v>
      </c>
    </row>
    <row r="86" spans="1:13" s="60" customFormat="1" ht="45" x14ac:dyDescent="0.25">
      <c r="A86" s="19" t="s">
        <v>119</v>
      </c>
      <c r="B86" s="9" t="s">
        <v>484</v>
      </c>
      <c r="C86" s="10" t="s">
        <v>230</v>
      </c>
      <c r="D86" s="8" t="s">
        <v>118</v>
      </c>
      <c r="E86" s="22">
        <v>1000</v>
      </c>
      <c r="F86" s="21">
        <v>463.56</v>
      </c>
      <c r="G86" s="21">
        <f t="shared" si="3"/>
        <v>463560</v>
      </c>
      <c r="H86" s="21"/>
      <c r="I86" s="21">
        <f t="shared" si="4"/>
        <v>0</v>
      </c>
      <c r="J86" s="21">
        <f t="shared" si="5"/>
        <v>463560</v>
      </c>
    </row>
    <row r="87" spans="1:13" s="60" customFormat="1" ht="45" x14ac:dyDescent="0.25">
      <c r="A87" s="19" t="s">
        <v>339</v>
      </c>
      <c r="B87" s="9" t="s">
        <v>603</v>
      </c>
      <c r="C87" s="10" t="s">
        <v>604</v>
      </c>
      <c r="D87" s="8" t="s">
        <v>118</v>
      </c>
      <c r="E87" s="22">
        <v>1000</v>
      </c>
      <c r="F87" s="21">
        <v>78.623999999999995</v>
      </c>
      <c r="G87" s="21">
        <f t="shared" si="3"/>
        <v>78624</v>
      </c>
      <c r="H87" s="21"/>
      <c r="I87" s="21">
        <f t="shared" si="4"/>
        <v>0</v>
      </c>
      <c r="J87" s="21">
        <f t="shared" si="5"/>
        <v>78624</v>
      </c>
    </row>
    <row r="88" spans="1:13" s="60" customFormat="1" ht="45" x14ac:dyDescent="0.25">
      <c r="A88" s="19" t="s">
        <v>120</v>
      </c>
      <c r="B88" s="9" t="s">
        <v>491</v>
      </c>
      <c r="C88" s="10" t="s">
        <v>492</v>
      </c>
      <c r="D88" s="8" t="s">
        <v>118</v>
      </c>
      <c r="E88" s="22">
        <v>15</v>
      </c>
      <c r="F88" s="49">
        <v>4787.8251676302316</v>
      </c>
      <c r="G88" s="21">
        <f t="shared" si="3"/>
        <v>71817.377514453474</v>
      </c>
      <c r="H88" s="21"/>
      <c r="I88" s="21">
        <f t="shared" si="4"/>
        <v>0</v>
      </c>
      <c r="J88" s="21">
        <f t="shared" si="5"/>
        <v>71817.377514453474</v>
      </c>
    </row>
    <row r="89" spans="1:13" s="75" customFormat="1" ht="22.5" x14ac:dyDescent="0.25">
      <c r="A89" s="72" t="s">
        <v>403</v>
      </c>
      <c r="B89" s="65" t="s">
        <v>503</v>
      </c>
      <c r="C89" s="66" t="s">
        <v>504</v>
      </c>
      <c r="D89" s="64" t="s">
        <v>60</v>
      </c>
      <c r="E89" s="78">
        <v>5.0000000000000001E-3</v>
      </c>
      <c r="F89" s="74"/>
      <c r="G89" s="74">
        <f t="shared" si="3"/>
        <v>0</v>
      </c>
      <c r="H89" s="74">
        <v>1728000</v>
      </c>
      <c r="I89" s="74">
        <f t="shared" si="4"/>
        <v>8640</v>
      </c>
      <c r="J89" s="74">
        <f t="shared" si="5"/>
        <v>8640</v>
      </c>
      <c r="M89" s="91"/>
    </row>
    <row r="90" spans="1:13" s="60" customFormat="1" ht="45" x14ac:dyDescent="0.25">
      <c r="A90" s="19" t="s">
        <v>121</v>
      </c>
      <c r="B90" s="9" t="s">
        <v>506</v>
      </c>
      <c r="C90" s="10" t="s">
        <v>760</v>
      </c>
      <c r="D90" s="8" t="s">
        <v>545</v>
      </c>
      <c r="E90" s="22">
        <v>1</v>
      </c>
      <c r="F90" s="49">
        <v>7907.8134788962861</v>
      </c>
      <c r="G90" s="21">
        <f t="shared" si="3"/>
        <v>7907.8134788962861</v>
      </c>
      <c r="H90" s="21"/>
      <c r="I90" s="21">
        <f t="shared" si="4"/>
        <v>0</v>
      </c>
      <c r="J90" s="21">
        <f t="shared" si="5"/>
        <v>7907.8134788962861</v>
      </c>
    </row>
    <row r="91" spans="1:13" s="60" customFormat="1" ht="15" x14ac:dyDescent="0.25">
      <c r="A91" s="14" t="s">
        <v>605</v>
      </c>
      <c r="B91" s="16"/>
      <c r="C91" s="16"/>
      <c r="D91" s="16"/>
      <c r="E91" s="15"/>
      <c r="F91" s="21"/>
      <c r="G91" s="21">
        <f t="shared" si="3"/>
        <v>0</v>
      </c>
      <c r="H91" s="21"/>
      <c r="I91" s="21">
        <f t="shared" si="4"/>
        <v>0</v>
      </c>
      <c r="J91" s="21">
        <f t="shared" si="5"/>
        <v>0</v>
      </c>
    </row>
    <row r="92" spans="1:13" s="75" customFormat="1" ht="22.5" x14ac:dyDescent="0.25">
      <c r="A92" s="72" t="s">
        <v>122</v>
      </c>
      <c r="B92" s="65" t="s">
        <v>205</v>
      </c>
      <c r="C92" s="66" t="s">
        <v>206</v>
      </c>
      <c r="D92" s="64" t="s">
        <v>207</v>
      </c>
      <c r="E92" s="76">
        <v>1.68</v>
      </c>
      <c r="F92" s="74"/>
      <c r="G92" s="74">
        <f t="shared" si="3"/>
        <v>0</v>
      </c>
      <c r="H92" s="74">
        <v>210589.71</v>
      </c>
      <c r="I92" s="74">
        <f t="shared" si="4"/>
        <v>353790.71279999998</v>
      </c>
      <c r="J92" s="74">
        <f t="shared" si="5"/>
        <v>353790.71279999998</v>
      </c>
      <c r="M92" s="91"/>
    </row>
    <row r="93" spans="1:13" s="60" customFormat="1" ht="45" x14ac:dyDescent="0.25">
      <c r="A93" s="19" t="s">
        <v>123</v>
      </c>
      <c r="B93" s="9" t="s">
        <v>696</v>
      </c>
      <c r="C93" s="10" t="s">
        <v>540</v>
      </c>
      <c r="D93" s="8" t="s">
        <v>67</v>
      </c>
      <c r="E93" s="23">
        <v>273.36</v>
      </c>
      <c r="F93" s="49">
        <v>283.32220766043486</v>
      </c>
      <c r="G93" s="21">
        <f t="shared" si="3"/>
        <v>77448.958686056474</v>
      </c>
      <c r="H93" s="21"/>
      <c r="I93" s="21">
        <f t="shared" si="4"/>
        <v>0</v>
      </c>
      <c r="J93" s="21">
        <f t="shared" si="5"/>
        <v>77448.958686056474</v>
      </c>
    </row>
    <row r="94" spans="1:13" s="60" customFormat="1" ht="45" x14ac:dyDescent="0.25">
      <c r="A94" s="19" t="s">
        <v>124</v>
      </c>
      <c r="B94" s="9" t="s">
        <v>541</v>
      </c>
      <c r="C94" s="10" t="s">
        <v>544</v>
      </c>
      <c r="D94" s="8" t="s">
        <v>118</v>
      </c>
      <c r="E94" s="22">
        <v>9</v>
      </c>
      <c r="F94" s="49">
        <v>830.29126903963675</v>
      </c>
      <c r="G94" s="21">
        <f t="shared" si="3"/>
        <v>7472.6214213567309</v>
      </c>
      <c r="H94" s="21"/>
      <c r="I94" s="21">
        <f t="shared" si="4"/>
        <v>0</v>
      </c>
      <c r="J94" s="21">
        <f t="shared" si="5"/>
        <v>7472.6214213567309</v>
      </c>
    </row>
    <row r="95" spans="1:13" s="75" customFormat="1" ht="22.5" x14ac:dyDescent="0.25">
      <c r="A95" s="72" t="s">
        <v>127</v>
      </c>
      <c r="B95" s="65" t="s">
        <v>553</v>
      </c>
      <c r="C95" s="66" t="s">
        <v>554</v>
      </c>
      <c r="D95" s="64" t="s">
        <v>207</v>
      </c>
      <c r="E95" s="73">
        <v>1</v>
      </c>
      <c r="F95" s="74"/>
      <c r="G95" s="74">
        <f t="shared" si="3"/>
        <v>0</v>
      </c>
      <c r="H95" s="74">
        <v>133488</v>
      </c>
      <c r="I95" s="74">
        <f t="shared" si="4"/>
        <v>133488</v>
      </c>
      <c r="J95" s="74">
        <f t="shared" si="5"/>
        <v>133488</v>
      </c>
      <c r="M95" s="91"/>
    </row>
    <row r="96" spans="1:13" s="60" customFormat="1" ht="45" x14ac:dyDescent="0.25">
      <c r="A96" s="19" t="s">
        <v>128</v>
      </c>
      <c r="B96" s="9" t="s">
        <v>555</v>
      </c>
      <c r="C96" s="10" t="s">
        <v>762</v>
      </c>
      <c r="D96" s="8" t="s">
        <v>67</v>
      </c>
      <c r="E96" s="22">
        <v>103</v>
      </c>
      <c r="F96" s="49">
        <v>29.020781635954886</v>
      </c>
      <c r="G96" s="21">
        <f t="shared" si="3"/>
        <v>2989.1405085033534</v>
      </c>
      <c r="H96" s="21"/>
      <c r="I96" s="21">
        <f t="shared" si="4"/>
        <v>0</v>
      </c>
      <c r="J96" s="21">
        <f t="shared" si="5"/>
        <v>2989.1405085033534</v>
      </c>
    </row>
    <row r="97" spans="1:13" s="60" customFormat="1" ht="45" x14ac:dyDescent="0.25">
      <c r="A97" s="19" t="s">
        <v>129</v>
      </c>
      <c r="B97" s="9" t="s">
        <v>556</v>
      </c>
      <c r="C97" s="10" t="s">
        <v>557</v>
      </c>
      <c r="D97" s="8" t="s">
        <v>118</v>
      </c>
      <c r="E97" s="22">
        <v>4</v>
      </c>
      <c r="F97" s="49">
        <v>5.0423322174814826</v>
      </c>
      <c r="G97" s="21">
        <f t="shared" si="3"/>
        <v>20.169328869925931</v>
      </c>
      <c r="H97" s="21"/>
      <c r="I97" s="21">
        <f t="shared" si="4"/>
        <v>0</v>
      </c>
      <c r="J97" s="21">
        <f t="shared" si="5"/>
        <v>20.169328869925931</v>
      </c>
    </row>
    <row r="98" spans="1:13" s="60" customFormat="1" ht="45" x14ac:dyDescent="0.25">
      <c r="A98" s="19" t="s">
        <v>130</v>
      </c>
      <c r="B98" s="9" t="s">
        <v>556</v>
      </c>
      <c r="C98" s="10" t="s">
        <v>558</v>
      </c>
      <c r="D98" s="8" t="s">
        <v>118</v>
      </c>
      <c r="E98" s="22">
        <v>4</v>
      </c>
      <c r="F98" s="49">
        <v>10.820902401190676</v>
      </c>
      <c r="G98" s="21">
        <f t="shared" si="3"/>
        <v>43.283609604762702</v>
      </c>
      <c r="H98" s="21"/>
      <c r="I98" s="21">
        <f t="shared" si="4"/>
        <v>0</v>
      </c>
      <c r="J98" s="21">
        <f t="shared" si="5"/>
        <v>43.283609604762702</v>
      </c>
    </row>
    <row r="99" spans="1:13" s="60" customFormat="1" ht="45" x14ac:dyDescent="0.25">
      <c r="A99" s="19" t="s">
        <v>131</v>
      </c>
      <c r="B99" s="9" t="s">
        <v>546</v>
      </c>
      <c r="C99" s="10" t="s">
        <v>547</v>
      </c>
      <c r="D99" s="8" t="s">
        <v>118</v>
      </c>
      <c r="E99" s="22">
        <v>200</v>
      </c>
      <c r="F99" s="49">
        <v>33.693697083104752</v>
      </c>
      <c r="G99" s="21">
        <f t="shared" si="3"/>
        <v>6738.7394166209506</v>
      </c>
      <c r="H99" s="21"/>
      <c r="I99" s="21">
        <f t="shared" si="4"/>
        <v>0</v>
      </c>
      <c r="J99" s="21">
        <f t="shared" si="5"/>
        <v>6738.7394166209506</v>
      </c>
    </row>
    <row r="100" spans="1:13" s="60" customFormat="1" ht="45" x14ac:dyDescent="0.25">
      <c r="A100" s="19" t="s">
        <v>132</v>
      </c>
      <c r="B100" s="9" t="s">
        <v>546</v>
      </c>
      <c r="C100" s="10" t="s">
        <v>548</v>
      </c>
      <c r="D100" s="8" t="s">
        <v>118</v>
      </c>
      <c r="E100" s="22">
        <v>8</v>
      </c>
      <c r="F100" s="49">
        <v>43.285405307119362</v>
      </c>
      <c r="G100" s="21">
        <f t="shared" si="3"/>
        <v>346.28324245695489</v>
      </c>
      <c r="H100" s="21"/>
      <c r="I100" s="21">
        <f t="shared" si="4"/>
        <v>0</v>
      </c>
      <c r="J100" s="21">
        <f t="shared" si="5"/>
        <v>346.28324245695489</v>
      </c>
    </row>
    <row r="101" spans="1:13" s="60" customFormat="1" ht="45" x14ac:dyDescent="0.25">
      <c r="A101" s="19" t="s">
        <v>133</v>
      </c>
      <c r="B101" s="9" t="s">
        <v>551</v>
      </c>
      <c r="C101" s="10" t="s">
        <v>552</v>
      </c>
      <c r="D101" s="8" t="s">
        <v>67</v>
      </c>
      <c r="E101" s="22">
        <v>72</v>
      </c>
      <c r="F101" s="49">
        <v>313.81873955102611</v>
      </c>
      <c r="G101" s="21">
        <f t="shared" si="3"/>
        <v>22594.949247673881</v>
      </c>
      <c r="H101" s="21"/>
      <c r="I101" s="21">
        <f t="shared" si="4"/>
        <v>0</v>
      </c>
      <c r="J101" s="21">
        <f t="shared" si="5"/>
        <v>22594.949247673881</v>
      </c>
    </row>
    <row r="102" spans="1:13" s="60" customFormat="1" ht="45" x14ac:dyDescent="0.25">
      <c r="A102" s="19" t="s">
        <v>134</v>
      </c>
      <c r="B102" s="9" t="s">
        <v>549</v>
      </c>
      <c r="C102" s="10" t="s">
        <v>550</v>
      </c>
      <c r="D102" s="8" t="s">
        <v>118</v>
      </c>
      <c r="E102" s="22">
        <v>144</v>
      </c>
      <c r="F102" s="49">
        <v>124.56827152598329</v>
      </c>
      <c r="G102" s="21">
        <f t="shared" si="3"/>
        <v>17937.831099741594</v>
      </c>
      <c r="H102" s="21"/>
      <c r="I102" s="21">
        <f t="shared" si="4"/>
        <v>0</v>
      </c>
      <c r="J102" s="21">
        <f t="shared" si="5"/>
        <v>17937.831099741594</v>
      </c>
    </row>
    <row r="103" spans="1:13" s="75" customFormat="1" ht="33.75" x14ac:dyDescent="0.25">
      <c r="A103" s="72" t="s">
        <v>135</v>
      </c>
      <c r="B103" s="65" t="s">
        <v>74</v>
      </c>
      <c r="C103" s="66" t="s">
        <v>75</v>
      </c>
      <c r="D103" s="64" t="s">
        <v>76</v>
      </c>
      <c r="E103" s="73">
        <v>1</v>
      </c>
      <c r="F103" s="74"/>
      <c r="G103" s="74">
        <f t="shared" si="3"/>
        <v>0</v>
      </c>
      <c r="H103" s="74">
        <v>4320</v>
      </c>
      <c r="I103" s="74">
        <f t="shared" si="4"/>
        <v>4320</v>
      </c>
      <c r="J103" s="74">
        <f t="shared" si="5"/>
        <v>4320</v>
      </c>
      <c r="M103" s="91"/>
    </row>
    <row r="104" spans="1:13" s="60" customFormat="1" ht="45" x14ac:dyDescent="0.25">
      <c r="A104" s="19" t="s">
        <v>136</v>
      </c>
      <c r="B104" s="9" t="s">
        <v>607</v>
      </c>
      <c r="C104" s="10" t="s">
        <v>608</v>
      </c>
      <c r="D104" s="8" t="s">
        <v>118</v>
      </c>
      <c r="E104" s="22">
        <v>1</v>
      </c>
      <c r="F104" s="49">
        <v>696.01423343868339</v>
      </c>
      <c r="G104" s="21">
        <f t="shared" si="3"/>
        <v>696.01423343868339</v>
      </c>
      <c r="H104" s="21"/>
      <c r="I104" s="21">
        <f t="shared" si="4"/>
        <v>0</v>
      </c>
      <c r="J104" s="21">
        <f t="shared" si="5"/>
        <v>696.01423343868339</v>
      </c>
    </row>
    <row r="105" spans="1:13" s="75" customFormat="1" ht="22.5" x14ac:dyDescent="0.25">
      <c r="A105" s="72" t="s">
        <v>137</v>
      </c>
      <c r="B105" s="65" t="s">
        <v>422</v>
      </c>
      <c r="C105" s="66" t="s">
        <v>423</v>
      </c>
      <c r="D105" s="64" t="s">
        <v>60</v>
      </c>
      <c r="E105" s="76">
        <v>0.75</v>
      </c>
      <c r="F105" s="74"/>
      <c r="G105" s="74">
        <f t="shared" si="3"/>
        <v>0</v>
      </c>
      <c r="H105" s="74">
        <v>88992</v>
      </c>
      <c r="I105" s="74">
        <f t="shared" si="4"/>
        <v>66744</v>
      </c>
      <c r="J105" s="74">
        <f t="shared" si="5"/>
        <v>66744</v>
      </c>
      <c r="M105" s="91"/>
    </row>
    <row r="106" spans="1:13" s="60" customFormat="1" ht="45" x14ac:dyDescent="0.25">
      <c r="A106" s="19" t="s">
        <v>138</v>
      </c>
      <c r="B106" s="9" t="s">
        <v>534</v>
      </c>
      <c r="C106" s="10" t="s">
        <v>763</v>
      </c>
      <c r="D106" s="8" t="s">
        <v>67</v>
      </c>
      <c r="E106" s="23">
        <v>77.25</v>
      </c>
      <c r="F106" s="49">
        <v>5815.9748148929684</v>
      </c>
      <c r="G106" s="21">
        <f t="shared" si="3"/>
        <v>449284.05445048184</v>
      </c>
      <c r="H106" s="21"/>
      <c r="I106" s="21">
        <f t="shared" si="4"/>
        <v>0</v>
      </c>
      <c r="J106" s="21">
        <f t="shared" si="5"/>
        <v>449284.05445048184</v>
      </c>
    </row>
    <row r="107" spans="1:13" s="60" customFormat="1" ht="15" x14ac:dyDescent="0.25">
      <c r="A107" s="14" t="s">
        <v>610</v>
      </c>
      <c r="B107" s="16"/>
      <c r="C107" s="16"/>
      <c r="D107" s="16"/>
      <c r="E107" s="15"/>
      <c r="F107" s="21"/>
      <c r="G107" s="21">
        <f t="shared" si="3"/>
        <v>0</v>
      </c>
      <c r="H107" s="21"/>
      <c r="I107" s="21">
        <f t="shared" si="4"/>
        <v>0</v>
      </c>
      <c r="J107" s="21">
        <f t="shared" si="5"/>
        <v>0</v>
      </c>
    </row>
    <row r="108" spans="1:13" s="75" customFormat="1" ht="33.75" x14ac:dyDescent="0.25">
      <c r="A108" s="72" t="s">
        <v>139</v>
      </c>
      <c r="B108" s="65" t="s">
        <v>90</v>
      </c>
      <c r="C108" s="66" t="s">
        <v>91</v>
      </c>
      <c r="D108" s="64" t="s">
        <v>92</v>
      </c>
      <c r="E108" s="79">
        <v>1.727063</v>
      </c>
      <c r="F108" s="74"/>
      <c r="G108" s="74">
        <f t="shared" si="3"/>
        <v>0</v>
      </c>
      <c r="H108" s="74">
        <v>185100.37</v>
      </c>
      <c r="I108" s="74">
        <f t="shared" si="4"/>
        <v>319680.00031331001</v>
      </c>
      <c r="J108" s="74">
        <f t="shared" si="5"/>
        <v>319680.00031331001</v>
      </c>
      <c r="M108" s="91"/>
    </row>
    <row r="109" spans="1:13" s="60" customFormat="1" ht="45" x14ac:dyDescent="0.25">
      <c r="A109" s="19" t="s">
        <v>140</v>
      </c>
      <c r="B109" s="9" t="s">
        <v>399</v>
      </c>
      <c r="C109" s="10" t="s">
        <v>612</v>
      </c>
      <c r="D109" s="8" t="s">
        <v>118</v>
      </c>
      <c r="E109" s="28">
        <v>43.333333000000003</v>
      </c>
      <c r="F109" s="21">
        <v>18192.38</v>
      </c>
      <c r="G109" s="21">
        <f t="shared" si="3"/>
        <v>788336.46060254006</v>
      </c>
      <c r="H109" s="21"/>
      <c r="I109" s="21">
        <f t="shared" si="4"/>
        <v>0</v>
      </c>
      <c r="J109" s="21">
        <f t="shared" si="5"/>
        <v>788336.46060254006</v>
      </c>
    </row>
    <row r="110" spans="1:13" s="60" customFormat="1" ht="45" x14ac:dyDescent="0.25">
      <c r="A110" s="19" t="s">
        <v>141</v>
      </c>
      <c r="B110" s="9" t="s">
        <v>456</v>
      </c>
      <c r="C110" s="10" t="s">
        <v>614</v>
      </c>
      <c r="D110" s="8" t="s">
        <v>118</v>
      </c>
      <c r="E110" s="22">
        <v>4</v>
      </c>
      <c r="F110" s="21">
        <v>11645.42</v>
      </c>
      <c r="G110" s="21">
        <f t="shared" si="3"/>
        <v>46581.68</v>
      </c>
      <c r="H110" s="21"/>
      <c r="I110" s="21">
        <f t="shared" si="4"/>
        <v>0</v>
      </c>
      <c r="J110" s="21">
        <f t="shared" si="5"/>
        <v>46581.68</v>
      </c>
    </row>
    <row r="111" spans="1:13" s="60" customFormat="1" ht="45" x14ac:dyDescent="0.25">
      <c r="A111" s="19" t="s">
        <v>142</v>
      </c>
      <c r="B111" s="9" t="s">
        <v>399</v>
      </c>
      <c r="C111" s="10" t="s">
        <v>764</v>
      </c>
      <c r="D111" s="8" t="s">
        <v>118</v>
      </c>
      <c r="E111" s="22">
        <v>1</v>
      </c>
      <c r="F111" s="21">
        <v>10352.24</v>
      </c>
      <c r="G111" s="21">
        <f t="shared" si="3"/>
        <v>10352.24</v>
      </c>
      <c r="H111" s="21"/>
      <c r="I111" s="21">
        <f t="shared" si="4"/>
        <v>0</v>
      </c>
      <c r="J111" s="21">
        <f t="shared" si="5"/>
        <v>10352.24</v>
      </c>
    </row>
    <row r="112" spans="1:13" s="60" customFormat="1" ht="45" x14ac:dyDescent="0.25">
      <c r="A112" s="19" t="s">
        <v>143</v>
      </c>
      <c r="B112" s="9" t="s">
        <v>399</v>
      </c>
      <c r="C112" s="10" t="s">
        <v>765</v>
      </c>
      <c r="D112" s="8" t="s">
        <v>118</v>
      </c>
      <c r="E112" s="22">
        <v>110</v>
      </c>
      <c r="F112" s="21">
        <v>241.32</v>
      </c>
      <c r="G112" s="21">
        <f t="shared" si="3"/>
        <v>26545.200000000001</v>
      </c>
      <c r="H112" s="21"/>
      <c r="I112" s="21">
        <f t="shared" si="4"/>
        <v>0</v>
      </c>
      <c r="J112" s="21">
        <f t="shared" si="5"/>
        <v>26545.200000000001</v>
      </c>
    </row>
    <row r="113" spans="1:13" s="60" customFormat="1" ht="45" x14ac:dyDescent="0.25">
      <c r="A113" s="19" t="s">
        <v>144</v>
      </c>
      <c r="B113" s="9" t="s">
        <v>399</v>
      </c>
      <c r="C113" s="10" t="s">
        <v>766</v>
      </c>
      <c r="D113" s="8" t="s">
        <v>118</v>
      </c>
      <c r="E113" s="22">
        <v>10</v>
      </c>
      <c r="F113" s="21">
        <v>3507.84</v>
      </c>
      <c r="G113" s="21">
        <f t="shared" si="3"/>
        <v>35078.400000000001</v>
      </c>
      <c r="H113" s="21"/>
      <c r="I113" s="21">
        <f t="shared" si="4"/>
        <v>0</v>
      </c>
      <c r="J113" s="21">
        <f t="shared" si="5"/>
        <v>35078.400000000001</v>
      </c>
    </row>
    <row r="114" spans="1:13" s="60" customFormat="1" ht="45" x14ac:dyDescent="0.25">
      <c r="A114" s="19" t="s">
        <v>145</v>
      </c>
      <c r="B114" s="9" t="s">
        <v>405</v>
      </c>
      <c r="C114" s="10" t="s">
        <v>768</v>
      </c>
      <c r="D114" s="8" t="s">
        <v>118</v>
      </c>
      <c r="E114" s="22">
        <v>44</v>
      </c>
      <c r="F114" s="21">
        <v>1578.3</v>
      </c>
      <c r="G114" s="21">
        <f t="shared" si="3"/>
        <v>69445.2</v>
      </c>
      <c r="H114" s="21"/>
      <c r="I114" s="21">
        <f t="shared" si="4"/>
        <v>0</v>
      </c>
      <c r="J114" s="21">
        <f t="shared" si="5"/>
        <v>69445.2</v>
      </c>
    </row>
    <row r="115" spans="1:13" s="60" customFormat="1" ht="45" x14ac:dyDescent="0.25">
      <c r="A115" s="19" t="s">
        <v>146</v>
      </c>
      <c r="B115" s="9" t="s">
        <v>446</v>
      </c>
      <c r="C115" s="10" t="s">
        <v>769</v>
      </c>
      <c r="D115" s="8" t="s">
        <v>118</v>
      </c>
      <c r="E115" s="22">
        <v>88</v>
      </c>
      <c r="F115" s="21">
        <v>49.5</v>
      </c>
      <c r="G115" s="21">
        <f t="shared" si="3"/>
        <v>4356</v>
      </c>
      <c r="H115" s="21"/>
      <c r="I115" s="21">
        <f t="shared" si="4"/>
        <v>0</v>
      </c>
      <c r="J115" s="21">
        <f t="shared" si="5"/>
        <v>4356</v>
      </c>
    </row>
    <row r="116" spans="1:13" s="60" customFormat="1" ht="45" x14ac:dyDescent="0.25">
      <c r="A116" s="19" t="s">
        <v>147</v>
      </c>
      <c r="B116" s="9" t="s">
        <v>433</v>
      </c>
      <c r="C116" s="10" t="s">
        <v>770</v>
      </c>
      <c r="D116" s="8" t="s">
        <v>118</v>
      </c>
      <c r="E116" s="22">
        <v>1300</v>
      </c>
      <c r="F116" s="49">
        <v>51.032424414191503</v>
      </c>
      <c r="G116" s="21">
        <f t="shared" si="3"/>
        <v>66342.151738448956</v>
      </c>
      <c r="H116" s="21"/>
      <c r="I116" s="21">
        <f t="shared" si="4"/>
        <v>0</v>
      </c>
      <c r="J116" s="21">
        <f t="shared" si="5"/>
        <v>66342.151738448956</v>
      </c>
    </row>
    <row r="117" spans="1:13" s="60" customFormat="1" ht="45" x14ac:dyDescent="0.25">
      <c r="A117" s="19" t="s">
        <v>148</v>
      </c>
      <c r="B117" s="9" t="s">
        <v>435</v>
      </c>
      <c r="C117" s="10" t="s">
        <v>771</v>
      </c>
      <c r="D117" s="8" t="s">
        <v>118</v>
      </c>
      <c r="E117" s="22">
        <v>1300</v>
      </c>
      <c r="F117" s="49">
        <v>14.387454593880497</v>
      </c>
      <c r="G117" s="21">
        <f t="shared" si="3"/>
        <v>18703.690972044646</v>
      </c>
      <c r="H117" s="21"/>
      <c r="I117" s="21">
        <f t="shared" si="4"/>
        <v>0</v>
      </c>
      <c r="J117" s="21">
        <f t="shared" si="5"/>
        <v>18703.690972044646</v>
      </c>
    </row>
    <row r="118" spans="1:13" s="60" customFormat="1" ht="45" x14ac:dyDescent="0.25">
      <c r="A118" s="19" t="s">
        <v>149</v>
      </c>
      <c r="B118" s="9" t="s">
        <v>437</v>
      </c>
      <c r="C118" s="10" t="s">
        <v>772</v>
      </c>
      <c r="D118" s="8" t="s">
        <v>118</v>
      </c>
      <c r="E118" s="22">
        <v>1300</v>
      </c>
      <c r="F118" s="49">
        <v>4.1809697110421959</v>
      </c>
      <c r="G118" s="21">
        <f t="shared" si="3"/>
        <v>5435.2606243548544</v>
      </c>
      <c r="H118" s="21"/>
      <c r="I118" s="21">
        <f t="shared" si="4"/>
        <v>0</v>
      </c>
      <c r="J118" s="21">
        <f t="shared" si="5"/>
        <v>5435.2606243548544</v>
      </c>
    </row>
    <row r="119" spans="1:13" s="60" customFormat="1" ht="45" x14ac:dyDescent="0.25">
      <c r="A119" s="19" t="s">
        <v>151</v>
      </c>
      <c r="B119" s="9" t="s">
        <v>837</v>
      </c>
      <c r="C119" s="10" t="s">
        <v>838</v>
      </c>
      <c r="D119" s="8" t="s">
        <v>118</v>
      </c>
      <c r="E119" s="22">
        <v>50</v>
      </c>
      <c r="F119" s="21">
        <v>2668.38</v>
      </c>
      <c r="G119" s="21">
        <f t="shared" si="3"/>
        <v>133419</v>
      </c>
      <c r="H119" s="21"/>
      <c r="I119" s="21">
        <f t="shared" si="4"/>
        <v>0</v>
      </c>
      <c r="J119" s="21">
        <f t="shared" si="5"/>
        <v>133419</v>
      </c>
    </row>
    <row r="120" spans="1:13" s="75" customFormat="1" ht="22.5" x14ac:dyDescent="0.25">
      <c r="A120" s="72" t="s">
        <v>440</v>
      </c>
      <c r="B120" s="65" t="s">
        <v>111</v>
      </c>
      <c r="C120" s="66" t="s">
        <v>112</v>
      </c>
      <c r="D120" s="64" t="s">
        <v>40</v>
      </c>
      <c r="E120" s="77">
        <v>0.5</v>
      </c>
      <c r="F120" s="74"/>
      <c r="G120" s="74">
        <f t="shared" si="3"/>
        <v>0</v>
      </c>
      <c r="H120" s="74">
        <v>358560</v>
      </c>
      <c r="I120" s="74">
        <f t="shared" si="4"/>
        <v>179280</v>
      </c>
      <c r="J120" s="74">
        <f t="shared" si="5"/>
        <v>179280</v>
      </c>
      <c r="M120" s="91"/>
    </row>
    <row r="121" spans="1:13" s="60" customFormat="1" ht="45" x14ac:dyDescent="0.25">
      <c r="A121" s="19" t="s">
        <v>152</v>
      </c>
      <c r="B121" s="9" t="s">
        <v>777</v>
      </c>
      <c r="C121" s="10" t="s">
        <v>531</v>
      </c>
      <c r="D121" s="8" t="s">
        <v>118</v>
      </c>
      <c r="E121" s="22">
        <v>50</v>
      </c>
      <c r="F121" s="18">
        <f>3463.49*1.2</f>
        <v>4156.1879999999992</v>
      </c>
      <c r="G121" s="21">
        <f t="shared" si="3"/>
        <v>207809.39999999997</v>
      </c>
      <c r="H121" s="21"/>
      <c r="I121" s="21">
        <f t="shared" si="4"/>
        <v>0</v>
      </c>
      <c r="J121" s="21">
        <f t="shared" si="5"/>
        <v>207809.39999999997</v>
      </c>
    </row>
    <row r="122" spans="1:13" s="60" customFormat="1" ht="45" x14ac:dyDescent="0.25">
      <c r="A122" s="19" t="s">
        <v>153</v>
      </c>
      <c r="B122" s="9" t="s">
        <v>433</v>
      </c>
      <c r="C122" s="10" t="s">
        <v>469</v>
      </c>
      <c r="D122" s="8" t="s">
        <v>118</v>
      </c>
      <c r="E122" s="22">
        <v>130</v>
      </c>
      <c r="F122" s="49">
        <v>3911.9120573687969</v>
      </c>
      <c r="G122" s="21">
        <f t="shared" si="3"/>
        <v>508548.56745794357</v>
      </c>
      <c r="H122" s="21"/>
      <c r="I122" s="21">
        <f t="shared" si="4"/>
        <v>0</v>
      </c>
      <c r="J122" s="21">
        <f t="shared" si="5"/>
        <v>508548.56745794357</v>
      </c>
    </row>
    <row r="123" spans="1:13" s="60" customFormat="1" ht="45" x14ac:dyDescent="0.25">
      <c r="A123" s="19" t="s">
        <v>154</v>
      </c>
      <c r="B123" s="9" t="s">
        <v>435</v>
      </c>
      <c r="C123" s="10" t="s">
        <v>455</v>
      </c>
      <c r="D123" s="8" t="s">
        <v>118</v>
      </c>
      <c r="E123" s="22">
        <v>130</v>
      </c>
      <c r="F123" s="49">
        <v>1047.332956817974</v>
      </c>
      <c r="G123" s="21">
        <f t="shared" si="3"/>
        <v>136153.28438633663</v>
      </c>
      <c r="H123" s="21"/>
      <c r="I123" s="21">
        <f t="shared" si="4"/>
        <v>0</v>
      </c>
      <c r="J123" s="21">
        <f t="shared" si="5"/>
        <v>136153.28438633663</v>
      </c>
    </row>
    <row r="124" spans="1:13" s="60" customFormat="1" ht="45" x14ac:dyDescent="0.25">
      <c r="A124" s="19" t="s">
        <v>157</v>
      </c>
      <c r="B124" s="9" t="s">
        <v>783</v>
      </c>
      <c r="C124" s="10" t="s">
        <v>426</v>
      </c>
      <c r="D124" s="8" t="s">
        <v>118</v>
      </c>
      <c r="E124" s="22">
        <v>55</v>
      </c>
      <c r="F124" s="49">
        <v>12024.22305403982</v>
      </c>
      <c r="G124" s="21">
        <f t="shared" si="3"/>
        <v>661332.26797219005</v>
      </c>
      <c r="H124" s="21"/>
      <c r="I124" s="21">
        <f t="shared" si="4"/>
        <v>0</v>
      </c>
      <c r="J124" s="21">
        <f t="shared" si="5"/>
        <v>661332.26797219005</v>
      </c>
    </row>
    <row r="125" spans="1:13" s="75" customFormat="1" ht="22.5" x14ac:dyDescent="0.25">
      <c r="A125" s="72" t="s">
        <v>158</v>
      </c>
      <c r="B125" s="65" t="s">
        <v>422</v>
      </c>
      <c r="C125" s="66" t="s">
        <v>423</v>
      </c>
      <c r="D125" s="64" t="s">
        <v>60</v>
      </c>
      <c r="E125" s="76">
        <v>6.95</v>
      </c>
      <c r="F125" s="74"/>
      <c r="G125" s="74">
        <f t="shared" si="3"/>
        <v>0</v>
      </c>
      <c r="H125" s="74">
        <v>148320</v>
      </c>
      <c r="I125" s="74">
        <f t="shared" si="4"/>
        <v>1030824</v>
      </c>
      <c r="J125" s="74">
        <f t="shared" si="5"/>
        <v>1030824</v>
      </c>
      <c r="M125" s="91"/>
    </row>
    <row r="126" spans="1:13" s="60" customFormat="1" ht="45" x14ac:dyDescent="0.25">
      <c r="A126" s="19" t="s">
        <v>159</v>
      </c>
      <c r="B126" s="9" t="s">
        <v>534</v>
      </c>
      <c r="C126" s="10" t="s">
        <v>784</v>
      </c>
      <c r="D126" s="8" t="s">
        <v>67</v>
      </c>
      <c r="E126" s="23">
        <v>715.85</v>
      </c>
      <c r="F126" s="49">
        <v>6411.8859611359003</v>
      </c>
      <c r="G126" s="21">
        <f t="shared" si="3"/>
        <v>4589948.5652791345</v>
      </c>
      <c r="H126" s="21"/>
      <c r="I126" s="21">
        <f t="shared" si="4"/>
        <v>0</v>
      </c>
      <c r="J126" s="21">
        <f t="shared" si="5"/>
        <v>4589948.5652791345</v>
      </c>
    </row>
    <row r="127" spans="1:13" s="60" customFormat="1" ht="45" x14ac:dyDescent="0.25">
      <c r="A127" s="19" t="s">
        <v>160</v>
      </c>
      <c r="B127" s="9" t="s">
        <v>535</v>
      </c>
      <c r="C127" s="10" t="s">
        <v>786</v>
      </c>
      <c r="D127" s="8" t="s">
        <v>118</v>
      </c>
      <c r="E127" s="22">
        <v>1500</v>
      </c>
      <c r="F127" s="49">
        <v>19.183272791840665</v>
      </c>
      <c r="G127" s="21">
        <f t="shared" si="3"/>
        <v>28774.909187760997</v>
      </c>
      <c r="H127" s="21"/>
      <c r="I127" s="21">
        <f t="shared" si="4"/>
        <v>0</v>
      </c>
      <c r="J127" s="21">
        <f t="shared" si="5"/>
        <v>28774.909187760997</v>
      </c>
    </row>
    <row r="128" spans="1:13" s="60" customFormat="1" ht="45" x14ac:dyDescent="0.25">
      <c r="A128" s="19" t="s">
        <v>161</v>
      </c>
      <c r="B128" s="9" t="s">
        <v>473</v>
      </c>
      <c r="C128" s="10" t="s">
        <v>631</v>
      </c>
      <c r="D128" s="8" t="s">
        <v>118</v>
      </c>
      <c r="E128" s="22">
        <v>1390</v>
      </c>
      <c r="F128" s="49">
        <v>12.542911200122106</v>
      </c>
      <c r="G128" s="21">
        <f t="shared" si="3"/>
        <v>17434.646568169726</v>
      </c>
      <c r="H128" s="21"/>
      <c r="I128" s="21">
        <f t="shared" si="4"/>
        <v>0</v>
      </c>
      <c r="J128" s="21">
        <f t="shared" si="5"/>
        <v>17434.646568169726</v>
      </c>
    </row>
    <row r="129" spans="1:13" s="60" customFormat="1" ht="45" x14ac:dyDescent="0.25">
      <c r="A129" s="19" t="s">
        <v>162</v>
      </c>
      <c r="B129" s="9" t="s">
        <v>416</v>
      </c>
      <c r="C129" s="10" t="s">
        <v>530</v>
      </c>
      <c r="D129" s="8" t="s">
        <v>118</v>
      </c>
      <c r="E129" s="20">
        <v>2863.4</v>
      </c>
      <c r="F129" s="49">
        <v>20.535941630395303</v>
      </c>
      <c r="G129" s="21">
        <f t="shared" si="3"/>
        <v>58802.615264473912</v>
      </c>
      <c r="H129" s="21"/>
      <c r="I129" s="21">
        <f t="shared" si="4"/>
        <v>0</v>
      </c>
      <c r="J129" s="21">
        <f t="shared" si="5"/>
        <v>58802.615264473912</v>
      </c>
    </row>
    <row r="130" spans="1:13" s="75" customFormat="1" ht="33.75" x14ac:dyDescent="0.25">
      <c r="A130" s="72" t="s">
        <v>165</v>
      </c>
      <c r="B130" s="65" t="s">
        <v>244</v>
      </c>
      <c r="C130" s="66" t="s">
        <v>245</v>
      </c>
      <c r="D130" s="64" t="s">
        <v>60</v>
      </c>
      <c r="E130" s="77">
        <v>1.5</v>
      </c>
      <c r="F130" s="74"/>
      <c r="G130" s="74">
        <f t="shared" si="3"/>
        <v>0</v>
      </c>
      <c r="H130" s="74">
        <v>222480</v>
      </c>
      <c r="I130" s="74">
        <f t="shared" si="4"/>
        <v>333720</v>
      </c>
      <c r="J130" s="74">
        <f t="shared" si="5"/>
        <v>333720</v>
      </c>
      <c r="M130" s="91"/>
    </row>
    <row r="131" spans="1:13" s="60" customFormat="1" ht="45" x14ac:dyDescent="0.25">
      <c r="A131" s="19" t="s">
        <v>166</v>
      </c>
      <c r="B131" s="9" t="s">
        <v>421</v>
      </c>
      <c r="C131" s="10" t="s">
        <v>632</v>
      </c>
      <c r="D131" s="8" t="s">
        <v>67</v>
      </c>
      <c r="E131" s="20">
        <v>154.5</v>
      </c>
      <c r="F131" s="49">
        <v>1837.2902188542455</v>
      </c>
      <c r="G131" s="21">
        <f t="shared" ref="G131:G193" si="6">E131*F131</f>
        <v>283861.33881298092</v>
      </c>
      <c r="H131" s="21"/>
      <c r="I131" s="21">
        <f t="shared" ref="I131:I193" si="7">E131*H131</f>
        <v>0</v>
      </c>
      <c r="J131" s="21">
        <f t="shared" ref="J131:J193" si="8">G131+I131</f>
        <v>283861.33881298092</v>
      </c>
    </row>
    <row r="132" spans="1:13" s="60" customFormat="1" ht="15" x14ac:dyDescent="0.25">
      <c r="A132" s="14" t="s">
        <v>633</v>
      </c>
      <c r="B132" s="16"/>
      <c r="C132" s="16"/>
      <c r="D132" s="16"/>
      <c r="E132" s="15"/>
      <c r="F132" s="49"/>
      <c r="G132" s="21">
        <f t="shared" si="6"/>
        <v>0</v>
      </c>
      <c r="H132" s="21"/>
      <c r="I132" s="21">
        <f t="shared" si="7"/>
        <v>0</v>
      </c>
      <c r="J132" s="21">
        <f t="shared" si="8"/>
        <v>0</v>
      </c>
    </row>
    <row r="133" spans="1:13" s="75" customFormat="1" ht="33.75" x14ac:dyDescent="0.25">
      <c r="A133" s="72" t="s">
        <v>448</v>
      </c>
      <c r="B133" s="65" t="s">
        <v>407</v>
      </c>
      <c r="C133" s="66" t="s">
        <v>408</v>
      </c>
      <c r="D133" s="64" t="s">
        <v>92</v>
      </c>
      <c r="E133" s="79">
        <v>2.1267269999999998</v>
      </c>
      <c r="F133" s="74"/>
      <c r="G133" s="74">
        <f t="shared" si="6"/>
        <v>0</v>
      </c>
      <c r="H133" s="74">
        <v>290880.78000000003</v>
      </c>
      <c r="I133" s="74">
        <f t="shared" si="7"/>
        <v>618624.00860705995</v>
      </c>
      <c r="J133" s="74">
        <f t="shared" si="8"/>
        <v>618624.00860705995</v>
      </c>
      <c r="M133" s="91"/>
    </row>
    <row r="134" spans="1:13" s="60" customFormat="1" ht="45" x14ac:dyDescent="0.25">
      <c r="A134" s="19" t="s">
        <v>167</v>
      </c>
      <c r="B134" s="9" t="s">
        <v>399</v>
      </c>
      <c r="C134" s="10" t="s">
        <v>792</v>
      </c>
      <c r="D134" s="8" t="s">
        <v>118</v>
      </c>
      <c r="E134" s="28">
        <v>33.333333000000003</v>
      </c>
      <c r="F134" s="52">
        <v>42577.919999999998</v>
      </c>
      <c r="G134" s="21">
        <f t="shared" si="6"/>
        <v>1419263.9858073601</v>
      </c>
      <c r="H134" s="21"/>
      <c r="I134" s="21">
        <f t="shared" si="7"/>
        <v>0</v>
      </c>
      <c r="J134" s="21">
        <f t="shared" si="8"/>
        <v>1419263.9858073601</v>
      </c>
    </row>
    <row r="135" spans="1:13" s="60" customFormat="1" ht="45" x14ac:dyDescent="0.25">
      <c r="A135" s="19" t="s">
        <v>449</v>
      </c>
      <c r="B135" s="9" t="s">
        <v>399</v>
      </c>
      <c r="C135" s="10" t="s">
        <v>793</v>
      </c>
      <c r="D135" s="8" t="s">
        <v>118</v>
      </c>
      <c r="E135" s="22">
        <v>50</v>
      </c>
      <c r="F135" s="51">
        <v>37472.425487999993</v>
      </c>
      <c r="G135" s="21">
        <f t="shared" si="6"/>
        <v>1873621.2743999998</v>
      </c>
      <c r="H135" s="21"/>
      <c r="I135" s="21">
        <f t="shared" si="7"/>
        <v>0</v>
      </c>
      <c r="J135" s="21">
        <f t="shared" si="8"/>
        <v>1873621.2743999998</v>
      </c>
    </row>
    <row r="136" spans="1:13" s="60" customFormat="1" ht="45" x14ac:dyDescent="0.25">
      <c r="A136" s="19" t="s">
        <v>170</v>
      </c>
      <c r="B136" s="9" t="s">
        <v>399</v>
      </c>
      <c r="C136" s="10" t="s">
        <v>612</v>
      </c>
      <c r="D136" s="8" t="s">
        <v>118</v>
      </c>
      <c r="E136" s="22">
        <v>36</v>
      </c>
      <c r="F136" s="21">
        <v>18192.38</v>
      </c>
      <c r="G136" s="21">
        <f t="shared" si="6"/>
        <v>654925.68000000005</v>
      </c>
      <c r="H136" s="21"/>
      <c r="I136" s="21">
        <f t="shared" si="7"/>
        <v>0</v>
      </c>
      <c r="J136" s="21">
        <f t="shared" si="8"/>
        <v>654925.68000000005</v>
      </c>
    </row>
    <row r="137" spans="1:13" s="60" customFormat="1" ht="45" x14ac:dyDescent="0.25">
      <c r="A137" s="19" t="s">
        <v>450</v>
      </c>
      <c r="B137" s="9" t="s">
        <v>456</v>
      </c>
      <c r="C137" s="10" t="s">
        <v>795</v>
      </c>
      <c r="D137" s="8" t="s">
        <v>118</v>
      </c>
      <c r="E137" s="22">
        <v>3</v>
      </c>
      <c r="F137" s="49">
        <v>18737.632140855192</v>
      </c>
      <c r="G137" s="21">
        <f t="shared" si="6"/>
        <v>56212.89642256558</v>
      </c>
      <c r="H137" s="21"/>
      <c r="I137" s="21">
        <f t="shared" si="7"/>
        <v>0</v>
      </c>
      <c r="J137" s="21">
        <f t="shared" si="8"/>
        <v>56212.89642256558</v>
      </c>
    </row>
    <row r="138" spans="1:13" s="60" customFormat="1" ht="45" x14ac:dyDescent="0.25">
      <c r="A138" s="19" t="s">
        <v>173</v>
      </c>
      <c r="B138" s="9" t="s">
        <v>456</v>
      </c>
      <c r="C138" s="10" t="s">
        <v>614</v>
      </c>
      <c r="D138" s="8" t="s">
        <v>118</v>
      </c>
      <c r="E138" s="22">
        <v>2</v>
      </c>
      <c r="F138" s="21">
        <v>11645.42</v>
      </c>
      <c r="G138" s="21">
        <f t="shared" si="6"/>
        <v>23290.84</v>
      </c>
      <c r="H138" s="21"/>
      <c r="I138" s="21">
        <f t="shared" si="7"/>
        <v>0</v>
      </c>
      <c r="J138" s="21">
        <f t="shared" si="8"/>
        <v>23290.84</v>
      </c>
    </row>
    <row r="139" spans="1:13" s="60" customFormat="1" ht="45" x14ac:dyDescent="0.25">
      <c r="A139" s="19" t="s">
        <v>454</v>
      </c>
      <c r="B139" s="9" t="s">
        <v>399</v>
      </c>
      <c r="C139" s="10" t="s">
        <v>796</v>
      </c>
      <c r="D139" s="8" t="s">
        <v>118</v>
      </c>
      <c r="E139" s="22">
        <v>8</v>
      </c>
      <c r="F139" s="49">
        <v>32008.890121189266</v>
      </c>
      <c r="G139" s="21">
        <f t="shared" si="6"/>
        <v>256071.12096951413</v>
      </c>
      <c r="H139" s="21"/>
      <c r="I139" s="21">
        <f t="shared" si="7"/>
        <v>0</v>
      </c>
      <c r="J139" s="21">
        <f t="shared" si="8"/>
        <v>256071.12096951413</v>
      </c>
    </row>
    <row r="140" spans="1:13" s="60" customFormat="1" ht="45" x14ac:dyDescent="0.25">
      <c r="A140" s="19" t="s">
        <v>174</v>
      </c>
      <c r="B140" s="9" t="s">
        <v>399</v>
      </c>
      <c r="C140" s="10" t="s">
        <v>797</v>
      </c>
      <c r="D140" s="8" t="s">
        <v>118</v>
      </c>
      <c r="E140" s="22">
        <v>1</v>
      </c>
      <c r="F140" s="49">
        <v>24332.255363688477</v>
      </c>
      <c r="G140" s="21">
        <f t="shared" si="6"/>
        <v>24332.255363688477</v>
      </c>
      <c r="H140" s="21"/>
      <c r="I140" s="21">
        <f t="shared" si="7"/>
        <v>0</v>
      </c>
      <c r="J140" s="21">
        <f t="shared" si="8"/>
        <v>24332.255363688477</v>
      </c>
    </row>
    <row r="141" spans="1:13" s="60" customFormat="1" ht="45" x14ac:dyDescent="0.25">
      <c r="A141" s="19" t="s">
        <v>175</v>
      </c>
      <c r="B141" s="9" t="s">
        <v>399</v>
      </c>
      <c r="C141" s="10" t="s">
        <v>798</v>
      </c>
      <c r="D141" s="8" t="s">
        <v>118</v>
      </c>
      <c r="E141" s="22">
        <v>315</v>
      </c>
      <c r="F141" s="21">
        <v>241.32</v>
      </c>
      <c r="G141" s="21">
        <f t="shared" si="6"/>
        <v>76015.8</v>
      </c>
      <c r="H141" s="21"/>
      <c r="I141" s="21">
        <f t="shared" si="7"/>
        <v>0</v>
      </c>
      <c r="J141" s="21">
        <f t="shared" si="8"/>
        <v>76015.8</v>
      </c>
    </row>
    <row r="142" spans="1:13" s="60" customFormat="1" ht="45" x14ac:dyDescent="0.25">
      <c r="A142" s="19" t="s">
        <v>176</v>
      </c>
      <c r="B142" s="9" t="s">
        <v>399</v>
      </c>
      <c r="C142" s="10" t="s">
        <v>766</v>
      </c>
      <c r="D142" s="8" t="s">
        <v>118</v>
      </c>
      <c r="E142" s="22">
        <v>15</v>
      </c>
      <c r="F142" s="21">
        <v>3507.84</v>
      </c>
      <c r="G142" s="21">
        <f t="shared" si="6"/>
        <v>52617.600000000006</v>
      </c>
      <c r="H142" s="21"/>
      <c r="I142" s="21">
        <f t="shared" si="7"/>
        <v>0</v>
      </c>
      <c r="J142" s="21">
        <f t="shared" si="8"/>
        <v>52617.600000000006</v>
      </c>
    </row>
    <row r="143" spans="1:13" s="75" customFormat="1" ht="22.5" x14ac:dyDescent="0.25">
      <c r="A143" s="72" t="s">
        <v>177</v>
      </c>
      <c r="B143" s="65" t="s">
        <v>155</v>
      </c>
      <c r="C143" s="66" t="s">
        <v>156</v>
      </c>
      <c r="D143" s="64" t="s">
        <v>40</v>
      </c>
      <c r="E143" s="76">
        <v>2.66</v>
      </c>
      <c r="F143" s="74"/>
      <c r="G143" s="74">
        <f t="shared" si="6"/>
        <v>0</v>
      </c>
      <c r="H143" s="74">
        <v>216000</v>
      </c>
      <c r="I143" s="74">
        <f t="shared" si="7"/>
        <v>574560</v>
      </c>
      <c r="J143" s="74">
        <f t="shared" si="8"/>
        <v>574560</v>
      </c>
      <c r="M143" s="91"/>
    </row>
    <row r="144" spans="1:13" s="60" customFormat="1" ht="45" x14ac:dyDescent="0.25">
      <c r="A144" s="19" t="s">
        <v>178</v>
      </c>
      <c r="B144" s="9" t="s">
        <v>405</v>
      </c>
      <c r="C144" s="10" t="s">
        <v>839</v>
      </c>
      <c r="D144" s="8" t="s">
        <v>118</v>
      </c>
      <c r="E144" s="22">
        <v>100</v>
      </c>
      <c r="F144" s="49">
        <v>9611.5574868964704</v>
      </c>
      <c r="G144" s="21">
        <f t="shared" si="6"/>
        <v>961155.74868964707</v>
      </c>
      <c r="H144" s="21"/>
      <c r="I144" s="21">
        <f t="shared" si="7"/>
        <v>0</v>
      </c>
      <c r="J144" s="21">
        <f t="shared" si="8"/>
        <v>961155.74868964707</v>
      </c>
    </row>
    <row r="145" spans="1:13" s="60" customFormat="1" ht="45" x14ac:dyDescent="0.25">
      <c r="A145" s="19" t="s">
        <v>179</v>
      </c>
      <c r="B145" s="9" t="s">
        <v>405</v>
      </c>
      <c r="C145" s="10" t="s">
        <v>800</v>
      </c>
      <c r="D145" s="8" t="s">
        <v>118</v>
      </c>
      <c r="E145" s="22">
        <v>94</v>
      </c>
      <c r="F145" s="21">
        <v>2196.4079999999999</v>
      </c>
      <c r="G145" s="21">
        <f t="shared" si="6"/>
        <v>206462.35199999998</v>
      </c>
      <c r="H145" s="21"/>
      <c r="I145" s="21">
        <f t="shared" si="7"/>
        <v>0</v>
      </c>
      <c r="J145" s="21">
        <f t="shared" si="8"/>
        <v>206462.35199999998</v>
      </c>
    </row>
    <row r="146" spans="1:13" s="60" customFormat="1" ht="45" x14ac:dyDescent="0.25">
      <c r="A146" s="19" t="s">
        <v>180</v>
      </c>
      <c r="B146" s="9" t="s">
        <v>405</v>
      </c>
      <c r="C146" s="10" t="s">
        <v>768</v>
      </c>
      <c r="D146" s="8" t="s">
        <v>118</v>
      </c>
      <c r="E146" s="22">
        <v>72</v>
      </c>
      <c r="F146" s="21">
        <v>1578.3</v>
      </c>
      <c r="G146" s="21">
        <f t="shared" si="6"/>
        <v>113637.59999999999</v>
      </c>
      <c r="H146" s="21"/>
      <c r="I146" s="21">
        <f t="shared" si="7"/>
        <v>0</v>
      </c>
      <c r="J146" s="21">
        <f t="shared" si="8"/>
        <v>113637.59999999999</v>
      </c>
    </row>
    <row r="147" spans="1:13" s="60" customFormat="1" ht="45" x14ac:dyDescent="0.25">
      <c r="A147" s="19" t="s">
        <v>181</v>
      </c>
      <c r="B147" s="9" t="s">
        <v>446</v>
      </c>
      <c r="C147" s="10" t="s">
        <v>801</v>
      </c>
      <c r="D147" s="8" t="s">
        <v>118</v>
      </c>
      <c r="E147" s="22">
        <v>544</v>
      </c>
      <c r="F147" s="21">
        <v>49.5</v>
      </c>
      <c r="G147" s="21">
        <f t="shared" si="6"/>
        <v>26928</v>
      </c>
      <c r="H147" s="21"/>
      <c r="I147" s="21">
        <f t="shared" si="7"/>
        <v>0</v>
      </c>
      <c r="J147" s="21">
        <f t="shared" si="8"/>
        <v>26928</v>
      </c>
    </row>
    <row r="148" spans="1:13" s="60" customFormat="1" ht="45" x14ac:dyDescent="0.25">
      <c r="A148" s="19" t="s">
        <v>182</v>
      </c>
      <c r="B148" s="9" t="s">
        <v>433</v>
      </c>
      <c r="C148" s="10" t="s">
        <v>773</v>
      </c>
      <c r="D148" s="8" t="s">
        <v>118</v>
      </c>
      <c r="E148" s="22">
        <v>3799</v>
      </c>
      <c r="F148" s="49">
        <v>3911.9120121080946</v>
      </c>
      <c r="G148" s="21">
        <f t="shared" si="6"/>
        <v>14861353.733998651</v>
      </c>
      <c r="H148" s="21"/>
      <c r="I148" s="21">
        <f t="shared" si="7"/>
        <v>0</v>
      </c>
      <c r="J148" s="21">
        <f t="shared" si="8"/>
        <v>14861353.733998651</v>
      </c>
    </row>
    <row r="149" spans="1:13" s="60" customFormat="1" ht="45" x14ac:dyDescent="0.25">
      <c r="A149" s="19" t="s">
        <v>183</v>
      </c>
      <c r="B149" s="9" t="s">
        <v>435</v>
      </c>
      <c r="C149" s="10" t="s">
        <v>802</v>
      </c>
      <c r="D149" s="8" t="s">
        <v>118</v>
      </c>
      <c r="E149" s="22">
        <v>3799</v>
      </c>
      <c r="F149" s="49">
        <v>14.387452778798357</v>
      </c>
      <c r="G149" s="21">
        <f t="shared" si="6"/>
        <v>54657.933106654957</v>
      </c>
      <c r="H149" s="21"/>
      <c r="I149" s="21">
        <f t="shared" si="7"/>
        <v>0</v>
      </c>
      <c r="J149" s="21">
        <f t="shared" si="8"/>
        <v>54657.933106654957</v>
      </c>
    </row>
    <row r="150" spans="1:13" s="60" customFormat="1" ht="45" x14ac:dyDescent="0.25">
      <c r="A150" s="19" t="s">
        <v>184</v>
      </c>
      <c r="B150" s="9" t="s">
        <v>437</v>
      </c>
      <c r="C150" s="10" t="s">
        <v>772</v>
      </c>
      <c r="D150" s="8" t="s">
        <v>118</v>
      </c>
      <c r="E150" s="22">
        <v>3799</v>
      </c>
      <c r="F150" s="49">
        <v>4.1809698622990412</v>
      </c>
      <c r="G150" s="21">
        <f t="shared" si="6"/>
        <v>15883.504506874058</v>
      </c>
      <c r="H150" s="21"/>
      <c r="I150" s="21">
        <f t="shared" si="7"/>
        <v>0</v>
      </c>
      <c r="J150" s="21">
        <f t="shared" si="8"/>
        <v>15883.504506874058</v>
      </c>
    </row>
    <row r="151" spans="1:13" s="75" customFormat="1" ht="22.5" x14ac:dyDescent="0.25">
      <c r="A151" s="72" t="s">
        <v>185</v>
      </c>
      <c r="B151" s="65" t="s">
        <v>409</v>
      </c>
      <c r="C151" s="66" t="s">
        <v>410</v>
      </c>
      <c r="D151" s="64" t="s">
        <v>40</v>
      </c>
      <c r="E151" s="76">
        <v>0.78</v>
      </c>
      <c r="F151" s="74"/>
      <c r="G151" s="74">
        <f t="shared" si="6"/>
        <v>0</v>
      </c>
      <c r="H151" s="74">
        <v>630830.80000000005</v>
      </c>
      <c r="I151" s="74">
        <f t="shared" si="7"/>
        <v>492048.02400000003</v>
      </c>
      <c r="J151" s="74">
        <f t="shared" si="8"/>
        <v>492048.02400000003</v>
      </c>
      <c r="M151" s="91"/>
    </row>
    <row r="152" spans="1:13" s="60" customFormat="1" ht="45" x14ac:dyDescent="0.25">
      <c r="A152" s="19" t="s">
        <v>186</v>
      </c>
      <c r="B152" s="9" t="s">
        <v>777</v>
      </c>
      <c r="C152" s="10" t="s">
        <v>722</v>
      </c>
      <c r="D152" s="8" t="s">
        <v>118</v>
      </c>
      <c r="E152" s="22">
        <v>78</v>
      </c>
      <c r="F152" s="51">
        <v>8348.0532000000003</v>
      </c>
      <c r="G152" s="21">
        <f t="shared" si="6"/>
        <v>651148.1496</v>
      </c>
      <c r="H152" s="21"/>
      <c r="I152" s="21">
        <f t="shared" si="7"/>
        <v>0</v>
      </c>
      <c r="J152" s="21">
        <f t="shared" si="8"/>
        <v>651148.1496</v>
      </c>
      <c r="K152" s="60">
        <f>6956.711*1.2</f>
        <v>8348.0532000000003</v>
      </c>
    </row>
    <row r="153" spans="1:13" s="60" customFormat="1" ht="45" x14ac:dyDescent="0.25">
      <c r="A153" s="19" t="s">
        <v>188</v>
      </c>
      <c r="B153" s="9" t="s">
        <v>451</v>
      </c>
      <c r="C153" s="10" t="s">
        <v>809</v>
      </c>
      <c r="D153" s="8" t="s">
        <v>118</v>
      </c>
      <c r="E153" s="22">
        <v>156</v>
      </c>
      <c r="F153" s="21">
        <v>919.89600000000007</v>
      </c>
      <c r="G153" s="21">
        <f t="shared" si="6"/>
        <v>143503.77600000001</v>
      </c>
      <c r="H153" s="21"/>
      <c r="I153" s="21">
        <f t="shared" si="7"/>
        <v>0</v>
      </c>
      <c r="J153" s="21">
        <f t="shared" si="8"/>
        <v>143503.77600000001</v>
      </c>
    </row>
    <row r="154" spans="1:13" s="60" customFormat="1" ht="45" x14ac:dyDescent="0.25">
      <c r="A154" s="19" t="s">
        <v>189</v>
      </c>
      <c r="B154" s="9" t="s">
        <v>433</v>
      </c>
      <c r="C154" s="10" t="s">
        <v>469</v>
      </c>
      <c r="D154" s="8" t="s">
        <v>118</v>
      </c>
      <c r="E154" s="22">
        <v>312</v>
      </c>
      <c r="F154" s="49">
        <v>3911.9120297426057</v>
      </c>
      <c r="G154" s="21">
        <f t="shared" si="6"/>
        <v>1220516.553279693</v>
      </c>
      <c r="H154" s="21"/>
      <c r="I154" s="21">
        <f t="shared" si="7"/>
        <v>0</v>
      </c>
      <c r="J154" s="21">
        <f t="shared" si="8"/>
        <v>1220516.553279693</v>
      </c>
    </row>
    <row r="155" spans="1:13" s="60" customFormat="1" ht="45" x14ac:dyDescent="0.25">
      <c r="A155" s="19" t="s">
        <v>190</v>
      </c>
      <c r="B155" s="9" t="s">
        <v>447</v>
      </c>
      <c r="C155" s="10" t="s">
        <v>810</v>
      </c>
      <c r="D155" s="8" t="s">
        <v>118</v>
      </c>
      <c r="E155" s="22">
        <v>312</v>
      </c>
      <c r="F155" s="49">
        <v>300.53795513947176</v>
      </c>
      <c r="G155" s="21">
        <f t="shared" si="6"/>
        <v>93767.842003515194</v>
      </c>
      <c r="H155" s="21"/>
      <c r="I155" s="21">
        <f t="shared" si="7"/>
        <v>0</v>
      </c>
      <c r="J155" s="21">
        <f t="shared" si="8"/>
        <v>93767.842003515194</v>
      </c>
    </row>
    <row r="156" spans="1:13" s="60" customFormat="1" ht="45" x14ac:dyDescent="0.25">
      <c r="A156" s="19" t="s">
        <v>191</v>
      </c>
      <c r="B156" s="9" t="s">
        <v>435</v>
      </c>
      <c r="C156" s="10" t="s">
        <v>455</v>
      </c>
      <c r="D156" s="8" t="s">
        <v>118</v>
      </c>
      <c r="E156" s="22">
        <v>624</v>
      </c>
      <c r="F156" s="49">
        <v>1047.3329015655941</v>
      </c>
      <c r="G156" s="21">
        <f t="shared" si="6"/>
        <v>653535.73057693068</v>
      </c>
      <c r="H156" s="21"/>
      <c r="I156" s="21">
        <f t="shared" si="7"/>
        <v>0</v>
      </c>
      <c r="J156" s="21">
        <f t="shared" si="8"/>
        <v>653535.73057693068</v>
      </c>
    </row>
    <row r="157" spans="1:13" s="60" customFormat="1" ht="45" x14ac:dyDescent="0.25">
      <c r="A157" s="19" t="s">
        <v>192</v>
      </c>
      <c r="B157" s="9" t="s">
        <v>437</v>
      </c>
      <c r="C157" s="10" t="s">
        <v>724</v>
      </c>
      <c r="D157" s="8" t="s">
        <v>118</v>
      </c>
      <c r="E157" s="22">
        <v>312</v>
      </c>
      <c r="F157" s="49">
        <v>32.341013836171157</v>
      </c>
      <c r="G157" s="21">
        <f t="shared" si="6"/>
        <v>10090.396316885401</v>
      </c>
      <c r="H157" s="21"/>
      <c r="I157" s="21">
        <f t="shared" si="7"/>
        <v>0</v>
      </c>
      <c r="J157" s="21">
        <f t="shared" si="8"/>
        <v>10090.396316885401</v>
      </c>
    </row>
    <row r="158" spans="1:13" s="60" customFormat="1" ht="45" x14ac:dyDescent="0.25">
      <c r="A158" s="19" t="s">
        <v>193</v>
      </c>
      <c r="B158" s="9" t="s">
        <v>459</v>
      </c>
      <c r="C158" s="10" t="s">
        <v>808</v>
      </c>
      <c r="D158" s="8" t="s">
        <v>118</v>
      </c>
      <c r="E158" s="22">
        <v>25</v>
      </c>
      <c r="F158" s="49">
        <v>16498.967267654185</v>
      </c>
      <c r="G158" s="21">
        <f t="shared" si="6"/>
        <v>412474.18169135461</v>
      </c>
      <c r="H158" s="21"/>
      <c r="I158" s="21">
        <f t="shared" si="7"/>
        <v>0</v>
      </c>
      <c r="J158" s="21">
        <f t="shared" si="8"/>
        <v>412474.18169135461</v>
      </c>
    </row>
    <row r="159" spans="1:13" s="60" customFormat="1" ht="45" x14ac:dyDescent="0.25">
      <c r="A159" s="19" t="s">
        <v>194</v>
      </c>
      <c r="B159" s="9" t="s">
        <v>416</v>
      </c>
      <c r="C159" s="10" t="s">
        <v>840</v>
      </c>
      <c r="D159" s="8" t="s">
        <v>118</v>
      </c>
      <c r="E159" s="22">
        <v>100</v>
      </c>
      <c r="F159" s="49">
        <v>1575.6107325759899</v>
      </c>
      <c r="G159" s="21">
        <f t="shared" si="6"/>
        <v>157561.073257599</v>
      </c>
      <c r="H159" s="21"/>
      <c r="I159" s="21">
        <f t="shared" si="7"/>
        <v>0</v>
      </c>
      <c r="J159" s="21">
        <f t="shared" si="8"/>
        <v>157561.073257599</v>
      </c>
    </row>
    <row r="160" spans="1:13" s="60" customFormat="1" ht="45" x14ac:dyDescent="0.25">
      <c r="A160" s="19" t="s">
        <v>195</v>
      </c>
      <c r="B160" s="9" t="s">
        <v>433</v>
      </c>
      <c r="C160" s="10" t="s">
        <v>469</v>
      </c>
      <c r="D160" s="8" t="s">
        <v>118</v>
      </c>
      <c r="E160" s="22">
        <v>50</v>
      </c>
      <c r="F160" s="49">
        <v>3911.9120131668915</v>
      </c>
      <c r="G160" s="21">
        <f t="shared" si="6"/>
        <v>195595.60065834457</v>
      </c>
      <c r="H160" s="21"/>
      <c r="I160" s="21">
        <f t="shared" si="7"/>
        <v>0</v>
      </c>
      <c r="J160" s="21">
        <f t="shared" si="8"/>
        <v>195595.60065834457</v>
      </c>
    </row>
    <row r="161" spans="1:13" s="60" customFormat="1" ht="45" x14ac:dyDescent="0.25">
      <c r="A161" s="19" t="s">
        <v>196</v>
      </c>
      <c r="B161" s="9" t="s">
        <v>435</v>
      </c>
      <c r="C161" s="10" t="s">
        <v>455</v>
      </c>
      <c r="D161" s="8" t="s">
        <v>118</v>
      </c>
      <c r="E161" s="22">
        <v>50</v>
      </c>
      <c r="F161" s="49">
        <v>1047.33291261607</v>
      </c>
      <c r="G161" s="21">
        <f t="shared" si="6"/>
        <v>52366.645630803498</v>
      </c>
      <c r="H161" s="21"/>
      <c r="I161" s="21">
        <f t="shared" si="7"/>
        <v>0</v>
      </c>
      <c r="J161" s="21">
        <f t="shared" si="8"/>
        <v>52366.645630803498</v>
      </c>
    </row>
    <row r="162" spans="1:13" s="75" customFormat="1" ht="22.5" x14ac:dyDescent="0.25">
      <c r="A162" s="72" t="s">
        <v>197</v>
      </c>
      <c r="B162" s="65" t="s">
        <v>409</v>
      </c>
      <c r="C162" s="66" t="s">
        <v>410</v>
      </c>
      <c r="D162" s="64" t="s">
        <v>40</v>
      </c>
      <c r="E162" s="77">
        <v>1.8</v>
      </c>
      <c r="F162" s="74"/>
      <c r="G162" s="74">
        <f t="shared" si="6"/>
        <v>0</v>
      </c>
      <c r="H162" s="74">
        <v>324000</v>
      </c>
      <c r="I162" s="74">
        <f t="shared" si="7"/>
        <v>583200</v>
      </c>
      <c r="J162" s="74">
        <f t="shared" si="8"/>
        <v>583200</v>
      </c>
      <c r="M162" s="91"/>
    </row>
    <row r="163" spans="1:13" s="60" customFormat="1" ht="45" x14ac:dyDescent="0.25">
      <c r="A163" s="19" t="s">
        <v>198</v>
      </c>
      <c r="B163" s="9" t="s">
        <v>777</v>
      </c>
      <c r="C163" s="10" t="s">
        <v>841</v>
      </c>
      <c r="D163" s="8" t="s">
        <v>118</v>
      </c>
      <c r="E163" s="22">
        <v>180</v>
      </c>
      <c r="F163" s="21">
        <v>1876.0920000000001</v>
      </c>
      <c r="G163" s="21">
        <f t="shared" si="6"/>
        <v>337696.56</v>
      </c>
      <c r="H163" s="21"/>
      <c r="I163" s="21">
        <f t="shared" si="7"/>
        <v>0</v>
      </c>
      <c r="J163" s="21">
        <f t="shared" si="8"/>
        <v>337696.56</v>
      </c>
      <c r="K163" s="60">
        <f>1563.41*1.2</f>
        <v>1876.0920000000001</v>
      </c>
    </row>
    <row r="164" spans="1:13" s="60" customFormat="1" ht="22.5" x14ac:dyDescent="0.25">
      <c r="A164" s="19" t="s">
        <v>199</v>
      </c>
      <c r="B164" s="9" t="s">
        <v>842</v>
      </c>
      <c r="C164" s="10" t="s">
        <v>843</v>
      </c>
      <c r="D164" s="8" t="s">
        <v>118</v>
      </c>
      <c r="E164" s="22">
        <v>90</v>
      </c>
      <c r="F164" s="49">
        <v>4609.027163787292</v>
      </c>
      <c r="G164" s="21">
        <f t="shared" si="6"/>
        <v>414812.4447408563</v>
      </c>
      <c r="H164" s="21"/>
      <c r="I164" s="21">
        <f t="shared" si="7"/>
        <v>0</v>
      </c>
      <c r="J164" s="21">
        <f t="shared" si="8"/>
        <v>414812.4447408563</v>
      </c>
    </row>
    <row r="165" spans="1:13" s="60" customFormat="1" ht="45" x14ac:dyDescent="0.25">
      <c r="A165" s="19" t="s">
        <v>200</v>
      </c>
      <c r="B165" s="9" t="s">
        <v>837</v>
      </c>
      <c r="C165" s="10" t="s">
        <v>844</v>
      </c>
      <c r="D165" s="8" t="s">
        <v>118</v>
      </c>
      <c r="E165" s="22">
        <v>135</v>
      </c>
      <c r="F165" s="21">
        <v>2668.38</v>
      </c>
      <c r="G165" s="21">
        <f t="shared" si="6"/>
        <v>360231.3</v>
      </c>
      <c r="H165" s="21"/>
      <c r="I165" s="21">
        <f t="shared" si="7"/>
        <v>0</v>
      </c>
      <c r="J165" s="21">
        <f t="shared" si="8"/>
        <v>360231.3</v>
      </c>
    </row>
    <row r="166" spans="1:13" s="60" customFormat="1" ht="45" x14ac:dyDescent="0.25">
      <c r="A166" s="19" t="s">
        <v>201</v>
      </c>
      <c r="B166" s="9" t="s">
        <v>435</v>
      </c>
      <c r="C166" s="10" t="s">
        <v>455</v>
      </c>
      <c r="D166" s="8" t="s">
        <v>118</v>
      </c>
      <c r="E166" s="22">
        <v>1100</v>
      </c>
      <c r="F166" s="49">
        <v>1047.33291261607</v>
      </c>
      <c r="G166" s="21">
        <f t="shared" si="6"/>
        <v>1152066.203877677</v>
      </c>
      <c r="H166" s="21"/>
      <c r="I166" s="21">
        <f t="shared" si="7"/>
        <v>0</v>
      </c>
      <c r="J166" s="21">
        <f t="shared" si="8"/>
        <v>1152066.203877677</v>
      </c>
    </row>
    <row r="167" spans="1:13" s="60" customFormat="1" ht="45" x14ac:dyDescent="0.25">
      <c r="A167" s="19" t="s">
        <v>202</v>
      </c>
      <c r="B167" s="9" t="s">
        <v>427</v>
      </c>
      <c r="C167" s="10" t="s">
        <v>845</v>
      </c>
      <c r="D167" s="8" t="s">
        <v>118</v>
      </c>
      <c r="E167" s="22">
        <v>360</v>
      </c>
      <c r="F167" s="49">
        <v>1435.1793541257241</v>
      </c>
      <c r="G167" s="21">
        <f t="shared" si="6"/>
        <v>516664.56748526066</v>
      </c>
      <c r="H167" s="21"/>
      <c r="I167" s="21">
        <f t="shared" si="7"/>
        <v>0</v>
      </c>
      <c r="J167" s="21">
        <f t="shared" si="8"/>
        <v>516664.56748526066</v>
      </c>
    </row>
    <row r="168" spans="1:13" s="75" customFormat="1" ht="22.5" x14ac:dyDescent="0.25">
      <c r="A168" s="72" t="s">
        <v>460</v>
      </c>
      <c r="B168" s="65" t="s">
        <v>409</v>
      </c>
      <c r="C168" s="66" t="s">
        <v>410</v>
      </c>
      <c r="D168" s="64" t="s">
        <v>40</v>
      </c>
      <c r="E168" s="76">
        <v>0.25</v>
      </c>
      <c r="F168" s="74"/>
      <c r="G168" s="74">
        <f t="shared" si="6"/>
        <v>0</v>
      </c>
      <c r="H168" s="74">
        <v>561600</v>
      </c>
      <c r="I168" s="74">
        <f t="shared" si="7"/>
        <v>140400</v>
      </c>
      <c r="J168" s="74">
        <f t="shared" si="8"/>
        <v>140400</v>
      </c>
      <c r="M168" s="91"/>
    </row>
    <row r="169" spans="1:13" s="60" customFormat="1" ht="45" x14ac:dyDescent="0.25">
      <c r="A169" s="19" t="s">
        <v>203</v>
      </c>
      <c r="B169" s="9" t="s">
        <v>777</v>
      </c>
      <c r="C169" s="10" t="s">
        <v>803</v>
      </c>
      <c r="D169" s="8" t="s">
        <v>118</v>
      </c>
      <c r="E169" s="22">
        <v>25</v>
      </c>
      <c r="F169" s="49">
        <v>7632.483177204912</v>
      </c>
      <c r="G169" s="21">
        <f t="shared" si="6"/>
        <v>190812.0794301228</v>
      </c>
      <c r="H169" s="21"/>
      <c r="I169" s="21">
        <f t="shared" si="7"/>
        <v>0</v>
      </c>
      <c r="J169" s="21">
        <f t="shared" si="8"/>
        <v>190812.0794301228</v>
      </c>
    </row>
    <row r="170" spans="1:13" s="60" customFormat="1" ht="45" x14ac:dyDescent="0.25">
      <c r="A170" s="19" t="s">
        <v>461</v>
      </c>
      <c r="B170" s="9" t="s">
        <v>451</v>
      </c>
      <c r="C170" s="10" t="s">
        <v>622</v>
      </c>
      <c r="D170" s="8" t="s">
        <v>118</v>
      </c>
      <c r="E170" s="22">
        <v>50</v>
      </c>
      <c r="F170" s="21">
        <v>919.89600000000007</v>
      </c>
      <c r="G170" s="21">
        <f t="shared" si="6"/>
        <v>45994.8</v>
      </c>
      <c r="H170" s="21"/>
      <c r="I170" s="21">
        <f t="shared" si="7"/>
        <v>0</v>
      </c>
      <c r="J170" s="21">
        <f t="shared" si="8"/>
        <v>45994.8</v>
      </c>
    </row>
    <row r="171" spans="1:13" s="60" customFormat="1" ht="45" x14ac:dyDescent="0.25">
      <c r="A171" s="19" t="s">
        <v>462</v>
      </c>
      <c r="B171" s="9" t="s">
        <v>447</v>
      </c>
      <c r="C171" s="10" t="s">
        <v>810</v>
      </c>
      <c r="D171" s="8" t="s">
        <v>118</v>
      </c>
      <c r="E171" s="22">
        <v>100</v>
      </c>
      <c r="F171" s="49">
        <v>300.53794040550366</v>
      </c>
      <c r="G171" s="21">
        <f t="shared" si="6"/>
        <v>30053.794040550365</v>
      </c>
      <c r="H171" s="21"/>
      <c r="I171" s="21">
        <f t="shared" si="7"/>
        <v>0</v>
      </c>
      <c r="J171" s="21">
        <f t="shared" si="8"/>
        <v>30053.794040550365</v>
      </c>
    </row>
    <row r="172" spans="1:13" s="60" customFormat="1" ht="45" x14ac:dyDescent="0.25">
      <c r="A172" s="19" t="s">
        <v>204</v>
      </c>
      <c r="B172" s="9" t="s">
        <v>435</v>
      </c>
      <c r="C172" s="10" t="s">
        <v>455</v>
      </c>
      <c r="D172" s="8" t="s">
        <v>118</v>
      </c>
      <c r="E172" s="22">
        <v>100</v>
      </c>
      <c r="F172" s="49">
        <v>1047.33291261607</v>
      </c>
      <c r="G172" s="21">
        <f t="shared" si="6"/>
        <v>104733.291261607</v>
      </c>
      <c r="H172" s="21"/>
      <c r="I172" s="21">
        <f t="shared" si="7"/>
        <v>0</v>
      </c>
      <c r="J172" s="21">
        <f t="shared" si="8"/>
        <v>104733.291261607</v>
      </c>
    </row>
    <row r="173" spans="1:13" s="60" customFormat="1" ht="45" x14ac:dyDescent="0.25">
      <c r="A173" s="19" t="s">
        <v>208</v>
      </c>
      <c r="B173" s="9" t="s">
        <v>437</v>
      </c>
      <c r="C173" s="10" t="s">
        <v>724</v>
      </c>
      <c r="D173" s="8" t="s">
        <v>118</v>
      </c>
      <c r="E173" s="22">
        <v>100</v>
      </c>
      <c r="F173" s="49">
        <v>32.341030411885221</v>
      </c>
      <c r="G173" s="21">
        <f t="shared" si="6"/>
        <v>3234.1030411885222</v>
      </c>
      <c r="H173" s="21"/>
      <c r="I173" s="21">
        <f t="shared" si="7"/>
        <v>0</v>
      </c>
      <c r="J173" s="21">
        <f t="shared" si="8"/>
        <v>3234.1030411885222</v>
      </c>
    </row>
    <row r="174" spans="1:13" s="75" customFormat="1" ht="22.5" x14ac:dyDescent="0.25">
      <c r="A174" s="72" t="s">
        <v>464</v>
      </c>
      <c r="B174" s="65" t="s">
        <v>409</v>
      </c>
      <c r="C174" s="66" t="s">
        <v>410</v>
      </c>
      <c r="D174" s="64" t="s">
        <v>40</v>
      </c>
      <c r="E174" s="76">
        <v>2.94</v>
      </c>
      <c r="F174" s="74"/>
      <c r="G174" s="74">
        <f t="shared" si="6"/>
        <v>0</v>
      </c>
      <c r="H174" s="74">
        <v>216000</v>
      </c>
      <c r="I174" s="74">
        <f t="shared" si="7"/>
        <v>635040</v>
      </c>
      <c r="J174" s="74">
        <f t="shared" si="8"/>
        <v>635040</v>
      </c>
      <c r="M174" s="91"/>
    </row>
    <row r="175" spans="1:13" s="60" customFormat="1" ht="45" x14ac:dyDescent="0.25">
      <c r="A175" s="19" t="s">
        <v>209</v>
      </c>
      <c r="B175" s="9" t="s">
        <v>777</v>
      </c>
      <c r="C175" s="10" t="s">
        <v>846</v>
      </c>
      <c r="D175" s="8" t="s">
        <v>118</v>
      </c>
      <c r="E175" s="22">
        <v>196</v>
      </c>
      <c r="F175" s="49">
        <v>1157.513770267047</v>
      </c>
      <c r="G175" s="21">
        <f t="shared" si="6"/>
        <v>226872.6989723412</v>
      </c>
      <c r="H175" s="21"/>
      <c r="I175" s="21">
        <f t="shared" si="7"/>
        <v>0</v>
      </c>
      <c r="J175" s="21">
        <f t="shared" si="8"/>
        <v>226872.6989723412</v>
      </c>
    </row>
    <row r="176" spans="1:13" s="60" customFormat="1" ht="45" x14ac:dyDescent="0.25">
      <c r="A176" s="19" t="s">
        <v>210</v>
      </c>
      <c r="B176" s="9" t="s">
        <v>777</v>
      </c>
      <c r="C176" s="10" t="s">
        <v>847</v>
      </c>
      <c r="D176" s="8" t="s">
        <v>118</v>
      </c>
      <c r="E176" s="22">
        <v>98</v>
      </c>
      <c r="F176" s="18">
        <f>3463.49*1.2</f>
        <v>4156.1879999999992</v>
      </c>
      <c r="G176" s="21">
        <f t="shared" si="6"/>
        <v>407306.42399999994</v>
      </c>
      <c r="H176" s="21"/>
      <c r="I176" s="21">
        <f t="shared" si="7"/>
        <v>0</v>
      </c>
      <c r="J176" s="21">
        <f t="shared" si="8"/>
        <v>407306.42399999994</v>
      </c>
    </row>
    <row r="177" spans="1:13" s="60" customFormat="1" ht="45" x14ac:dyDescent="0.25">
      <c r="A177" s="19" t="s">
        <v>211</v>
      </c>
      <c r="B177" s="9" t="s">
        <v>447</v>
      </c>
      <c r="C177" s="10" t="s">
        <v>848</v>
      </c>
      <c r="D177" s="8" t="s">
        <v>118</v>
      </c>
      <c r="E177" s="22">
        <v>400</v>
      </c>
      <c r="F177" s="49">
        <v>45.621757729313373</v>
      </c>
      <c r="G177" s="21">
        <f t="shared" si="6"/>
        <v>18248.703091725351</v>
      </c>
      <c r="H177" s="21"/>
      <c r="I177" s="21">
        <f t="shared" si="7"/>
        <v>0</v>
      </c>
      <c r="J177" s="21">
        <f t="shared" si="8"/>
        <v>18248.703091725351</v>
      </c>
    </row>
    <row r="178" spans="1:13" s="60" customFormat="1" ht="45" x14ac:dyDescent="0.25">
      <c r="A178" s="19" t="s">
        <v>465</v>
      </c>
      <c r="B178" s="9" t="s">
        <v>435</v>
      </c>
      <c r="C178" s="10" t="s">
        <v>849</v>
      </c>
      <c r="D178" s="8" t="s">
        <v>118</v>
      </c>
      <c r="E178" s="22">
        <v>400</v>
      </c>
      <c r="F178" s="49">
        <v>33.570727385721163</v>
      </c>
      <c r="G178" s="21">
        <f t="shared" si="6"/>
        <v>13428.290954288464</v>
      </c>
      <c r="H178" s="21"/>
      <c r="I178" s="21">
        <f t="shared" si="7"/>
        <v>0</v>
      </c>
      <c r="J178" s="21">
        <f t="shared" si="8"/>
        <v>13428.290954288464</v>
      </c>
    </row>
    <row r="179" spans="1:13" s="60" customFormat="1" ht="45" x14ac:dyDescent="0.25">
      <c r="A179" s="19" t="s">
        <v>212</v>
      </c>
      <c r="B179" s="9" t="s">
        <v>418</v>
      </c>
      <c r="C179" s="10" t="s">
        <v>850</v>
      </c>
      <c r="D179" s="8" t="s">
        <v>118</v>
      </c>
      <c r="E179" s="22">
        <v>400</v>
      </c>
      <c r="F179" s="49">
        <v>870.99436656799617</v>
      </c>
      <c r="G179" s="21">
        <f t="shared" si="6"/>
        <v>348397.74662719847</v>
      </c>
      <c r="H179" s="21"/>
      <c r="I179" s="21">
        <f t="shared" si="7"/>
        <v>0</v>
      </c>
      <c r="J179" s="21">
        <f t="shared" si="8"/>
        <v>348397.74662719847</v>
      </c>
    </row>
    <row r="180" spans="1:13" s="75" customFormat="1" ht="22.5" x14ac:dyDescent="0.25">
      <c r="A180" s="72" t="s">
        <v>213</v>
      </c>
      <c r="B180" s="65" t="s">
        <v>422</v>
      </c>
      <c r="C180" s="66" t="s">
        <v>423</v>
      </c>
      <c r="D180" s="64" t="s">
        <v>60</v>
      </c>
      <c r="E180" s="76">
        <v>7.35</v>
      </c>
      <c r="F180" s="74"/>
      <c r="G180" s="74">
        <f t="shared" si="6"/>
        <v>0</v>
      </c>
      <c r="H180" s="74">
        <v>88992</v>
      </c>
      <c r="I180" s="74">
        <f t="shared" si="7"/>
        <v>654091.19999999995</v>
      </c>
      <c r="J180" s="74">
        <f t="shared" si="8"/>
        <v>654091.19999999995</v>
      </c>
      <c r="M180" s="91"/>
    </row>
    <row r="181" spans="1:13" s="60" customFormat="1" ht="45" x14ac:dyDescent="0.25">
      <c r="A181" s="19" t="s">
        <v>214</v>
      </c>
      <c r="B181" s="9" t="s">
        <v>534</v>
      </c>
      <c r="C181" s="10" t="s">
        <v>811</v>
      </c>
      <c r="D181" s="8" t="s">
        <v>67</v>
      </c>
      <c r="E181" s="23">
        <v>757.05</v>
      </c>
      <c r="F181" s="49">
        <v>2324.8650932692021</v>
      </c>
      <c r="G181" s="21">
        <f t="shared" si="6"/>
        <v>1760039.1188594494</v>
      </c>
      <c r="H181" s="21"/>
      <c r="I181" s="21">
        <f t="shared" si="7"/>
        <v>0</v>
      </c>
      <c r="J181" s="21">
        <f t="shared" si="8"/>
        <v>1760039.1188594494</v>
      </c>
    </row>
    <row r="182" spans="1:13" s="75" customFormat="1" ht="22.5" x14ac:dyDescent="0.25">
      <c r="A182" s="72" t="s">
        <v>215</v>
      </c>
      <c r="B182" s="65" t="s">
        <v>650</v>
      </c>
      <c r="C182" s="66" t="s">
        <v>651</v>
      </c>
      <c r="D182" s="64" t="s">
        <v>60</v>
      </c>
      <c r="E182" s="76">
        <v>0.55000000000000004</v>
      </c>
      <c r="F182" s="74"/>
      <c r="G182" s="74">
        <f t="shared" si="6"/>
        <v>0</v>
      </c>
      <c r="H182" s="74">
        <v>88991.999999999985</v>
      </c>
      <c r="I182" s="74">
        <f t="shared" si="7"/>
        <v>48945.599999999999</v>
      </c>
      <c r="J182" s="74">
        <f t="shared" si="8"/>
        <v>48945.599999999999</v>
      </c>
      <c r="M182" s="91"/>
    </row>
    <row r="183" spans="1:13" s="60" customFormat="1" ht="45" x14ac:dyDescent="0.25">
      <c r="A183" s="19" t="s">
        <v>216</v>
      </c>
      <c r="B183" s="9" t="s">
        <v>534</v>
      </c>
      <c r="C183" s="10" t="s">
        <v>851</v>
      </c>
      <c r="D183" s="8" t="s">
        <v>67</v>
      </c>
      <c r="E183" s="23">
        <v>56.65</v>
      </c>
      <c r="F183" s="49">
        <v>8179.9441482356306</v>
      </c>
      <c r="G183" s="21">
        <f t="shared" si="6"/>
        <v>463393.83599754848</v>
      </c>
      <c r="H183" s="21"/>
      <c r="I183" s="21">
        <f t="shared" si="7"/>
        <v>0</v>
      </c>
      <c r="J183" s="21">
        <f t="shared" si="8"/>
        <v>463393.83599754848</v>
      </c>
    </row>
    <row r="184" spans="1:13" s="60" customFormat="1" ht="45" x14ac:dyDescent="0.25">
      <c r="A184" s="19" t="s">
        <v>217</v>
      </c>
      <c r="B184" s="9" t="s">
        <v>535</v>
      </c>
      <c r="C184" s="10" t="s">
        <v>786</v>
      </c>
      <c r="D184" s="8" t="s">
        <v>118</v>
      </c>
      <c r="E184" s="22">
        <v>2000</v>
      </c>
      <c r="F184" s="49">
        <v>19.30624248922426</v>
      </c>
      <c r="G184" s="21">
        <f t="shared" si="6"/>
        <v>38612.48497844852</v>
      </c>
      <c r="H184" s="21"/>
      <c r="I184" s="21">
        <f t="shared" si="7"/>
        <v>0</v>
      </c>
      <c r="J184" s="21">
        <f t="shared" si="8"/>
        <v>38612.48497844852</v>
      </c>
    </row>
    <row r="185" spans="1:13" s="60" customFormat="1" ht="45" x14ac:dyDescent="0.25">
      <c r="A185" s="19" t="s">
        <v>218</v>
      </c>
      <c r="B185" s="9" t="s">
        <v>429</v>
      </c>
      <c r="C185" s="10" t="s">
        <v>631</v>
      </c>
      <c r="D185" s="8" t="s">
        <v>118</v>
      </c>
      <c r="E185" s="22">
        <v>1470</v>
      </c>
      <c r="F185" s="49">
        <v>36.399028471037859</v>
      </c>
      <c r="G185" s="21">
        <f t="shared" si="6"/>
        <v>53506.571852425652</v>
      </c>
      <c r="H185" s="21"/>
      <c r="I185" s="21">
        <f t="shared" si="7"/>
        <v>0</v>
      </c>
      <c r="J185" s="21">
        <f t="shared" si="8"/>
        <v>53506.571852425652</v>
      </c>
    </row>
    <row r="186" spans="1:13" s="60" customFormat="1" ht="45" x14ac:dyDescent="0.25">
      <c r="A186" s="19" t="s">
        <v>219</v>
      </c>
      <c r="B186" s="9" t="s">
        <v>416</v>
      </c>
      <c r="C186" s="10" t="s">
        <v>439</v>
      </c>
      <c r="D186" s="8" t="s">
        <v>118</v>
      </c>
      <c r="E186" s="22">
        <v>2940</v>
      </c>
      <c r="F186" s="49">
        <v>20.535940440313183</v>
      </c>
      <c r="G186" s="21">
        <f t="shared" si="6"/>
        <v>60375.664894520756</v>
      </c>
      <c r="H186" s="21"/>
      <c r="I186" s="21">
        <f t="shared" si="7"/>
        <v>0</v>
      </c>
      <c r="J186" s="21">
        <f t="shared" si="8"/>
        <v>60375.664894520756</v>
      </c>
    </row>
    <row r="187" spans="1:13" s="75" customFormat="1" ht="33.75" x14ac:dyDescent="0.25">
      <c r="A187" s="72" t="s">
        <v>220</v>
      </c>
      <c r="B187" s="65" t="s">
        <v>244</v>
      </c>
      <c r="C187" s="66" t="s">
        <v>245</v>
      </c>
      <c r="D187" s="64" t="s">
        <v>60</v>
      </c>
      <c r="E187" s="77">
        <v>1.5</v>
      </c>
      <c r="F187" s="74"/>
      <c r="G187" s="74">
        <f t="shared" si="6"/>
        <v>0</v>
      </c>
      <c r="H187" s="74">
        <v>222480</v>
      </c>
      <c r="I187" s="74">
        <f t="shared" si="7"/>
        <v>333720</v>
      </c>
      <c r="J187" s="74">
        <f t="shared" si="8"/>
        <v>333720</v>
      </c>
      <c r="M187" s="91"/>
    </row>
    <row r="188" spans="1:13" s="60" customFormat="1" ht="45" x14ac:dyDescent="0.25">
      <c r="A188" s="19" t="s">
        <v>221</v>
      </c>
      <c r="B188" s="9" t="s">
        <v>421</v>
      </c>
      <c r="C188" s="10" t="s">
        <v>632</v>
      </c>
      <c r="D188" s="8" t="s">
        <v>67</v>
      </c>
      <c r="E188" s="20">
        <v>154.5</v>
      </c>
      <c r="F188" s="49">
        <v>1837.2902188542455</v>
      </c>
      <c r="G188" s="21">
        <f t="shared" si="6"/>
        <v>283861.33881298092</v>
      </c>
      <c r="H188" s="21"/>
      <c r="I188" s="21">
        <f t="shared" si="7"/>
        <v>0</v>
      </c>
      <c r="J188" s="21">
        <f t="shared" si="8"/>
        <v>283861.33881298092</v>
      </c>
    </row>
    <row r="189" spans="1:13" s="60" customFormat="1" ht="45" x14ac:dyDescent="0.25">
      <c r="A189" s="19" t="s">
        <v>222</v>
      </c>
      <c r="B189" s="9" t="s">
        <v>418</v>
      </c>
      <c r="C189" s="10" t="s">
        <v>653</v>
      </c>
      <c r="D189" s="8" t="s">
        <v>118</v>
      </c>
      <c r="E189" s="22">
        <v>30</v>
      </c>
      <c r="F189" s="49">
        <v>341.85575872639129</v>
      </c>
      <c r="G189" s="21">
        <f t="shared" si="6"/>
        <v>10255.672761791739</v>
      </c>
      <c r="H189" s="21"/>
      <c r="I189" s="21">
        <f t="shared" si="7"/>
        <v>0</v>
      </c>
      <c r="J189" s="21">
        <f t="shared" si="8"/>
        <v>10255.672761791739</v>
      </c>
    </row>
    <row r="190" spans="1:13" s="60" customFormat="1" ht="45" x14ac:dyDescent="0.25">
      <c r="A190" s="19" t="s">
        <v>223</v>
      </c>
      <c r="B190" s="9" t="s">
        <v>654</v>
      </c>
      <c r="C190" s="10" t="s">
        <v>655</v>
      </c>
      <c r="D190" s="8" t="s">
        <v>118</v>
      </c>
      <c r="E190" s="22">
        <v>30</v>
      </c>
      <c r="F190" s="49">
        <v>302.87417311420728</v>
      </c>
      <c r="G190" s="21">
        <f t="shared" si="6"/>
        <v>9086.2251934262185</v>
      </c>
      <c r="H190" s="21"/>
      <c r="I190" s="21">
        <f t="shared" si="7"/>
        <v>0</v>
      </c>
      <c r="J190" s="21">
        <f t="shared" si="8"/>
        <v>9086.2251934262185</v>
      </c>
    </row>
    <row r="191" spans="1:13" s="60" customFormat="1" ht="45" x14ac:dyDescent="0.25">
      <c r="A191" s="19" t="s">
        <v>224</v>
      </c>
      <c r="B191" s="9" t="s">
        <v>654</v>
      </c>
      <c r="C191" s="10" t="s">
        <v>656</v>
      </c>
      <c r="D191" s="8" t="s">
        <v>118</v>
      </c>
      <c r="E191" s="22">
        <v>60</v>
      </c>
      <c r="F191" s="49">
        <v>76.364277846004214</v>
      </c>
      <c r="G191" s="21">
        <f t="shared" si="6"/>
        <v>4581.8566707602531</v>
      </c>
      <c r="H191" s="21"/>
      <c r="I191" s="21">
        <f t="shared" si="7"/>
        <v>0</v>
      </c>
      <c r="J191" s="21">
        <f t="shared" si="8"/>
        <v>4581.8566707602531</v>
      </c>
    </row>
    <row r="192" spans="1:13" s="60" customFormat="1" ht="45" x14ac:dyDescent="0.25">
      <c r="A192" s="19" t="s">
        <v>225</v>
      </c>
      <c r="B192" s="9" t="s">
        <v>654</v>
      </c>
      <c r="C192" s="10" t="s">
        <v>657</v>
      </c>
      <c r="D192" s="8" t="s">
        <v>118</v>
      </c>
      <c r="E192" s="22">
        <v>60</v>
      </c>
      <c r="F192" s="49">
        <v>44.760874076835862</v>
      </c>
      <c r="G192" s="21">
        <f t="shared" si="6"/>
        <v>2685.6524446101516</v>
      </c>
      <c r="H192" s="21"/>
      <c r="I192" s="21">
        <f t="shared" si="7"/>
        <v>0</v>
      </c>
      <c r="J192" s="21">
        <f t="shared" si="8"/>
        <v>2685.6524446101516</v>
      </c>
    </row>
    <row r="193" spans="1:10" s="60" customFormat="1" ht="45" x14ac:dyDescent="0.25">
      <c r="A193" s="19" t="s">
        <v>228</v>
      </c>
      <c r="B193" s="9" t="s">
        <v>435</v>
      </c>
      <c r="C193" s="10" t="s">
        <v>467</v>
      </c>
      <c r="D193" s="8" t="s">
        <v>118</v>
      </c>
      <c r="E193" s="22">
        <v>90</v>
      </c>
      <c r="F193" s="49">
        <v>14.387486517477949</v>
      </c>
      <c r="G193" s="21">
        <f t="shared" si="6"/>
        <v>1294.8737865730154</v>
      </c>
      <c r="H193" s="21"/>
      <c r="I193" s="21">
        <f t="shared" si="7"/>
        <v>0</v>
      </c>
      <c r="J193" s="21">
        <f t="shared" si="8"/>
        <v>1294.8737865730154</v>
      </c>
    </row>
    <row r="194" spans="1:10" x14ac:dyDescent="0.25">
      <c r="G194" s="25">
        <f t="shared" ref="G194:I194" si="9">SUM(G3:G193)</f>
        <v>54875672.93568486</v>
      </c>
      <c r="H194" s="25"/>
      <c r="I194" s="25">
        <f t="shared" si="9"/>
        <v>13440777.10952037</v>
      </c>
      <c r="J194" s="25">
        <f>SUM(J3:J193)</f>
        <v>68316450.045205235</v>
      </c>
    </row>
  </sheetData>
  <mergeCells count="1">
    <mergeCell ref="M1:R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A43C3-51F4-407D-97E5-D84C11F3234B}">
  <sheetPr>
    <pageSetUpPr fitToPage="1"/>
  </sheetPr>
  <dimension ref="A1:V228"/>
  <sheetViews>
    <sheetView workbookViewId="0">
      <pane ySplit="1" topLeftCell="A2" activePane="bottomLeft" state="frozen"/>
      <selection activeCell="M93" sqref="M93"/>
      <selection pane="bottomLeft" activeCell="H229" sqref="H229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2" width="9.140625" style="18"/>
    <col min="13" max="13" width="13.140625" style="18" bestFit="1" customWidth="1"/>
    <col min="14" max="14" width="15.140625" style="18" customWidth="1"/>
    <col min="15" max="18" width="9.140625" style="18"/>
    <col min="19" max="19" width="14.42578125" style="18" bestFit="1" customWidth="1"/>
    <col min="20" max="20" width="10.85546875" style="18" bestFit="1" customWidth="1"/>
    <col min="21" max="21" width="11.7109375" style="18" customWidth="1"/>
    <col min="22" max="22" width="9.28515625" style="18" bestFit="1" customWidth="1"/>
    <col min="23" max="16384" width="9.140625" style="18"/>
  </cols>
  <sheetData>
    <row r="1" spans="1:22" s="55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1002</v>
      </c>
      <c r="G1" s="2" t="s">
        <v>1003</v>
      </c>
      <c r="H1" s="2" t="s">
        <v>1000</v>
      </c>
      <c r="I1" s="2" t="s">
        <v>1001</v>
      </c>
      <c r="J1" s="2" t="s">
        <v>1004</v>
      </c>
      <c r="M1" s="63" t="s">
        <v>1006</v>
      </c>
      <c r="N1" s="63"/>
      <c r="O1" s="63"/>
      <c r="P1" s="63"/>
      <c r="Q1" s="63"/>
      <c r="R1" s="63"/>
      <c r="S1" s="58"/>
      <c r="T1" s="58"/>
      <c r="U1" s="58"/>
      <c r="V1" s="27"/>
    </row>
    <row r="2" spans="1:22" s="56" customFormat="1" ht="14.25" x14ac:dyDescent="0.25">
      <c r="A2" s="14" t="s">
        <v>336</v>
      </c>
      <c r="B2" s="16"/>
      <c r="C2" s="16"/>
      <c r="D2" s="16"/>
      <c r="E2" s="15"/>
    </row>
    <row r="3" spans="1:22" s="82" customFormat="1" ht="45" x14ac:dyDescent="0.25">
      <c r="A3" s="72" t="s">
        <v>6</v>
      </c>
      <c r="B3" s="65" t="s">
        <v>559</v>
      </c>
      <c r="C3" s="66" t="s">
        <v>560</v>
      </c>
      <c r="D3" s="64" t="s">
        <v>28</v>
      </c>
      <c r="E3" s="73">
        <v>1</v>
      </c>
      <c r="F3" s="74"/>
      <c r="G3" s="74">
        <f t="shared" ref="G3:G66" si="0">E3*F3</f>
        <v>0</v>
      </c>
      <c r="H3" s="74">
        <v>1008000</v>
      </c>
      <c r="I3" s="74">
        <f t="shared" ref="I3:I66" si="1">E3*H3</f>
        <v>1008000</v>
      </c>
      <c r="J3" s="74">
        <f t="shared" ref="J3:J66" si="2">G3+I3</f>
        <v>1008000</v>
      </c>
      <c r="M3" s="101"/>
      <c r="O3" s="98"/>
    </row>
    <row r="4" spans="1:22" s="56" customFormat="1" ht="22.5" x14ac:dyDescent="0.25">
      <c r="A4" s="19" t="s">
        <v>7</v>
      </c>
      <c r="B4" s="9" t="s">
        <v>658</v>
      </c>
      <c r="C4" s="10" t="s">
        <v>659</v>
      </c>
      <c r="D4" s="8" t="s">
        <v>8</v>
      </c>
      <c r="E4" s="22">
        <v>1</v>
      </c>
      <c r="F4" s="21">
        <v>4056643</v>
      </c>
      <c r="G4" s="21">
        <f t="shared" si="0"/>
        <v>4056643</v>
      </c>
      <c r="H4" s="21"/>
      <c r="I4" s="21">
        <f t="shared" si="1"/>
        <v>0</v>
      </c>
      <c r="J4" s="21">
        <f t="shared" si="2"/>
        <v>4056643</v>
      </c>
    </row>
    <row r="5" spans="1:22" s="82" customFormat="1" ht="33.75" x14ac:dyDescent="0.25">
      <c r="A5" s="72" t="s">
        <v>9</v>
      </c>
      <c r="B5" s="65" t="s">
        <v>508</v>
      </c>
      <c r="C5" s="66" t="s">
        <v>509</v>
      </c>
      <c r="D5" s="64" t="s">
        <v>28</v>
      </c>
      <c r="E5" s="73">
        <v>2</v>
      </c>
      <c r="F5" s="74"/>
      <c r="G5" s="74">
        <f t="shared" si="0"/>
        <v>0</v>
      </c>
      <c r="H5" s="74">
        <v>43200</v>
      </c>
      <c r="I5" s="74">
        <f t="shared" si="1"/>
        <v>86400</v>
      </c>
      <c r="J5" s="74">
        <f t="shared" si="2"/>
        <v>86400</v>
      </c>
      <c r="M5" s="101"/>
    </row>
    <row r="6" spans="1:22" s="56" customFormat="1" ht="22.5" x14ac:dyDescent="0.25">
      <c r="A6" s="19" t="s">
        <v>660</v>
      </c>
      <c r="B6" s="9" t="s">
        <v>661</v>
      </c>
      <c r="C6" s="10" t="s">
        <v>662</v>
      </c>
      <c r="D6" s="8" t="s">
        <v>8</v>
      </c>
      <c r="E6" s="22">
        <v>1</v>
      </c>
      <c r="F6" s="21">
        <v>215373</v>
      </c>
      <c r="G6" s="21">
        <f t="shared" si="0"/>
        <v>215373</v>
      </c>
      <c r="H6" s="21"/>
      <c r="I6" s="21">
        <f t="shared" si="1"/>
        <v>0</v>
      </c>
      <c r="J6" s="21">
        <f t="shared" si="2"/>
        <v>215373</v>
      </c>
    </row>
    <row r="7" spans="1:22" s="56" customFormat="1" ht="22.5" x14ac:dyDescent="0.25">
      <c r="A7" s="19" t="s">
        <v>510</v>
      </c>
      <c r="B7" s="9" t="s">
        <v>661</v>
      </c>
      <c r="C7" s="10" t="s">
        <v>663</v>
      </c>
      <c r="D7" s="8" t="s">
        <v>8</v>
      </c>
      <c r="E7" s="22">
        <v>1</v>
      </c>
      <c r="F7" s="21">
        <v>225347</v>
      </c>
      <c r="G7" s="21">
        <f t="shared" si="0"/>
        <v>225347</v>
      </c>
      <c r="H7" s="21"/>
      <c r="I7" s="21">
        <f t="shared" si="1"/>
        <v>0</v>
      </c>
      <c r="J7" s="21">
        <f t="shared" si="2"/>
        <v>225347</v>
      </c>
    </row>
    <row r="8" spans="1:22" s="82" customFormat="1" ht="22.5" x14ac:dyDescent="0.25">
      <c r="A8" s="72" t="s">
        <v>19</v>
      </c>
      <c r="B8" s="65" t="s">
        <v>33</v>
      </c>
      <c r="C8" s="66" t="s">
        <v>34</v>
      </c>
      <c r="D8" s="64" t="s">
        <v>28</v>
      </c>
      <c r="E8" s="73">
        <v>2</v>
      </c>
      <c r="F8" s="74"/>
      <c r="G8" s="74">
        <f t="shared" si="0"/>
        <v>0</v>
      </c>
      <c r="H8" s="74">
        <v>43200</v>
      </c>
      <c r="I8" s="74">
        <f t="shared" si="1"/>
        <v>86400</v>
      </c>
      <c r="J8" s="74">
        <f t="shared" si="2"/>
        <v>86400</v>
      </c>
      <c r="M8" s="101"/>
    </row>
    <row r="9" spans="1:22" s="56" customFormat="1" ht="22.5" x14ac:dyDescent="0.25">
      <c r="A9" s="19" t="s">
        <v>664</v>
      </c>
      <c r="B9" s="9" t="s">
        <v>661</v>
      </c>
      <c r="C9" s="10" t="s">
        <v>665</v>
      </c>
      <c r="D9" s="8" t="s">
        <v>8</v>
      </c>
      <c r="E9" s="22">
        <v>1</v>
      </c>
      <c r="F9" s="21">
        <v>307361</v>
      </c>
      <c r="G9" s="21">
        <f t="shared" si="0"/>
        <v>307361</v>
      </c>
      <c r="H9" s="21"/>
      <c r="I9" s="21">
        <f t="shared" si="1"/>
        <v>0</v>
      </c>
      <c r="J9" s="21">
        <f t="shared" si="2"/>
        <v>307361</v>
      </c>
    </row>
    <row r="10" spans="1:22" s="56" customFormat="1" ht="22.5" x14ac:dyDescent="0.25">
      <c r="A10" s="19" t="s">
        <v>23</v>
      </c>
      <c r="B10" s="9" t="s">
        <v>661</v>
      </c>
      <c r="C10" s="10" t="s">
        <v>666</v>
      </c>
      <c r="D10" s="8" t="s">
        <v>8</v>
      </c>
      <c r="E10" s="22">
        <v>1</v>
      </c>
      <c r="F10" s="21">
        <v>279331</v>
      </c>
      <c r="G10" s="21">
        <f t="shared" si="0"/>
        <v>279331</v>
      </c>
      <c r="H10" s="21"/>
      <c r="I10" s="21">
        <f t="shared" si="1"/>
        <v>0</v>
      </c>
      <c r="J10" s="21">
        <f t="shared" si="2"/>
        <v>279331</v>
      </c>
    </row>
    <row r="11" spans="1:22" s="56" customFormat="1" ht="14.25" x14ac:dyDescent="0.25">
      <c r="A11" s="14" t="s">
        <v>345</v>
      </c>
      <c r="B11" s="16"/>
      <c r="C11" s="16"/>
      <c r="D11" s="16"/>
      <c r="E11" s="15"/>
      <c r="F11" s="21"/>
      <c r="G11" s="21">
        <f t="shared" si="0"/>
        <v>0</v>
      </c>
      <c r="H11" s="21"/>
      <c r="I11" s="21">
        <f t="shared" si="1"/>
        <v>0</v>
      </c>
      <c r="J11" s="21">
        <f t="shared" si="2"/>
        <v>0</v>
      </c>
    </row>
    <row r="12" spans="1:22" s="82" customFormat="1" ht="45" x14ac:dyDescent="0.25">
      <c r="A12" s="72" t="s">
        <v>24</v>
      </c>
      <c r="B12" s="65" t="s">
        <v>49</v>
      </c>
      <c r="C12" s="66" t="s">
        <v>50</v>
      </c>
      <c r="D12" s="64" t="s">
        <v>40</v>
      </c>
      <c r="E12" s="76">
        <v>3.34</v>
      </c>
      <c r="F12" s="74"/>
      <c r="G12" s="74">
        <f t="shared" si="0"/>
        <v>0</v>
      </c>
      <c r="H12" s="74">
        <v>374400</v>
      </c>
      <c r="I12" s="74">
        <f t="shared" si="1"/>
        <v>1250496</v>
      </c>
      <c r="J12" s="74">
        <f t="shared" si="2"/>
        <v>1250496</v>
      </c>
      <c r="M12" s="101"/>
    </row>
    <row r="13" spans="1:22" s="56" customFormat="1" ht="45" x14ac:dyDescent="0.25">
      <c r="A13" s="19" t="s">
        <v>25</v>
      </c>
      <c r="B13" s="9" t="s">
        <v>346</v>
      </c>
      <c r="C13" s="10" t="s">
        <v>852</v>
      </c>
      <c r="D13" s="8" t="s">
        <v>118</v>
      </c>
      <c r="E13" s="22">
        <v>24</v>
      </c>
      <c r="F13" s="21">
        <v>38390</v>
      </c>
      <c r="G13" s="21">
        <f t="shared" si="0"/>
        <v>921360</v>
      </c>
      <c r="H13" s="21"/>
      <c r="I13" s="21">
        <f t="shared" si="1"/>
        <v>0</v>
      </c>
      <c r="J13" s="21">
        <f t="shared" si="2"/>
        <v>921360</v>
      </c>
    </row>
    <row r="14" spans="1:22" s="56" customFormat="1" ht="45" x14ac:dyDescent="0.25">
      <c r="A14" s="19" t="s">
        <v>277</v>
      </c>
      <c r="B14" s="9" t="s">
        <v>346</v>
      </c>
      <c r="C14" s="10" t="s">
        <v>853</v>
      </c>
      <c r="D14" s="8" t="s">
        <v>118</v>
      </c>
      <c r="E14" s="22">
        <v>274</v>
      </c>
      <c r="F14" s="21">
        <v>23500</v>
      </c>
      <c r="G14" s="21">
        <f t="shared" si="0"/>
        <v>6439000</v>
      </c>
      <c r="H14" s="21"/>
      <c r="I14" s="21">
        <f t="shared" si="1"/>
        <v>0</v>
      </c>
      <c r="J14" s="21">
        <f t="shared" si="2"/>
        <v>6439000</v>
      </c>
    </row>
    <row r="15" spans="1:22" s="56" customFormat="1" ht="56.25" x14ac:dyDescent="0.25">
      <c r="A15" s="19" t="s">
        <v>30</v>
      </c>
      <c r="B15" s="9" t="s">
        <v>346</v>
      </c>
      <c r="C15" s="10" t="s">
        <v>854</v>
      </c>
      <c r="D15" s="8" t="s">
        <v>118</v>
      </c>
      <c r="E15" s="22">
        <v>14</v>
      </c>
      <c r="F15" s="21">
        <v>33118</v>
      </c>
      <c r="G15" s="21">
        <f t="shared" si="0"/>
        <v>463652</v>
      </c>
      <c r="H15" s="21"/>
      <c r="I15" s="21">
        <f t="shared" si="1"/>
        <v>0</v>
      </c>
      <c r="J15" s="21">
        <f t="shared" si="2"/>
        <v>463652</v>
      </c>
    </row>
    <row r="16" spans="1:22" s="56" customFormat="1" ht="45" x14ac:dyDescent="0.25">
      <c r="A16" s="19" t="s">
        <v>279</v>
      </c>
      <c r="B16" s="9" t="s">
        <v>346</v>
      </c>
      <c r="C16" s="10" t="s">
        <v>855</v>
      </c>
      <c r="D16" s="8" t="s">
        <v>118</v>
      </c>
      <c r="E16" s="22">
        <v>22</v>
      </c>
      <c r="F16" s="21">
        <v>26164</v>
      </c>
      <c r="G16" s="21">
        <f t="shared" si="0"/>
        <v>575608</v>
      </c>
      <c r="H16" s="21"/>
      <c r="I16" s="21">
        <f t="shared" si="1"/>
        <v>0</v>
      </c>
      <c r="J16" s="21">
        <f t="shared" si="2"/>
        <v>575608</v>
      </c>
    </row>
    <row r="17" spans="1:14" s="56" customFormat="1" ht="45" x14ac:dyDescent="0.25">
      <c r="A17" s="19" t="s">
        <v>31</v>
      </c>
      <c r="B17" s="9" t="s">
        <v>571</v>
      </c>
      <c r="C17" s="10" t="s">
        <v>572</v>
      </c>
      <c r="D17" s="8" t="s">
        <v>40</v>
      </c>
      <c r="E17" s="20">
        <v>1.3</v>
      </c>
      <c r="F17" s="49">
        <v>32427.113620244152</v>
      </c>
      <c r="G17" s="21">
        <f t="shared" si="0"/>
        <v>42155.247706317401</v>
      </c>
      <c r="H17" s="21"/>
      <c r="I17" s="21">
        <f t="shared" si="1"/>
        <v>0</v>
      </c>
      <c r="J17" s="21">
        <f t="shared" si="2"/>
        <v>42155.247706317401</v>
      </c>
    </row>
    <row r="18" spans="1:14" s="82" customFormat="1" ht="56.25" x14ac:dyDescent="0.25">
      <c r="A18" s="72" t="s">
        <v>32</v>
      </c>
      <c r="B18" s="65" t="s">
        <v>65</v>
      </c>
      <c r="C18" s="66" t="s">
        <v>66</v>
      </c>
      <c r="D18" s="64" t="s">
        <v>60</v>
      </c>
      <c r="E18" s="73">
        <v>47</v>
      </c>
      <c r="F18" s="74"/>
      <c r="G18" s="74">
        <f t="shared" si="0"/>
        <v>0</v>
      </c>
      <c r="H18" s="74">
        <v>85354.42</v>
      </c>
      <c r="I18" s="74">
        <f t="shared" si="1"/>
        <v>4011657.7399999998</v>
      </c>
      <c r="J18" s="74">
        <f t="shared" si="2"/>
        <v>4011657.7399999998</v>
      </c>
      <c r="M18" s="101"/>
      <c r="N18" s="101"/>
    </row>
    <row r="19" spans="1:14" s="82" customFormat="1" ht="45" x14ac:dyDescent="0.25">
      <c r="A19" s="72" t="s">
        <v>284</v>
      </c>
      <c r="B19" s="65" t="s">
        <v>62</v>
      </c>
      <c r="C19" s="66" t="s">
        <v>63</v>
      </c>
      <c r="D19" s="64" t="s">
        <v>60</v>
      </c>
      <c r="E19" s="77">
        <v>42.3</v>
      </c>
      <c r="F19" s="74"/>
      <c r="G19" s="74">
        <f t="shared" si="0"/>
        <v>0</v>
      </c>
      <c r="H19" s="74">
        <v>61294.07</v>
      </c>
      <c r="I19" s="74">
        <f t="shared" si="1"/>
        <v>2592739.1609999998</v>
      </c>
      <c r="J19" s="74">
        <f t="shared" si="2"/>
        <v>2592739.1609999998</v>
      </c>
    </row>
    <row r="20" spans="1:14" s="82" customFormat="1" ht="22.5" x14ac:dyDescent="0.25">
      <c r="A20" s="72" t="s">
        <v>35</v>
      </c>
      <c r="B20" s="65" t="s">
        <v>349</v>
      </c>
      <c r="C20" s="66" t="s">
        <v>350</v>
      </c>
      <c r="D20" s="64" t="s">
        <v>12</v>
      </c>
      <c r="E20" s="77">
        <v>0.4</v>
      </c>
      <c r="F20" s="74"/>
      <c r="G20" s="74">
        <f t="shared" si="0"/>
        <v>0</v>
      </c>
      <c r="H20" s="74">
        <v>28653.73</v>
      </c>
      <c r="I20" s="74">
        <f t="shared" si="1"/>
        <v>11461.492</v>
      </c>
      <c r="J20" s="74">
        <f t="shared" si="2"/>
        <v>11461.492</v>
      </c>
    </row>
    <row r="21" spans="1:14" s="82" customFormat="1" ht="22.5" x14ac:dyDescent="0.25">
      <c r="A21" s="72" t="s">
        <v>286</v>
      </c>
      <c r="B21" s="65" t="s">
        <v>20</v>
      </c>
      <c r="C21" s="66" t="s">
        <v>21</v>
      </c>
      <c r="D21" s="64" t="s">
        <v>12</v>
      </c>
      <c r="E21" s="77">
        <v>0.2</v>
      </c>
      <c r="F21" s="74"/>
      <c r="G21" s="74">
        <f t="shared" si="0"/>
        <v>0</v>
      </c>
      <c r="H21" s="74">
        <v>24916.29</v>
      </c>
      <c r="I21" s="74">
        <f t="shared" si="1"/>
        <v>4983.2580000000007</v>
      </c>
      <c r="J21" s="74">
        <f t="shared" si="2"/>
        <v>4983.2580000000007</v>
      </c>
    </row>
    <row r="22" spans="1:14" s="82" customFormat="1" ht="22.5" x14ac:dyDescent="0.25">
      <c r="A22" s="72" t="s">
        <v>288</v>
      </c>
      <c r="B22" s="65" t="s">
        <v>351</v>
      </c>
      <c r="C22" s="66" t="s">
        <v>352</v>
      </c>
      <c r="D22" s="64" t="s">
        <v>12</v>
      </c>
      <c r="E22" s="77">
        <v>0.4</v>
      </c>
      <c r="F22" s="74"/>
      <c r="G22" s="74">
        <f t="shared" si="0"/>
        <v>0</v>
      </c>
      <c r="H22" s="74">
        <v>24916.29</v>
      </c>
      <c r="I22" s="74">
        <f t="shared" si="1"/>
        <v>9966.5160000000014</v>
      </c>
      <c r="J22" s="74">
        <f t="shared" si="2"/>
        <v>9966.5160000000014</v>
      </c>
    </row>
    <row r="23" spans="1:14" s="82" customFormat="1" ht="22.5" x14ac:dyDescent="0.25">
      <c r="A23" s="72" t="s">
        <v>37</v>
      </c>
      <c r="B23" s="65" t="s">
        <v>353</v>
      </c>
      <c r="C23" s="66" t="s">
        <v>354</v>
      </c>
      <c r="D23" s="64" t="s">
        <v>12</v>
      </c>
      <c r="E23" s="77">
        <v>0.2</v>
      </c>
      <c r="F23" s="74"/>
      <c r="G23" s="74">
        <f t="shared" si="0"/>
        <v>0</v>
      </c>
      <c r="H23" s="74">
        <v>24916.29</v>
      </c>
      <c r="I23" s="74">
        <f t="shared" si="1"/>
        <v>4983.2580000000007</v>
      </c>
      <c r="J23" s="74">
        <f t="shared" si="2"/>
        <v>4983.2580000000007</v>
      </c>
    </row>
    <row r="24" spans="1:14" s="82" customFormat="1" ht="22.5" x14ac:dyDescent="0.25">
      <c r="A24" s="72" t="s">
        <v>38</v>
      </c>
      <c r="B24" s="65" t="s">
        <v>17</v>
      </c>
      <c r="C24" s="66" t="s">
        <v>18</v>
      </c>
      <c r="D24" s="64" t="s">
        <v>12</v>
      </c>
      <c r="E24" s="77">
        <v>1.8</v>
      </c>
      <c r="F24" s="74"/>
      <c r="G24" s="74">
        <f t="shared" si="0"/>
        <v>0</v>
      </c>
      <c r="H24" s="74">
        <v>22424.66</v>
      </c>
      <c r="I24" s="74">
        <f t="shared" si="1"/>
        <v>40364.387999999999</v>
      </c>
      <c r="J24" s="74">
        <f t="shared" si="2"/>
        <v>40364.387999999999</v>
      </c>
    </row>
    <row r="25" spans="1:14" s="82" customFormat="1" ht="22.5" x14ac:dyDescent="0.25">
      <c r="A25" s="72" t="s">
        <v>297</v>
      </c>
      <c r="B25" s="65" t="s">
        <v>14</v>
      </c>
      <c r="C25" s="66" t="s">
        <v>15</v>
      </c>
      <c r="D25" s="64" t="s">
        <v>12</v>
      </c>
      <c r="E25" s="77">
        <v>0.6</v>
      </c>
      <c r="F25" s="74"/>
      <c r="G25" s="74">
        <f t="shared" si="0"/>
        <v>0</v>
      </c>
      <c r="H25" s="74">
        <v>22424.66</v>
      </c>
      <c r="I25" s="74">
        <f t="shared" si="1"/>
        <v>13454.796</v>
      </c>
      <c r="J25" s="74">
        <f t="shared" si="2"/>
        <v>13454.796</v>
      </c>
    </row>
    <row r="26" spans="1:14" s="82" customFormat="1" ht="22.5" x14ac:dyDescent="0.25">
      <c r="A26" s="72" t="s">
        <v>301</v>
      </c>
      <c r="B26" s="65" t="s">
        <v>10</v>
      </c>
      <c r="C26" s="66" t="s">
        <v>11</v>
      </c>
      <c r="D26" s="64" t="s">
        <v>12</v>
      </c>
      <c r="E26" s="76">
        <v>2.14</v>
      </c>
      <c r="F26" s="74"/>
      <c r="G26" s="74">
        <f t="shared" si="0"/>
        <v>0</v>
      </c>
      <c r="H26" s="74">
        <v>22153.15</v>
      </c>
      <c r="I26" s="74">
        <f t="shared" si="1"/>
        <v>47407.741000000009</v>
      </c>
      <c r="J26" s="74">
        <f t="shared" si="2"/>
        <v>47407.741000000009</v>
      </c>
    </row>
    <row r="27" spans="1:14" s="56" customFormat="1" ht="56.25" x14ac:dyDescent="0.25">
      <c r="A27" s="19" t="s">
        <v>39</v>
      </c>
      <c r="B27" s="9" t="s">
        <v>355</v>
      </c>
      <c r="C27" s="10" t="s">
        <v>856</v>
      </c>
      <c r="D27" s="8" t="s">
        <v>67</v>
      </c>
      <c r="E27" s="20">
        <v>224.4</v>
      </c>
      <c r="F27" s="21">
        <v>7307.11</v>
      </c>
      <c r="G27" s="21">
        <f t="shared" si="0"/>
        <v>1639715.4839999999</v>
      </c>
      <c r="H27" s="21"/>
      <c r="I27" s="21">
        <f t="shared" si="1"/>
        <v>0</v>
      </c>
      <c r="J27" s="21">
        <f t="shared" si="2"/>
        <v>1639715.4839999999</v>
      </c>
      <c r="M27" s="100"/>
    </row>
    <row r="28" spans="1:14" s="56" customFormat="1" ht="56.25" x14ac:dyDescent="0.25">
      <c r="A28" s="19" t="s">
        <v>41</v>
      </c>
      <c r="B28" s="9" t="s">
        <v>355</v>
      </c>
      <c r="C28" s="10" t="s">
        <v>857</v>
      </c>
      <c r="D28" s="8" t="s">
        <v>67</v>
      </c>
      <c r="E28" s="22">
        <v>357</v>
      </c>
      <c r="F28" s="21">
        <v>4132.71</v>
      </c>
      <c r="G28" s="21">
        <f t="shared" si="0"/>
        <v>1475377.47</v>
      </c>
      <c r="H28" s="21"/>
      <c r="I28" s="21">
        <f t="shared" si="1"/>
        <v>0</v>
      </c>
      <c r="J28" s="21">
        <f t="shared" si="2"/>
        <v>1475377.47</v>
      </c>
    </row>
    <row r="29" spans="1:14" s="56" customFormat="1" ht="56.25" x14ac:dyDescent="0.25">
      <c r="A29" s="19" t="s">
        <v>43</v>
      </c>
      <c r="B29" s="9" t="s">
        <v>355</v>
      </c>
      <c r="C29" s="10" t="s">
        <v>573</v>
      </c>
      <c r="D29" s="8" t="s">
        <v>67</v>
      </c>
      <c r="E29" s="20">
        <v>423.3</v>
      </c>
      <c r="F29" s="21">
        <v>3351.12</v>
      </c>
      <c r="G29" s="21">
        <f t="shared" si="0"/>
        <v>1418529.0959999999</v>
      </c>
      <c r="H29" s="21"/>
      <c r="I29" s="21">
        <f t="shared" si="1"/>
        <v>0</v>
      </c>
      <c r="J29" s="21">
        <f t="shared" si="2"/>
        <v>1418529.0959999999</v>
      </c>
    </row>
    <row r="30" spans="1:14" s="56" customFormat="1" ht="56.25" x14ac:dyDescent="0.25">
      <c r="A30" s="19" t="s">
        <v>44</v>
      </c>
      <c r="B30" s="9" t="s">
        <v>355</v>
      </c>
      <c r="C30" s="10" t="s">
        <v>574</v>
      </c>
      <c r="D30" s="8" t="s">
        <v>67</v>
      </c>
      <c r="E30" s="20">
        <v>933.3</v>
      </c>
      <c r="F30" s="21">
        <v>1579.11</v>
      </c>
      <c r="G30" s="21">
        <f t="shared" si="0"/>
        <v>1473783.3629999999</v>
      </c>
      <c r="H30" s="21"/>
      <c r="I30" s="21">
        <f t="shared" si="1"/>
        <v>0</v>
      </c>
      <c r="J30" s="21">
        <f t="shared" si="2"/>
        <v>1473783.3629999999</v>
      </c>
    </row>
    <row r="31" spans="1:14" s="56" customFormat="1" ht="56.25" x14ac:dyDescent="0.25">
      <c r="A31" s="19" t="s">
        <v>45</v>
      </c>
      <c r="B31" s="9" t="s">
        <v>575</v>
      </c>
      <c r="C31" s="10" t="s">
        <v>576</v>
      </c>
      <c r="D31" s="8" t="s">
        <v>67</v>
      </c>
      <c r="E31" s="22">
        <v>867</v>
      </c>
      <c r="F31" s="21">
        <v>1155.51</v>
      </c>
      <c r="G31" s="21">
        <f t="shared" si="0"/>
        <v>1001827.17</v>
      </c>
      <c r="H31" s="21"/>
      <c r="I31" s="21">
        <f t="shared" si="1"/>
        <v>0</v>
      </c>
      <c r="J31" s="21">
        <f t="shared" si="2"/>
        <v>1001827.17</v>
      </c>
    </row>
    <row r="32" spans="1:14" s="56" customFormat="1" ht="56.25" x14ac:dyDescent="0.25">
      <c r="A32" s="19" t="s">
        <v>46</v>
      </c>
      <c r="B32" s="9" t="s">
        <v>356</v>
      </c>
      <c r="C32" s="10" t="s">
        <v>577</v>
      </c>
      <c r="D32" s="8" t="s">
        <v>67</v>
      </c>
      <c r="E32" s="22">
        <v>255</v>
      </c>
      <c r="F32" s="21">
        <v>760.35</v>
      </c>
      <c r="G32" s="21">
        <f t="shared" si="0"/>
        <v>193889.25</v>
      </c>
      <c r="H32" s="21"/>
      <c r="I32" s="21">
        <f t="shared" si="1"/>
        <v>0</v>
      </c>
      <c r="J32" s="21">
        <f t="shared" si="2"/>
        <v>193889.25</v>
      </c>
    </row>
    <row r="33" spans="1:13" s="56" customFormat="1" ht="56.25" x14ac:dyDescent="0.25">
      <c r="A33" s="19" t="s">
        <v>47</v>
      </c>
      <c r="B33" s="9" t="s">
        <v>578</v>
      </c>
      <c r="C33" s="10" t="s">
        <v>579</v>
      </c>
      <c r="D33" s="8" t="s">
        <v>67</v>
      </c>
      <c r="E33" s="22">
        <v>714</v>
      </c>
      <c r="F33" s="21">
        <v>495.42</v>
      </c>
      <c r="G33" s="21">
        <f t="shared" si="0"/>
        <v>353729.88</v>
      </c>
      <c r="H33" s="21"/>
      <c r="I33" s="21">
        <f t="shared" si="1"/>
        <v>0</v>
      </c>
      <c r="J33" s="21">
        <f t="shared" si="2"/>
        <v>353729.88</v>
      </c>
    </row>
    <row r="34" spans="1:13" s="56" customFormat="1" ht="56.25" x14ac:dyDescent="0.25">
      <c r="A34" s="19" t="s">
        <v>48</v>
      </c>
      <c r="B34" s="9" t="s">
        <v>357</v>
      </c>
      <c r="C34" s="10" t="s">
        <v>580</v>
      </c>
      <c r="D34" s="8" t="s">
        <v>67</v>
      </c>
      <c r="E34" s="22">
        <v>1581</v>
      </c>
      <c r="F34" s="21">
        <v>380.34</v>
      </c>
      <c r="G34" s="21">
        <f t="shared" si="0"/>
        <v>601317.53999999992</v>
      </c>
      <c r="H34" s="21"/>
      <c r="I34" s="21">
        <f t="shared" si="1"/>
        <v>0</v>
      </c>
      <c r="J34" s="21">
        <f t="shared" si="2"/>
        <v>601317.53999999992</v>
      </c>
    </row>
    <row r="35" spans="1:13" s="56" customFormat="1" ht="45" x14ac:dyDescent="0.25">
      <c r="A35" s="19" t="s">
        <v>51</v>
      </c>
      <c r="B35" s="9" t="s">
        <v>357</v>
      </c>
      <c r="C35" s="10" t="s">
        <v>858</v>
      </c>
      <c r="D35" s="8" t="s">
        <v>67</v>
      </c>
      <c r="E35" s="20">
        <v>20.399999999999999</v>
      </c>
      <c r="F35" s="21">
        <v>2791.2</v>
      </c>
      <c r="G35" s="21">
        <f t="shared" si="0"/>
        <v>56940.479999999996</v>
      </c>
      <c r="H35" s="21"/>
      <c r="I35" s="21">
        <f t="shared" si="1"/>
        <v>0</v>
      </c>
      <c r="J35" s="21">
        <f t="shared" si="2"/>
        <v>56940.479999999996</v>
      </c>
    </row>
    <row r="36" spans="1:13" s="56" customFormat="1" ht="45" x14ac:dyDescent="0.25">
      <c r="A36" s="19" t="s">
        <v>52</v>
      </c>
      <c r="B36" s="9" t="s">
        <v>357</v>
      </c>
      <c r="C36" s="10" t="s">
        <v>675</v>
      </c>
      <c r="D36" s="8" t="s">
        <v>67</v>
      </c>
      <c r="E36" s="22">
        <v>612</v>
      </c>
      <c r="F36" s="21">
        <v>1394.14</v>
      </c>
      <c r="G36" s="21">
        <f t="shared" si="0"/>
        <v>853213.68</v>
      </c>
      <c r="H36" s="21"/>
      <c r="I36" s="21">
        <f t="shared" si="1"/>
        <v>0</v>
      </c>
      <c r="J36" s="21">
        <f t="shared" si="2"/>
        <v>853213.68</v>
      </c>
    </row>
    <row r="37" spans="1:13" s="56" customFormat="1" ht="45" x14ac:dyDescent="0.25">
      <c r="A37" s="19" t="s">
        <v>53</v>
      </c>
      <c r="B37" s="9" t="s">
        <v>357</v>
      </c>
      <c r="C37" s="10" t="s">
        <v>859</v>
      </c>
      <c r="D37" s="8" t="s">
        <v>67</v>
      </c>
      <c r="E37" s="20">
        <v>535.5</v>
      </c>
      <c r="F37" s="21">
        <v>1394.14</v>
      </c>
      <c r="G37" s="21">
        <f t="shared" si="0"/>
        <v>746561.97000000009</v>
      </c>
      <c r="H37" s="21"/>
      <c r="I37" s="21">
        <f t="shared" si="1"/>
        <v>0</v>
      </c>
      <c r="J37" s="21">
        <f t="shared" si="2"/>
        <v>746561.97000000009</v>
      </c>
    </row>
    <row r="38" spans="1:13" s="56" customFormat="1" ht="45" x14ac:dyDescent="0.25">
      <c r="A38" s="19" t="s">
        <v>54</v>
      </c>
      <c r="B38" s="9" t="s">
        <v>357</v>
      </c>
      <c r="C38" s="10" t="s">
        <v>860</v>
      </c>
      <c r="D38" s="8" t="s">
        <v>67</v>
      </c>
      <c r="E38" s="20">
        <v>132.6</v>
      </c>
      <c r="F38" s="21">
        <v>790.22</v>
      </c>
      <c r="G38" s="21">
        <f t="shared" si="0"/>
        <v>104783.17200000001</v>
      </c>
      <c r="H38" s="21"/>
      <c r="I38" s="21">
        <f t="shared" si="1"/>
        <v>0</v>
      </c>
      <c r="J38" s="21">
        <f t="shared" si="2"/>
        <v>104783.17200000001</v>
      </c>
    </row>
    <row r="39" spans="1:13" s="56" customFormat="1" ht="45" x14ac:dyDescent="0.25">
      <c r="A39" s="19" t="s">
        <v>55</v>
      </c>
      <c r="B39" s="9" t="s">
        <v>676</v>
      </c>
      <c r="C39" s="10" t="s">
        <v>677</v>
      </c>
      <c r="D39" s="8" t="s">
        <v>67</v>
      </c>
      <c r="E39" s="22">
        <v>51</v>
      </c>
      <c r="F39" s="21">
        <v>908.73</v>
      </c>
      <c r="G39" s="21">
        <f t="shared" si="0"/>
        <v>46345.23</v>
      </c>
      <c r="H39" s="21"/>
      <c r="I39" s="21">
        <f t="shared" si="1"/>
        <v>0</v>
      </c>
      <c r="J39" s="21">
        <f t="shared" si="2"/>
        <v>46345.23</v>
      </c>
    </row>
    <row r="40" spans="1:13" s="56" customFormat="1" ht="45" x14ac:dyDescent="0.25">
      <c r="A40" s="19" t="s">
        <v>56</v>
      </c>
      <c r="B40" s="9" t="s">
        <v>357</v>
      </c>
      <c r="C40" s="10" t="s">
        <v>679</v>
      </c>
      <c r="D40" s="8" t="s">
        <v>67</v>
      </c>
      <c r="E40" s="22">
        <v>561</v>
      </c>
      <c r="F40" s="21">
        <v>586.29</v>
      </c>
      <c r="G40" s="21">
        <f t="shared" si="0"/>
        <v>328908.69</v>
      </c>
      <c r="H40" s="21"/>
      <c r="I40" s="21">
        <f t="shared" si="1"/>
        <v>0</v>
      </c>
      <c r="J40" s="21">
        <f t="shared" si="2"/>
        <v>328908.69</v>
      </c>
    </row>
    <row r="41" spans="1:13" s="56" customFormat="1" ht="45" x14ac:dyDescent="0.25">
      <c r="A41" s="19" t="s">
        <v>57</v>
      </c>
      <c r="B41" s="9" t="s">
        <v>357</v>
      </c>
      <c r="C41" s="10" t="s">
        <v>680</v>
      </c>
      <c r="D41" s="8" t="s">
        <v>67</v>
      </c>
      <c r="E41" s="22">
        <v>1785</v>
      </c>
      <c r="F41" s="21">
        <v>466.17</v>
      </c>
      <c r="G41" s="21">
        <f t="shared" si="0"/>
        <v>832113.45000000007</v>
      </c>
      <c r="H41" s="21"/>
      <c r="I41" s="21">
        <f t="shared" si="1"/>
        <v>0</v>
      </c>
      <c r="J41" s="21">
        <f t="shared" si="2"/>
        <v>832113.45000000007</v>
      </c>
    </row>
    <row r="42" spans="1:13" s="56" customFormat="1" ht="45" x14ac:dyDescent="0.25">
      <c r="A42" s="19" t="s">
        <v>58</v>
      </c>
      <c r="B42" s="9" t="s">
        <v>585</v>
      </c>
      <c r="C42" s="10" t="s">
        <v>681</v>
      </c>
      <c r="D42" s="8" t="s">
        <v>67</v>
      </c>
      <c r="E42" s="20">
        <v>56.1</v>
      </c>
      <c r="F42" s="49">
        <v>553.48655261208296</v>
      </c>
      <c r="G42" s="21">
        <f t="shared" si="0"/>
        <v>31050.595601537854</v>
      </c>
      <c r="H42" s="21"/>
      <c r="I42" s="21">
        <f t="shared" si="1"/>
        <v>0</v>
      </c>
      <c r="J42" s="21">
        <f t="shared" si="2"/>
        <v>31050.595601537854</v>
      </c>
    </row>
    <row r="43" spans="1:13" s="82" customFormat="1" ht="33.75" x14ac:dyDescent="0.25">
      <c r="A43" s="72" t="s">
        <v>59</v>
      </c>
      <c r="B43" s="65" t="s">
        <v>71</v>
      </c>
      <c r="C43" s="66" t="s">
        <v>72</v>
      </c>
      <c r="D43" s="64" t="s">
        <v>60</v>
      </c>
      <c r="E43" s="77">
        <v>3.7</v>
      </c>
      <c r="F43" s="74"/>
      <c r="G43" s="74">
        <f t="shared" si="0"/>
        <v>0</v>
      </c>
      <c r="H43" s="74">
        <v>103532.11</v>
      </c>
      <c r="I43" s="74">
        <f t="shared" si="1"/>
        <v>383068.80700000003</v>
      </c>
      <c r="J43" s="74">
        <f t="shared" si="2"/>
        <v>383068.80700000003</v>
      </c>
      <c r="M43" s="101"/>
    </row>
    <row r="44" spans="1:13" s="56" customFormat="1" ht="45" x14ac:dyDescent="0.25">
      <c r="A44" s="19" t="s">
        <v>61</v>
      </c>
      <c r="B44" s="9" t="s">
        <v>682</v>
      </c>
      <c r="C44" s="10" t="s">
        <v>861</v>
      </c>
      <c r="D44" s="8" t="s">
        <v>67</v>
      </c>
      <c r="E44" s="20">
        <v>20.6</v>
      </c>
      <c r="F44" s="49">
        <v>1764.1231001408437</v>
      </c>
      <c r="G44" s="21">
        <f t="shared" si="0"/>
        <v>36340.93586290138</v>
      </c>
      <c r="H44" s="21"/>
      <c r="I44" s="21">
        <f t="shared" si="1"/>
        <v>0</v>
      </c>
      <c r="J44" s="21">
        <f t="shared" si="2"/>
        <v>36340.93586290138</v>
      </c>
    </row>
    <row r="45" spans="1:13" s="56" customFormat="1" ht="45" x14ac:dyDescent="0.25">
      <c r="A45" s="19" t="s">
        <v>64</v>
      </c>
      <c r="B45" s="9" t="s">
        <v>682</v>
      </c>
      <c r="C45" s="10" t="s">
        <v>360</v>
      </c>
      <c r="D45" s="8" t="s">
        <v>67</v>
      </c>
      <c r="E45" s="22">
        <v>103</v>
      </c>
      <c r="F45" s="49">
        <v>509.34054793053861</v>
      </c>
      <c r="G45" s="21">
        <f t="shared" si="0"/>
        <v>52462.076436845477</v>
      </c>
      <c r="H45" s="21"/>
      <c r="I45" s="21">
        <f t="shared" si="1"/>
        <v>0</v>
      </c>
      <c r="J45" s="21">
        <f t="shared" si="2"/>
        <v>52462.076436845477</v>
      </c>
    </row>
    <row r="46" spans="1:13" s="56" customFormat="1" ht="45" x14ac:dyDescent="0.25">
      <c r="A46" s="19" t="s">
        <v>68</v>
      </c>
      <c r="B46" s="9" t="s">
        <v>684</v>
      </c>
      <c r="C46" s="10" t="s">
        <v>361</v>
      </c>
      <c r="D46" s="8" t="s">
        <v>67</v>
      </c>
      <c r="E46" s="22">
        <v>103</v>
      </c>
      <c r="F46" s="49">
        <v>366.44964241429903</v>
      </c>
      <c r="G46" s="21">
        <f t="shared" si="0"/>
        <v>37744.313168672801</v>
      </c>
      <c r="H46" s="21"/>
      <c r="I46" s="21">
        <f t="shared" si="1"/>
        <v>0</v>
      </c>
      <c r="J46" s="21">
        <f t="shared" si="2"/>
        <v>37744.313168672801</v>
      </c>
    </row>
    <row r="47" spans="1:13" s="56" customFormat="1" ht="45" x14ac:dyDescent="0.25">
      <c r="A47" s="19" t="s">
        <v>69</v>
      </c>
      <c r="B47" s="9" t="s">
        <v>685</v>
      </c>
      <c r="C47" s="10" t="s">
        <v>362</v>
      </c>
      <c r="D47" s="8" t="s">
        <v>67</v>
      </c>
      <c r="E47" s="22">
        <v>153</v>
      </c>
      <c r="F47" s="49">
        <v>91.120557028395154</v>
      </c>
      <c r="G47" s="21">
        <f t="shared" si="0"/>
        <v>13941.445225344458</v>
      </c>
      <c r="H47" s="21"/>
      <c r="I47" s="21">
        <f t="shared" si="1"/>
        <v>0</v>
      </c>
      <c r="J47" s="21">
        <f t="shared" si="2"/>
        <v>13941.445225344458</v>
      </c>
    </row>
    <row r="48" spans="1:13" s="82" customFormat="1" ht="22.5" x14ac:dyDescent="0.25">
      <c r="A48" s="72" t="s">
        <v>70</v>
      </c>
      <c r="B48" s="65" t="s">
        <v>171</v>
      </c>
      <c r="C48" s="66" t="s">
        <v>172</v>
      </c>
      <c r="D48" s="64" t="s">
        <v>40</v>
      </c>
      <c r="E48" s="76">
        <v>0.01</v>
      </c>
      <c r="F48" s="74"/>
      <c r="G48" s="74">
        <f t="shared" si="0"/>
        <v>0</v>
      </c>
      <c r="H48" s="74">
        <v>158400</v>
      </c>
      <c r="I48" s="74">
        <f t="shared" si="1"/>
        <v>1584</v>
      </c>
      <c r="J48" s="74">
        <f t="shared" si="2"/>
        <v>1584</v>
      </c>
      <c r="M48" s="101"/>
    </row>
    <row r="49" spans="1:13" s="56" customFormat="1" ht="22.5" x14ac:dyDescent="0.25">
      <c r="A49" s="19" t="s">
        <v>862</v>
      </c>
      <c r="B49" s="9" t="s">
        <v>863</v>
      </c>
      <c r="C49" s="10" t="s">
        <v>364</v>
      </c>
      <c r="D49" s="8" t="s">
        <v>118</v>
      </c>
      <c r="E49" s="22">
        <v>1</v>
      </c>
      <c r="F49" s="49">
        <v>13376.93136</v>
      </c>
      <c r="G49" s="21">
        <f t="shared" si="0"/>
        <v>13376.93136</v>
      </c>
      <c r="H49" s="21"/>
      <c r="I49" s="21">
        <f t="shared" si="1"/>
        <v>0</v>
      </c>
      <c r="J49" s="21">
        <f t="shared" si="2"/>
        <v>13376.93136</v>
      </c>
    </row>
    <row r="50" spans="1:13" s="82" customFormat="1" ht="33.75" x14ac:dyDescent="0.25">
      <c r="A50" s="72" t="s">
        <v>77</v>
      </c>
      <c r="B50" s="65" t="s">
        <v>74</v>
      </c>
      <c r="C50" s="66" t="s">
        <v>75</v>
      </c>
      <c r="D50" s="64" t="s">
        <v>76</v>
      </c>
      <c r="E50" s="73">
        <v>10</v>
      </c>
      <c r="F50" s="74">
        <v>10012.807609459142</v>
      </c>
      <c r="G50" s="74">
        <f t="shared" si="0"/>
        <v>100128.07609459141</v>
      </c>
      <c r="H50" s="74">
        <v>4320</v>
      </c>
      <c r="I50" s="74">
        <f t="shared" si="1"/>
        <v>43200</v>
      </c>
      <c r="J50" s="74">
        <f t="shared" si="2"/>
        <v>143328.07609459141</v>
      </c>
      <c r="M50" s="102"/>
    </row>
    <row r="51" spans="1:13" s="56" customFormat="1" ht="45" x14ac:dyDescent="0.25">
      <c r="A51" s="19" t="s">
        <v>79</v>
      </c>
      <c r="B51" s="9" t="s">
        <v>686</v>
      </c>
      <c r="C51" s="10" t="s">
        <v>390</v>
      </c>
      <c r="D51" s="8" t="s">
        <v>118</v>
      </c>
      <c r="E51" s="22">
        <v>25</v>
      </c>
      <c r="F51" s="49">
        <v>10012.807609459142</v>
      </c>
      <c r="G51" s="21">
        <f t="shared" si="0"/>
        <v>250320.19023647855</v>
      </c>
      <c r="H51" s="21"/>
      <c r="I51" s="21">
        <f t="shared" si="1"/>
        <v>0</v>
      </c>
      <c r="J51" s="21">
        <f t="shared" si="2"/>
        <v>250320.19023647855</v>
      </c>
    </row>
    <row r="52" spans="1:13" s="56" customFormat="1" ht="45" x14ac:dyDescent="0.25">
      <c r="A52" s="19" t="s">
        <v>81</v>
      </c>
      <c r="B52" s="9" t="s">
        <v>687</v>
      </c>
      <c r="C52" s="10" t="s">
        <v>392</v>
      </c>
      <c r="D52" s="8" t="s">
        <v>118</v>
      </c>
      <c r="E52" s="22">
        <v>25</v>
      </c>
      <c r="F52" s="49">
        <v>2233.3756438808336</v>
      </c>
      <c r="G52" s="21">
        <f t="shared" si="0"/>
        <v>55834.391097020838</v>
      </c>
      <c r="H52" s="21"/>
      <c r="I52" s="21">
        <f t="shared" si="1"/>
        <v>0</v>
      </c>
      <c r="J52" s="21">
        <f t="shared" si="2"/>
        <v>55834.391097020838</v>
      </c>
    </row>
    <row r="53" spans="1:13" s="56" customFormat="1" ht="45" x14ac:dyDescent="0.25">
      <c r="A53" s="19" t="s">
        <v>82</v>
      </c>
      <c r="B53" s="9" t="s">
        <v>688</v>
      </c>
      <c r="C53" s="10" t="s">
        <v>393</v>
      </c>
      <c r="D53" s="8" t="s">
        <v>118</v>
      </c>
      <c r="E53" s="22">
        <v>5</v>
      </c>
      <c r="F53" s="49">
        <v>27232.501422728084</v>
      </c>
      <c r="G53" s="21">
        <f t="shared" si="0"/>
        <v>136162.50711364043</v>
      </c>
      <c r="H53" s="21"/>
      <c r="I53" s="21">
        <f t="shared" si="1"/>
        <v>0</v>
      </c>
      <c r="J53" s="21">
        <f t="shared" si="2"/>
        <v>136162.50711364043</v>
      </c>
    </row>
    <row r="54" spans="1:13" s="82" customFormat="1" ht="22.5" x14ac:dyDescent="0.25">
      <c r="A54" s="72" t="s">
        <v>83</v>
      </c>
      <c r="B54" s="65" t="s">
        <v>394</v>
      </c>
      <c r="C54" s="66" t="s">
        <v>395</v>
      </c>
      <c r="D54" s="64" t="s">
        <v>396</v>
      </c>
      <c r="E54" s="76">
        <v>1.68</v>
      </c>
      <c r="F54" s="74"/>
      <c r="G54" s="74">
        <f t="shared" si="0"/>
        <v>0</v>
      </c>
      <c r="H54" s="74">
        <v>120000.00000000001</v>
      </c>
      <c r="I54" s="74">
        <f t="shared" si="1"/>
        <v>201600.00000000003</v>
      </c>
      <c r="J54" s="74">
        <f t="shared" si="2"/>
        <v>201600.00000000003</v>
      </c>
      <c r="M54" s="101"/>
    </row>
    <row r="55" spans="1:13" s="56" customFormat="1" ht="45" x14ac:dyDescent="0.25">
      <c r="A55" s="19" t="s">
        <v>84</v>
      </c>
      <c r="B55" s="9" t="s">
        <v>397</v>
      </c>
      <c r="C55" s="10" t="s">
        <v>398</v>
      </c>
      <c r="D55" s="8" t="s">
        <v>118</v>
      </c>
      <c r="E55" s="22">
        <v>35</v>
      </c>
      <c r="F55" s="49">
        <v>305.21070681682966</v>
      </c>
      <c r="G55" s="21">
        <f t="shared" si="0"/>
        <v>10682.374738589038</v>
      </c>
      <c r="H55" s="21"/>
      <c r="I55" s="21">
        <f t="shared" si="1"/>
        <v>0</v>
      </c>
      <c r="J55" s="21">
        <f t="shared" si="2"/>
        <v>10682.374738589038</v>
      </c>
    </row>
    <row r="56" spans="1:13" s="82" customFormat="1" ht="15" x14ac:dyDescent="0.25">
      <c r="A56" s="72" t="s">
        <v>85</v>
      </c>
      <c r="B56" s="65" t="s">
        <v>168</v>
      </c>
      <c r="C56" s="66" t="s">
        <v>169</v>
      </c>
      <c r="D56" s="64" t="s">
        <v>28</v>
      </c>
      <c r="E56" s="73">
        <v>4</v>
      </c>
      <c r="F56" s="74">
        <v>12142.417649999999</v>
      </c>
      <c r="G56" s="74">
        <f t="shared" si="0"/>
        <v>48569.670599999998</v>
      </c>
      <c r="H56" s="74">
        <v>21600</v>
      </c>
      <c r="I56" s="74">
        <f t="shared" si="1"/>
        <v>86400</v>
      </c>
      <c r="J56" s="74">
        <f t="shared" si="2"/>
        <v>134969.67060000001</v>
      </c>
      <c r="M56" s="101"/>
    </row>
    <row r="57" spans="1:13" s="56" customFormat="1" ht="22.5" x14ac:dyDescent="0.25">
      <c r="A57" s="19" t="s">
        <v>519</v>
      </c>
      <c r="B57" s="9" t="s">
        <v>518</v>
      </c>
      <c r="C57" s="10" t="s">
        <v>367</v>
      </c>
      <c r="D57" s="8" t="s">
        <v>118</v>
      </c>
      <c r="E57" s="22">
        <v>4</v>
      </c>
      <c r="F57" s="49">
        <v>12142.417649999999</v>
      </c>
      <c r="G57" s="21">
        <f t="shared" si="0"/>
        <v>48569.670599999998</v>
      </c>
      <c r="H57" s="21"/>
      <c r="I57" s="21">
        <f t="shared" si="1"/>
        <v>0</v>
      </c>
      <c r="J57" s="21">
        <f t="shared" si="2"/>
        <v>48569.670599999998</v>
      </c>
    </row>
    <row r="58" spans="1:13" s="82" customFormat="1" ht="33.75" x14ac:dyDescent="0.25">
      <c r="A58" s="72" t="s">
        <v>338</v>
      </c>
      <c r="B58" s="65" t="s">
        <v>368</v>
      </c>
      <c r="C58" s="66" t="s">
        <v>369</v>
      </c>
      <c r="D58" s="64" t="s">
        <v>28</v>
      </c>
      <c r="E58" s="73">
        <v>18</v>
      </c>
      <c r="F58" s="74">
        <v>18504.619500000001</v>
      </c>
      <c r="G58" s="74">
        <f t="shared" si="0"/>
        <v>333083.15100000001</v>
      </c>
      <c r="H58" s="74">
        <v>1584</v>
      </c>
      <c r="I58" s="74">
        <f t="shared" si="1"/>
        <v>28512</v>
      </c>
      <c r="J58" s="74">
        <f t="shared" si="2"/>
        <v>361595.15100000001</v>
      </c>
      <c r="M58" s="101"/>
    </row>
    <row r="59" spans="1:13" s="56" customFormat="1" ht="33.75" x14ac:dyDescent="0.25">
      <c r="A59" s="19" t="s">
        <v>522</v>
      </c>
      <c r="B59" s="9" t="s">
        <v>520</v>
      </c>
      <c r="C59" s="10" t="s">
        <v>371</v>
      </c>
      <c r="D59" s="8" t="s">
        <v>118</v>
      </c>
      <c r="E59" s="22">
        <v>8</v>
      </c>
      <c r="F59" s="49">
        <v>18504.619500000001</v>
      </c>
      <c r="G59" s="21">
        <f t="shared" si="0"/>
        <v>148036.95600000001</v>
      </c>
      <c r="H59" s="21"/>
      <c r="I59" s="21">
        <f t="shared" si="1"/>
        <v>0</v>
      </c>
      <c r="J59" s="21">
        <f t="shared" si="2"/>
        <v>148036.95600000001</v>
      </c>
    </row>
    <row r="60" spans="1:13" s="56" customFormat="1" ht="33.75" x14ac:dyDescent="0.25">
      <c r="A60" s="19" t="s">
        <v>690</v>
      </c>
      <c r="B60" s="9" t="s">
        <v>520</v>
      </c>
      <c r="C60" s="10" t="s">
        <v>864</v>
      </c>
      <c r="D60" s="8" t="s">
        <v>118</v>
      </c>
      <c r="E60" s="22">
        <v>10</v>
      </c>
      <c r="F60" s="49">
        <v>18504.619500000001</v>
      </c>
      <c r="G60" s="21">
        <f t="shared" si="0"/>
        <v>185046.19500000001</v>
      </c>
      <c r="H60" s="21"/>
      <c r="I60" s="21">
        <f t="shared" si="1"/>
        <v>0</v>
      </c>
      <c r="J60" s="21">
        <f t="shared" si="2"/>
        <v>185046.19500000001</v>
      </c>
    </row>
    <row r="61" spans="1:13" s="82" customFormat="1" ht="45" x14ac:dyDescent="0.25">
      <c r="A61" s="72" t="s">
        <v>94</v>
      </c>
      <c r="B61" s="65" t="s">
        <v>372</v>
      </c>
      <c r="C61" s="66" t="s">
        <v>373</v>
      </c>
      <c r="D61" s="64" t="s">
        <v>28</v>
      </c>
      <c r="E61" s="73">
        <v>72</v>
      </c>
      <c r="F61" s="74">
        <v>17651.120814999998</v>
      </c>
      <c r="G61" s="74">
        <f t="shared" si="0"/>
        <v>1270880.6986799999</v>
      </c>
      <c r="H61" s="74">
        <v>1584</v>
      </c>
      <c r="I61" s="74">
        <f t="shared" si="1"/>
        <v>114048</v>
      </c>
      <c r="J61" s="74">
        <f t="shared" si="2"/>
        <v>1384928.6986799999</v>
      </c>
      <c r="M61" s="101"/>
    </row>
    <row r="62" spans="1:13" s="56" customFormat="1" ht="33.75" x14ac:dyDescent="0.25">
      <c r="A62" s="19" t="s">
        <v>832</v>
      </c>
      <c r="B62" s="9" t="s">
        <v>689</v>
      </c>
      <c r="C62" s="10" t="s">
        <v>374</v>
      </c>
      <c r="D62" s="8" t="s">
        <v>118</v>
      </c>
      <c r="E62" s="22">
        <v>72</v>
      </c>
      <c r="F62" s="49">
        <v>17651.120814999998</v>
      </c>
      <c r="G62" s="21">
        <f t="shared" si="0"/>
        <v>1270880.6986799999</v>
      </c>
      <c r="H62" s="21"/>
      <c r="I62" s="21">
        <f t="shared" si="1"/>
        <v>0</v>
      </c>
      <c r="J62" s="21">
        <f t="shared" si="2"/>
        <v>1270880.6986799999</v>
      </c>
    </row>
    <row r="63" spans="1:13" s="82" customFormat="1" ht="45" x14ac:dyDescent="0.25">
      <c r="A63" s="72" t="s">
        <v>96</v>
      </c>
      <c r="B63" s="65" t="s">
        <v>381</v>
      </c>
      <c r="C63" s="66" t="s">
        <v>382</v>
      </c>
      <c r="D63" s="64" t="s">
        <v>187</v>
      </c>
      <c r="E63" s="73">
        <v>2</v>
      </c>
      <c r="F63" s="74"/>
      <c r="G63" s="74">
        <f t="shared" si="0"/>
        <v>0</v>
      </c>
      <c r="H63" s="74">
        <v>1296</v>
      </c>
      <c r="I63" s="74">
        <f t="shared" si="1"/>
        <v>2592</v>
      </c>
      <c r="J63" s="74">
        <f t="shared" si="2"/>
        <v>2592</v>
      </c>
      <c r="M63" s="101"/>
    </row>
    <row r="64" spans="1:13" s="56" customFormat="1" ht="22.5" x14ac:dyDescent="0.25">
      <c r="A64" s="19" t="s">
        <v>833</v>
      </c>
      <c r="B64" s="9" t="s">
        <v>815</v>
      </c>
      <c r="C64" s="10" t="s">
        <v>384</v>
      </c>
      <c r="D64" s="8" t="s">
        <v>118</v>
      </c>
      <c r="E64" s="22">
        <v>2</v>
      </c>
      <c r="F64" s="49">
        <v>25106.379779999999</v>
      </c>
      <c r="G64" s="21">
        <f t="shared" si="0"/>
        <v>50212.759559999999</v>
      </c>
      <c r="H64" s="21"/>
      <c r="I64" s="21">
        <f t="shared" si="1"/>
        <v>0</v>
      </c>
      <c r="J64" s="21">
        <f t="shared" si="2"/>
        <v>50212.759559999999</v>
      </c>
    </row>
    <row r="65" spans="1:13" s="82" customFormat="1" ht="22.5" x14ac:dyDescent="0.25">
      <c r="A65" s="72" t="s">
        <v>98</v>
      </c>
      <c r="B65" s="65" t="s">
        <v>33</v>
      </c>
      <c r="C65" s="66" t="s">
        <v>34</v>
      </c>
      <c r="D65" s="64" t="s">
        <v>28</v>
      </c>
      <c r="E65" s="73">
        <v>16</v>
      </c>
      <c r="F65" s="74">
        <v>45611.607981818175</v>
      </c>
      <c r="G65" s="74">
        <f t="shared" si="0"/>
        <v>729785.7277090908</v>
      </c>
      <c r="H65" s="74">
        <v>43200</v>
      </c>
      <c r="I65" s="74">
        <f t="shared" si="1"/>
        <v>691200</v>
      </c>
      <c r="J65" s="74">
        <f t="shared" si="2"/>
        <v>1420985.7277090908</v>
      </c>
      <c r="M65" s="101"/>
    </row>
    <row r="66" spans="1:13" s="56" customFormat="1" ht="33.75" x14ac:dyDescent="0.25">
      <c r="A66" s="19" t="s">
        <v>834</v>
      </c>
      <c r="B66" s="9" t="s">
        <v>599</v>
      </c>
      <c r="C66" s="10" t="s">
        <v>385</v>
      </c>
      <c r="D66" s="8" t="s">
        <v>118</v>
      </c>
      <c r="E66" s="22">
        <v>11</v>
      </c>
      <c r="F66" s="49">
        <v>45611.607981818175</v>
      </c>
      <c r="G66" s="21">
        <f t="shared" si="0"/>
        <v>501727.68779999996</v>
      </c>
      <c r="H66" s="21"/>
      <c r="I66" s="21">
        <f t="shared" si="1"/>
        <v>0</v>
      </c>
      <c r="J66" s="21">
        <f t="shared" si="2"/>
        <v>501727.68779999996</v>
      </c>
    </row>
    <row r="67" spans="1:13" s="56" customFormat="1" ht="22.5" x14ac:dyDescent="0.25">
      <c r="A67" s="19" t="s">
        <v>836</v>
      </c>
      <c r="B67" s="9" t="s">
        <v>599</v>
      </c>
      <c r="C67" s="10" t="s">
        <v>386</v>
      </c>
      <c r="D67" s="8" t="s">
        <v>118</v>
      </c>
      <c r="E67" s="22">
        <v>5</v>
      </c>
      <c r="F67" s="49">
        <v>24009.164039999996</v>
      </c>
      <c r="G67" s="21">
        <f t="shared" ref="G67:G130" si="3">E67*F67</f>
        <v>120045.82019999999</v>
      </c>
      <c r="H67" s="21"/>
      <c r="I67" s="21">
        <f t="shared" ref="I67:I130" si="4">E67*H67</f>
        <v>0</v>
      </c>
      <c r="J67" s="21">
        <f t="shared" ref="J67:J130" si="5">G67+I67</f>
        <v>120045.82019999999</v>
      </c>
    </row>
    <row r="68" spans="1:13" s="82" customFormat="1" ht="22.5" x14ac:dyDescent="0.25">
      <c r="A68" s="72" t="s">
        <v>101</v>
      </c>
      <c r="B68" s="65" t="s">
        <v>115</v>
      </c>
      <c r="C68" s="66" t="s">
        <v>116</v>
      </c>
      <c r="D68" s="64" t="s">
        <v>28</v>
      </c>
      <c r="E68" s="73">
        <v>187</v>
      </c>
      <c r="F68" s="74">
        <v>24009.164039999996</v>
      </c>
      <c r="G68" s="74">
        <f t="shared" si="3"/>
        <v>4489713.6754799988</v>
      </c>
      <c r="H68" s="74">
        <v>1312.17</v>
      </c>
      <c r="I68" s="74">
        <f t="shared" si="4"/>
        <v>245375.79</v>
      </c>
      <c r="J68" s="74">
        <f t="shared" si="5"/>
        <v>4735089.4654799988</v>
      </c>
      <c r="M68" s="101"/>
    </row>
    <row r="69" spans="1:13" s="56" customFormat="1" ht="45" x14ac:dyDescent="0.25">
      <c r="A69" s="19" t="s">
        <v>102</v>
      </c>
      <c r="B69" s="9" t="s">
        <v>378</v>
      </c>
      <c r="C69" s="10" t="s">
        <v>865</v>
      </c>
      <c r="D69" s="8" t="s">
        <v>118</v>
      </c>
      <c r="E69" s="22">
        <v>7</v>
      </c>
      <c r="F69" s="49">
        <v>57214.849084027577</v>
      </c>
      <c r="G69" s="21">
        <f t="shared" si="3"/>
        <v>400503.94358819304</v>
      </c>
      <c r="H69" s="21"/>
      <c r="I69" s="21">
        <f t="shared" si="4"/>
        <v>0</v>
      </c>
      <c r="J69" s="21">
        <f t="shared" si="5"/>
        <v>400503.94358819304</v>
      </c>
    </row>
    <row r="70" spans="1:13" s="56" customFormat="1" ht="45" x14ac:dyDescent="0.25">
      <c r="A70" s="19" t="s">
        <v>103</v>
      </c>
      <c r="B70" s="9" t="s">
        <v>378</v>
      </c>
      <c r="C70" s="10" t="s">
        <v>380</v>
      </c>
      <c r="D70" s="8" t="s">
        <v>118</v>
      </c>
      <c r="E70" s="22">
        <v>180</v>
      </c>
      <c r="F70" s="49">
        <v>31497.704259152131</v>
      </c>
      <c r="G70" s="21">
        <f t="shared" si="3"/>
        <v>5669586.7666473836</v>
      </c>
      <c r="H70" s="21"/>
      <c r="I70" s="21">
        <f t="shared" si="4"/>
        <v>0</v>
      </c>
      <c r="J70" s="21">
        <f t="shared" si="5"/>
        <v>5669586.7666473836</v>
      </c>
    </row>
    <row r="71" spans="1:13" s="82" customFormat="1" ht="33.75" x14ac:dyDescent="0.25">
      <c r="A71" s="72" t="s">
        <v>104</v>
      </c>
      <c r="B71" s="65" t="s">
        <v>476</v>
      </c>
      <c r="C71" s="66" t="s">
        <v>477</v>
      </c>
      <c r="D71" s="64" t="s">
        <v>478</v>
      </c>
      <c r="E71" s="78">
        <v>0.495</v>
      </c>
      <c r="F71" s="74"/>
      <c r="G71" s="74">
        <f t="shared" si="3"/>
        <v>0</v>
      </c>
      <c r="H71" s="74">
        <v>302400</v>
      </c>
      <c r="I71" s="74">
        <f t="shared" si="4"/>
        <v>149688</v>
      </c>
      <c r="J71" s="74">
        <f t="shared" si="5"/>
        <v>149688</v>
      </c>
    </row>
    <row r="72" spans="1:13" s="82" customFormat="1" ht="22.5" x14ac:dyDescent="0.25">
      <c r="A72" s="72" t="s">
        <v>105</v>
      </c>
      <c r="B72" s="65" t="s">
        <v>479</v>
      </c>
      <c r="C72" s="66" t="s">
        <v>480</v>
      </c>
      <c r="D72" s="64" t="s">
        <v>478</v>
      </c>
      <c r="E72" s="78">
        <v>0.495</v>
      </c>
      <c r="F72" s="74"/>
      <c r="G72" s="74">
        <f t="shared" si="3"/>
        <v>0</v>
      </c>
      <c r="H72" s="74">
        <v>216000</v>
      </c>
      <c r="I72" s="74">
        <f t="shared" si="4"/>
        <v>106920</v>
      </c>
      <c r="J72" s="74">
        <f t="shared" si="5"/>
        <v>106920</v>
      </c>
    </row>
    <row r="73" spans="1:13" s="82" customFormat="1" ht="22.5" x14ac:dyDescent="0.25">
      <c r="A73" s="72" t="s">
        <v>106</v>
      </c>
      <c r="B73" s="65" t="s">
        <v>271</v>
      </c>
      <c r="C73" s="66" t="s">
        <v>482</v>
      </c>
      <c r="D73" s="64" t="s">
        <v>60</v>
      </c>
      <c r="E73" s="76">
        <v>1.98</v>
      </c>
      <c r="F73" s="74"/>
      <c r="G73" s="74">
        <f t="shared" si="3"/>
        <v>0</v>
      </c>
      <c r="H73" s="74">
        <v>158400</v>
      </c>
      <c r="I73" s="74">
        <f t="shared" si="4"/>
        <v>313632</v>
      </c>
      <c r="J73" s="74">
        <f t="shared" si="5"/>
        <v>313632</v>
      </c>
    </row>
    <row r="74" spans="1:13" s="82" customFormat="1" ht="33.75" x14ac:dyDescent="0.25">
      <c r="A74" s="72" t="s">
        <v>107</v>
      </c>
      <c r="B74" s="65" t="s">
        <v>226</v>
      </c>
      <c r="C74" s="66" t="s">
        <v>227</v>
      </c>
      <c r="D74" s="64" t="s">
        <v>60</v>
      </c>
      <c r="E74" s="76">
        <v>11.52</v>
      </c>
      <c r="F74" s="74"/>
      <c r="G74" s="74">
        <f t="shared" si="3"/>
        <v>0</v>
      </c>
      <c r="H74" s="74">
        <v>158400</v>
      </c>
      <c r="I74" s="74">
        <f t="shared" si="4"/>
        <v>1824768</v>
      </c>
      <c r="J74" s="74">
        <f t="shared" si="5"/>
        <v>1824768</v>
      </c>
    </row>
    <row r="75" spans="1:13" s="56" customFormat="1" ht="45" x14ac:dyDescent="0.25">
      <c r="A75" s="19" t="s">
        <v>108</v>
      </c>
      <c r="B75" s="9" t="s">
        <v>691</v>
      </c>
      <c r="C75" s="10" t="s">
        <v>229</v>
      </c>
      <c r="D75" s="8" t="s">
        <v>67</v>
      </c>
      <c r="E75" s="22">
        <v>1350</v>
      </c>
      <c r="F75" s="21">
        <v>340.49</v>
      </c>
      <c r="G75" s="21">
        <f t="shared" si="3"/>
        <v>459661.5</v>
      </c>
      <c r="H75" s="21"/>
      <c r="I75" s="21">
        <f t="shared" si="4"/>
        <v>0</v>
      </c>
      <c r="J75" s="21">
        <f t="shared" si="5"/>
        <v>459661.5</v>
      </c>
    </row>
    <row r="76" spans="1:13" s="56" customFormat="1" ht="45" x14ac:dyDescent="0.25">
      <c r="A76" s="19" t="s">
        <v>109</v>
      </c>
      <c r="B76" s="9" t="s">
        <v>692</v>
      </c>
      <c r="C76" s="10" t="s">
        <v>230</v>
      </c>
      <c r="D76" s="8" t="s">
        <v>118</v>
      </c>
      <c r="E76" s="22">
        <v>2000</v>
      </c>
      <c r="F76" s="21">
        <v>463.56</v>
      </c>
      <c r="G76" s="21">
        <f t="shared" si="3"/>
        <v>927120</v>
      </c>
      <c r="H76" s="21"/>
      <c r="I76" s="21">
        <f t="shared" si="4"/>
        <v>0</v>
      </c>
      <c r="J76" s="21">
        <f t="shared" si="5"/>
        <v>927120</v>
      </c>
    </row>
    <row r="77" spans="1:13" s="56" customFormat="1" ht="45" x14ac:dyDescent="0.25">
      <c r="A77" s="19" t="s">
        <v>110</v>
      </c>
      <c r="B77" s="9" t="s">
        <v>536</v>
      </c>
      <c r="C77" s="10" t="s">
        <v>492</v>
      </c>
      <c r="D77" s="8" t="s">
        <v>118</v>
      </c>
      <c r="E77" s="22">
        <v>5</v>
      </c>
      <c r="F77" s="49">
        <v>4787.8251676302325</v>
      </c>
      <c r="G77" s="21">
        <f t="shared" si="3"/>
        <v>23939.125838151162</v>
      </c>
      <c r="H77" s="21"/>
      <c r="I77" s="21">
        <f t="shared" si="4"/>
        <v>0</v>
      </c>
      <c r="J77" s="21">
        <f t="shared" si="5"/>
        <v>23939.125838151162</v>
      </c>
    </row>
    <row r="78" spans="1:13" s="56" customFormat="1" ht="45" x14ac:dyDescent="0.25">
      <c r="A78" s="19" t="s">
        <v>113</v>
      </c>
      <c r="B78" s="9" t="s">
        <v>441</v>
      </c>
      <c r="C78" s="10" t="s">
        <v>442</v>
      </c>
      <c r="D78" s="8" t="s">
        <v>42</v>
      </c>
      <c r="E78" s="22">
        <v>510</v>
      </c>
      <c r="F78" s="49">
        <v>37.013890179613831</v>
      </c>
      <c r="G78" s="21">
        <f t="shared" si="3"/>
        <v>18877.083991603053</v>
      </c>
      <c r="H78" s="21"/>
      <c r="I78" s="21">
        <f t="shared" si="4"/>
        <v>0</v>
      </c>
      <c r="J78" s="21">
        <f t="shared" si="5"/>
        <v>18877.083991603053</v>
      </c>
    </row>
    <row r="79" spans="1:13" s="56" customFormat="1" ht="45" x14ac:dyDescent="0.25">
      <c r="A79" s="19" t="s">
        <v>114</v>
      </c>
      <c r="B79" s="9" t="s">
        <v>603</v>
      </c>
      <c r="C79" s="10" t="s">
        <v>604</v>
      </c>
      <c r="D79" s="8" t="s">
        <v>118</v>
      </c>
      <c r="E79" s="22">
        <v>2000</v>
      </c>
      <c r="F79" s="21">
        <v>78.623999999999995</v>
      </c>
      <c r="G79" s="21">
        <f t="shared" si="3"/>
        <v>157248</v>
      </c>
      <c r="H79" s="21"/>
      <c r="I79" s="21">
        <f t="shared" si="4"/>
        <v>0</v>
      </c>
      <c r="J79" s="21">
        <f t="shared" si="5"/>
        <v>157248</v>
      </c>
    </row>
    <row r="80" spans="1:13" s="82" customFormat="1" ht="22.5" x14ac:dyDescent="0.25">
      <c r="A80" s="72" t="s">
        <v>117</v>
      </c>
      <c r="B80" s="65" t="s">
        <v>238</v>
      </c>
      <c r="C80" s="66" t="s">
        <v>239</v>
      </c>
      <c r="D80" s="64" t="s">
        <v>150</v>
      </c>
      <c r="E80" s="77">
        <v>0.8</v>
      </c>
      <c r="F80" s="74"/>
      <c r="G80" s="74">
        <f t="shared" si="3"/>
        <v>0</v>
      </c>
      <c r="H80" s="74">
        <v>50400</v>
      </c>
      <c r="I80" s="74">
        <f t="shared" si="4"/>
        <v>40320</v>
      </c>
      <c r="J80" s="74">
        <f t="shared" si="5"/>
        <v>40320</v>
      </c>
    </row>
    <row r="81" spans="1:13" s="82" customFormat="1" ht="45" x14ac:dyDescent="0.25">
      <c r="A81" s="72" t="s">
        <v>119</v>
      </c>
      <c r="B81" s="65" t="s">
        <v>496</v>
      </c>
      <c r="C81" s="66" t="s">
        <v>497</v>
      </c>
      <c r="D81" s="64" t="s">
        <v>498</v>
      </c>
      <c r="E81" s="73">
        <v>8</v>
      </c>
      <c r="F81" s="74"/>
      <c r="G81" s="74">
        <f t="shared" si="3"/>
        <v>0</v>
      </c>
      <c r="H81" s="74">
        <v>5040</v>
      </c>
      <c r="I81" s="74">
        <f t="shared" si="4"/>
        <v>40320</v>
      </c>
      <c r="J81" s="74">
        <f t="shared" si="5"/>
        <v>40320</v>
      </c>
    </row>
    <row r="82" spans="1:13" s="56" customFormat="1" ht="45" x14ac:dyDescent="0.25">
      <c r="A82" s="19" t="s">
        <v>339</v>
      </c>
      <c r="B82" s="9" t="s">
        <v>693</v>
      </c>
      <c r="C82" s="10" t="s">
        <v>501</v>
      </c>
      <c r="D82" s="8" t="s">
        <v>118</v>
      </c>
      <c r="E82" s="22">
        <v>8</v>
      </c>
      <c r="F82" s="21">
        <v>320</v>
      </c>
      <c r="G82" s="21">
        <f t="shared" si="3"/>
        <v>2560</v>
      </c>
      <c r="H82" s="21"/>
      <c r="I82" s="21">
        <f t="shared" si="4"/>
        <v>0</v>
      </c>
      <c r="J82" s="21">
        <f t="shared" si="5"/>
        <v>2560</v>
      </c>
    </row>
    <row r="83" spans="1:13" s="82" customFormat="1" ht="22.5" x14ac:dyDescent="0.25">
      <c r="A83" s="72" t="s">
        <v>120</v>
      </c>
      <c r="B83" s="65" t="s">
        <v>503</v>
      </c>
      <c r="C83" s="66" t="s">
        <v>504</v>
      </c>
      <c r="D83" s="64" t="s">
        <v>60</v>
      </c>
      <c r="E83" s="78">
        <v>5.0000000000000001E-3</v>
      </c>
      <c r="F83" s="74"/>
      <c r="G83" s="74">
        <f t="shared" si="3"/>
        <v>0</v>
      </c>
      <c r="H83" s="74">
        <v>1728000</v>
      </c>
      <c r="I83" s="74">
        <f t="shared" si="4"/>
        <v>8640</v>
      </c>
      <c r="J83" s="74">
        <f t="shared" si="5"/>
        <v>8640</v>
      </c>
      <c r="M83" s="101"/>
    </row>
    <row r="84" spans="1:13" s="56" customFormat="1" ht="45" x14ac:dyDescent="0.25">
      <c r="A84" s="19" t="s">
        <v>403</v>
      </c>
      <c r="B84" s="9" t="s">
        <v>538</v>
      </c>
      <c r="C84" s="10" t="s">
        <v>507</v>
      </c>
      <c r="D84" s="8" t="s">
        <v>118</v>
      </c>
      <c r="E84" s="22">
        <v>1</v>
      </c>
      <c r="F84" s="49">
        <v>7907.8134788962861</v>
      </c>
      <c r="G84" s="21">
        <f t="shared" si="3"/>
        <v>7907.8134788962861</v>
      </c>
      <c r="H84" s="21"/>
      <c r="I84" s="21">
        <f t="shared" si="4"/>
        <v>0</v>
      </c>
      <c r="J84" s="21">
        <f t="shared" si="5"/>
        <v>7907.8134788962861</v>
      </c>
    </row>
    <row r="85" spans="1:13" s="82" customFormat="1" ht="22.5" x14ac:dyDescent="0.25">
      <c r="A85" s="72" t="s">
        <v>121</v>
      </c>
      <c r="B85" s="65" t="s">
        <v>205</v>
      </c>
      <c r="C85" s="66" t="s">
        <v>206</v>
      </c>
      <c r="D85" s="64" t="s">
        <v>207</v>
      </c>
      <c r="E85" s="77">
        <v>6.5</v>
      </c>
      <c r="F85" s="74"/>
      <c r="G85" s="74">
        <f t="shared" si="3"/>
        <v>0</v>
      </c>
      <c r="H85" s="74">
        <v>204723.7</v>
      </c>
      <c r="I85" s="74">
        <f t="shared" si="4"/>
        <v>1330704.05</v>
      </c>
      <c r="J85" s="74">
        <f t="shared" si="5"/>
        <v>1330704.05</v>
      </c>
      <c r="M85" s="101"/>
    </row>
    <row r="86" spans="1:13" s="56" customFormat="1" ht="45" x14ac:dyDescent="0.25">
      <c r="A86" s="19" t="s">
        <v>122</v>
      </c>
      <c r="B86" s="9" t="s">
        <v>696</v>
      </c>
      <c r="C86" s="10" t="s">
        <v>540</v>
      </c>
      <c r="D86" s="8" t="s">
        <v>67</v>
      </c>
      <c r="E86" s="22">
        <v>1020</v>
      </c>
      <c r="F86" s="49">
        <v>283.32218558858864</v>
      </c>
      <c r="G86" s="21">
        <f t="shared" si="3"/>
        <v>288988.62930036039</v>
      </c>
      <c r="H86" s="21"/>
      <c r="I86" s="21">
        <f t="shared" si="4"/>
        <v>0</v>
      </c>
      <c r="J86" s="21">
        <f t="shared" si="5"/>
        <v>288988.62930036039</v>
      </c>
    </row>
    <row r="87" spans="1:13" s="56" customFormat="1" ht="45" x14ac:dyDescent="0.25">
      <c r="A87" s="19" t="s">
        <v>123</v>
      </c>
      <c r="B87" s="9" t="s">
        <v>866</v>
      </c>
      <c r="C87" s="10" t="s">
        <v>542</v>
      </c>
      <c r="D87" s="8" t="s">
        <v>118</v>
      </c>
      <c r="E87" s="22">
        <v>11</v>
      </c>
      <c r="F87" s="49">
        <v>41197.800105195645</v>
      </c>
      <c r="G87" s="21">
        <f t="shared" si="3"/>
        <v>453175.80115715211</v>
      </c>
      <c r="H87" s="21"/>
      <c r="I87" s="21">
        <f t="shared" si="4"/>
        <v>0</v>
      </c>
      <c r="J87" s="21">
        <f t="shared" si="5"/>
        <v>453175.80115715211</v>
      </c>
    </row>
    <row r="88" spans="1:13" s="56" customFormat="1" ht="45" x14ac:dyDescent="0.25">
      <c r="A88" s="19" t="s">
        <v>124</v>
      </c>
      <c r="B88" s="9" t="s">
        <v>866</v>
      </c>
      <c r="C88" s="10" t="s">
        <v>543</v>
      </c>
      <c r="D88" s="8" t="s">
        <v>118</v>
      </c>
      <c r="E88" s="22">
        <v>16</v>
      </c>
      <c r="F88" s="49">
        <v>209.54050799783275</v>
      </c>
      <c r="G88" s="21">
        <f t="shared" si="3"/>
        <v>3352.648127965324</v>
      </c>
      <c r="H88" s="21"/>
      <c r="I88" s="21">
        <f t="shared" si="4"/>
        <v>0</v>
      </c>
      <c r="J88" s="21">
        <f t="shared" si="5"/>
        <v>3352.648127965324</v>
      </c>
    </row>
    <row r="89" spans="1:13" s="56" customFormat="1" ht="45" x14ac:dyDescent="0.25">
      <c r="A89" s="19" t="s">
        <v>127</v>
      </c>
      <c r="B89" s="9" t="s">
        <v>866</v>
      </c>
      <c r="C89" s="10" t="s">
        <v>544</v>
      </c>
      <c r="D89" s="8" t="s">
        <v>118</v>
      </c>
      <c r="E89" s="22">
        <v>16</v>
      </c>
      <c r="F89" s="49">
        <v>830.29146856212117</v>
      </c>
      <c r="G89" s="21">
        <f t="shared" si="3"/>
        <v>13284.663496993939</v>
      </c>
      <c r="H89" s="21"/>
      <c r="I89" s="21">
        <f t="shared" si="4"/>
        <v>0</v>
      </c>
      <c r="J89" s="21">
        <f t="shared" si="5"/>
        <v>13284.663496993939</v>
      </c>
    </row>
    <row r="90" spans="1:13" s="82" customFormat="1" ht="22.5" x14ac:dyDescent="0.25">
      <c r="A90" s="72" t="s">
        <v>128</v>
      </c>
      <c r="B90" s="65" t="s">
        <v>553</v>
      </c>
      <c r="C90" s="66" t="s">
        <v>554</v>
      </c>
      <c r="D90" s="64" t="s">
        <v>207</v>
      </c>
      <c r="E90" s="77">
        <v>3.5</v>
      </c>
      <c r="F90" s="74"/>
      <c r="G90" s="74">
        <f t="shared" si="3"/>
        <v>0</v>
      </c>
      <c r="H90" s="74">
        <v>133488</v>
      </c>
      <c r="I90" s="74">
        <f t="shared" si="4"/>
        <v>467208</v>
      </c>
      <c r="J90" s="74">
        <f t="shared" si="5"/>
        <v>467208</v>
      </c>
      <c r="M90" s="101"/>
    </row>
    <row r="91" spans="1:13" s="56" customFormat="1" ht="45" x14ac:dyDescent="0.25">
      <c r="A91" s="19" t="s">
        <v>129</v>
      </c>
      <c r="B91" s="9" t="s">
        <v>697</v>
      </c>
      <c r="C91" s="10" t="s">
        <v>698</v>
      </c>
      <c r="D91" s="8" t="s">
        <v>67</v>
      </c>
      <c r="E91" s="20">
        <v>360.5</v>
      </c>
      <c r="F91" s="49">
        <v>29.020861334256427</v>
      </c>
      <c r="G91" s="21">
        <f t="shared" si="3"/>
        <v>10462.020510999442</v>
      </c>
      <c r="H91" s="21"/>
      <c r="I91" s="21">
        <f t="shared" si="4"/>
        <v>0</v>
      </c>
      <c r="J91" s="21">
        <f t="shared" si="5"/>
        <v>10462.020510999442</v>
      </c>
    </row>
    <row r="92" spans="1:13" s="56" customFormat="1" ht="45" x14ac:dyDescent="0.25">
      <c r="A92" s="19" t="s">
        <v>130</v>
      </c>
      <c r="B92" s="9" t="s">
        <v>699</v>
      </c>
      <c r="C92" s="10" t="s">
        <v>557</v>
      </c>
      <c r="D92" s="8" t="s">
        <v>118</v>
      </c>
      <c r="E92" s="22">
        <v>11</v>
      </c>
      <c r="F92" s="49">
        <v>5.0423322174814817</v>
      </c>
      <c r="G92" s="21">
        <f t="shared" si="3"/>
        <v>55.465654392296301</v>
      </c>
      <c r="H92" s="21"/>
      <c r="I92" s="21">
        <f t="shared" si="4"/>
        <v>0</v>
      </c>
      <c r="J92" s="21">
        <f t="shared" si="5"/>
        <v>55.465654392296301</v>
      </c>
    </row>
    <row r="93" spans="1:13" s="56" customFormat="1" ht="45" x14ac:dyDescent="0.25">
      <c r="A93" s="19" t="s">
        <v>131</v>
      </c>
      <c r="B93" s="9" t="s">
        <v>699</v>
      </c>
      <c r="C93" s="10" t="s">
        <v>558</v>
      </c>
      <c r="D93" s="8" t="s">
        <v>118</v>
      </c>
      <c r="E93" s="22">
        <v>11</v>
      </c>
      <c r="F93" s="49">
        <v>10.821228892528248</v>
      </c>
      <c r="G93" s="21">
        <f t="shared" si="3"/>
        <v>119.03351781781073</v>
      </c>
      <c r="H93" s="21"/>
      <c r="I93" s="21">
        <f t="shared" si="4"/>
        <v>0</v>
      </c>
      <c r="J93" s="21">
        <f t="shared" si="5"/>
        <v>119.03351781781073</v>
      </c>
    </row>
    <row r="94" spans="1:13" s="56" customFormat="1" ht="45" x14ac:dyDescent="0.25">
      <c r="A94" s="19" t="s">
        <v>132</v>
      </c>
      <c r="B94" s="9" t="s">
        <v>867</v>
      </c>
      <c r="C94" s="10" t="s">
        <v>868</v>
      </c>
      <c r="D94" s="8" t="s">
        <v>118</v>
      </c>
      <c r="E94" s="22">
        <v>11</v>
      </c>
      <c r="F94" s="49">
        <v>102.06511002145308</v>
      </c>
      <c r="G94" s="21">
        <f t="shared" si="3"/>
        <v>1122.7162102359839</v>
      </c>
      <c r="H94" s="21"/>
      <c r="I94" s="21">
        <f t="shared" si="4"/>
        <v>0</v>
      </c>
      <c r="J94" s="21">
        <f t="shared" si="5"/>
        <v>1122.7162102359839</v>
      </c>
    </row>
    <row r="95" spans="1:13" s="56" customFormat="1" ht="45" x14ac:dyDescent="0.25">
      <c r="A95" s="19" t="s">
        <v>133</v>
      </c>
      <c r="B95" s="9" t="s">
        <v>700</v>
      </c>
      <c r="C95" s="10" t="s">
        <v>547</v>
      </c>
      <c r="D95" s="8" t="s">
        <v>118</v>
      </c>
      <c r="E95" s="22">
        <v>600</v>
      </c>
      <c r="F95" s="49">
        <v>33.693697083104759</v>
      </c>
      <c r="G95" s="21">
        <f t="shared" si="3"/>
        <v>20216.218249862854</v>
      </c>
      <c r="H95" s="21"/>
      <c r="I95" s="21">
        <f t="shared" si="4"/>
        <v>0</v>
      </c>
      <c r="J95" s="21">
        <f t="shared" si="5"/>
        <v>20216.218249862854</v>
      </c>
    </row>
    <row r="96" spans="1:13" s="56" customFormat="1" ht="45" x14ac:dyDescent="0.25">
      <c r="A96" s="19" t="s">
        <v>134</v>
      </c>
      <c r="B96" s="9" t="s">
        <v>700</v>
      </c>
      <c r="C96" s="10" t="s">
        <v>548</v>
      </c>
      <c r="D96" s="8" t="s">
        <v>118</v>
      </c>
      <c r="E96" s="22">
        <v>22</v>
      </c>
      <c r="F96" s="49">
        <v>43.285568552788135</v>
      </c>
      <c r="G96" s="21">
        <f t="shared" si="3"/>
        <v>952.28250816133891</v>
      </c>
      <c r="H96" s="21"/>
      <c r="I96" s="21">
        <f t="shared" si="4"/>
        <v>0</v>
      </c>
      <c r="J96" s="21">
        <f t="shared" si="5"/>
        <v>952.28250816133891</v>
      </c>
    </row>
    <row r="97" spans="1:13" s="56" customFormat="1" ht="45" x14ac:dyDescent="0.25">
      <c r="A97" s="19" t="s">
        <v>135</v>
      </c>
      <c r="B97" s="9" t="s">
        <v>701</v>
      </c>
      <c r="C97" s="10" t="s">
        <v>552</v>
      </c>
      <c r="D97" s="8" t="s">
        <v>67</v>
      </c>
      <c r="E97" s="22">
        <v>100</v>
      </c>
      <c r="F97" s="49">
        <v>313.81866772293188</v>
      </c>
      <c r="G97" s="21">
        <f t="shared" si="3"/>
        <v>31381.866772293186</v>
      </c>
      <c r="H97" s="21"/>
      <c r="I97" s="21">
        <f t="shared" si="4"/>
        <v>0</v>
      </c>
      <c r="J97" s="21">
        <f t="shared" si="5"/>
        <v>31381.866772293186</v>
      </c>
    </row>
    <row r="98" spans="1:13" s="56" customFormat="1" ht="45" x14ac:dyDescent="0.25">
      <c r="A98" s="19" t="s">
        <v>136</v>
      </c>
      <c r="B98" s="9" t="s">
        <v>702</v>
      </c>
      <c r="C98" s="10" t="s">
        <v>550</v>
      </c>
      <c r="D98" s="8" t="s">
        <v>118</v>
      </c>
      <c r="E98" s="22">
        <v>500</v>
      </c>
      <c r="F98" s="49">
        <v>0.98375757906875172</v>
      </c>
      <c r="G98" s="21">
        <f t="shared" si="3"/>
        <v>491.87878953437587</v>
      </c>
      <c r="H98" s="21"/>
      <c r="I98" s="21">
        <f t="shared" si="4"/>
        <v>0</v>
      </c>
      <c r="J98" s="21">
        <f t="shared" si="5"/>
        <v>491.87878953437587</v>
      </c>
    </row>
    <row r="99" spans="1:13" s="82" customFormat="1" ht="33.75" x14ac:dyDescent="0.25">
      <c r="A99" s="72" t="s">
        <v>137</v>
      </c>
      <c r="B99" s="65" t="s">
        <v>74</v>
      </c>
      <c r="C99" s="66" t="s">
        <v>75</v>
      </c>
      <c r="D99" s="64" t="s">
        <v>76</v>
      </c>
      <c r="E99" s="73">
        <v>2</v>
      </c>
      <c r="F99" s="74"/>
      <c r="G99" s="74">
        <f t="shared" si="3"/>
        <v>0</v>
      </c>
      <c r="H99" s="74">
        <v>4320</v>
      </c>
      <c r="I99" s="74">
        <f t="shared" si="4"/>
        <v>8640</v>
      </c>
      <c r="J99" s="74">
        <f t="shared" si="5"/>
        <v>8640</v>
      </c>
    </row>
    <row r="100" spans="1:13" s="56" customFormat="1" ht="45" x14ac:dyDescent="0.25">
      <c r="A100" s="19" t="s">
        <v>138</v>
      </c>
      <c r="B100" s="9" t="s">
        <v>703</v>
      </c>
      <c r="C100" s="10" t="s">
        <v>704</v>
      </c>
      <c r="D100" s="8" t="s">
        <v>118</v>
      </c>
      <c r="E100" s="22">
        <v>2</v>
      </c>
      <c r="F100" s="49">
        <v>696.0070506292567</v>
      </c>
      <c r="G100" s="21">
        <f t="shared" si="3"/>
        <v>1392.0141012585134</v>
      </c>
      <c r="H100" s="21"/>
      <c r="I100" s="21">
        <f t="shared" si="4"/>
        <v>0</v>
      </c>
      <c r="J100" s="21">
        <f t="shared" si="5"/>
        <v>1392.0141012585134</v>
      </c>
    </row>
    <row r="101" spans="1:13" s="82" customFormat="1" ht="33.75" x14ac:dyDescent="0.25">
      <c r="A101" s="72" t="s">
        <v>139</v>
      </c>
      <c r="B101" s="65" t="s">
        <v>90</v>
      </c>
      <c r="C101" s="66" t="s">
        <v>91</v>
      </c>
      <c r="D101" s="64" t="s">
        <v>92</v>
      </c>
      <c r="E101" s="81">
        <v>1.1103099999999999</v>
      </c>
      <c r="F101" s="74"/>
      <c r="G101" s="74">
        <f t="shared" si="3"/>
        <v>0</v>
      </c>
      <c r="H101" s="74">
        <v>602296.66</v>
      </c>
      <c r="I101" s="74">
        <f t="shared" si="4"/>
        <v>668736.00456459995</v>
      </c>
      <c r="J101" s="74">
        <f t="shared" si="5"/>
        <v>668736.00456459995</v>
      </c>
      <c r="M101" s="101"/>
    </row>
    <row r="102" spans="1:13" s="56" customFormat="1" ht="45" x14ac:dyDescent="0.25">
      <c r="A102" s="19" t="s">
        <v>140</v>
      </c>
      <c r="B102" s="9" t="s">
        <v>706</v>
      </c>
      <c r="C102" s="10" t="s">
        <v>400</v>
      </c>
      <c r="D102" s="8" t="s">
        <v>118</v>
      </c>
      <c r="E102" s="22">
        <v>129</v>
      </c>
      <c r="F102" s="21">
        <v>18192.38</v>
      </c>
      <c r="G102" s="21">
        <f t="shared" si="3"/>
        <v>2346817.02</v>
      </c>
      <c r="H102" s="21"/>
      <c r="I102" s="21">
        <f t="shared" si="4"/>
        <v>0</v>
      </c>
      <c r="J102" s="21">
        <f t="shared" si="5"/>
        <v>2346817.02</v>
      </c>
    </row>
    <row r="103" spans="1:13" s="56" customFormat="1" ht="45" x14ac:dyDescent="0.25">
      <c r="A103" s="19" t="s">
        <v>141</v>
      </c>
      <c r="B103" s="9" t="s">
        <v>399</v>
      </c>
      <c r="C103" s="10" t="s">
        <v>401</v>
      </c>
      <c r="D103" s="8" t="s">
        <v>118</v>
      </c>
      <c r="E103" s="22">
        <v>12</v>
      </c>
      <c r="F103" s="21">
        <v>11645.42</v>
      </c>
      <c r="G103" s="21">
        <f t="shared" si="3"/>
        <v>139745.04</v>
      </c>
      <c r="H103" s="21"/>
      <c r="I103" s="21">
        <f t="shared" si="4"/>
        <v>0</v>
      </c>
      <c r="J103" s="21">
        <f t="shared" si="5"/>
        <v>139745.04</v>
      </c>
    </row>
    <row r="104" spans="1:13" s="56" customFormat="1" ht="45" x14ac:dyDescent="0.25">
      <c r="A104" s="19" t="s">
        <v>142</v>
      </c>
      <c r="B104" s="9" t="s">
        <v>399</v>
      </c>
      <c r="C104" s="10" t="s">
        <v>869</v>
      </c>
      <c r="D104" s="8" t="s">
        <v>118</v>
      </c>
      <c r="E104" s="22">
        <v>5</v>
      </c>
      <c r="F104" s="21">
        <v>10352.24</v>
      </c>
      <c r="G104" s="21">
        <f t="shared" si="3"/>
        <v>51761.2</v>
      </c>
      <c r="H104" s="21"/>
      <c r="I104" s="21">
        <f t="shared" si="4"/>
        <v>0</v>
      </c>
      <c r="J104" s="21">
        <f t="shared" si="5"/>
        <v>51761.2</v>
      </c>
    </row>
    <row r="105" spans="1:13" s="56" customFormat="1" ht="45" x14ac:dyDescent="0.25">
      <c r="A105" s="19" t="s">
        <v>143</v>
      </c>
      <c r="B105" s="9" t="s">
        <v>706</v>
      </c>
      <c r="C105" s="10" t="s">
        <v>707</v>
      </c>
      <c r="D105" s="8" t="s">
        <v>118</v>
      </c>
      <c r="E105" s="22">
        <v>297</v>
      </c>
      <c r="F105" s="21">
        <v>241.32</v>
      </c>
      <c r="G105" s="21">
        <f t="shared" si="3"/>
        <v>71672.039999999994</v>
      </c>
      <c r="H105" s="21"/>
      <c r="I105" s="21">
        <f t="shared" si="4"/>
        <v>0</v>
      </c>
      <c r="J105" s="21">
        <f t="shared" si="5"/>
        <v>71672.039999999994</v>
      </c>
    </row>
    <row r="106" spans="1:13" s="56" customFormat="1" ht="45" x14ac:dyDescent="0.25">
      <c r="A106" s="19" t="s">
        <v>144</v>
      </c>
      <c r="B106" s="9" t="s">
        <v>706</v>
      </c>
      <c r="C106" s="10" t="s">
        <v>404</v>
      </c>
      <c r="D106" s="8" t="s">
        <v>118</v>
      </c>
      <c r="E106" s="22">
        <v>30</v>
      </c>
      <c r="F106" s="21">
        <v>3507.84</v>
      </c>
      <c r="G106" s="21">
        <f t="shared" si="3"/>
        <v>105235.20000000001</v>
      </c>
      <c r="H106" s="21"/>
      <c r="I106" s="21">
        <f t="shared" si="4"/>
        <v>0</v>
      </c>
      <c r="J106" s="21">
        <f t="shared" si="5"/>
        <v>105235.20000000001</v>
      </c>
    </row>
    <row r="107" spans="1:13" s="82" customFormat="1" ht="22.5" x14ac:dyDescent="0.25">
      <c r="A107" s="72" t="s">
        <v>145</v>
      </c>
      <c r="B107" s="65" t="s">
        <v>409</v>
      </c>
      <c r="C107" s="66" t="s">
        <v>410</v>
      </c>
      <c r="D107" s="64" t="s">
        <v>40</v>
      </c>
      <c r="E107" s="77">
        <v>0.5</v>
      </c>
      <c r="F107" s="74"/>
      <c r="G107" s="74">
        <f t="shared" si="3"/>
        <v>0</v>
      </c>
      <c r="H107" s="74">
        <v>1782432</v>
      </c>
      <c r="I107" s="74">
        <f t="shared" si="4"/>
        <v>891216</v>
      </c>
      <c r="J107" s="74">
        <f t="shared" si="5"/>
        <v>891216</v>
      </c>
      <c r="M107" s="101"/>
    </row>
    <row r="108" spans="1:13" s="56" customFormat="1" ht="45" x14ac:dyDescent="0.25">
      <c r="A108" s="19" t="s">
        <v>146</v>
      </c>
      <c r="B108" s="9" t="s">
        <v>411</v>
      </c>
      <c r="C108" s="10" t="s">
        <v>778</v>
      </c>
      <c r="D108" s="8" t="s">
        <v>118</v>
      </c>
      <c r="E108" s="22">
        <v>50</v>
      </c>
      <c r="F108" s="21">
        <v>3377.2107959999998</v>
      </c>
      <c r="G108" s="21">
        <f t="shared" si="3"/>
        <v>168860.5398</v>
      </c>
      <c r="H108" s="21"/>
      <c r="I108" s="21">
        <f t="shared" si="4"/>
        <v>0</v>
      </c>
      <c r="J108" s="21">
        <f t="shared" si="5"/>
        <v>168860.5398</v>
      </c>
    </row>
    <row r="109" spans="1:13" s="56" customFormat="1" ht="45" x14ac:dyDescent="0.25">
      <c r="A109" s="19" t="s">
        <v>147</v>
      </c>
      <c r="B109" s="9" t="s">
        <v>709</v>
      </c>
      <c r="C109" s="10" t="s">
        <v>618</v>
      </c>
      <c r="D109" s="8" t="s">
        <v>42</v>
      </c>
      <c r="E109" s="22">
        <v>500</v>
      </c>
      <c r="F109" s="21">
        <v>1530.1439999999998</v>
      </c>
      <c r="G109" s="21">
        <f t="shared" si="3"/>
        <v>765071.99999999988</v>
      </c>
      <c r="H109" s="21"/>
      <c r="I109" s="21">
        <f t="shared" si="4"/>
        <v>0</v>
      </c>
      <c r="J109" s="21">
        <f t="shared" si="5"/>
        <v>765071.99999999988</v>
      </c>
    </row>
    <row r="110" spans="1:13" s="56" customFormat="1" ht="45" x14ac:dyDescent="0.25">
      <c r="A110" s="19" t="s">
        <v>148</v>
      </c>
      <c r="B110" s="9" t="s">
        <v>405</v>
      </c>
      <c r="C110" s="10" t="s">
        <v>870</v>
      </c>
      <c r="D110" s="8" t="s">
        <v>118</v>
      </c>
      <c r="E110" s="22">
        <v>10</v>
      </c>
      <c r="F110" s="49">
        <v>4578.7766820781235</v>
      </c>
      <c r="G110" s="21">
        <f t="shared" si="3"/>
        <v>45787.766820781238</v>
      </c>
      <c r="H110" s="21"/>
      <c r="I110" s="21">
        <f t="shared" si="4"/>
        <v>0</v>
      </c>
      <c r="J110" s="21">
        <f t="shared" si="5"/>
        <v>45787.766820781238</v>
      </c>
    </row>
    <row r="111" spans="1:13" s="56" customFormat="1" ht="45" x14ac:dyDescent="0.25">
      <c r="A111" s="19" t="s">
        <v>149</v>
      </c>
      <c r="B111" s="9" t="s">
        <v>405</v>
      </c>
      <c r="C111" s="10" t="s">
        <v>871</v>
      </c>
      <c r="D111" s="8" t="s">
        <v>118</v>
      </c>
      <c r="E111" s="22">
        <v>195</v>
      </c>
      <c r="F111" s="21">
        <v>2196.4079999999999</v>
      </c>
      <c r="G111" s="21">
        <f t="shared" si="3"/>
        <v>428299.56</v>
      </c>
      <c r="H111" s="21"/>
      <c r="I111" s="21">
        <f t="shared" si="4"/>
        <v>0</v>
      </c>
      <c r="J111" s="21">
        <f t="shared" si="5"/>
        <v>428299.56</v>
      </c>
    </row>
    <row r="112" spans="1:13" s="56" customFormat="1" ht="45" x14ac:dyDescent="0.25">
      <c r="A112" s="19" t="s">
        <v>151</v>
      </c>
      <c r="B112" s="9" t="s">
        <v>446</v>
      </c>
      <c r="C112" s="10" t="s">
        <v>708</v>
      </c>
      <c r="D112" s="8" t="s">
        <v>118</v>
      </c>
      <c r="E112" s="22">
        <v>511</v>
      </c>
      <c r="F112" s="21">
        <v>49.5</v>
      </c>
      <c r="G112" s="21">
        <f t="shared" si="3"/>
        <v>25294.5</v>
      </c>
      <c r="H112" s="21"/>
      <c r="I112" s="21">
        <f t="shared" si="4"/>
        <v>0</v>
      </c>
      <c r="J112" s="21">
        <f t="shared" si="5"/>
        <v>25294.5</v>
      </c>
    </row>
    <row r="113" spans="1:13" s="56" customFormat="1" ht="45" x14ac:dyDescent="0.25">
      <c r="A113" s="19" t="s">
        <v>440</v>
      </c>
      <c r="B113" s="9" t="s">
        <v>451</v>
      </c>
      <c r="C113" s="10" t="s">
        <v>452</v>
      </c>
      <c r="D113" s="8" t="s">
        <v>42</v>
      </c>
      <c r="E113" s="22">
        <v>48</v>
      </c>
      <c r="F113" s="21">
        <v>4656.46</v>
      </c>
      <c r="G113" s="21">
        <f t="shared" si="3"/>
        <v>223510.08000000002</v>
      </c>
      <c r="H113" s="21"/>
      <c r="I113" s="21">
        <f t="shared" si="4"/>
        <v>0</v>
      </c>
      <c r="J113" s="21">
        <f t="shared" si="5"/>
        <v>223510.08000000002</v>
      </c>
    </row>
    <row r="114" spans="1:13" s="56" customFormat="1" ht="45" x14ac:dyDescent="0.25">
      <c r="A114" s="19" t="s">
        <v>152</v>
      </c>
      <c r="B114" s="9" t="s">
        <v>451</v>
      </c>
      <c r="C114" s="10" t="s">
        <v>453</v>
      </c>
      <c r="D114" s="8" t="s">
        <v>42</v>
      </c>
      <c r="E114" s="22">
        <v>96</v>
      </c>
      <c r="F114" s="21">
        <v>1078.3499999999999</v>
      </c>
      <c r="G114" s="21">
        <f t="shared" si="3"/>
        <v>103521.59999999999</v>
      </c>
      <c r="H114" s="21"/>
      <c r="I114" s="21">
        <f t="shared" si="4"/>
        <v>0</v>
      </c>
      <c r="J114" s="21">
        <f t="shared" si="5"/>
        <v>103521.59999999999</v>
      </c>
    </row>
    <row r="115" spans="1:13" s="56" customFormat="1" ht="45" x14ac:dyDescent="0.25">
      <c r="A115" s="19" t="s">
        <v>153</v>
      </c>
      <c r="B115" s="9" t="s">
        <v>451</v>
      </c>
      <c r="C115" s="10" t="s">
        <v>622</v>
      </c>
      <c r="D115" s="8" t="s">
        <v>42</v>
      </c>
      <c r="E115" s="22">
        <v>197</v>
      </c>
      <c r="F115" s="21">
        <v>919.89600000000007</v>
      </c>
      <c r="G115" s="21">
        <f t="shared" si="3"/>
        <v>181219.51200000002</v>
      </c>
      <c r="H115" s="21"/>
      <c r="I115" s="21">
        <f t="shared" si="4"/>
        <v>0</v>
      </c>
      <c r="J115" s="21">
        <f t="shared" si="5"/>
        <v>181219.51200000002</v>
      </c>
    </row>
    <row r="116" spans="1:13" s="82" customFormat="1" ht="22.5" x14ac:dyDescent="0.25">
      <c r="A116" s="72" t="s">
        <v>154</v>
      </c>
      <c r="B116" s="65" t="s">
        <v>409</v>
      </c>
      <c r="C116" s="66" t="s">
        <v>410</v>
      </c>
      <c r="D116" s="64" t="s">
        <v>40</v>
      </c>
      <c r="E116" s="76">
        <v>4.04</v>
      </c>
      <c r="F116" s="74"/>
      <c r="G116" s="74">
        <f t="shared" si="3"/>
        <v>0</v>
      </c>
      <c r="H116" s="74">
        <v>274811.88</v>
      </c>
      <c r="I116" s="74">
        <f t="shared" si="4"/>
        <v>1110239.9952</v>
      </c>
      <c r="J116" s="74">
        <f t="shared" si="5"/>
        <v>1110239.9952</v>
      </c>
      <c r="M116" s="101"/>
    </row>
    <row r="117" spans="1:13" s="56" customFormat="1" ht="45" x14ac:dyDescent="0.25">
      <c r="A117" s="19" t="s">
        <v>157</v>
      </c>
      <c r="B117" s="9" t="s">
        <v>720</v>
      </c>
      <c r="C117" s="10" t="s">
        <v>872</v>
      </c>
      <c r="D117" s="8" t="s">
        <v>42</v>
      </c>
      <c r="E117" s="22">
        <v>188</v>
      </c>
      <c r="F117" s="21">
        <v>5288.3759999999993</v>
      </c>
      <c r="G117" s="21">
        <f t="shared" si="3"/>
        <v>994214.68799999985</v>
      </c>
      <c r="H117" s="21"/>
      <c r="I117" s="21">
        <f t="shared" si="4"/>
        <v>0</v>
      </c>
      <c r="J117" s="21">
        <f t="shared" si="5"/>
        <v>994214.68799999985</v>
      </c>
    </row>
    <row r="118" spans="1:13" s="56" customFormat="1" ht="45" x14ac:dyDescent="0.25">
      <c r="A118" s="19" t="s">
        <v>158</v>
      </c>
      <c r="B118" s="9" t="s">
        <v>411</v>
      </c>
      <c r="C118" s="10" t="s">
        <v>413</v>
      </c>
      <c r="D118" s="8" t="s">
        <v>42</v>
      </c>
      <c r="E118" s="22">
        <v>216</v>
      </c>
      <c r="F118" s="21">
        <f>1250.9337*1.2</f>
        <v>1501.1204399999999</v>
      </c>
      <c r="G118" s="21">
        <f t="shared" si="3"/>
        <v>324242.01503999997</v>
      </c>
      <c r="H118" s="21"/>
      <c r="I118" s="21">
        <f t="shared" si="4"/>
        <v>0</v>
      </c>
      <c r="J118" s="21">
        <f t="shared" si="5"/>
        <v>324242.01503999997</v>
      </c>
    </row>
    <row r="119" spans="1:13" s="56" customFormat="1" ht="45" x14ac:dyDescent="0.25">
      <c r="A119" s="19" t="s">
        <v>159</v>
      </c>
      <c r="B119" s="9" t="s">
        <v>447</v>
      </c>
      <c r="C119" s="10" t="s">
        <v>624</v>
      </c>
      <c r="D119" s="8" t="s">
        <v>42</v>
      </c>
      <c r="E119" s="22">
        <v>394</v>
      </c>
      <c r="F119" s="49">
        <v>425.4751383628506</v>
      </c>
      <c r="G119" s="21">
        <f t="shared" si="3"/>
        <v>167637.20451496314</v>
      </c>
      <c r="H119" s="21"/>
      <c r="I119" s="21">
        <f t="shared" si="4"/>
        <v>0</v>
      </c>
      <c r="J119" s="21">
        <f t="shared" si="5"/>
        <v>167637.20451496314</v>
      </c>
    </row>
    <row r="120" spans="1:13" s="56" customFormat="1" ht="45" x14ac:dyDescent="0.25">
      <c r="A120" s="19" t="s">
        <v>160</v>
      </c>
      <c r="B120" s="9" t="s">
        <v>435</v>
      </c>
      <c r="C120" s="10" t="s">
        <v>533</v>
      </c>
      <c r="D120" s="8" t="s">
        <v>42</v>
      </c>
      <c r="E120" s="22">
        <v>2000</v>
      </c>
      <c r="F120" s="49">
        <v>28.406000095610214</v>
      </c>
      <c r="G120" s="21">
        <f t="shared" si="3"/>
        <v>56812.000191220424</v>
      </c>
      <c r="H120" s="21"/>
      <c r="I120" s="21">
        <f t="shared" si="4"/>
        <v>0</v>
      </c>
      <c r="J120" s="21">
        <f t="shared" si="5"/>
        <v>56812.000191220424</v>
      </c>
    </row>
    <row r="121" spans="1:13" s="56" customFormat="1" ht="45" x14ac:dyDescent="0.25">
      <c r="A121" s="19" t="s">
        <v>161</v>
      </c>
      <c r="B121" s="9" t="s">
        <v>437</v>
      </c>
      <c r="C121" s="10" t="s">
        <v>529</v>
      </c>
      <c r="D121" s="8" t="s">
        <v>42</v>
      </c>
      <c r="E121" s="22">
        <v>2000</v>
      </c>
      <c r="F121" s="49">
        <v>76.610121469979063</v>
      </c>
      <c r="G121" s="21">
        <f t="shared" si="3"/>
        <v>153220.24293995812</v>
      </c>
      <c r="H121" s="21"/>
      <c r="I121" s="21">
        <f t="shared" si="4"/>
        <v>0</v>
      </c>
      <c r="J121" s="21">
        <f t="shared" si="5"/>
        <v>153220.24293995812</v>
      </c>
    </row>
    <row r="122" spans="1:13" s="56" customFormat="1" ht="45" x14ac:dyDescent="0.25">
      <c r="A122" s="19" t="s">
        <v>162</v>
      </c>
      <c r="B122" s="9" t="s">
        <v>416</v>
      </c>
      <c r="C122" s="10" t="s">
        <v>626</v>
      </c>
      <c r="D122" s="8" t="s">
        <v>118</v>
      </c>
      <c r="E122" s="22">
        <v>500</v>
      </c>
      <c r="F122" s="49">
        <v>80.668121483637648</v>
      </c>
      <c r="G122" s="21">
        <f t="shared" si="3"/>
        <v>40334.060741818823</v>
      </c>
      <c r="H122" s="21"/>
      <c r="I122" s="21">
        <f t="shared" si="4"/>
        <v>0</v>
      </c>
      <c r="J122" s="21">
        <f t="shared" si="5"/>
        <v>40334.060741818823</v>
      </c>
    </row>
    <row r="123" spans="1:13" s="56" customFormat="1" ht="45" x14ac:dyDescent="0.25">
      <c r="A123" s="19" t="s">
        <v>165</v>
      </c>
      <c r="B123" s="9" t="s">
        <v>433</v>
      </c>
      <c r="C123" s="10" t="s">
        <v>469</v>
      </c>
      <c r="D123" s="8" t="s">
        <v>42</v>
      </c>
      <c r="E123" s="22">
        <v>1220</v>
      </c>
      <c r="F123" s="49">
        <v>3911.9120084568531</v>
      </c>
      <c r="G123" s="21">
        <f t="shared" si="3"/>
        <v>4772532.6503173606</v>
      </c>
      <c r="H123" s="21"/>
      <c r="I123" s="21">
        <f t="shared" si="4"/>
        <v>0</v>
      </c>
      <c r="J123" s="21">
        <f t="shared" si="5"/>
        <v>4772532.6503173606</v>
      </c>
    </row>
    <row r="124" spans="1:13" s="56" customFormat="1" ht="45" x14ac:dyDescent="0.25">
      <c r="A124" s="19" t="s">
        <v>166</v>
      </c>
      <c r="B124" s="9" t="s">
        <v>435</v>
      </c>
      <c r="C124" s="10" t="s">
        <v>455</v>
      </c>
      <c r="D124" s="8" t="s">
        <v>42</v>
      </c>
      <c r="E124" s="22">
        <v>1220</v>
      </c>
      <c r="F124" s="49">
        <v>1047.3329079060309</v>
      </c>
      <c r="G124" s="21">
        <f t="shared" si="3"/>
        <v>1277746.1476453578</v>
      </c>
      <c r="H124" s="21"/>
      <c r="I124" s="21">
        <f t="shared" si="4"/>
        <v>0</v>
      </c>
      <c r="J124" s="21">
        <f t="shared" si="5"/>
        <v>1277746.1476453578</v>
      </c>
    </row>
    <row r="125" spans="1:13" s="56" customFormat="1" ht="45" x14ac:dyDescent="0.25">
      <c r="A125" s="19" t="s">
        <v>448</v>
      </c>
      <c r="B125" s="9" t="s">
        <v>416</v>
      </c>
      <c r="C125" s="10" t="s">
        <v>417</v>
      </c>
      <c r="D125" s="8" t="s">
        <v>118</v>
      </c>
      <c r="E125" s="22">
        <v>40</v>
      </c>
      <c r="F125" s="49">
        <v>1575.6106607478955</v>
      </c>
      <c r="G125" s="21">
        <f t="shared" si="3"/>
        <v>63024.426429915824</v>
      </c>
      <c r="H125" s="21"/>
      <c r="I125" s="21">
        <f t="shared" si="4"/>
        <v>0</v>
      </c>
      <c r="J125" s="21">
        <f t="shared" si="5"/>
        <v>63024.426429915824</v>
      </c>
    </row>
    <row r="126" spans="1:13" s="56" customFormat="1" ht="45" x14ac:dyDescent="0.25">
      <c r="A126" s="19" t="s">
        <v>167</v>
      </c>
      <c r="B126" s="9" t="s">
        <v>427</v>
      </c>
      <c r="C126" s="10" t="s">
        <v>428</v>
      </c>
      <c r="D126" s="8" t="s">
        <v>118</v>
      </c>
      <c r="E126" s="22">
        <v>100</v>
      </c>
      <c r="F126" s="49">
        <v>895.95721513686601</v>
      </c>
      <c r="G126" s="21">
        <f t="shared" si="3"/>
        <v>89595.7215136866</v>
      </c>
      <c r="H126" s="21"/>
      <c r="I126" s="21">
        <f t="shared" si="4"/>
        <v>0</v>
      </c>
      <c r="J126" s="21">
        <f t="shared" si="5"/>
        <v>89595.7215136866</v>
      </c>
    </row>
    <row r="127" spans="1:13" s="56" customFormat="1" ht="45" x14ac:dyDescent="0.25">
      <c r="A127" s="19" t="s">
        <v>449</v>
      </c>
      <c r="B127" s="9" t="s">
        <v>433</v>
      </c>
      <c r="C127" s="10" t="s">
        <v>466</v>
      </c>
      <c r="D127" s="8" t="s">
        <v>42</v>
      </c>
      <c r="E127" s="22">
        <v>3180</v>
      </c>
      <c r="F127" s="49">
        <v>51.278365615954783</v>
      </c>
      <c r="G127" s="21">
        <f t="shared" si="3"/>
        <v>163065.20265873621</v>
      </c>
      <c r="H127" s="21"/>
      <c r="I127" s="21">
        <f t="shared" si="4"/>
        <v>0</v>
      </c>
      <c r="J127" s="21">
        <f t="shared" si="5"/>
        <v>163065.20265873621</v>
      </c>
    </row>
    <row r="128" spans="1:13" s="56" customFormat="1" ht="45" x14ac:dyDescent="0.25">
      <c r="A128" s="19" t="s">
        <v>170</v>
      </c>
      <c r="B128" s="9" t="s">
        <v>435</v>
      </c>
      <c r="C128" s="10" t="s">
        <v>532</v>
      </c>
      <c r="D128" s="8" t="s">
        <v>42</v>
      </c>
      <c r="E128" s="22">
        <v>3180</v>
      </c>
      <c r="F128" s="49">
        <v>1138.5764271711987</v>
      </c>
      <c r="G128" s="21">
        <f t="shared" si="3"/>
        <v>3620673.0384044121</v>
      </c>
      <c r="H128" s="21"/>
      <c r="I128" s="21">
        <f t="shared" si="4"/>
        <v>0</v>
      </c>
      <c r="J128" s="21">
        <f t="shared" si="5"/>
        <v>3620673.0384044121</v>
      </c>
    </row>
    <row r="129" spans="1:13" s="56" customFormat="1" ht="45" x14ac:dyDescent="0.25">
      <c r="A129" s="19" t="s">
        <v>450</v>
      </c>
      <c r="B129" s="9" t="s">
        <v>437</v>
      </c>
      <c r="C129" s="10" t="s">
        <v>438</v>
      </c>
      <c r="D129" s="8" t="s">
        <v>42</v>
      </c>
      <c r="E129" s="22">
        <v>3180</v>
      </c>
      <c r="F129" s="49">
        <v>4.1809688075441551</v>
      </c>
      <c r="G129" s="21">
        <f t="shared" si="3"/>
        <v>13295.480807990414</v>
      </c>
      <c r="H129" s="21"/>
      <c r="I129" s="21">
        <f t="shared" si="4"/>
        <v>0</v>
      </c>
      <c r="J129" s="21">
        <f t="shared" si="5"/>
        <v>13295.480807990414</v>
      </c>
    </row>
    <row r="130" spans="1:13" s="56" customFormat="1" ht="45" x14ac:dyDescent="0.25">
      <c r="A130" s="19" t="s">
        <v>173</v>
      </c>
      <c r="B130" s="9" t="s">
        <v>433</v>
      </c>
      <c r="C130" s="10" t="s">
        <v>628</v>
      </c>
      <c r="D130" s="8" t="s">
        <v>42</v>
      </c>
      <c r="E130" s="22">
        <v>1100</v>
      </c>
      <c r="F130" s="49">
        <v>49.556788045588391</v>
      </c>
      <c r="G130" s="21">
        <f t="shared" si="3"/>
        <v>54512.466850147233</v>
      </c>
      <c r="H130" s="21"/>
      <c r="I130" s="21">
        <f t="shared" si="4"/>
        <v>0</v>
      </c>
      <c r="J130" s="21">
        <f t="shared" si="5"/>
        <v>54512.466850147233</v>
      </c>
    </row>
    <row r="131" spans="1:13" s="56" customFormat="1" ht="45" x14ac:dyDescent="0.25">
      <c r="A131" s="19" t="s">
        <v>454</v>
      </c>
      <c r="B131" s="9" t="s">
        <v>435</v>
      </c>
      <c r="C131" s="10" t="s">
        <v>445</v>
      </c>
      <c r="D131" s="8" t="s">
        <v>42</v>
      </c>
      <c r="E131" s="22">
        <v>1100</v>
      </c>
      <c r="F131" s="49">
        <v>33.570727385721156</v>
      </c>
      <c r="G131" s="21">
        <f t="shared" ref="G131:G194" si="6">E131*F131</f>
        <v>36927.800124293273</v>
      </c>
      <c r="H131" s="21"/>
      <c r="I131" s="21">
        <f t="shared" ref="I131:I194" si="7">E131*H131</f>
        <v>0</v>
      </c>
      <c r="J131" s="21">
        <f t="shared" ref="J131:J194" si="8">G131+I131</f>
        <v>36927.800124293273</v>
      </c>
    </row>
    <row r="132" spans="1:13" s="56" customFormat="1" ht="45" x14ac:dyDescent="0.25">
      <c r="A132" s="19" t="s">
        <v>174</v>
      </c>
      <c r="B132" s="9" t="s">
        <v>425</v>
      </c>
      <c r="C132" s="10" t="s">
        <v>426</v>
      </c>
      <c r="D132" s="8" t="s">
        <v>118</v>
      </c>
      <c r="E132" s="22">
        <v>150</v>
      </c>
      <c r="F132" s="49">
        <v>12024.222949562589</v>
      </c>
      <c r="G132" s="21">
        <f t="shared" si="6"/>
        <v>1803633.4424343882</v>
      </c>
      <c r="H132" s="21"/>
      <c r="I132" s="21">
        <f t="shared" si="7"/>
        <v>0</v>
      </c>
      <c r="J132" s="21">
        <f t="shared" si="8"/>
        <v>1803633.4424343882</v>
      </c>
    </row>
    <row r="133" spans="1:13" s="82" customFormat="1" ht="22.5" x14ac:dyDescent="0.25">
      <c r="A133" s="72" t="s">
        <v>175</v>
      </c>
      <c r="B133" s="65" t="s">
        <v>422</v>
      </c>
      <c r="C133" s="66" t="s">
        <v>423</v>
      </c>
      <c r="D133" s="64" t="s">
        <v>60</v>
      </c>
      <c r="E133" s="73">
        <v>18</v>
      </c>
      <c r="F133" s="74"/>
      <c r="G133" s="74">
        <f t="shared" si="6"/>
        <v>0</v>
      </c>
      <c r="H133" s="74">
        <v>86400</v>
      </c>
      <c r="I133" s="74">
        <f t="shared" si="7"/>
        <v>1555200</v>
      </c>
      <c r="J133" s="74">
        <f t="shared" si="8"/>
        <v>1555200</v>
      </c>
      <c r="M133" s="101"/>
    </row>
    <row r="134" spans="1:13" s="56" customFormat="1" ht="45" x14ac:dyDescent="0.25">
      <c r="A134" s="19" t="s">
        <v>176</v>
      </c>
      <c r="B134" s="9" t="s">
        <v>424</v>
      </c>
      <c r="C134" s="10" t="s">
        <v>630</v>
      </c>
      <c r="D134" s="8" t="s">
        <v>67</v>
      </c>
      <c r="E134" s="22">
        <v>1800</v>
      </c>
      <c r="F134" s="49">
        <v>1498.3857626190927</v>
      </c>
      <c r="G134" s="21">
        <f t="shared" si="6"/>
        <v>2697094.3727143668</v>
      </c>
      <c r="H134" s="21"/>
      <c r="I134" s="21">
        <f t="shared" si="7"/>
        <v>0</v>
      </c>
      <c r="J134" s="21">
        <f t="shared" si="8"/>
        <v>2697094.3727143668</v>
      </c>
    </row>
    <row r="135" spans="1:13" s="56" customFormat="1" ht="45" x14ac:dyDescent="0.25">
      <c r="A135" s="19" t="s">
        <v>177</v>
      </c>
      <c r="B135" s="9" t="s">
        <v>430</v>
      </c>
      <c r="C135" s="10" t="s">
        <v>431</v>
      </c>
      <c r="D135" s="8" t="s">
        <v>432</v>
      </c>
      <c r="E135" s="22">
        <v>30</v>
      </c>
      <c r="F135" s="49">
        <v>19.306434030808965</v>
      </c>
      <c r="G135" s="21">
        <f t="shared" si="6"/>
        <v>579.19302092426892</v>
      </c>
      <c r="H135" s="21"/>
      <c r="I135" s="21">
        <f t="shared" si="7"/>
        <v>0</v>
      </c>
      <c r="J135" s="21">
        <f t="shared" si="8"/>
        <v>579.19302092426892</v>
      </c>
    </row>
    <row r="136" spans="1:13" s="56" customFormat="1" ht="45" x14ac:dyDescent="0.25">
      <c r="A136" s="19" t="s">
        <v>178</v>
      </c>
      <c r="B136" s="9" t="s">
        <v>429</v>
      </c>
      <c r="C136" s="10" t="s">
        <v>873</v>
      </c>
      <c r="D136" s="8" t="s">
        <v>118</v>
      </c>
      <c r="E136" s="22">
        <v>3600</v>
      </c>
      <c r="F136" s="49">
        <v>36.399030425543828</v>
      </c>
      <c r="G136" s="21">
        <f t="shared" si="6"/>
        <v>131036.50953195778</v>
      </c>
      <c r="H136" s="21"/>
      <c r="I136" s="21">
        <f t="shared" si="7"/>
        <v>0</v>
      </c>
      <c r="J136" s="21">
        <f t="shared" si="8"/>
        <v>131036.50953195778</v>
      </c>
    </row>
    <row r="137" spans="1:13" s="56" customFormat="1" ht="45" x14ac:dyDescent="0.25">
      <c r="A137" s="19" t="s">
        <v>179</v>
      </c>
      <c r="B137" s="9" t="s">
        <v>416</v>
      </c>
      <c r="C137" s="10" t="s">
        <v>439</v>
      </c>
      <c r="D137" s="8" t="s">
        <v>118</v>
      </c>
      <c r="E137" s="22">
        <v>7200</v>
      </c>
      <c r="F137" s="49">
        <v>20.535939463060199</v>
      </c>
      <c r="G137" s="21">
        <f t="shared" si="6"/>
        <v>147858.76413403344</v>
      </c>
      <c r="H137" s="21"/>
      <c r="I137" s="21">
        <f t="shared" si="7"/>
        <v>0</v>
      </c>
      <c r="J137" s="21">
        <f t="shared" si="8"/>
        <v>147858.76413403344</v>
      </c>
    </row>
    <row r="138" spans="1:13" s="56" customFormat="1" ht="45" x14ac:dyDescent="0.25">
      <c r="A138" s="19" t="s">
        <v>180</v>
      </c>
      <c r="B138" s="9" t="s">
        <v>419</v>
      </c>
      <c r="C138" s="10" t="s">
        <v>420</v>
      </c>
      <c r="D138" s="8" t="s">
        <v>118</v>
      </c>
      <c r="E138" s="22">
        <v>20</v>
      </c>
      <c r="F138" s="49">
        <v>682.85101688347447</v>
      </c>
      <c r="G138" s="21">
        <f t="shared" si="6"/>
        <v>13657.02033766949</v>
      </c>
      <c r="H138" s="21"/>
      <c r="I138" s="21">
        <f t="shared" si="7"/>
        <v>0</v>
      </c>
      <c r="J138" s="21">
        <f t="shared" si="8"/>
        <v>13657.02033766949</v>
      </c>
    </row>
    <row r="139" spans="1:13" s="82" customFormat="1" ht="33.75" x14ac:dyDescent="0.25">
      <c r="A139" s="72" t="s">
        <v>181</v>
      </c>
      <c r="B139" s="65" t="s">
        <v>244</v>
      </c>
      <c r="C139" s="66" t="s">
        <v>245</v>
      </c>
      <c r="D139" s="64" t="s">
        <v>60</v>
      </c>
      <c r="E139" s="76">
        <v>0.81</v>
      </c>
      <c r="F139" s="74"/>
      <c r="G139" s="74">
        <f t="shared" si="6"/>
        <v>0</v>
      </c>
      <c r="H139" s="74">
        <v>222480</v>
      </c>
      <c r="I139" s="74">
        <f t="shared" si="7"/>
        <v>180208.80000000002</v>
      </c>
      <c r="J139" s="74">
        <f t="shared" si="8"/>
        <v>180208.80000000002</v>
      </c>
      <c r="M139" s="101"/>
    </row>
    <row r="140" spans="1:13" s="56" customFormat="1" ht="45" x14ac:dyDescent="0.25">
      <c r="A140" s="19" t="s">
        <v>182</v>
      </c>
      <c r="B140" s="9" t="s">
        <v>421</v>
      </c>
      <c r="C140" s="10" t="s">
        <v>632</v>
      </c>
      <c r="D140" s="8" t="s">
        <v>67</v>
      </c>
      <c r="E140" s="23">
        <v>83.43</v>
      </c>
      <c r="F140" s="49">
        <v>1837.2903324981194</v>
      </c>
      <c r="G140" s="21">
        <f t="shared" si="6"/>
        <v>153285.13244031812</v>
      </c>
      <c r="H140" s="21"/>
      <c r="I140" s="21">
        <f t="shared" si="7"/>
        <v>0</v>
      </c>
      <c r="J140" s="21">
        <f t="shared" si="8"/>
        <v>153285.13244031812</v>
      </c>
    </row>
    <row r="141" spans="1:13" s="82" customFormat="1" ht="22.5" x14ac:dyDescent="0.25">
      <c r="A141" s="72" t="s">
        <v>183</v>
      </c>
      <c r="B141" s="65" t="s">
        <v>553</v>
      </c>
      <c r="C141" s="66" t="s">
        <v>554</v>
      </c>
      <c r="D141" s="64" t="s">
        <v>207</v>
      </c>
      <c r="E141" s="73">
        <v>3</v>
      </c>
      <c r="F141" s="74"/>
      <c r="G141" s="74">
        <f t="shared" si="6"/>
        <v>0</v>
      </c>
      <c r="H141" s="74">
        <v>133488</v>
      </c>
      <c r="I141" s="74">
        <f t="shared" si="7"/>
        <v>400464</v>
      </c>
      <c r="J141" s="74">
        <f t="shared" si="8"/>
        <v>400464</v>
      </c>
      <c r="M141" s="101"/>
    </row>
    <row r="142" spans="1:13" s="56" customFormat="1" ht="45" x14ac:dyDescent="0.25">
      <c r="A142" s="19" t="s">
        <v>184</v>
      </c>
      <c r="B142" s="9" t="s">
        <v>555</v>
      </c>
      <c r="C142" s="10" t="s">
        <v>874</v>
      </c>
      <c r="D142" s="8" t="s">
        <v>67</v>
      </c>
      <c r="E142" s="22">
        <v>309</v>
      </c>
      <c r="F142" s="49">
        <v>129.36411792828682</v>
      </c>
      <c r="G142" s="21">
        <f t="shared" si="6"/>
        <v>39973.512439840626</v>
      </c>
      <c r="H142" s="21"/>
      <c r="I142" s="21">
        <f t="shared" si="7"/>
        <v>0</v>
      </c>
      <c r="J142" s="21">
        <f t="shared" si="8"/>
        <v>39973.512439840626</v>
      </c>
    </row>
    <row r="143" spans="1:13" s="56" customFormat="1" ht="45" x14ac:dyDescent="0.25">
      <c r="A143" s="19" t="s">
        <v>185</v>
      </c>
      <c r="B143" s="9" t="s">
        <v>556</v>
      </c>
      <c r="C143" s="10" t="s">
        <v>875</v>
      </c>
      <c r="D143" s="8" t="s">
        <v>118</v>
      </c>
      <c r="E143" s="22">
        <v>144</v>
      </c>
      <c r="F143" s="49">
        <v>19.183288753639388</v>
      </c>
      <c r="G143" s="21">
        <f t="shared" si="6"/>
        <v>2762.3935805240717</v>
      </c>
      <c r="H143" s="21"/>
      <c r="I143" s="21">
        <f t="shared" si="7"/>
        <v>0</v>
      </c>
      <c r="J143" s="21">
        <f t="shared" si="8"/>
        <v>2762.3935805240717</v>
      </c>
    </row>
    <row r="144" spans="1:13" s="56" customFormat="1" ht="45" x14ac:dyDescent="0.25">
      <c r="A144" s="19" t="s">
        <v>186</v>
      </c>
      <c r="B144" s="9" t="s">
        <v>556</v>
      </c>
      <c r="C144" s="10" t="s">
        <v>876</v>
      </c>
      <c r="D144" s="8" t="s">
        <v>118</v>
      </c>
      <c r="E144" s="22">
        <v>144</v>
      </c>
      <c r="F144" s="49">
        <v>49.433790415057018</v>
      </c>
      <c r="G144" s="21">
        <f t="shared" si="6"/>
        <v>7118.4658197682111</v>
      </c>
      <c r="H144" s="21"/>
      <c r="I144" s="21">
        <f t="shared" si="7"/>
        <v>0</v>
      </c>
      <c r="J144" s="21">
        <f t="shared" si="8"/>
        <v>7118.4658197682111</v>
      </c>
    </row>
    <row r="145" spans="1:13" s="56" customFormat="1" ht="45" x14ac:dyDescent="0.25">
      <c r="A145" s="19" t="s">
        <v>188</v>
      </c>
      <c r="B145" s="9" t="s">
        <v>556</v>
      </c>
      <c r="C145" s="10" t="s">
        <v>558</v>
      </c>
      <c r="D145" s="8" t="s">
        <v>118</v>
      </c>
      <c r="E145" s="22">
        <v>72</v>
      </c>
      <c r="F145" s="49">
        <v>37.136920437939658</v>
      </c>
      <c r="G145" s="21">
        <f t="shared" si="6"/>
        <v>2673.8582715316552</v>
      </c>
      <c r="H145" s="21"/>
      <c r="I145" s="21">
        <f t="shared" si="7"/>
        <v>0</v>
      </c>
      <c r="J145" s="21">
        <f t="shared" si="8"/>
        <v>2673.8582715316552</v>
      </c>
    </row>
    <row r="146" spans="1:13" s="56" customFormat="1" ht="45" x14ac:dyDescent="0.25">
      <c r="A146" s="19" t="s">
        <v>189</v>
      </c>
      <c r="B146" s="9" t="s">
        <v>877</v>
      </c>
      <c r="C146" s="10" t="s">
        <v>878</v>
      </c>
      <c r="D146" s="8" t="s">
        <v>118</v>
      </c>
      <c r="E146" s="22">
        <v>40</v>
      </c>
      <c r="F146" s="49">
        <v>321.19692139404179</v>
      </c>
      <c r="G146" s="21">
        <f t="shared" si="6"/>
        <v>12847.876855761671</v>
      </c>
      <c r="H146" s="21"/>
      <c r="I146" s="21">
        <f t="shared" si="7"/>
        <v>0</v>
      </c>
      <c r="J146" s="21">
        <f t="shared" si="8"/>
        <v>12847.876855761671</v>
      </c>
    </row>
    <row r="147" spans="1:13" s="56" customFormat="1" ht="45" x14ac:dyDescent="0.25">
      <c r="A147" s="19" t="s">
        <v>190</v>
      </c>
      <c r="B147" s="9" t="s">
        <v>879</v>
      </c>
      <c r="C147" s="10" t="s">
        <v>880</v>
      </c>
      <c r="D147" s="8" t="s">
        <v>42</v>
      </c>
      <c r="E147" s="22">
        <v>72</v>
      </c>
      <c r="F147" s="49">
        <v>819.10125004291194</v>
      </c>
      <c r="G147" s="21">
        <f t="shared" si="6"/>
        <v>58975.290003089656</v>
      </c>
      <c r="H147" s="21"/>
      <c r="I147" s="21">
        <f t="shared" si="7"/>
        <v>0</v>
      </c>
      <c r="J147" s="21">
        <f t="shared" si="8"/>
        <v>58975.290003089656</v>
      </c>
    </row>
    <row r="148" spans="1:13" s="56" customFormat="1" ht="45" x14ac:dyDescent="0.25">
      <c r="A148" s="19" t="s">
        <v>191</v>
      </c>
      <c r="B148" s="9" t="s">
        <v>418</v>
      </c>
      <c r="C148" s="10" t="s">
        <v>653</v>
      </c>
      <c r="D148" s="8" t="s">
        <v>118</v>
      </c>
      <c r="E148" s="22">
        <v>500</v>
      </c>
      <c r="F148" s="49">
        <v>341.85575872639129</v>
      </c>
      <c r="G148" s="21">
        <f t="shared" si="6"/>
        <v>170927.87936319565</v>
      </c>
      <c r="H148" s="21"/>
      <c r="I148" s="21">
        <f t="shared" si="7"/>
        <v>0</v>
      </c>
      <c r="J148" s="21">
        <f t="shared" si="8"/>
        <v>170927.87936319565</v>
      </c>
    </row>
    <row r="149" spans="1:13" s="56" customFormat="1" ht="45" x14ac:dyDescent="0.25">
      <c r="A149" s="19" t="s">
        <v>192</v>
      </c>
      <c r="B149" s="9" t="s">
        <v>816</v>
      </c>
      <c r="C149" s="10" t="s">
        <v>881</v>
      </c>
      <c r="D149" s="8" t="s">
        <v>42</v>
      </c>
      <c r="E149" s="22">
        <v>500</v>
      </c>
      <c r="F149" s="49">
        <v>947.23557894582461</v>
      </c>
      <c r="G149" s="21">
        <f t="shared" si="6"/>
        <v>473617.78947291232</v>
      </c>
      <c r="H149" s="21"/>
      <c r="I149" s="21">
        <f t="shared" si="7"/>
        <v>0</v>
      </c>
      <c r="J149" s="21">
        <f t="shared" si="8"/>
        <v>473617.78947291232</v>
      </c>
    </row>
    <row r="150" spans="1:13" s="56" customFormat="1" ht="45" x14ac:dyDescent="0.25">
      <c r="A150" s="19" t="s">
        <v>193</v>
      </c>
      <c r="B150" s="9" t="s">
        <v>816</v>
      </c>
      <c r="C150" s="10" t="s">
        <v>882</v>
      </c>
      <c r="D150" s="8" t="s">
        <v>42</v>
      </c>
      <c r="E150" s="22">
        <v>1000</v>
      </c>
      <c r="F150" s="49">
        <v>177.32230362714256</v>
      </c>
      <c r="G150" s="21">
        <f t="shared" si="6"/>
        <v>177322.30362714257</v>
      </c>
      <c r="H150" s="21"/>
      <c r="I150" s="21">
        <f t="shared" si="7"/>
        <v>0</v>
      </c>
      <c r="J150" s="21">
        <f t="shared" si="8"/>
        <v>177322.30362714257</v>
      </c>
    </row>
    <row r="151" spans="1:13" s="56" customFormat="1" ht="45" x14ac:dyDescent="0.25">
      <c r="A151" s="19" t="s">
        <v>194</v>
      </c>
      <c r="B151" s="9" t="s">
        <v>816</v>
      </c>
      <c r="C151" s="10" t="s">
        <v>657</v>
      </c>
      <c r="D151" s="8" t="s">
        <v>42</v>
      </c>
      <c r="E151" s="22">
        <v>1000</v>
      </c>
      <c r="F151" s="49">
        <v>118.29684888301743</v>
      </c>
      <c r="G151" s="21">
        <f t="shared" si="6"/>
        <v>118296.84888301743</v>
      </c>
      <c r="H151" s="21"/>
      <c r="I151" s="21">
        <f t="shared" si="7"/>
        <v>0</v>
      </c>
      <c r="J151" s="21">
        <f t="shared" si="8"/>
        <v>118296.84888301743</v>
      </c>
    </row>
    <row r="152" spans="1:13" s="56" customFormat="1" ht="45" x14ac:dyDescent="0.25">
      <c r="A152" s="19" t="s">
        <v>195</v>
      </c>
      <c r="B152" s="9" t="s">
        <v>435</v>
      </c>
      <c r="C152" s="10" t="s">
        <v>467</v>
      </c>
      <c r="D152" s="8" t="s">
        <v>42</v>
      </c>
      <c r="E152" s="22">
        <v>1500</v>
      </c>
      <c r="F152" s="49">
        <v>14.387454593880495</v>
      </c>
      <c r="G152" s="21">
        <f t="shared" si="6"/>
        <v>21581.181890820742</v>
      </c>
      <c r="H152" s="21"/>
      <c r="I152" s="21">
        <f t="shared" si="7"/>
        <v>0</v>
      </c>
      <c r="J152" s="21">
        <f t="shared" si="8"/>
        <v>21581.181890820742</v>
      </c>
    </row>
    <row r="153" spans="1:13" s="82" customFormat="1" ht="33.75" x14ac:dyDescent="0.25">
      <c r="A153" s="72" t="s">
        <v>196</v>
      </c>
      <c r="B153" s="65" t="s">
        <v>407</v>
      </c>
      <c r="C153" s="66" t="s">
        <v>408</v>
      </c>
      <c r="D153" s="64" t="s">
        <v>92</v>
      </c>
      <c r="E153" s="81">
        <v>1.6726399999999999</v>
      </c>
      <c r="F153" s="74"/>
      <c r="G153" s="74">
        <f t="shared" si="6"/>
        <v>0</v>
      </c>
      <c r="H153" s="74">
        <v>740730.82</v>
      </c>
      <c r="I153" s="74">
        <f t="shared" si="7"/>
        <v>1238975.9987647999</v>
      </c>
      <c r="J153" s="74">
        <f t="shared" si="8"/>
        <v>1238975.9987647999</v>
      </c>
      <c r="M153" s="101"/>
    </row>
    <row r="154" spans="1:13" s="56" customFormat="1" ht="45" x14ac:dyDescent="0.25">
      <c r="A154" s="19" t="s">
        <v>197</v>
      </c>
      <c r="B154" s="9" t="s">
        <v>706</v>
      </c>
      <c r="C154" s="10" t="s">
        <v>883</v>
      </c>
      <c r="D154" s="8" t="s">
        <v>42</v>
      </c>
      <c r="E154" s="22">
        <v>204</v>
      </c>
      <c r="F154" s="52">
        <v>42577.919999999998</v>
      </c>
      <c r="G154" s="21">
        <f t="shared" si="6"/>
        <v>8685895.6799999997</v>
      </c>
      <c r="H154" s="21"/>
      <c r="I154" s="21">
        <f t="shared" si="7"/>
        <v>0</v>
      </c>
      <c r="J154" s="21">
        <f t="shared" si="8"/>
        <v>8685895.6799999997</v>
      </c>
    </row>
    <row r="155" spans="1:13" s="56" customFormat="1" ht="45" x14ac:dyDescent="0.25">
      <c r="A155" s="19" t="s">
        <v>198</v>
      </c>
      <c r="B155" s="9" t="s">
        <v>706</v>
      </c>
      <c r="C155" s="10" t="s">
        <v>711</v>
      </c>
      <c r="D155" s="8" t="s">
        <v>42</v>
      </c>
      <c r="E155" s="22">
        <v>35</v>
      </c>
      <c r="F155" s="51">
        <v>37472.425487999993</v>
      </c>
      <c r="G155" s="21">
        <f t="shared" si="6"/>
        <v>1311534.8920799997</v>
      </c>
      <c r="H155" s="21"/>
      <c r="I155" s="21">
        <f t="shared" si="7"/>
        <v>0</v>
      </c>
      <c r="J155" s="21">
        <f t="shared" si="8"/>
        <v>1311534.8920799997</v>
      </c>
    </row>
    <row r="156" spans="1:13" s="56" customFormat="1" ht="45" x14ac:dyDescent="0.25">
      <c r="A156" s="19" t="s">
        <v>199</v>
      </c>
      <c r="B156" s="9" t="s">
        <v>456</v>
      </c>
      <c r="C156" s="10" t="s">
        <v>884</v>
      </c>
      <c r="D156" s="8" t="s">
        <v>42</v>
      </c>
      <c r="E156" s="22">
        <v>30</v>
      </c>
      <c r="F156" s="21">
        <v>17067.45</v>
      </c>
      <c r="G156" s="21">
        <f t="shared" si="6"/>
        <v>512023.5</v>
      </c>
      <c r="H156" s="21"/>
      <c r="I156" s="21">
        <f t="shared" si="7"/>
        <v>0</v>
      </c>
      <c r="J156" s="21">
        <f t="shared" si="8"/>
        <v>512023.5</v>
      </c>
    </row>
    <row r="157" spans="1:13" s="56" customFormat="1" ht="45" x14ac:dyDescent="0.25">
      <c r="A157" s="19" t="s">
        <v>200</v>
      </c>
      <c r="B157" s="9" t="s">
        <v>456</v>
      </c>
      <c r="C157" s="10" t="s">
        <v>712</v>
      </c>
      <c r="D157" s="8" t="s">
        <v>42</v>
      </c>
      <c r="E157" s="22">
        <v>4</v>
      </c>
      <c r="F157" s="49">
        <v>14216.895192640888</v>
      </c>
      <c r="G157" s="21">
        <f t="shared" si="6"/>
        <v>56867.580770563553</v>
      </c>
      <c r="H157" s="21"/>
      <c r="I157" s="21">
        <f t="shared" si="7"/>
        <v>0</v>
      </c>
      <c r="J157" s="21">
        <f t="shared" si="8"/>
        <v>56867.580770563553</v>
      </c>
    </row>
    <row r="158" spans="1:13" s="56" customFormat="1" ht="45" x14ac:dyDescent="0.25">
      <c r="A158" s="19" t="s">
        <v>201</v>
      </c>
      <c r="B158" s="9" t="s">
        <v>456</v>
      </c>
      <c r="C158" s="10" t="s">
        <v>885</v>
      </c>
      <c r="D158" s="8" t="s">
        <v>42</v>
      </c>
      <c r="E158" s="22">
        <v>8</v>
      </c>
      <c r="F158" s="49">
        <v>7832.0635706832381</v>
      </c>
      <c r="G158" s="21">
        <f t="shared" si="6"/>
        <v>62656.508565465905</v>
      </c>
      <c r="H158" s="21"/>
      <c r="I158" s="21">
        <f t="shared" si="7"/>
        <v>0</v>
      </c>
      <c r="J158" s="21">
        <f t="shared" si="8"/>
        <v>62656.508565465905</v>
      </c>
    </row>
    <row r="159" spans="1:13" s="56" customFormat="1" ht="45" x14ac:dyDescent="0.25">
      <c r="A159" s="19" t="s">
        <v>202</v>
      </c>
      <c r="B159" s="9" t="s">
        <v>399</v>
      </c>
      <c r="C159" s="10" t="s">
        <v>886</v>
      </c>
      <c r="D159" s="8" t="s">
        <v>118</v>
      </c>
      <c r="E159" s="22">
        <v>30</v>
      </c>
      <c r="F159" s="49">
        <v>32008.889163481341</v>
      </c>
      <c r="G159" s="21">
        <f t="shared" si="6"/>
        <v>960266.67490444018</v>
      </c>
      <c r="H159" s="21"/>
      <c r="I159" s="21">
        <f t="shared" si="7"/>
        <v>0</v>
      </c>
      <c r="J159" s="21">
        <f t="shared" si="8"/>
        <v>960266.67490444018</v>
      </c>
    </row>
    <row r="160" spans="1:13" s="56" customFormat="1" ht="45" x14ac:dyDescent="0.25">
      <c r="A160" s="19" t="s">
        <v>460</v>
      </c>
      <c r="B160" s="9" t="s">
        <v>399</v>
      </c>
      <c r="C160" s="10" t="s">
        <v>887</v>
      </c>
      <c r="D160" s="8" t="s">
        <v>118</v>
      </c>
      <c r="E160" s="22">
        <v>4</v>
      </c>
      <c r="F160" s="49">
        <v>24332.258955093192</v>
      </c>
      <c r="G160" s="21">
        <f t="shared" si="6"/>
        <v>97329.035820372766</v>
      </c>
      <c r="H160" s="21"/>
      <c r="I160" s="21">
        <f t="shared" si="7"/>
        <v>0</v>
      </c>
      <c r="J160" s="21">
        <f t="shared" si="8"/>
        <v>97329.035820372766</v>
      </c>
    </row>
    <row r="161" spans="1:13" s="82" customFormat="1" ht="33.75" x14ac:dyDescent="0.25">
      <c r="A161" s="72" t="s">
        <v>203</v>
      </c>
      <c r="B161" s="65" t="s">
        <v>90</v>
      </c>
      <c r="C161" s="66" t="s">
        <v>91</v>
      </c>
      <c r="D161" s="64" t="s">
        <v>92</v>
      </c>
      <c r="E161" s="81">
        <v>1.67197</v>
      </c>
      <c r="F161" s="74"/>
      <c r="G161" s="74">
        <f t="shared" si="6"/>
        <v>0</v>
      </c>
      <c r="H161" s="74">
        <v>480582.79</v>
      </c>
      <c r="I161" s="74">
        <f t="shared" si="7"/>
        <v>803520.00739629997</v>
      </c>
      <c r="J161" s="74">
        <f t="shared" si="8"/>
        <v>803520.00739629997</v>
      </c>
      <c r="M161" s="101"/>
    </row>
    <row r="162" spans="1:13" s="56" customFormat="1" ht="45" x14ac:dyDescent="0.25">
      <c r="A162" s="19" t="s">
        <v>461</v>
      </c>
      <c r="B162" s="9" t="s">
        <v>706</v>
      </c>
      <c r="C162" s="10" t="s">
        <v>888</v>
      </c>
      <c r="D162" s="8" t="s">
        <v>42</v>
      </c>
      <c r="E162" s="22">
        <v>155</v>
      </c>
      <c r="F162" s="49">
        <v>28379.31563420541</v>
      </c>
      <c r="G162" s="21">
        <f t="shared" si="6"/>
        <v>4398793.9233018383</v>
      </c>
      <c r="H162" s="21"/>
      <c r="I162" s="21">
        <f t="shared" si="7"/>
        <v>0</v>
      </c>
      <c r="J162" s="21">
        <f t="shared" si="8"/>
        <v>4398793.9233018383</v>
      </c>
    </row>
    <row r="163" spans="1:13" s="56" customFormat="1" ht="45" x14ac:dyDescent="0.25">
      <c r="A163" s="19" t="s">
        <v>462</v>
      </c>
      <c r="B163" s="9" t="s">
        <v>456</v>
      </c>
      <c r="C163" s="10" t="s">
        <v>715</v>
      </c>
      <c r="D163" s="8" t="s">
        <v>42</v>
      </c>
      <c r="E163" s="22">
        <v>10</v>
      </c>
      <c r="F163" s="21">
        <v>11645.42</v>
      </c>
      <c r="G163" s="21">
        <f t="shared" si="6"/>
        <v>116454.2</v>
      </c>
      <c r="H163" s="21"/>
      <c r="I163" s="21">
        <f t="shared" si="7"/>
        <v>0</v>
      </c>
      <c r="J163" s="21">
        <f t="shared" si="8"/>
        <v>116454.2</v>
      </c>
    </row>
    <row r="164" spans="1:13" s="56" customFormat="1" ht="45" x14ac:dyDescent="0.25">
      <c r="A164" s="19" t="s">
        <v>204</v>
      </c>
      <c r="B164" s="9" t="s">
        <v>399</v>
      </c>
      <c r="C164" s="10" t="s">
        <v>889</v>
      </c>
      <c r="D164" s="8" t="s">
        <v>118</v>
      </c>
      <c r="E164" s="22">
        <v>7</v>
      </c>
      <c r="F164" s="21">
        <v>10352.24</v>
      </c>
      <c r="G164" s="21">
        <f t="shared" si="6"/>
        <v>72465.679999999993</v>
      </c>
      <c r="H164" s="21"/>
      <c r="I164" s="21">
        <f t="shared" si="7"/>
        <v>0</v>
      </c>
      <c r="J164" s="21">
        <f t="shared" si="8"/>
        <v>72465.679999999993</v>
      </c>
    </row>
    <row r="165" spans="1:13" s="56" customFormat="1" ht="45" x14ac:dyDescent="0.25">
      <c r="A165" s="19" t="s">
        <v>208</v>
      </c>
      <c r="B165" s="9" t="s">
        <v>706</v>
      </c>
      <c r="C165" s="10" t="s">
        <v>716</v>
      </c>
      <c r="D165" s="8" t="s">
        <v>42</v>
      </c>
      <c r="E165" s="22">
        <v>1015</v>
      </c>
      <c r="F165" s="21">
        <v>241.32</v>
      </c>
      <c r="G165" s="21">
        <f t="shared" si="6"/>
        <v>244939.8</v>
      </c>
      <c r="H165" s="21"/>
      <c r="I165" s="21">
        <f t="shared" si="7"/>
        <v>0</v>
      </c>
      <c r="J165" s="21">
        <f t="shared" si="8"/>
        <v>244939.8</v>
      </c>
    </row>
    <row r="166" spans="1:13" s="56" customFormat="1" ht="45" x14ac:dyDescent="0.25">
      <c r="A166" s="19" t="s">
        <v>464</v>
      </c>
      <c r="B166" s="9" t="s">
        <v>706</v>
      </c>
      <c r="C166" s="10" t="s">
        <v>458</v>
      </c>
      <c r="D166" s="8" t="s">
        <v>42</v>
      </c>
      <c r="E166" s="22">
        <v>100</v>
      </c>
      <c r="F166" s="21">
        <v>3507.84</v>
      </c>
      <c r="G166" s="21">
        <f t="shared" si="6"/>
        <v>350784</v>
      </c>
      <c r="H166" s="21"/>
      <c r="I166" s="21">
        <f t="shared" si="7"/>
        <v>0</v>
      </c>
      <c r="J166" s="21">
        <f t="shared" si="8"/>
        <v>350784</v>
      </c>
    </row>
    <row r="167" spans="1:13" s="82" customFormat="1" ht="22.5" x14ac:dyDescent="0.25">
      <c r="A167" s="72" t="s">
        <v>209</v>
      </c>
      <c r="B167" s="65" t="s">
        <v>111</v>
      </c>
      <c r="C167" s="66" t="s">
        <v>112</v>
      </c>
      <c r="D167" s="64" t="s">
        <v>40</v>
      </c>
      <c r="E167" s="77">
        <v>2.1</v>
      </c>
      <c r="F167" s="74"/>
      <c r="G167" s="74">
        <f t="shared" si="6"/>
        <v>0</v>
      </c>
      <c r="H167" s="74">
        <v>216000</v>
      </c>
      <c r="I167" s="74">
        <f t="shared" si="7"/>
        <v>453600</v>
      </c>
      <c r="J167" s="74">
        <f t="shared" si="8"/>
        <v>453600</v>
      </c>
      <c r="M167" s="101"/>
    </row>
    <row r="168" spans="1:13" s="56" customFormat="1" ht="45" x14ac:dyDescent="0.25">
      <c r="A168" s="19" t="s">
        <v>210</v>
      </c>
      <c r="B168" s="9" t="s">
        <v>720</v>
      </c>
      <c r="C168" s="10" t="s">
        <v>890</v>
      </c>
      <c r="D168" s="8" t="s">
        <v>118</v>
      </c>
      <c r="E168" s="22">
        <v>210</v>
      </c>
      <c r="F168" s="49">
        <v>7867.3553128891181</v>
      </c>
      <c r="G168" s="21">
        <f t="shared" si="6"/>
        <v>1652144.6157067148</v>
      </c>
      <c r="H168" s="21"/>
      <c r="I168" s="21">
        <f t="shared" si="7"/>
        <v>0</v>
      </c>
      <c r="J168" s="21">
        <f t="shared" si="8"/>
        <v>1652144.6157067148</v>
      </c>
    </row>
    <row r="169" spans="1:13" s="82" customFormat="1" ht="22.5" x14ac:dyDescent="0.25">
      <c r="A169" s="72" t="s">
        <v>211</v>
      </c>
      <c r="B169" s="65" t="s">
        <v>111</v>
      </c>
      <c r="C169" s="66" t="s">
        <v>112</v>
      </c>
      <c r="D169" s="64" t="s">
        <v>40</v>
      </c>
      <c r="E169" s="77">
        <v>0.4</v>
      </c>
      <c r="F169" s="74"/>
      <c r="G169" s="74">
        <f t="shared" si="6"/>
        <v>0</v>
      </c>
      <c r="H169" s="74">
        <v>216000</v>
      </c>
      <c r="I169" s="74">
        <f t="shared" si="7"/>
        <v>86400</v>
      </c>
      <c r="J169" s="74">
        <f t="shared" si="8"/>
        <v>86400</v>
      </c>
      <c r="M169" s="101"/>
    </row>
    <row r="170" spans="1:13" s="56" customFormat="1" ht="45" x14ac:dyDescent="0.25">
      <c r="A170" s="19" t="s">
        <v>465</v>
      </c>
      <c r="B170" s="9" t="s">
        <v>720</v>
      </c>
      <c r="C170" s="10" t="s">
        <v>891</v>
      </c>
      <c r="D170" s="8" t="s">
        <v>42</v>
      </c>
      <c r="E170" s="22">
        <v>40</v>
      </c>
      <c r="F170" s="49">
        <v>26298.54549367827</v>
      </c>
      <c r="G170" s="21">
        <f t="shared" si="6"/>
        <v>1051941.8197471309</v>
      </c>
      <c r="H170" s="21"/>
      <c r="I170" s="21">
        <f t="shared" si="7"/>
        <v>0</v>
      </c>
      <c r="J170" s="21">
        <f t="shared" si="8"/>
        <v>1051941.8197471309</v>
      </c>
    </row>
    <row r="171" spans="1:13" s="82" customFormat="1" ht="22.5" x14ac:dyDescent="0.25">
      <c r="A171" s="72" t="s">
        <v>212</v>
      </c>
      <c r="B171" s="65" t="s">
        <v>111</v>
      </c>
      <c r="C171" s="66" t="s">
        <v>112</v>
      </c>
      <c r="D171" s="64" t="s">
        <v>40</v>
      </c>
      <c r="E171" s="77">
        <v>0.4</v>
      </c>
      <c r="F171" s="74"/>
      <c r="G171" s="74">
        <f t="shared" si="6"/>
        <v>0</v>
      </c>
      <c r="H171" s="74">
        <v>216000</v>
      </c>
      <c r="I171" s="74">
        <f t="shared" si="7"/>
        <v>86400</v>
      </c>
      <c r="J171" s="74">
        <f t="shared" si="8"/>
        <v>86400</v>
      </c>
      <c r="M171" s="101"/>
    </row>
    <row r="172" spans="1:13" s="56" customFormat="1" ht="45" x14ac:dyDescent="0.25">
      <c r="A172" s="19" t="s">
        <v>213</v>
      </c>
      <c r="B172" s="9" t="s">
        <v>720</v>
      </c>
      <c r="C172" s="10" t="s">
        <v>892</v>
      </c>
      <c r="D172" s="8" t="s">
        <v>42</v>
      </c>
      <c r="E172" s="22">
        <v>40</v>
      </c>
      <c r="F172" s="49">
        <v>21053.764715086323</v>
      </c>
      <c r="G172" s="21">
        <f t="shared" si="6"/>
        <v>842150.5886034529</v>
      </c>
      <c r="H172" s="21"/>
      <c r="I172" s="21">
        <f t="shared" si="7"/>
        <v>0</v>
      </c>
      <c r="J172" s="21">
        <f t="shared" si="8"/>
        <v>842150.5886034529</v>
      </c>
    </row>
    <row r="173" spans="1:13" s="82" customFormat="1" ht="22.5" x14ac:dyDescent="0.25">
      <c r="A173" s="72" t="s">
        <v>214</v>
      </c>
      <c r="B173" s="65" t="s">
        <v>111</v>
      </c>
      <c r="C173" s="66" t="s">
        <v>112</v>
      </c>
      <c r="D173" s="64" t="s">
        <v>40</v>
      </c>
      <c r="E173" s="76">
        <v>2.31</v>
      </c>
      <c r="F173" s="74"/>
      <c r="G173" s="74">
        <f t="shared" si="6"/>
        <v>0</v>
      </c>
      <c r="H173" s="74">
        <v>216000</v>
      </c>
      <c r="I173" s="74">
        <f t="shared" si="7"/>
        <v>498960</v>
      </c>
      <c r="J173" s="74">
        <f t="shared" si="8"/>
        <v>498960</v>
      </c>
      <c r="M173" s="101"/>
    </row>
    <row r="174" spans="1:13" s="56" customFormat="1" ht="45" x14ac:dyDescent="0.25">
      <c r="A174" s="19" t="s">
        <v>215</v>
      </c>
      <c r="B174" s="9" t="s">
        <v>720</v>
      </c>
      <c r="C174" s="10" t="s">
        <v>893</v>
      </c>
      <c r="D174" s="8" t="s">
        <v>42</v>
      </c>
      <c r="E174" s="22">
        <v>231</v>
      </c>
      <c r="F174" s="21">
        <v>2626.6439999999998</v>
      </c>
      <c r="G174" s="21">
        <f t="shared" si="6"/>
        <v>606754.76399999997</v>
      </c>
      <c r="H174" s="21"/>
      <c r="I174" s="21">
        <f t="shared" si="7"/>
        <v>0</v>
      </c>
      <c r="J174" s="21">
        <f t="shared" si="8"/>
        <v>606754.76399999997</v>
      </c>
    </row>
    <row r="175" spans="1:13" s="82" customFormat="1" ht="22.5" x14ac:dyDescent="0.25">
      <c r="A175" s="72" t="s">
        <v>216</v>
      </c>
      <c r="B175" s="65" t="s">
        <v>111</v>
      </c>
      <c r="C175" s="66" t="s">
        <v>112</v>
      </c>
      <c r="D175" s="64" t="s">
        <v>40</v>
      </c>
      <c r="E175" s="76">
        <v>0.25</v>
      </c>
      <c r="F175" s="74"/>
      <c r="G175" s="74">
        <f t="shared" si="6"/>
        <v>0</v>
      </c>
      <c r="H175" s="74">
        <v>216000</v>
      </c>
      <c r="I175" s="74">
        <f t="shared" si="7"/>
        <v>54000</v>
      </c>
      <c r="J175" s="74">
        <f t="shared" si="8"/>
        <v>54000</v>
      </c>
      <c r="M175" s="101"/>
    </row>
    <row r="176" spans="1:13" s="56" customFormat="1" ht="45" x14ac:dyDescent="0.25">
      <c r="A176" s="19" t="s">
        <v>217</v>
      </c>
      <c r="B176" s="9" t="s">
        <v>720</v>
      </c>
      <c r="C176" s="10" t="s">
        <v>412</v>
      </c>
      <c r="D176" s="8" t="s">
        <v>42</v>
      </c>
      <c r="E176" s="22">
        <v>25</v>
      </c>
      <c r="F176" s="51">
        <v>1530</v>
      </c>
      <c r="G176" s="21">
        <f t="shared" si="6"/>
        <v>38250</v>
      </c>
      <c r="H176" s="21"/>
      <c r="I176" s="21">
        <f t="shared" si="7"/>
        <v>0</v>
      </c>
      <c r="J176" s="21">
        <f t="shared" si="8"/>
        <v>38250</v>
      </c>
    </row>
    <row r="177" spans="1:13" s="82" customFormat="1" ht="22.5" x14ac:dyDescent="0.25">
      <c r="A177" s="72" t="s">
        <v>218</v>
      </c>
      <c r="B177" s="65" t="s">
        <v>111</v>
      </c>
      <c r="C177" s="66" t="s">
        <v>112</v>
      </c>
      <c r="D177" s="64" t="s">
        <v>40</v>
      </c>
      <c r="E177" s="77">
        <v>2.2999999999999998</v>
      </c>
      <c r="F177" s="74"/>
      <c r="G177" s="74">
        <f t="shared" si="6"/>
        <v>0</v>
      </c>
      <c r="H177" s="74">
        <v>694956.52</v>
      </c>
      <c r="I177" s="74">
        <f t="shared" si="7"/>
        <v>1598399.9959999998</v>
      </c>
      <c r="J177" s="74">
        <f t="shared" si="8"/>
        <v>1598399.9959999998</v>
      </c>
      <c r="M177" s="101"/>
    </row>
    <row r="178" spans="1:13" s="56" customFormat="1" ht="45" x14ac:dyDescent="0.25">
      <c r="A178" s="19" t="s">
        <v>219</v>
      </c>
      <c r="B178" s="9" t="s">
        <v>720</v>
      </c>
      <c r="C178" s="10" t="s">
        <v>413</v>
      </c>
      <c r="D178" s="8" t="s">
        <v>42</v>
      </c>
      <c r="E178" s="22">
        <v>230</v>
      </c>
      <c r="F178" s="21">
        <f>1250.9337*1.2</f>
        <v>1501.1204399999999</v>
      </c>
      <c r="G178" s="21">
        <f t="shared" si="6"/>
        <v>345257.70119999995</v>
      </c>
      <c r="H178" s="21"/>
      <c r="I178" s="21">
        <f t="shared" si="7"/>
        <v>0</v>
      </c>
      <c r="J178" s="21">
        <f t="shared" si="8"/>
        <v>345257.70119999995</v>
      </c>
    </row>
    <row r="179" spans="1:13" s="56" customFormat="1" ht="45" x14ac:dyDescent="0.25">
      <c r="A179" s="19" t="s">
        <v>220</v>
      </c>
      <c r="B179" s="9" t="s">
        <v>414</v>
      </c>
      <c r="C179" s="10" t="s">
        <v>415</v>
      </c>
      <c r="D179" s="8" t="s">
        <v>118</v>
      </c>
      <c r="E179" s="22">
        <v>960</v>
      </c>
      <c r="F179" s="21">
        <v>2516.56</v>
      </c>
      <c r="G179" s="21">
        <f t="shared" si="6"/>
        <v>2415897.6000000001</v>
      </c>
      <c r="H179" s="21"/>
      <c r="I179" s="21">
        <f t="shared" si="7"/>
        <v>0</v>
      </c>
      <c r="J179" s="21">
        <f t="shared" si="8"/>
        <v>2415897.6000000001</v>
      </c>
    </row>
    <row r="180" spans="1:13" s="56" customFormat="1" ht="45" x14ac:dyDescent="0.25">
      <c r="A180" s="19" t="s">
        <v>221</v>
      </c>
      <c r="B180" s="9" t="s">
        <v>459</v>
      </c>
      <c r="C180" s="10" t="s">
        <v>894</v>
      </c>
      <c r="D180" s="8" t="s">
        <v>118</v>
      </c>
      <c r="E180" s="22">
        <v>960</v>
      </c>
      <c r="F180" s="49">
        <v>22.011569845988799</v>
      </c>
      <c r="G180" s="21">
        <f t="shared" si="6"/>
        <v>21131.107052149247</v>
      </c>
      <c r="H180" s="21"/>
      <c r="I180" s="21">
        <f t="shared" si="7"/>
        <v>0</v>
      </c>
      <c r="J180" s="21">
        <f t="shared" si="8"/>
        <v>21131.107052149247</v>
      </c>
    </row>
    <row r="181" spans="1:13" s="56" customFormat="1" ht="45" x14ac:dyDescent="0.25">
      <c r="A181" s="19" t="s">
        <v>222</v>
      </c>
      <c r="B181" s="9" t="s">
        <v>416</v>
      </c>
      <c r="C181" s="10" t="s">
        <v>895</v>
      </c>
      <c r="D181" s="8" t="s">
        <v>118</v>
      </c>
      <c r="E181" s="22">
        <v>120</v>
      </c>
      <c r="F181" s="49">
        <v>28.528921907597628</v>
      </c>
      <c r="G181" s="21">
        <f t="shared" si="6"/>
        <v>3423.4706289117153</v>
      </c>
      <c r="H181" s="21"/>
      <c r="I181" s="21">
        <f t="shared" si="7"/>
        <v>0</v>
      </c>
      <c r="J181" s="21">
        <f t="shared" si="8"/>
        <v>3423.4706289117153</v>
      </c>
    </row>
    <row r="182" spans="1:13" s="56" customFormat="1" ht="45" x14ac:dyDescent="0.25">
      <c r="A182" s="19" t="s">
        <v>223</v>
      </c>
      <c r="B182" s="9" t="s">
        <v>459</v>
      </c>
      <c r="C182" s="10" t="s">
        <v>896</v>
      </c>
      <c r="D182" s="8" t="s">
        <v>118</v>
      </c>
      <c r="E182" s="22">
        <v>15</v>
      </c>
      <c r="F182" s="49">
        <v>16498.966884571022</v>
      </c>
      <c r="G182" s="21">
        <f t="shared" si="6"/>
        <v>247484.50326856534</v>
      </c>
      <c r="H182" s="21"/>
      <c r="I182" s="21">
        <f t="shared" si="7"/>
        <v>0</v>
      </c>
      <c r="J182" s="21">
        <f t="shared" si="8"/>
        <v>247484.50326856534</v>
      </c>
    </row>
    <row r="183" spans="1:13" s="56" customFormat="1" ht="45" x14ac:dyDescent="0.25">
      <c r="A183" s="19" t="s">
        <v>224</v>
      </c>
      <c r="B183" s="9" t="s">
        <v>405</v>
      </c>
      <c r="C183" s="10" t="s">
        <v>644</v>
      </c>
      <c r="D183" s="8" t="s">
        <v>118</v>
      </c>
      <c r="E183" s="22">
        <v>220</v>
      </c>
      <c r="F183" s="49">
        <v>9611.5574607771669</v>
      </c>
      <c r="G183" s="21">
        <f t="shared" si="6"/>
        <v>2114542.6413709768</v>
      </c>
      <c r="H183" s="21"/>
      <c r="I183" s="21">
        <f t="shared" si="7"/>
        <v>0</v>
      </c>
      <c r="J183" s="21">
        <f t="shared" si="8"/>
        <v>2114542.6413709768</v>
      </c>
    </row>
    <row r="184" spans="1:13" s="56" customFormat="1" ht="45" x14ac:dyDescent="0.25">
      <c r="A184" s="19" t="s">
        <v>225</v>
      </c>
      <c r="B184" s="9" t="s">
        <v>405</v>
      </c>
      <c r="C184" s="10" t="s">
        <v>619</v>
      </c>
      <c r="D184" s="8" t="s">
        <v>118</v>
      </c>
      <c r="E184" s="22">
        <v>70</v>
      </c>
      <c r="F184" s="21">
        <v>2196.4079999999999</v>
      </c>
      <c r="G184" s="21">
        <f t="shared" si="6"/>
        <v>153748.56</v>
      </c>
      <c r="H184" s="21"/>
      <c r="I184" s="21">
        <f t="shared" si="7"/>
        <v>0</v>
      </c>
      <c r="J184" s="21">
        <f t="shared" si="8"/>
        <v>153748.56</v>
      </c>
    </row>
    <row r="185" spans="1:13" s="56" customFormat="1" ht="45" x14ac:dyDescent="0.25">
      <c r="A185" s="19" t="s">
        <v>228</v>
      </c>
      <c r="B185" s="9" t="s">
        <v>405</v>
      </c>
      <c r="C185" s="10" t="s">
        <v>897</v>
      </c>
      <c r="D185" s="8" t="s">
        <v>118</v>
      </c>
      <c r="E185" s="22">
        <v>220</v>
      </c>
      <c r="F185" s="21">
        <v>1578.3</v>
      </c>
      <c r="G185" s="21">
        <f t="shared" si="6"/>
        <v>347226</v>
      </c>
      <c r="H185" s="21"/>
      <c r="I185" s="21">
        <f t="shared" si="7"/>
        <v>0</v>
      </c>
      <c r="J185" s="21">
        <f t="shared" si="8"/>
        <v>347226</v>
      </c>
    </row>
    <row r="186" spans="1:13" s="56" customFormat="1" ht="45" x14ac:dyDescent="0.25">
      <c r="A186" s="19" t="s">
        <v>470</v>
      </c>
      <c r="B186" s="9" t="s">
        <v>446</v>
      </c>
      <c r="C186" s="10" t="s">
        <v>463</v>
      </c>
      <c r="D186" s="8" t="s">
        <v>118</v>
      </c>
      <c r="E186" s="22">
        <v>1634</v>
      </c>
      <c r="F186" s="21">
        <v>49.5</v>
      </c>
      <c r="G186" s="21">
        <f t="shared" si="6"/>
        <v>80883</v>
      </c>
      <c r="H186" s="21"/>
      <c r="I186" s="21">
        <f t="shared" si="7"/>
        <v>0</v>
      </c>
      <c r="J186" s="21">
        <f t="shared" si="8"/>
        <v>80883</v>
      </c>
    </row>
    <row r="187" spans="1:13" s="56" customFormat="1" ht="45" x14ac:dyDescent="0.25">
      <c r="A187" s="19" t="s">
        <v>231</v>
      </c>
      <c r="B187" s="9" t="s">
        <v>451</v>
      </c>
      <c r="C187" s="10" t="s">
        <v>452</v>
      </c>
      <c r="D187" s="8" t="s">
        <v>42</v>
      </c>
      <c r="E187" s="22">
        <v>50</v>
      </c>
      <c r="F187" s="21">
        <v>4656.46</v>
      </c>
      <c r="G187" s="21">
        <f t="shared" si="6"/>
        <v>232823</v>
      </c>
      <c r="H187" s="21"/>
      <c r="I187" s="21">
        <f t="shared" si="7"/>
        <v>0</v>
      </c>
      <c r="J187" s="21">
        <f t="shared" si="8"/>
        <v>232823</v>
      </c>
    </row>
    <row r="188" spans="1:13" s="56" customFormat="1" ht="45" x14ac:dyDescent="0.25">
      <c r="A188" s="19" t="s">
        <v>232</v>
      </c>
      <c r="B188" s="9" t="s">
        <v>451</v>
      </c>
      <c r="C188" s="10" t="s">
        <v>453</v>
      </c>
      <c r="D188" s="8" t="s">
        <v>42</v>
      </c>
      <c r="E188" s="22">
        <v>150</v>
      </c>
      <c r="F188" s="21">
        <v>1078.3499999999999</v>
      </c>
      <c r="G188" s="21">
        <f t="shared" si="6"/>
        <v>161752.5</v>
      </c>
      <c r="H188" s="21"/>
      <c r="I188" s="21">
        <f t="shared" si="7"/>
        <v>0</v>
      </c>
      <c r="J188" s="21">
        <f t="shared" si="8"/>
        <v>161752.5</v>
      </c>
    </row>
    <row r="189" spans="1:13" s="56" customFormat="1" ht="45" x14ac:dyDescent="0.25">
      <c r="A189" s="19" t="s">
        <v>233</v>
      </c>
      <c r="B189" s="9" t="s">
        <v>451</v>
      </c>
      <c r="C189" s="10" t="s">
        <v>645</v>
      </c>
      <c r="D189" s="8" t="s">
        <v>42</v>
      </c>
      <c r="E189" s="22">
        <v>700</v>
      </c>
      <c r="F189" s="21">
        <v>919.89600000000007</v>
      </c>
      <c r="G189" s="21">
        <f t="shared" si="6"/>
        <v>643927.20000000007</v>
      </c>
      <c r="H189" s="21"/>
      <c r="I189" s="21">
        <f t="shared" si="7"/>
        <v>0</v>
      </c>
      <c r="J189" s="21">
        <f t="shared" si="8"/>
        <v>643927.20000000007</v>
      </c>
    </row>
    <row r="190" spans="1:13" s="56" customFormat="1" ht="45" x14ac:dyDescent="0.25">
      <c r="A190" s="19" t="s">
        <v>234</v>
      </c>
      <c r="B190" s="9" t="s">
        <v>447</v>
      </c>
      <c r="C190" s="10" t="s">
        <v>647</v>
      </c>
      <c r="D190" s="8" t="s">
        <v>42</v>
      </c>
      <c r="E190" s="22">
        <v>1400</v>
      </c>
      <c r="F190" s="49">
        <v>425.47515294723519</v>
      </c>
      <c r="G190" s="21">
        <f t="shared" si="6"/>
        <v>595665.21412612929</v>
      </c>
      <c r="H190" s="21"/>
      <c r="I190" s="21">
        <f t="shared" si="7"/>
        <v>0</v>
      </c>
      <c r="J190" s="21">
        <f t="shared" si="8"/>
        <v>595665.21412612929</v>
      </c>
    </row>
    <row r="191" spans="1:13" s="56" customFormat="1" ht="45" x14ac:dyDescent="0.25">
      <c r="A191" s="19" t="s">
        <v>235</v>
      </c>
      <c r="B191" s="9" t="s">
        <v>435</v>
      </c>
      <c r="C191" s="10" t="s">
        <v>533</v>
      </c>
      <c r="D191" s="8" t="s">
        <v>42</v>
      </c>
      <c r="E191" s="22">
        <v>3840</v>
      </c>
      <c r="F191" s="49">
        <v>1047.3329133642794</v>
      </c>
      <c r="G191" s="21">
        <f t="shared" si="6"/>
        <v>4021758.3873188328</v>
      </c>
      <c r="H191" s="21"/>
      <c r="I191" s="21">
        <f t="shared" si="7"/>
        <v>0</v>
      </c>
      <c r="J191" s="21">
        <f t="shared" si="8"/>
        <v>4021758.3873188328</v>
      </c>
    </row>
    <row r="192" spans="1:13" s="56" customFormat="1" ht="45" x14ac:dyDescent="0.25">
      <c r="A192" s="19" t="s">
        <v>236</v>
      </c>
      <c r="B192" s="9" t="s">
        <v>437</v>
      </c>
      <c r="C192" s="10" t="s">
        <v>529</v>
      </c>
      <c r="D192" s="8" t="s">
        <v>42</v>
      </c>
      <c r="E192" s="22">
        <v>3840</v>
      </c>
      <c r="F192" s="49">
        <v>76.610120721769761</v>
      </c>
      <c r="G192" s="21">
        <f t="shared" si="6"/>
        <v>294182.86357159587</v>
      </c>
      <c r="H192" s="21"/>
      <c r="I192" s="21">
        <f t="shared" si="7"/>
        <v>0</v>
      </c>
      <c r="J192" s="21">
        <f t="shared" si="8"/>
        <v>294182.86357159587</v>
      </c>
    </row>
    <row r="193" spans="1:13" s="56" customFormat="1" ht="45" x14ac:dyDescent="0.25">
      <c r="A193" s="19" t="s">
        <v>237</v>
      </c>
      <c r="B193" s="9" t="s">
        <v>416</v>
      </c>
      <c r="C193" s="10" t="s">
        <v>626</v>
      </c>
      <c r="D193" s="8" t="s">
        <v>118</v>
      </c>
      <c r="E193" s="22">
        <v>960</v>
      </c>
      <c r="F193" s="49">
        <v>80.668127469312168</v>
      </c>
      <c r="G193" s="21">
        <f t="shared" si="6"/>
        <v>77441.402370539683</v>
      </c>
      <c r="H193" s="21"/>
      <c r="I193" s="21">
        <f t="shared" si="7"/>
        <v>0</v>
      </c>
      <c r="J193" s="21">
        <f t="shared" si="8"/>
        <v>77441.402370539683</v>
      </c>
    </row>
    <row r="194" spans="1:13" s="56" customFormat="1" ht="45" x14ac:dyDescent="0.25">
      <c r="A194" s="19" t="s">
        <v>240</v>
      </c>
      <c r="B194" s="9" t="s">
        <v>451</v>
      </c>
      <c r="C194" s="10" t="s">
        <v>469</v>
      </c>
      <c r="D194" s="8" t="s">
        <v>42</v>
      </c>
      <c r="E194" s="22">
        <v>1020</v>
      </c>
      <c r="F194" s="49">
        <v>3911.9120075333158</v>
      </c>
      <c r="G194" s="21">
        <f t="shared" si="6"/>
        <v>3990150.2476839819</v>
      </c>
      <c r="H194" s="21"/>
      <c r="I194" s="21">
        <f t="shared" si="7"/>
        <v>0</v>
      </c>
      <c r="J194" s="21">
        <f t="shared" si="8"/>
        <v>3990150.2476839819</v>
      </c>
    </row>
    <row r="195" spans="1:13" s="56" customFormat="1" ht="45" x14ac:dyDescent="0.25">
      <c r="A195" s="19" t="s">
        <v>241</v>
      </c>
      <c r="B195" s="9" t="s">
        <v>435</v>
      </c>
      <c r="C195" s="10" t="s">
        <v>455</v>
      </c>
      <c r="D195" s="8" t="s">
        <v>42</v>
      </c>
      <c r="E195" s="22">
        <v>1020</v>
      </c>
      <c r="F195" s="49">
        <v>1047.3329069824943</v>
      </c>
      <c r="G195" s="21">
        <f t="shared" ref="G195:G227" si="9">E195*F195</f>
        <v>1068279.5651221441</v>
      </c>
      <c r="H195" s="21"/>
      <c r="I195" s="21">
        <f t="shared" ref="I195:I227" si="10">E195*H195</f>
        <v>0</v>
      </c>
      <c r="J195" s="21">
        <f t="shared" ref="J195:J227" si="11">G195+I195</f>
        <v>1068279.5651221441</v>
      </c>
    </row>
    <row r="196" spans="1:13" s="56" customFormat="1" ht="45" x14ac:dyDescent="0.25">
      <c r="A196" s="19" t="s">
        <v>242</v>
      </c>
      <c r="B196" s="9" t="s">
        <v>443</v>
      </c>
      <c r="C196" s="10" t="s">
        <v>648</v>
      </c>
      <c r="D196" s="8" t="s">
        <v>42</v>
      </c>
      <c r="E196" s="22">
        <v>150</v>
      </c>
      <c r="F196" s="49">
        <v>871.97812414706493</v>
      </c>
      <c r="G196" s="21">
        <f t="shared" si="9"/>
        <v>130796.71862205974</v>
      </c>
      <c r="H196" s="21"/>
      <c r="I196" s="21">
        <f t="shared" si="10"/>
        <v>0</v>
      </c>
      <c r="J196" s="21">
        <f t="shared" si="11"/>
        <v>130796.71862205974</v>
      </c>
    </row>
    <row r="197" spans="1:13" s="56" customFormat="1" ht="45" x14ac:dyDescent="0.25">
      <c r="A197" s="19" t="s">
        <v>243</v>
      </c>
      <c r="B197" s="9" t="s">
        <v>427</v>
      </c>
      <c r="C197" s="10" t="s">
        <v>428</v>
      </c>
      <c r="D197" s="8" t="s">
        <v>118</v>
      </c>
      <c r="E197" s="22">
        <v>150</v>
      </c>
      <c r="F197" s="49">
        <v>895.9572151368659</v>
      </c>
      <c r="G197" s="21">
        <f t="shared" si="9"/>
        <v>134393.58227052988</v>
      </c>
      <c r="H197" s="21"/>
      <c r="I197" s="21">
        <f t="shared" si="10"/>
        <v>0</v>
      </c>
      <c r="J197" s="21">
        <f t="shared" si="11"/>
        <v>134393.58227052988</v>
      </c>
    </row>
    <row r="198" spans="1:13" s="56" customFormat="1" ht="45" x14ac:dyDescent="0.25">
      <c r="A198" s="19" t="s">
        <v>471</v>
      </c>
      <c r="B198" s="9" t="s">
        <v>433</v>
      </c>
      <c r="C198" s="10" t="s">
        <v>466</v>
      </c>
      <c r="D198" s="8" t="s">
        <v>42</v>
      </c>
      <c r="E198" s="22">
        <v>10850</v>
      </c>
      <c r="F198" s="49">
        <v>51.278363808958701</v>
      </c>
      <c r="G198" s="21">
        <f t="shared" si="9"/>
        <v>556370.24732720188</v>
      </c>
      <c r="H198" s="21"/>
      <c r="I198" s="21">
        <f t="shared" si="10"/>
        <v>0</v>
      </c>
      <c r="J198" s="21">
        <f t="shared" si="11"/>
        <v>556370.24732720188</v>
      </c>
    </row>
    <row r="199" spans="1:13" s="56" customFormat="1" ht="45" x14ac:dyDescent="0.25">
      <c r="A199" s="19" t="s">
        <v>246</v>
      </c>
      <c r="B199" s="9" t="s">
        <v>435</v>
      </c>
      <c r="C199" s="10" t="s">
        <v>467</v>
      </c>
      <c r="D199" s="8" t="s">
        <v>42</v>
      </c>
      <c r="E199" s="22">
        <v>10850</v>
      </c>
      <c r="F199" s="49">
        <v>14.387454593880497</v>
      </c>
      <c r="G199" s="21">
        <f t="shared" si="9"/>
        <v>156103.88234360339</v>
      </c>
      <c r="H199" s="21"/>
      <c r="I199" s="21">
        <f t="shared" si="10"/>
        <v>0</v>
      </c>
      <c r="J199" s="21">
        <f t="shared" si="11"/>
        <v>156103.88234360339</v>
      </c>
    </row>
    <row r="200" spans="1:13" s="56" customFormat="1" ht="45" x14ac:dyDescent="0.25">
      <c r="A200" s="19" t="s">
        <v>472</v>
      </c>
      <c r="B200" s="9" t="s">
        <v>437</v>
      </c>
      <c r="C200" s="10" t="s">
        <v>468</v>
      </c>
      <c r="D200" s="8" t="s">
        <v>42</v>
      </c>
      <c r="E200" s="22">
        <v>10850</v>
      </c>
      <c r="F200" s="49">
        <v>4.1809697110421951</v>
      </c>
      <c r="G200" s="21">
        <f t="shared" si="9"/>
        <v>45363.521364807813</v>
      </c>
      <c r="H200" s="21"/>
      <c r="I200" s="21">
        <f t="shared" si="10"/>
        <v>0</v>
      </c>
      <c r="J200" s="21">
        <f t="shared" si="11"/>
        <v>45363.521364807813</v>
      </c>
    </row>
    <row r="201" spans="1:13" s="56" customFormat="1" ht="45" x14ac:dyDescent="0.25">
      <c r="A201" s="19" t="s">
        <v>247</v>
      </c>
      <c r="B201" s="9" t="s">
        <v>443</v>
      </c>
      <c r="C201" s="10" t="s">
        <v>444</v>
      </c>
      <c r="D201" s="8" t="s">
        <v>42</v>
      </c>
      <c r="E201" s="22">
        <v>3868</v>
      </c>
      <c r="F201" s="49">
        <v>49.55678715423663</v>
      </c>
      <c r="G201" s="21">
        <f t="shared" si="9"/>
        <v>191685.6527125873</v>
      </c>
      <c r="H201" s="21"/>
      <c r="I201" s="21">
        <f t="shared" si="10"/>
        <v>0</v>
      </c>
      <c r="J201" s="21">
        <f t="shared" si="11"/>
        <v>191685.6527125873</v>
      </c>
    </row>
    <row r="202" spans="1:13" s="56" customFormat="1" ht="45" x14ac:dyDescent="0.25">
      <c r="A202" s="19" t="s">
        <v>250</v>
      </c>
      <c r="B202" s="9" t="s">
        <v>435</v>
      </c>
      <c r="C202" s="10" t="s">
        <v>445</v>
      </c>
      <c r="D202" s="8" t="s">
        <v>42</v>
      </c>
      <c r="E202" s="22">
        <v>3868</v>
      </c>
      <c r="F202" s="49">
        <v>33.570727979955649</v>
      </c>
      <c r="G202" s="21">
        <f t="shared" si="9"/>
        <v>129851.57582646846</v>
      </c>
      <c r="H202" s="21"/>
      <c r="I202" s="21">
        <f t="shared" si="10"/>
        <v>0</v>
      </c>
      <c r="J202" s="21">
        <f t="shared" si="11"/>
        <v>129851.57582646846</v>
      </c>
    </row>
    <row r="203" spans="1:13" s="82" customFormat="1" ht="22.5" x14ac:dyDescent="0.25">
      <c r="A203" s="72" t="s">
        <v>474</v>
      </c>
      <c r="B203" s="65" t="s">
        <v>422</v>
      </c>
      <c r="C203" s="66" t="s">
        <v>423</v>
      </c>
      <c r="D203" s="64" t="s">
        <v>60</v>
      </c>
      <c r="E203" s="73">
        <v>1</v>
      </c>
      <c r="F203" s="74"/>
      <c r="G203" s="74">
        <f t="shared" si="9"/>
        <v>0</v>
      </c>
      <c r="H203" s="74">
        <v>88992</v>
      </c>
      <c r="I203" s="74">
        <f t="shared" si="10"/>
        <v>88992</v>
      </c>
      <c r="J203" s="74">
        <f t="shared" si="11"/>
        <v>88992</v>
      </c>
      <c r="M203" s="101"/>
    </row>
    <row r="204" spans="1:13" s="56" customFormat="1" ht="45" x14ac:dyDescent="0.25">
      <c r="A204" s="19" t="s">
        <v>251</v>
      </c>
      <c r="B204" s="9" t="s">
        <v>534</v>
      </c>
      <c r="C204" s="10" t="s">
        <v>898</v>
      </c>
      <c r="D204" s="8" t="s">
        <v>67</v>
      </c>
      <c r="E204" s="22">
        <v>103</v>
      </c>
      <c r="F204" s="49">
        <v>4434.9021082449117</v>
      </c>
      <c r="G204" s="21">
        <f t="shared" si="9"/>
        <v>456794.91714922589</v>
      </c>
      <c r="H204" s="21"/>
      <c r="I204" s="21">
        <f t="shared" si="10"/>
        <v>0</v>
      </c>
      <c r="J204" s="21">
        <f t="shared" si="11"/>
        <v>456794.91714922589</v>
      </c>
    </row>
    <row r="205" spans="1:13" s="56" customFormat="1" ht="45" x14ac:dyDescent="0.25">
      <c r="A205" s="19" t="s">
        <v>475</v>
      </c>
      <c r="B205" s="9" t="s">
        <v>429</v>
      </c>
      <c r="C205" s="10" t="s">
        <v>899</v>
      </c>
      <c r="D205" s="8" t="s">
        <v>118</v>
      </c>
      <c r="E205" s="22">
        <v>200</v>
      </c>
      <c r="F205" s="49">
        <v>40.08812134705164</v>
      </c>
      <c r="G205" s="21">
        <f t="shared" si="9"/>
        <v>8017.6242694103275</v>
      </c>
      <c r="H205" s="21"/>
      <c r="I205" s="21">
        <f t="shared" si="10"/>
        <v>0</v>
      </c>
      <c r="J205" s="21">
        <f t="shared" si="11"/>
        <v>8017.6242694103275</v>
      </c>
    </row>
    <row r="206" spans="1:13" s="82" customFormat="1" ht="22.5" x14ac:dyDescent="0.25">
      <c r="A206" s="72" t="s">
        <v>252</v>
      </c>
      <c r="B206" s="65" t="s">
        <v>422</v>
      </c>
      <c r="C206" s="66" t="s">
        <v>423</v>
      </c>
      <c r="D206" s="64" t="s">
        <v>60</v>
      </c>
      <c r="E206" s="73">
        <v>15</v>
      </c>
      <c r="F206" s="74"/>
      <c r="G206" s="74">
        <f t="shared" si="9"/>
        <v>0</v>
      </c>
      <c r="H206" s="74">
        <v>88992</v>
      </c>
      <c r="I206" s="74">
        <f t="shared" si="10"/>
        <v>1334880</v>
      </c>
      <c r="J206" s="74">
        <f t="shared" si="11"/>
        <v>1334880</v>
      </c>
      <c r="M206" s="101"/>
    </row>
    <row r="207" spans="1:13" s="56" customFormat="1" ht="45" x14ac:dyDescent="0.25">
      <c r="A207" s="19" t="s">
        <v>253</v>
      </c>
      <c r="B207" s="9" t="s">
        <v>534</v>
      </c>
      <c r="C207" s="10" t="s">
        <v>649</v>
      </c>
      <c r="D207" s="8" t="s">
        <v>67</v>
      </c>
      <c r="E207" s="22">
        <v>1545</v>
      </c>
      <c r="F207" s="49">
        <v>3119.8641904595365</v>
      </c>
      <c r="G207" s="21">
        <f t="shared" si="9"/>
        <v>4820190.1742599839</v>
      </c>
      <c r="H207" s="21"/>
      <c r="I207" s="21">
        <f t="shared" si="10"/>
        <v>0</v>
      </c>
      <c r="J207" s="21">
        <f t="shared" si="11"/>
        <v>4820190.1742599839</v>
      </c>
    </row>
    <row r="208" spans="1:13" s="56" customFormat="1" ht="45" x14ac:dyDescent="0.25">
      <c r="A208" s="19" t="s">
        <v>481</v>
      </c>
      <c r="B208" s="9" t="s">
        <v>429</v>
      </c>
      <c r="C208" s="10" t="s">
        <v>873</v>
      </c>
      <c r="D208" s="8" t="s">
        <v>118</v>
      </c>
      <c r="E208" s="22">
        <v>3000</v>
      </c>
      <c r="F208" s="49">
        <v>36.39903042554382</v>
      </c>
      <c r="G208" s="21">
        <f t="shared" si="9"/>
        <v>109197.09127663146</v>
      </c>
      <c r="H208" s="21"/>
      <c r="I208" s="21">
        <f t="shared" si="10"/>
        <v>0</v>
      </c>
      <c r="J208" s="21">
        <f t="shared" si="11"/>
        <v>109197.09127663146</v>
      </c>
    </row>
    <row r="209" spans="1:13" s="82" customFormat="1" ht="22.5" x14ac:dyDescent="0.25">
      <c r="A209" s="72" t="s">
        <v>254</v>
      </c>
      <c r="B209" s="65" t="s">
        <v>422</v>
      </c>
      <c r="C209" s="66" t="s">
        <v>423</v>
      </c>
      <c r="D209" s="64" t="s">
        <v>60</v>
      </c>
      <c r="E209" s="73">
        <v>6</v>
      </c>
      <c r="F209" s="74"/>
      <c r="G209" s="74">
        <f t="shared" si="9"/>
        <v>0</v>
      </c>
      <c r="H209" s="74">
        <v>86400</v>
      </c>
      <c r="I209" s="74">
        <f t="shared" si="10"/>
        <v>518400</v>
      </c>
      <c r="J209" s="74">
        <f t="shared" si="11"/>
        <v>518400</v>
      </c>
      <c r="M209" s="101"/>
    </row>
    <row r="210" spans="1:13" s="56" customFormat="1" ht="45" x14ac:dyDescent="0.25">
      <c r="A210" s="19" t="s">
        <v>255</v>
      </c>
      <c r="B210" s="9" t="s">
        <v>534</v>
      </c>
      <c r="C210" s="10" t="s">
        <v>811</v>
      </c>
      <c r="D210" s="8" t="s">
        <v>67</v>
      </c>
      <c r="E210" s="22">
        <v>600</v>
      </c>
      <c r="F210" s="49">
        <v>2324.8650987342285</v>
      </c>
      <c r="G210" s="21">
        <f t="shared" si="9"/>
        <v>1394919.059240537</v>
      </c>
      <c r="H210" s="21"/>
      <c r="I210" s="21">
        <f t="shared" si="10"/>
        <v>0</v>
      </c>
      <c r="J210" s="21">
        <f t="shared" si="11"/>
        <v>1394919.059240537</v>
      </c>
    </row>
    <row r="211" spans="1:13" s="56" customFormat="1" ht="45" x14ac:dyDescent="0.25">
      <c r="A211" s="19" t="s">
        <v>256</v>
      </c>
      <c r="B211" s="9" t="s">
        <v>430</v>
      </c>
      <c r="C211" s="10" t="s">
        <v>431</v>
      </c>
      <c r="D211" s="8" t="s">
        <v>432</v>
      </c>
      <c r="E211" s="22">
        <v>60</v>
      </c>
      <c r="F211" s="49">
        <v>19.306194603828079</v>
      </c>
      <c r="G211" s="21">
        <f t="shared" si="9"/>
        <v>1158.3716762296847</v>
      </c>
      <c r="H211" s="21"/>
      <c r="I211" s="21">
        <f t="shared" si="10"/>
        <v>0</v>
      </c>
      <c r="J211" s="21">
        <f t="shared" si="11"/>
        <v>1158.3716762296847</v>
      </c>
    </row>
    <row r="212" spans="1:13" s="56" customFormat="1" ht="45" x14ac:dyDescent="0.25">
      <c r="A212" s="19" t="s">
        <v>257</v>
      </c>
      <c r="B212" s="9" t="s">
        <v>429</v>
      </c>
      <c r="C212" s="10" t="s">
        <v>631</v>
      </c>
      <c r="D212" s="8" t="s">
        <v>118</v>
      </c>
      <c r="E212" s="22">
        <v>1200</v>
      </c>
      <c r="F212" s="49">
        <v>36.39903042554382</v>
      </c>
      <c r="G212" s="21">
        <f t="shared" si="9"/>
        <v>43678.836510652582</v>
      </c>
      <c r="H212" s="21"/>
      <c r="I212" s="21">
        <f t="shared" si="10"/>
        <v>0</v>
      </c>
      <c r="J212" s="21">
        <f t="shared" si="11"/>
        <v>43678.836510652582</v>
      </c>
    </row>
    <row r="213" spans="1:13" s="56" customFormat="1" ht="45" x14ac:dyDescent="0.25">
      <c r="A213" s="19" t="s">
        <v>485</v>
      </c>
      <c r="B213" s="9" t="s">
        <v>416</v>
      </c>
      <c r="C213" s="10" t="s">
        <v>439</v>
      </c>
      <c r="D213" s="8" t="s">
        <v>118</v>
      </c>
      <c r="E213" s="22">
        <v>8800</v>
      </c>
      <c r="F213" s="49">
        <v>20.535939463060195</v>
      </c>
      <c r="G213" s="21">
        <f t="shared" si="9"/>
        <v>180716.26727492973</v>
      </c>
      <c r="H213" s="21"/>
      <c r="I213" s="21">
        <f t="shared" si="10"/>
        <v>0</v>
      </c>
      <c r="J213" s="21">
        <f t="shared" si="11"/>
        <v>180716.26727492973</v>
      </c>
    </row>
    <row r="214" spans="1:13" s="82" customFormat="1" ht="33.75" x14ac:dyDescent="0.25">
      <c r="A214" s="72" t="s">
        <v>486</v>
      </c>
      <c r="B214" s="65" t="s">
        <v>244</v>
      </c>
      <c r="C214" s="66" t="s">
        <v>245</v>
      </c>
      <c r="D214" s="64" t="s">
        <v>60</v>
      </c>
      <c r="E214" s="76">
        <v>0.99</v>
      </c>
      <c r="F214" s="74"/>
      <c r="G214" s="74">
        <f t="shared" si="9"/>
        <v>0</v>
      </c>
      <c r="H214" s="74">
        <v>222480</v>
      </c>
      <c r="I214" s="74">
        <f t="shared" si="10"/>
        <v>220255.2</v>
      </c>
      <c r="J214" s="74">
        <f t="shared" si="11"/>
        <v>220255.2</v>
      </c>
      <c r="M214" s="101"/>
    </row>
    <row r="215" spans="1:13" s="56" customFormat="1" ht="45" x14ac:dyDescent="0.25">
      <c r="A215" s="19" t="s">
        <v>487</v>
      </c>
      <c r="B215" s="9" t="s">
        <v>421</v>
      </c>
      <c r="C215" s="10" t="s">
        <v>900</v>
      </c>
      <c r="D215" s="8" t="s">
        <v>67</v>
      </c>
      <c r="E215" s="23">
        <v>18.54</v>
      </c>
      <c r="F215" s="49">
        <v>1894.717423341023</v>
      </c>
      <c r="G215" s="21">
        <f t="shared" si="9"/>
        <v>35128.061028742566</v>
      </c>
      <c r="H215" s="21"/>
      <c r="I215" s="21">
        <f t="shared" si="10"/>
        <v>0</v>
      </c>
      <c r="J215" s="21">
        <f t="shared" si="11"/>
        <v>35128.061028742566</v>
      </c>
    </row>
    <row r="216" spans="1:13" s="56" customFormat="1" ht="45" x14ac:dyDescent="0.25">
      <c r="A216" s="19" t="s">
        <v>488</v>
      </c>
      <c r="B216" s="9" t="s">
        <v>421</v>
      </c>
      <c r="C216" s="10" t="s">
        <v>632</v>
      </c>
      <c r="D216" s="8" t="s">
        <v>67</v>
      </c>
      <c r="E216" s="23">
        <v>83.43</v>
      </c>
      <c r="F216" s="49">
        <v>1894.7171650594901</v>
      </c>
      <c r="G216" s="21">
        <f t="shared" si="9"/>
        <v>158076.25308091327</v>
      </c>
      <c r="H216" s="21"/>
      <c r="I216" s="21">
        <f t="shared" si="10"/>
        <v>0</v>
      </c>
      <c r="J216" s="21">
        <f t="shared" si="11"/>
        <v>158076.25308091327</v>
      </c>
    </row>
    <row r="217" spans="1:13" s="56" customFormat="1" ht="45" x14ac:dyDescent="0.25">
      <c r="A217" s="19" t="s">
        <v>489</v>
      </c>
      <c r="B217" s="9" t="s">
        <v>418</v>
      </c>
      <c r="C217" s="10" t="s">
        <v>653</v>
      </c>
      <c r="D217" s="8" t="s">
        <v>118</v>
      </c>
      <c r="E217" s="22">
        <v>500</v>
      </c>
      <c r="F217" s="49">
        <v>341.85575872639129</v>
      </c>
      <c r="G217" s="21">
        <f t="shared" si="9"/>
        <v>170927.87936319565</v>
      </c>
      <c r="H217" s="21"/>
      <c r="I217" s="21">
        <f t="shared" si="10"/>
        <v>0</v>
      </c>
      <c r="J217" s="21">
        <f t="shared" si="11"/>
        <v>170927.87936319565</v>
      </c>
    </row>
    <row r="218" spans="1:13" s="56" customFormat="1" ht="45" x14ac:dyDescent="0.25">
      <c r="A218" s="19" t="s">
        <v>490</v>
      </c>
      <c r="B218" s="9" t="s">
        <v>726</v>
      </c>
      <c r="C218" s="10" t="s">
        <v>655</v>
      </c>
      <c r="D218" s="8" t="s">
        <v>42</v>
      </c>
      <c r="E218" s="22">
        <v>500</v>
      </c>
      <c r="F218" s="49">
        <v>363.37545576852023</v>
      </c>
      <c r="G218" s="21">
        <f t="shared" si="9"/>
        <v>181687.72788426012</v>
      </c>
      <c r="H218" s="21"/>
      <c r="I218" s="21">
        <f t="shared" si="10"/>
        <v>0</v>
      </c>
      <c r="J218" s="21">
        <f t="shared" si="11"/>
        <v>181687.72788426012</v>
      </c>
    </row>
    <row r="219" spans="1:13" s="56" customFormat="1" ht="45" x14ac:dyDescent="0.25">
      <c r="A219" s="19" t="s">
        <v>493</v>
      </c>
      <c r="B219" s="9" t="s">
        <v>726</v>
      </c>
      <c r="C219" s="10" t="s">
        <v>727</v>
      </c>
      <c r="D219" s="8" t="s">
        <v>42</v>
      </c>
      <c r="E219" s="22">
        <v>1000</v>
      </c>
      <c r="F219" s="49">
        <v>91.612424550777504</v>
      </c>
      <c r="G219" s="21">
        <f t="shared" si="9"/>
        <v>91612.424550777505</v>
      </c>
      <c r="H219" s="21"/>
      <c r="I219" s="21">
        <f t="shared" si="10"/>
        <v>0</v>
      </c>
      <c r="J219" s="21">
        <f t="shared" si="11"/>
        <v>91612.424550777505</v>
      </c>
    </row>
    <row r="220" spans="1:13" s="56" customFormat="1" ht="45" x14ac:dyDescent="0.25">
      <c r="A220" s="19" t="s">
        <v>494</v>
      </c>
      <c r="B220" s="9" t="s">
        <v>726</v>
      </c>
      <c r="C220" s="10" t="s">
        <v>728</v>
      </c>
      <c r="D220" s="8" t="s">
        <v>42</v>
      </c>
      <c r="E220" s="22">
        <v>1000</v>
      </c>
      <c r="F220" s="49">
        <v>53.737757756630572</v>
      </c>
      <c r="G220" s="21">
        <f t="shared" si="9"/>
        <v>53737.75775663057</v>
      </c>
      <c r="H220" s="21"/>
      <c r="I220" s="21">
        <f t="shared" si="10"/>
        <v>0</v>
      </c>
      <c r="J220" s="21">
        <f t="shared" si="11"/>
        <v>53737.75775663057</v>
      </c>
    </row>
    <row r="221" spans="1:13" s="56" customFormat="1" ht="45" x14ac:dyDescent="0.25">
      <c r="A221" s="19" t="s">
        <v>495</v>
      </c>
      <c r="B221" s="9" t="s">
        <v>435</v>
      </c>
      <c r="C221" s="10" t="s">
        <v>467</v>
      </c>
      <c r="D221" s="8" t="s">
        <v>42</v>
      </c>
      <c r="E221" s="22">
        <v>1500</v>
      </c>
      <c r="F221" s="49">
        <v>14.387454593880495</v>
      </c>
      <c r="G221" s="21">
        <f t="shared" si="9"/>
        <v>21581.181890820742</v>
      </c>
      <c r="H221" s="21"/>
      <c r="I221" s="21">
        <f t="shared" si="10"/>
        <v>0</v>
      </c>
      <c r="J221" s="21">
        <f t="shared" si="11"/>
        <v>21581.181890820742</v>
      </c>
    </row>
    <row r="222" spans="1:13" s="56" customFormat="1" ht="45" x14ac:dyDescent="0.25">
      <c r="A222" s="19" t="s">
        <v>499</v>
      </c>
      <c r="B222" s="9" t="s">
        <v>555</v>
      </c>
      <c r="C222" s="10" t="s">
        <v>874</v>
      </c>
      <c r="D222" s="8" t="s">
        <v>67</v>
      </c>
      <c r="E222" s="22">
        <v>300</v>
      </c>
      <c r="F222" s="49">
        <v>25.454727358403954</v>
      </c>
      <c r="G222" s="21">
        <f t="shared" si="9"/>
        <v>7636.4182075211866</v>
      </c>
      <c r="H222" s="21"/>
      <c r="I222" s="21">
        <f t="shared" si="10"/>
        <v>0</v>
      </c>
      <c r="J222" s="21">
        <f t="shared" si="11"/>
        <v>7636.4182075211866</v>
      </c>
    </row>
    <row r="223" spans="1:13" s="56" customFormat="1" ht="45" x14ac:dyDescent="0.25">
      <c r="A223" s="19" t="s">
        <v>500</v>
      </c>
      <c r="B223" s="9" t="s">
        <v>556</v>
      </c>
      <c r="C223" s="10" t="s">
        <v>875</v>
      </c>
      <c r="D223" s="8" t="s">
        <v>118</v>
      </c>
      <c r="E223" s="22">
        <v>144</v>
      </c>
      <c r="F223" s="49">
        <v>119.64954348738473</v>
      </c>
      <c r="G223" s="21">
        <f t="shared" si="9"/>
        <v>17229.534262183402</v>
      </c>
      <c r="H223" s="21"/>
      <c r="I223" s="21">
        <f t="shared" si="10"/>
        <v>0</v>
      </c>
      <c r="J223" s="21">
        <f t="shared" si="11"/>
        <v>17229.534262183402</v>
      </c>
    </row>
    <row r="224" spans="1:13" s="56" customFormat="1" ht="45" x14ac:dyDescent="0.25">
      <c r="A224" s="19" t="s">
        <v>502</v>
      </c>
      <c r="B224" s="9" t="s">
        <v>556</v>
      </c>
      <c r="C224" s="10" t="s">
        <v>876</v>
      </c>
      <c r="D224" s="8" t="s">
        <v>118</v>
      </c>
      <c r="E224" s="22">
        <v>144</v>
      </c>
      <c r="F224" s="49">
        <v>11.436229742070417</v>
      </c>
      <c r="G224" s="21">
        <f t="shared" si="9"/>
        <v>1646.8170828581401</v>
      </c>
      <c r="H224" s="21"/>
      <c r="I224" s="21">
        <f t="shared" si="10"/>
        <v>0</v>
      </c>
      <c r="J224" s="21">
        <f t="shared" si="11"/>
        <v>1646.8170828581401</v>
      </c>
    </row>
    <row r="225" spans="1:10" s="56" customFormat="1" ht="45" x14ac:dyDescent="0.25">
      <c r="A225" s="19" t="s">
        <v>505</v>
      </c>
      <c r="B225" s="9" t="s">
        <v>556</v>
      </c>
      <c r="C225" s="10" t="s">
        <v>558</v>
      </c>
      <c r="D225" s="8" t="s">
        <v>118</v>
      </c>
      <c r="E225" s="22">
        <v>72</v>
      </c>
      <c r="F225" s="49">
        <v>10.82130144615882</v>
      </c>
      <c r="G225" s="21">
        <f t="shared" si="9"/>
        <v>779.13370412343511</v>
      </c>
      <c r="H225" s="21"/>
      <c r="I225" s="21">
        <f t="shared" si="10"/>
        <v>0</v>
      </c>
      <c r="J225" s="21">
        <f t="shared" si="11"/>
        <v>779.13370412343511</v>
      </c>
    </row>
    <row r="226" spans="1:10" s="56" customFormat="1" ht="45" x14ac:dyDescent="0.25">
      <c r="A226" s="19" t="s">
        <v>537</v>
      </c>
      <c r="B226" s="9" t="s">
        <v>877</v>
      </c>
      <c r="C226" s="10" t="s">
        <v>878</v>
      </c>
      <c r="D226" s="8" t="s">
        <v>118</v>
      </c>
      <c r="E226" s="22">
        <v>40</v>
      </c>
      <c r="F226" s="49">
        <v>43.408231348314416</v>
      </c>
      <c r="G226" s="21">
        <f t="shared" si="9"/>
        <v>1736.3292539325766</v>
      </c>
      <c r="H226" s="21"/>
      <c r="I226" s="21">
        <f t="shared" si="10"/>
        <v>0</v>
      </c>
      <c r="J226" s="21">
        <f t="shared" si="11"/>
        <v>1736.3292539325766</v>
      </c>
    </row>
    <row r="227" spans="1:10" s="56" customFormat="1" ht="45" x14ac:dyDescent="0.25">
      <c r="A227" s="19" t="s">
        <v>901</v>
      </c>
      <c r="B227" s="9" t="s">
        <v>879</v>
      </c>
      <c r="C227" s="10" t="s">
        <v>880</v>
      </c>
      <c r="D227" s="8" t="s">
        <v>42</v>
      </c>
      <c r="E227" s="22">
        <v>72</v>
      </c>
      <c r="F227" s="49">
        <v>341.85583853538503</v>
      </c>
      <c r="G227" s="21">
        <f t="shared" si="9"/>
        <v>24613.620374547721</v>
      </c>
      <c r="H227" s="21"/>
      <c r="I227" s="21">
        <f t="shared" si="10"/>
        <v>0</v>
      </c>
      <c r="J227" s="21">
        <f t="shared" si="11"/>
        <v>24613.620374547721</v>
      </c>
    </row>
    <row r="228" spans="1:10" x14ac:dyDescent="0.25">
      <c r="G228" s="25">
        <f t="shared" ref="G228:I228" si="12">SUM(G3:G227)</f>
        <v>112600192.12029344</v>
      </c>
      <c r="H228" s="25"/>
      <c r="I228" s="25">
        <f t="shared" si="12"/>
        <v>27045582.998925701</v>
      </c>
      <c r="J228" s="25">
        <f>SUM(J3:J227)</f>
        <v>139645775.11921909</v>
      </c>
    </row>
  </sheetData>
  <mergeCells count="1">
    <mergeCell ref="M1:R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5.1.1-ЭС</vt:lpstr>
      <vt:lpstr>+00-ЭС1.СУБ</vt:lpstr>
      <vt:lpstr>2.2.5-ЭОМ (2)</vt:lpstr>
      <vt:lpstr>2.2.7-ЭОМ (2)</vt:lpstr>
      <vt:lpstr>2.2.6-ЭОМ (2)</vt:lpstr>
      <vt:lpstr>2.2.3-ЭОМ (2)</vt:lpstr>
      <vt:lpstr>2.2.2-ЭОМ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User</cp:lastModifiedBy>
  <dcterms:created xsi:type="dcterms:W3CDTF">2025-04-24T14:33:40Z</dcterms:created>
  <dcterms:modified xsi:type="dcterms:W3CDTF">2025-05-28T15:04:00Z</dcterms:modified>
</cp:coreProperties>
</file>