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irill\Desktop\Усть-луга\ФМ Усть-луга\"/>
    </mc:Choice>
  </mc:AlternateContent>
  <xr:revisionPtr revIDLastSave="0" documentId="13_ncr:1_{BD84D798-0F75-47F7-AC3E-89F51B4A85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к конкурсу" sheetId="2" r:id="rId1"/>
  </sheets>
  <externalReferences>
    <externalReference r:id="rId2"/>
  </externalReferences>
  <definedNames>
    <definedName name="_xlnm.Print_Area" localSheetId="0">'Приложение к конкурсу'!$A$1:$I$57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2" l="1"/>
  <c r="H40" i="2"/>
  <c r="G40" i="2"/>
  <c r="F40" i="2"/>
  <c r="H39" i="2"/>
  <c r="G39" i="2"/>
  <c r="F39" i="2"/>
  <c r="I39" i="2" s="1"/>
  <c r="I38" i="2"/>
  <c r="H38" i="2"/>
  <c r="G38" i="2"/>
  <c r="F38" i="2"/>
  <c r="H37" i="2"/>
  <c r="G37" i="2"/>
  <c r="F37" i="2"/>
  <c r="I37" i="2" s="1"/>
  <c r="I36" i="2"/>
  <c r="H36" i="2"/>
  <c r="G36" i="2"/>
  <c r="F36" i="2"/>
  <c r="H35" i="2"/>
  <c r="G35" i="2"/>
  <c r="F35" i="2"/>
  <c r="I35" i="2" s="1"/>
  <c r="I34" i="2"/>
  <c r="H34" i="2"/>
  <c r="G34" i="2"/>
  <c r="F34" i="2"/>
  <c r="H33" i="2"/>
  <c r="G33" i="2"/>
  <c r="F33" i="2"/>
  <c r="I33" i="2" s="1"/>
  <c r="I32" i="2"/>
  <c r="H32" i="2"/>
  <c r="G32" i="2"/>
  <c r="F32" i="2"/>
  <c r="H31" i="2"/>
  <c r="G31" i="2"/>
  <c r="F31" i="2"/>
  <c r="I31" i="2" s="1"/>
  <c r="I30" i="2"/>
  <c r="H30" i="2"/>
  <c r="G30" i="2"/>
  <c r="F30" i="2"/>
  <c r="H29" i="2"/>
  <c r="G29" i="2"/>
  <c r="F29" i="2"/>
  <c r="I29" i="2" s="1"/>
  <c r="H28" i="2"/>
  <c r="G28" i="2"/>
  <c r="F28" i="2"/>
  <c r="I28" i="2" s="1"/>
  <c r="H27" i="2"/>
  <c r="G27" i="2"/>
  <c r="F27" i="2"/>
  <c r="I27" i="2" s="1"/>
  <c r="H26" i="2"/>
  <c r="G26" i="2"/>
  <c r="F26" i="2"/>
  <c r="I26" i="2" s="1"/>
  <c r="H25" i="2"/>
  <c r="G25" i="2"/>
  <c r="F25" i="2"/>
  <c r="I25" i="2" s="1"/>
  <c r="H24" i="2"/>
  <c r="G24" i="2"/>
  <c r="F24" i="2"/>
  <c r="I24" i="2" s="1"/>
  <c r="H23" i="2"/>
  <c r="G23" i="2"/>
  <c r="F23" i="2"/>
  <c r="I23" i="2" s="1"/>
  <c r="H22" i="2"/>
  <c r="G22" i="2"/>
  <c r="F22" i="2"/>
  <c r="I22" i="2" s="1"/>
  <c r="H21" i="2"/>
  <c r="G21" i="2"/>
  <c r="F21" i="2"/>
  <c r="I21" i="2" s="1"/>
  <c r="H20" i="2"/>
  <c r="G20" i="2"/>
  <c r="F20" i="2"/>
  <c r="I20" i="2" s="1"/>
  <c r="H19" i="2"/>
  <c r="G19" i="2"/>
  <c r="F19" i="2"/>
  <c r="I19" i="2" s="1"/>
  <c r="H18" i="2"/>
  <c r="G18" i="2"/>
  <c r="F18" i="2"/>
  <c r="I18" i="2" s="1"/>
  <c r="H17" i="2"/>
  <c r="H41" i="2" s="1"/>
  <c r="G17" i="2"/>
  <c r="G41" i="2" s="1"/>
  <c r="F17" i="2"/>
  <c r="I17" i="2" s="1"/>
  <c r="H16" i="2"/>
  <c r="G16" i="2"/>
  <c r="F16" i="2"/>
  <c r="I16" i="2" s="1"/>
  <c r="I42" i="2" l="1"/>
  <c r="F41" i="2"/>
  <c r="I43" i="2" l="1"/>
  <c r="I44" i="2" s="1"/>
  <c r="I45" i="2" l="1"/>
  <c r="I46" i="2" s="1"/>
</calcChain>
</file>

<file path=xl/sharedStrings.xml><?xml version="1.0" encoding="utf-8"?>
<sst xmlns="http://schemas.openxmlformats.org/spreadsheetml/2006/main" count="131" uniqueCount="107">
  <si>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</si>
  <si>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</si>
  <si>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</si>
  <si>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</si>
  <si>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</si>
  <si>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Исх. № 398-К/1 от 09.07.2025 г.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</si>
  <si>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</si>
  <si>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</si>
  <si>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</si>
  <si>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</si>
  <si>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</si>
  <si>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</si>
  <si>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</si>
  <si>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</si>
  <si>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</si>
  <si>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</si>
  <si>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</si>
  <si>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</si>
  <si>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</si>
  <si>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</si>
  <si>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</si>
  <si>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</si>
  <si>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</si>
  <si>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</si>
  <si>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</si>
  <si>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</si>
  <si>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</si>
  <si>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</si>
  <si>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</si>
  <si>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</si>
  <si>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</si>
  <si>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</si>
  <si>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</si>
  <si>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</si>
  <si>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</si>
  <si>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</si>
  <si>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</si>
  <si>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</si>
  <si>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</si>
  <si>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</si>
  <si>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</si>
  <si>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</si>
  <si>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</si>
  <si>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</si>
  <si>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</si>
  <si>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</si>
  <si>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</si>
  <si>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</si>
  <si>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</si>
  <si>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</si>
  <si>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</si>
  <si>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</si>
  <si>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</si>
  <si>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</si>
  <si>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</si>
  <si>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</si>
  <si>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</si>
  <si>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</si>
  <si>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</si>
  <si>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</si>
  <si>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</si>
  <si>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</si>
  <si>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</si>
  <si>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</si>
  <si>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</si>
  <si>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</si>
  <si>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</si>
  <si>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</si>
  <si>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</si>
  <si>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</si>
  <si>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</si>
  <si>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</si>
  <si>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</si>
  <si>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</si>
  <si>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</si>
  <si>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</si>
  <si>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</si>
  <si>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</si>
  <si>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</si>
  <si>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</si>
  <si>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</si>
  <si>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</si>
  <si>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</si>
  <si>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</si>
  <si>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</si>
  <si>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</si>
  <si>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Участником указывается согласие или встречные условия</t>
  </si>
  <si>
    <t>Порядок расчетов</t>
  </si>
  <si>
    <t>в соответствии с разделом 4 проекта договора</t>
  </si>
  <si>
    <r>
      <t xml:space="preserve">Аванс в размере ___% стоимости Договора с предоставлением безотзывной банковской гарантии на сумму аванса.
Согласны с условиями порядка оплаты, указанные в разделе 4 договора.
</t>
    </r>
    <r>
      <rPr>
        <i/>
        <sz val="10"/>
        <color rgb="FFFF0000"/>
        <rFont val="Times New Roman"/>
        <family val="1"/>
        <charset val="204"/>
      </rPr>
      <t>(или указать встречные условия)</t>
    </r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</si>
  <si>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</si>
  <si>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</si>
  <si>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</si>
  <si>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</si>
  <si>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</si>
  <si>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30.08.2025г.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</si>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</sst>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2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3" fillId="0" borderId="2" xfId="1" applyFont="1" applyBorder="1"/>
    <xf numFmtId="0" fontId="3" fillId="0" borderId="2" xfId="1" applyFont="1" applyBorder="1" applyAlignment="1">
      <alignment horizontal="right" wrapText="1"/>
    </xf>
    <xf numFmtId="0" fontId="2" fillId="0" borderId="3" xfId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5" xfId="1" applyBorder="1"/>
    <xf numFmtId="0" fontId="7" fillId="0" borderId="4" xfId="1" applyFont="1" applyBorder="1" applyAlignment="1">
      <alignment horizontal="left" wrapText="1"/>
    </xf>
    <xf numFmtId="0" fontId="7" fillId="0" borderId="0" xfId="1" applyFont="1" applyAlignment="1">
      <alignment horizontal="left" wrapText="1"/>
    </xf>
    <xf numFmtId="0" fontId="8" fillId="0" borderId="0" xfId="1" applyFont="1"/>
    <xf numFmtId="0" fontId="9" fillId="0" borderId="0" xfId="1" applyFont="1"/>
    <xf numFmtId="0" fontId="9" fillId="0" borderId="5" xfId="1" applyFont="1" applyBorder="1"/>
    <xf numFmtId="0" fontId="4" fillId="0" borderId="0" xfId="1" applyFont="1" applyAlignment="1">
      <alignment wrapText="1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 vertical="top" wrapText="1"/>
    </xf>
    <xf numFmtId="0" fontId="9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5" xfId="1" applyFont="1" applyBorder="1" applyAlignment="1">
      <alignment horizontal="center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6" xfId="1" applyFont="1" applyBorder="1"/>
    <xf numFmtId="0" fontId="3" fillId="0" borderId="5" xfId="1" applyFont="1" applyBorder="1"/>
    <xf numFmtId="0" fontId="4" fillId="0" borderId="0" xfId="1" applyFont="1" applyAlignment="1">
      <alignment vertical="top" wrapText="1"/>
    </xf>
    <xf numFmtId="0" fontId="3" fillId="0" borderId="6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3" fillId="0" borderId="10" xfId="1" quotePrefix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3" fillId="0" borderId="11" xfId="1" quotePrefix="1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 wrapText="1"/>
    </xf>
    <xf numFmtId="0" fontId="2" fillId="0" borderId="9" xfId="1" applyBorder="1"/>
    <xf numFmtId="0" fontId="12" fillId="0" borderId="8" xfId="1" applyFont="1" applyBorder="1"/>
    <xf numFmtId="0" fontId="5" fillId="3" borderId="8" xfId="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4" fontId="3" fillId="4" borderId="8" xfId="1" applyNumberFormat="1" applyFont="1" applyFill="1" applyBorder="1" applyAlignment="1">
      <alignment horizontal="center" vertical="center"/>
    </xf>
    <xf numFmtId="4" fontId="3" fillId="5" borderId="9" xfId="1" applyNumberFormat="1" applyFont="1" applyFill="1" applyBorder="1" applyAlignment="1">
      <alignment horizontal="center" vertical="center"/>
    </xf>
    <xf numFmtId="0" fontId="13" fillId="0" borderId="8" xfId="1" applyFont="1" applyBorder="1"/>
    <xf numFmtId="0" fontId="2" fillId="0" borderId="12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4" fontId="3" fillId="4" borderId="8" xfId="1" applyNumberFormat="1" applyFont="1" applyFill="1" applyBorder="1" applyAlignment="1">
      <alignment vertical="center"/>
    </xf>
    <xf numFmtId="4" fontId="3" fillId="0" borderId="9" xfId="1" applyNumberFormat="1" applyFont="1" applyBorder="1" applyAlignment="1">
      <alignment horizontal="center" vertical="center"/>
    </xf>
    <xf numFmtId="0" fontId="3" fillId="0" borderId="7" xfId="1" quotePrefix="1" applyFont="1" applyBorder="1" applyAlignment="1">
      <alignment horizontal="center" vertical="center"/>
    </xf>
    <xf numFmtId="0" fontId="15" fillId="0" borderId="8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wrapText="1"/>
    </xf>
    <xf numFmtId="0" fontId="4" fillId="6" borderId="8" xfId="1" applyFont="1" applyFill="1" applyBorder="1" applyAlignment="1">
      <alignment horizontal="left" vertical="center" wrapText="1"/>
    </xf>
    <xf numFmtId="0" fontId="16" fillId="6" borderId="8" xfId="1" applyFont="1" applyFill="1" applyBorder="1"/>
    <xf numFmtId="4" fontId="4" fillId="6" borderId="9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 wrapText="1"/>
    </xf>
    <xf numFmtId="9" fontId="3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/>
    </xf>
    <xf numFmtId="0" fontId="6" fillId="0" borderId="8" xfId="1" applyFont="1" applyBorder="1" applyAlignment="1">
      <alignment horizontal="left" vertical="center" wrapText="1"/>
    </xf>
    <xf numFmtId="0" fontId="2" fillId="0" borderId="8" xfId="1" applyBorder="1"/>
    <xf numFmtId="0" fontId="3" fillId="0" borderId="8" xfId="1" applyFont="1" applyBorder="1" applyAlignment="1">
      <alignment horizontal="left" vertical="top" wrapText="1"/>
    </xf>
    <xf numFmtId="0" fontId="2" fillId="0" borderId="8" xfId="1" applyBorder="1" applyAlignment="1">
      <alignment horizontal="left" vertical="top" wrapText="1"/>
    </xf>
    <xf numFmtId="0" fontId="3" fillId="4" borderId="8" xfId="1" applyFont="1" applyFill="1" applyBorder="1" applyAlignment="1">
      <alignment horizontal="center" vertical="center" wrapText="1"/>
    </xf>
    <xf numFmtId="0" fontId="2" fillId="4" borderId="9" xfId="1" applyFill="1" applyBorder="1" applyAlignment="1">
      <alignment vertical="center" wrapText="1"/>
    </xf>
    <xf numFmtId="0" fontId="3" fillId="0" borderId="0" xfId="1" applyFont="1" applyAlignment="1">
      <alignment horizontal="center" vertical="top" wrapText="1"/>
    </xf>
    <xf numFmtId="0" fontId="3" fillId="0" borderId="8" xfId="1" applyFont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3" fillId="4" borderId="8" xfId="1" applyFont="1" applyFill="1" applyBorder="1" applyAlignment="1">
      <alignment horizontal="left" vertical="center" wrapText="1"/>
    </xf>
    <xf numFmtId="0" fontId="2" fillId="4" borderId="9" xfId="1" applyFill="1" applyBorder="1" applyAlignment="1">
      <alignment horizontal="left" vertical="center" wrapText="1"/>
    </xf>
    <xf numFmtId="0" fontId="5" fillId="0" borderId="0" xfId="1" applyFont="1" applyAlignment="1">
      <alignment horizontal="justify" vertical="center"/>
    </xf>
    <xf numFmtId="0" fontId="3" fillId="0" borderId="8" xfId="1" applyFont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10" fillId="0" borderId="8" xfId="1" applyFont="1" applyBorder="1" applyAlignment="1">
      <alignment horizontal="center" vertical="center" wrapText="1"/>
    </xf>
    <xf numFmtId="0" fontId="2" fillId="0" borderId="9" xfId="1" applyBorder="1" applyAlignment="1">
      <alignment vertical="center" wrapText="1"/>
    </xf>
    <xf numFmtId="0" fontId="17" fillId="0" borderId="8" xfId="1" applyFont="1" applyBorder="1" applyAlignment="1">
      <alignment wrapText="1"/>
    </xf>
    <xf numFmtId="0" fontId="2" fillId="0" borderId="8" xfId="1" applyBorder="1" applyAlignment="1">
      <alignment wrapText="1"/>
    </xf>
    <xf numFmtId="0" fontId="3" fillId="0" borderId="0" xfId="1" applyFont="1" applyAlignment="1">
      <alignment horizontal="center"/>
    </xf>
    <xf numFmtId="0" fontId="3" fillId="7" borderId="4" xfId="1" applyFont="1" applyFill="1" applyBorder="1" applyAlignment="1">
      <alignment horizontal="left" wrapText="1"/>
    </xf>
    <xf numFmtId="0" fontId="3" fillId="7" borderId="0" xfId="1" applyFont="1" applyFill="1" applyAlignment="1">
      <alignment horizontal="left" wrapText="1"/>
    </xf>
    <xf numFmtId="0" fontId="3" fillId="0" borderId="13" xfId="1" applyFont="1" applyBorder="1" applyAlignment="1">
      <alignment horizontal="center" vertical="center"/>
    </xf>
    <xf numFmtId="0" fontId="2" fillId="0" borderId="6" xfId="1" applyBorder="1"/>
    <xf numFmtId="0" fontId="3" fillId="0" borderId="6" xfId="1" applyFont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5" fillId="0" borderId="6" xfId="1" applyFont="1" applyBorder="1"/>
    <xf numFmtId="0" fontId="3" fillId="0" borderId="14" xfId="1" applyFont="1" applyBorder="1" applyAlignment="1">
      <alignment horizontal="left" vertical="center"/>
    </xf>
    <xf numFmtId="0" fontId="3" fillId="0" borderId="15" xfId="1" applyFont="1" applyBorder="1" applyAlignment="1">
      <alignment wrapText="1"/>
    </xf>
    <xf numFmtId="0" fontId="3" fillId="0" borderId="15" xfId="1" applyFont="1" applyBorder="1" applyAlignment="1">
      <alignment horizontal="left"/>
    </xf>
    <xf numFmtId="0" fontId="3" fillId="0" borderId="15" xfId="1" applyFont="1" applyBorder="1" applyAlignment="1">
      <alignment horizontal="center"/>
    </xf>
    <xf numFmtId="0" fontId="2" fillId="0" borderId="15" xfId="1" applyBorder="1"/>
    <xf numFmtId="0" fontId="3" fillId="0" borderId="15" xfId="1" applyFont="1" applyBorder="1" applyAlignment="1">
      <alignment horizontal="center"/>
    </xf>
    <xf numFmtId="0" fontId="3" fillId="0" borderId="16" xfId="1" applyFont="1" applyBorder="1"/>
    <xf numFmtId="0" fontId="3" fillId="0" borderId="0" xfId="1" applyFont="1" applyAlignment="1">
      <alignment horizontal="left" wrapText="1"/>
    </xf>
    <xf numFmtId="0" fontId="17" fillId="0" borderId="0" xfId="1" applyFont="1" applyAlignment="1">
      <alignment horizontal="left" vertical="center"/>
    </xf>
    <xf numFmtId="0" fontId="3" fillId="4" borderId="0" xfId="1" applyFont="1" applyFill="1" applyAlignment="1">
      <alignment horizontal="left" vertical="center"/>
    </xf>
  </cellXfs>
  <cellStyles count="3">
    <cellStyle name="Обычный" xfId="0" builtinId="0"/>
    <cellStyle name="Обычный 2 5" xfId="2" xr:uid="{7AFC6736-DDC2-44BE-A465-698374930FAD}"/>
    <cellStyle name="Обычный 3 4" xfId="1" xr:uid="{EDBB3736-32BB-4457-8A53-A71795F6A8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6152FE94-5AD4-4855-939B-C17B413EC07D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EB98B52-A44C-4E1E-8F3B-3D31F43507EF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2</xdr:col>
      <xdr:colOff>5960533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84C8103E-D558-4F1D-9CD3-237DE52638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344EFDB9-DD36-4F75-83A8-0F08C5284EDE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1D8A890D-C8BA-4616-9D42-184020CC274D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396CF07F-D2E6-4D49-9858-AB066A9D1D06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0;&#1052;%20&#1051;&#1091;&#1075;&#1072;%20v5%20&#1055;&#1046;%20&#1057;&#1057;%20&#1087;&#1077;&#1088;&#1077;&#1090;&#1086;&#1088;&#1078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Материалы PL "/>
      <sheetName val="Расчет СС "/>
      <sheetName val="Затраты на бригаду"/>
      <sheetName val="Затраты"/>
      <sheetName val="Подрядчики CF"/>
      <sheetName val="вход-выход"/>
      <sheetName val="Себестоимость"/>
      <sheetName val="Приложение к конкурс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D4">
            <v>0</v>
          </cell>
          <cell r="H4">
            <v>250465742.58000001</v>
          </cell>
          <cell r="L4">
            <v>275741223.85169995</v>
          </cell>
        </row>
        <row r="5">
          <cell r="D5">
            <v>0</v>
          </cell>
          <cell r="H5">
            <v>4402188</v>
          </cell>
          <cell r="L5">
            <v>8337681.7856940003</v>
          </cell>
        </row>
        <row r="6">
          <cell r="D6">
            <v>612540</v>
          </cell>
          <cell r="H6">
            <v>8240907.6840000004</v>
          </cell>
          <cell r="L6">
            <v>13056126.85809</v>
          </cell>
        </row>
        <row r="7">
          <cell r="D7">
            <v>0</v>
          </cell>
          <cell r="H7">
            <v>71600000</v>
          </cell>
          <cell r="L7">
            <v>6125400</v>
          </cell>
        </row>
        <row r="8">
          <cell r="D8">
            <v>1408842</v>
          </cell>
          <cell r="H8">
            <v>52800000</v>
          </cell>
          <cell r="L8">
            <v>12966626.4948</v>
          </cell>
        </row>
        <row r="9">
          <cell r="D9">
            <v>612540</v>
          </cell>
          <cell r="H9">
            <v>24716292</v>
          </cell>
          <cell r="L9">
            <v>1633440</v>
          </cell>
        </row>
        <row r="10">
          <cell r="D10">
            <v>0</v>
          </cell>
          <cell r="H10">
            <v>18495550.631999999</v>
          </cell>
          <cell r="L10">
            <v>18056655.829421997</v>
          </cell>
        </row>
        <row r="11">
          <cell r="D11">
            <v>0</v>
          </cell>
          <cell r="H11">
            <v>3960000</v>
          </cell>
          <cell r="L11">
            <v>4617871.0068059992</v>
          </cell>
        </row>
        <row r="12">
          <cell r="D12">
            <v>0</v>
          </cell>
          <cell r="H12">
            <v>2520000</v>
          </cell>
          <cell r="L12">
            <v>2450160</v>
          </cell>
        </row>
        <row r="13">
          <cell r="D13">
            <v>0</v>
          </cell>
          <cell r="H13">
            <v>0</v>
          </cell>
          <cell r="L13">
            <v>0</v>
          </cell>
        </row>
        <row r="14">
          <cell r="D14">
            <v>0</v>
          </cell>
          <cell r="H14">
            <v>86400</v>
          </cell>
          <cell r="L14">
            <v>81672</v>
          </cell>
        </row>
        <row r="15">
          <cell r="D15">
            <v>0</v>
          </cell>
          <cell r="H15">
            <v>6360</v>
          </cell>
          <cell r="L15">
            <v>20418</v>
          </cell>
        </row>
        <row r="16">
          <cell r="D16">
            <v>0</v>
          </cell>
          <cell r="H16">
            <v>234000</v>
          </cell>
          <cell r="L16">
            <v>81672</v>
          </cell>
        </row>
        <row r="17">
          <cell r="D17">
            <v>245016</v>
          </cell>
          <cell r="H17">
            <v>2760000</v>
          </cell>
          <cell r="L17">
            <v>306270</v>
          </cell>
        </row>
        <row r="18">
          <cell r="D18">
            <v>0</v>
          </cell>
          <cell r="H18">
            <v>463500</v>
          </cell>
          <cell r="L18">
            <v>1214019.5693999999</v>
          </cell>
        </row>
        <row r="19">
          <cell r="D19">
            <v>0</v>
          </cell>
          <cell r="H19">
            <v>3720604.4759999998</v>
          </cell>
          <cell r="L19">
            <v>4002064.6780920005</v>
          </cell>
        </row>
        <row r="20">
          <cell r="D20">
            <v>0</v>
          </cell>
          <cell r="H20">
            <v>0</v>
          </cell>
          <cell r="L20">
            <v>0</v>
          </cell>
        </row>
        <row r="21">
          <cell r="D21">
            <v>0</v>
          </cell>
          <cell r="H21">
            <v>4175887.8479999998</v>
          </cell>
          <cell r="L21">
            <v>3464757.535104</v>
          </cell>
        </row>
        <row r="22">
          <cell r="D22">
            <v>0</v>
          </cell>
          <cell r="H22">
            <v>10058403.551999999</v>
          </cell>
          <cell r="L22">
            <v>13444996.406994</v>
          </cell>
        </row>
        <row r="23">
          <cell r="D23">
            <v>0</v>
          </cell>
          <cell r="H23">
            <v>0</v>
          </cell>
          <cell r="L23">
            <v>0</v>
          </cell>
        </row>
        <row r="24">
          <cell r="D24">
            <v>0</v>
          </cell>
          <cell r="H24">
            <v>6080616.3480000002</v>
          </cell>
          <cell r="L24">
            <v>6175104.4562100004</v>
          </cell>
        </row>
        <row r="25">
          <cell r="D25">
            <v>0</v>
          </cell>
          <cell r="H25">
            <v>12105900</v>
          </cell>
          <cell r="L25">
            <v>898902.45</v>
          </cell>
        </row>
        <row r="26">
          <cell r="D26">
            <v>0</v>
          </cell>
          <cell r="H26">
            <v>5738880</v>
          </cell>
          <cell r="L26">
            <v>3388086.3525</v>
          </cell>
        </row>
        <row r="27">
          <cell r="D27">
            <v>0</v>
          </cell>
          <cell r="H27">
            <v>8675892.6119999997</v>
          </cell>
          <cell r="L27">
            <v>3457103.9703119998</v>
          </cell>
        </row>
        <row r="28">
          <cell r="D28">
            <v>0</v>
          </cell>
          <cell r="H28">
            <v>0</v>
          </cell>
          <cell r="L2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2342A-48F5-421A-99F8-3EC169C7EFD4}">
  <sheetPr>
    <pageSetUpPr fitToPage="1"/>
  </sheetPr>
  <dimension ref="A1:O65"/>
  <sheetViews>
    <sheetView tabSelected="1" topLeftCell="A5" zoomScale="85" zoomScaleNormal="85" workbookViewId="0">
      <selection activeCell="H27" sqref="H27"/>
    </sheetView>
  </sheetViews>
  <sheetFormatPr defaultColWidth="8.85546875" defaultRowHeight="12.75" x14ac:dyDescent="0.2"/>
  <cols>
    <col min="1" max="1" width="3.85546875" style="1" customWidth="1"/>
    <col min="2" max="2" width="27.85546875" style="2" customWidth="1"/>
    <col min="3" max="3" width="90.28515625" style="3" customWidth="1"/>
    <col min="4" max="4" width="19" style="3" customWidth="1"/>
    <col min="5" max="5" width="14.85546875" style="3" customWidth="1"/>
    <col min="6" max="8" width="21.42578125" style="3" customWidth="1"/>
    <col min="9" max="9" width="22.85546875" style="3" customWidth="1"/>
    <col min="10" max="10" width="26" style="3" customWidth="1"/>
    <col min="11" max="13" width="8.85546875" style="3"/>
    <col min="14" max="14" width="43.5703125" style="3" customWidth="1"/>
    <col min="15" max="16384" width="8.85546875" style="3"/>
  </cols>
  <sheetData>
    <row r="1" spans="1:15" ht="83.45" customHeight="1" x14ac:dyDescent="0.2"/>
    <row r="2" spans="1:15" ht="25.9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15" ht="13.5" thickBot="1" x14ac:dyDescent="0.25"/>
    <row r="4" spans="1:15" ht="27" customHeight="1" x14ac:dyDescent="0.2">
      <c r="A4" s="5"/>
      <c r="B4" s="6"/>
      <c r="C4" s="7"/>
      <c r="D4" s="7"/>
      <c r="E4" s="7"/>
      <c r="F4" s="7"/>
      <c r="G4" s="7"/>
      <c r="H4" s="8" t="s">
        <v>1</v>
      </c>
      <c r="I4" s="9"/>
    </row>
    <row r="5" spans="1:15" ht="27.75" customHeight="1" x14ac:dyDescent="0.2">
      <c r="A5" s="10" t="s">
        <v>2</v>
      </c>
      <c r="B5" s="11"/>
      <c r="C5" s="11"/>
      <c r="D5" s="11"/>
      <c r="E5" s="11"/>
      <c r="F5" s="11"/>
      <c r="G5" s="11"/>
      <c r="H5" s="11"/>
      <c r="I5" s="12"/>
      <c r="K5" s="13"/>
      <c r="L5" s="13"/>
      <c r="M5" s="13"/>
      <c r="N5" s="13"/>
    </row>
    <row r="6" spans="1:15" ht="33.75" customHeight="1" x14ac:dyDescent="0.2">
      <c r="A6" s="14" t="s">
        <v>3</v>
      </c>
      <c r="B6" s="15"/>
      <c r="C6" s="16" t="s">
        <v>4</v>
      </c>
      <c r="D6" s="16"/>
      <c r="E6" s="16"/>
      <c r="F6" s="16"/>
      <c r="G6" s="16"/>
      <c r="H6" s="16"/>
      <c r="I6" s="17"/>
      <c r="K6" s="13"/>
      <c r="L6" s="13"/>
      <c r="M6" s="13"/>
      <c r="N6" s="13"/>
    </row>
    <row r="7" spans="1:15" ht="18.75" x14ac:dyDescent="0.3">
      <c r="A7" s="18" t="s">
        <v>5</v>
      </c>
      <c r="B7" s="19"/>
      <c r="C7" s="20"/>
      <c r="D7" s="20"/>
      <c r="E7" s="20"/>
      <c r="F7" s="21"/>
      <c r="G7" s="21"/>
      <c r="H7" s="21"/>
      <c r="I7" s="22"/>
      <c r="J7" s="23"/>
      <c r="K7" s="24"/>
      <c r="L7" s="25"/>
      <c r="M7" s="25"/>
      <c r="N7" s="25"/>
      <c r="O7" s="25"/>
    </row>
    <row r="8" spans="1:15" ht="18.75" x14ac:dyDescent="0.3">
      <c r="A8" s="26"/>
      <c r="B8" s="27"/>
      <c r="C8" s="28"/>
      <c r="D8" s="28"/>
      <c r="E8" s="28"/>
      <c r="F8" s="29"/>
      <c r="G8" s="29"/>
      <c r="H8" s="29"/>
      <c r="I8" s="30"/>
      <c r="J8" s="23"/>
      <c r="K8" s="24"/>
      <c r="L8" s="25"/>
      <c r="M8" s="25"/>
      <c r="N8" s="25"/>
      <c r="O8" s="25"/>
    </row>
    <row r="9" spans="1:15" ht="15.75" x14ac:dyDescent="0.25">
      <c r="A9" s="31" t="s">
        <v>6</v>
      </c>
      <c r="B9" s="32"/>
      <c r="C9" s="33" t="s">
        <v>7</v>
      </c>
      <c r="I9" s="34"/>
      <c r="J9" s="23"/>
      <c r="K9" s="35"/>
      <c r="L9" s="35"/>
      <c r="M9" s="35"/>
      <c r="N9" s="35"/>
      <c r="O9" s="35"/>
    </row>
    <row r="10" spans="1:15" ht="18.75" x14ac:dyDescent="0.3">
      <c r="A10" s="31" t="s">
        <v>8</v>
      </c>
      <c r="B10" s="32"/>
      <c r="C10" s="36">
        <v>7709918820</v>
      </c>
      <c r="D10" s="20"/>
      <c r="E10" s="20"/>
      <c r="H10" s="37"/>
      <c r="I10" s="34"/>
      <c r="J10" s="23"/>
      <c r="K10" s="35"/>
      <c r="L10" s="35"/>
      <c r="M10" s="35"/>
      <c r="N10" s="35"/>
      <c r="O10" s="35"/>
    </row>
    <row r="11" spans="1:15" ht="18.75" x14ac:dyDescent="0.3">
      <c r="A11" s="38"/>
      <c r="B11" s="39"/>
      <c r="C11" s="37" t="s">
        <v>9</v>
      </c>
      <c r="D11" s="20"/>
      <c r="E11" s="20"/>
      <c r="H11" s="37"/>
      <c r="I11" s="34"/>
      <c r="J11" s="23"/>
      <c r="K11" s="35"/>
      <c r="L11" s="35"/>
      <c r="M11" s="35"/>
      <c r="N11" s="35"/>
      <c r="O11" s="35"/>
    </row>
    <row r="12" spans="1:15" x14ac:dyDescent="0.2">
      <c r="A12" s="40"/>
      <c r="I12" s="34"/>
    </row>
    <row r="13" spans="1:15" ht="27.75" customHeight="1" x14ac:dyDescent="0.2">
      <c r="A13" s="41" t="s">
        <v>10</v>
      </c>
      <c r="B13" s="42" t="s">
        <v>11</v>
      </c>
      <c r="C13" s="43" t="s">
        <v>12</v>
      </c>
      <c r="D13" s="43"/>
      <c r="E13" s="43"/>
      <c r="F13" s="44" t="s">
        <v>13</v>
      </c>
      <c r="G13" s="44"/>
      <c r="H13" s="44"/>
      <c r="I13" s="45"/>
    </row>
    <row r="14" spans="1:15" ht="30" customHeight="1" x14ac:dyDescent="0.2">
      <c r="A14" s="46">
        <v>1</v>
      </c>
      <c r="B14" s="47" t="s">
        <v>14</v>
      </c>
      <c r="C14" s="48" t="s">
        <v>15</v>
      </c>
      <c r="D14" s="48" t="s">
        <v>16</v>
      </c>
      <c r="E14" s="48" t="s">
        <v>17</v>
      </c>
      <c r="F14" s="49" t="s">
        <v>18</v>
      </c>
      <c r="G14" s="49" t="s">
        <v>19</v>
      </c>
      <c r="H14" s="49" t="s">
        <v>20</v>
      </c>
      <c r="I14" s="50" t="s">
        <v>21</v>
      </c>
    </row>
    <row r="15" spans="1:15" ht="15" x14ac:dyDescent="0.2">
      <c r="A15" s="51"/>
      <c r="B15" s="47"/>
      <c r="C15" s="52" t="s">
        <v>22</v>
      </c>
      <c r="D15" s="52"/>
      <c r="E15" s="52"/>
      <c r="F15" s="52"/>
      <c r="G15" s="52"/>
      <c r="H15" s="52"/>
      <c r="I15" s="53"/>
    </row>
    <row r="16" spans="1:15" ht="15.75" x14ac:dyDescent="0.25">
      <c r="A16" s="51"/>
      <c r="B16" s="47"/>
      <c r="C16" s="54" t="s">
        <v>23</v>
      </c>
      <c r="D16" s="55" t="s">
        <v>24</v>
      </c>
      <c r="E16" s="56" t="s">
        <v>25</v>
      </c>
      <c r="F16" s="57">
        <f>'[1]вход-выход'!H4/1.2</f>
        <v>208721452.15000001</v>
      </c>
      <c r="G16" s="57">
        <f>'[1]вход-выход'!L4/1.2</f>
        <v>229784353.20974997</v>
      </c>
      <c r="H16" s="57">
        <f>'[1]вход-выход'!D4/1.2</f>
        <v>0</v>
      </c>
      <c r="I16" s="58">
        <f>SUM(F16:H16)</f>
        <v>438505805.35974997</v>
      </c>
    </row>
    <row r="17" spans="1:9" ht="15.75" x14ac:dyDescent="0.25">
      <c r="A17" s="51"/>
      <c r="B17" s="47"/>
      <c r="C17" s="54" t="s">
        <v>26</v>
      </c>
      <c r="D17" s="55" t="s">
        <v>27</v>
      </c>
      <c r="E17" s="56" t="s">
        <v>25</v>
      </c>
      <c r="F17" s="57">
        <f>'[1]вход-выход'!H5/1.2</f>
        <v>3668490</v>
      </c>
      <c r="G17" s="57">
        <f>'[1]вход-выход'!L5/1.2</f>
        <v>6948068.1547450004</v>
      </c>
      <c r="H17" s="57">
        <f>'[1]вход-выход'!D5/1.2</f>
        <v>0</v>
      </c>
      <c r="I17" s="58">
        <f t="shared" ref="I17:I40" si="0">SUM(F17:H17)</f>
        <v>10616558.154745001</v>
      </c>
    </row>
    <row r="18" spans="1:9" ht="15.75" x14ac:dyDescent="0.25">
      <c r="A18" s="51"/>
      <c r="B18" s="47"/>
      <c r="C18" s="54" t="s">
        <v>28</v>
      </c>
      <c r="D18" s="55" t="s">
        <v>29</v>
      </c>
      <c r="E18" s="56" t="s">
        <v>25</v>
      </c>
      <c r="F18" s="57">
        <f>'[1]вход-выход'!H6/1.2</f>
        <v>6867423.0700000003</v>
      </c>
      <c r="G18" s="57">
        <f>'[1]вход-выход'!L6/1.2</f>
        <v>10880105.715075001</v>
      </c>
      <c r="H18" s="57">
        <f>'[1]вход-выход'!D6/1.2</f>
        <v>510450</v>
      </c>
      <c r="I18" s="58">
        <f t="shared" si="0"/>
        <v>18257978.785075001</v>
      </c>
    </row>
    <row r="19" spans="1:9" ht="15.75" x14ac:dyDescent="0.25">
      <c r="A19" s="51"/>
      <c r="B19" s="47"/>
      <c r="C19" s="54" t="s">
        <v>30</v>
      </c>
      <c r="D19" s="55" t="s">
        <v>31</v>
      </c>
      <c r="E19" s="56" t="s">
        <v>25</v>
      </c>
      <c r="F19" s="57">
        <f>'[1]вход-выход'!H7/1.2</f>
        <v>59666666.666666672</v>
      </c>
      <c r="G19" s="57">
        <f>'[1]вход-выход'!L7/1.2</f>
        <v>5104500</v>
      </c>
      <c r="H19" s="57">
        <f>'[1]вход-выход'!D7/1.2</f>
        <v>0</v>
      </c>
      <c r="I19" s="58">
        <f t="shared" si="0"/>
        <v>64771166.666666672</v>
      </c>
    </row>
    <row r="20" spans="1:9" ht="15.75" x14ac:dyDescent="0.25">
      <c r="A20" s="51"/>
      <c r="B20" s="47"/>
      <c r="C20" s="54" t="s">
        <v>32</v>
      </c>
      <c r="D20" s="55" t="s">
        <v>33</v>
      </c>
      <c r="E20" s="56" t="s">
        <v>25</v>
      </c>
      <c r="F20" s="57">
        <f>'[1]вход-выход'!H8/1.2</f>
        <v>44000000</v>
      </c>
      <c r="G20" s="57">
        <f>'[1]вход-выход'!L8/1.2</f>
        <v>10805522.079</v>
      </c>
      <c r="H20" s="57">
        <f>'[1]вход-выход'!D8/1.2</f>
        <v>1174035</v>
      </c>
      <c r="I20" s="58">
        <f t="shared" si="0"/>
        <v>55979557.078999996</v>
      </c>
    </row>
    <row r="21" spans="1:9" ht="15.75" x14ac:dyDescent="0.25">
      <c r="A21" s="51"/>
      <c r="B21" s="47"/>
      <c r="C21" s="54" t="s">
        <v>34</v>
      </c>
      <c r="D21" s="55" t="s">
        <v>35</v>
      </c>
      <c r="E21" s="56" t="s">
        <v>25</v>
      </c>
      <c r="F21" s="57">
        <f>'[1]вход-выход'!H9/1.2</f>
        <v>20596910</v>
      </c>
      <c r="G21" s="57">
        <f>'[1]вход-выход'!L9/1.2</f>
        <v>1361200</v>
      </c>
      <c r="H21" s="57">
        <f>'[1]вход-выход'!D9/1.2</f>
        <v>510450</v>
      </c>
      <c r="I21" s="58">
        <f t="shared" si="0"/>
        <v>22468560</v>
      </c>
    </row>
    <row r="22" spans="1:9" ht="15.75" x14ac:dyDescent="0.25">
      <c r="A22" s="51"/>
      <c r="B22" s="47"/>
      <c r="C22" s="54" t="s">
        <v>36</v>
      </c>
      <c r="D22" s="55" t="s">
        <v>37</v>
      </c>
      <c r="E22" s="56" t="s">
        <v>25</v>
      </c>
      <c r="F22" s="57">
        <f>'[1]вход-выход'!H10/1.2</f>
        <v>15412958.859999999</v>
      </c>
      <c r="G22" s="57">
        <f>'[1]вход-выход'!L10/1.2</f>
        <v>15047213.191184998</v>
      </c>
      <c r="H22" s="57">
        <f>'[1]вход-выход'!D10/1.2</f>
        <v>0</v>
      </c>
      <c r="I22" s="58">
        <f t="shared" si="0"/>
        <v>30460172.051184997</v>
      </c>
    </row>
    <row r="23" spans="1:9" ht="15.75" x14ac:dyDescent="0.25">
      <c r="A23" s="51"/>
      <c r="B23" s="47"/>
      <c r="C23" s="54" t="s">
        <v>38</v>
      </c>
      <c r="D23" s="55" t="s">
        <v>39</v>
      </c>
      <c r="E23" s="56" t="s">
        <v>25</v>
      </c>
      <c r="F23" s="57">
        <f>'[1]вход-выход'!H11/1.2</f>
        <v>3300000</v>
      </c>
      <c r="G23" s="57">
        <f>'[1]вход-выход'!L11/1.2</f>
        <v>3848225.8390049995</v>
      </c>
      <c r="H23" s="57">
        <f>'[1]вход-выход'!D11/1.2</f>
        <v>0</v>
      </c>
      <c r="I23" s="58">
        <f t="shared" si="0"/>
        <v>7148225.839004999</v>
      </c>
    </row>
    <row r="24" spans="1:9" ht="15.75" x14ac:dyDescent="0.25">
      <c r="A24" s="51"/>
      <c r="B24" s="47"/>
      <c r="C24" s="54" t="s">
        <v>40</v>
      </c>
      <c r="D24" s="55" t="s">
        <v>41</v>
      </c>
      <c r="E24" s="56" t="s">
        <v>25</v>
      </c>
      <c r="F24" s="57">
        <f>'[1]вход-выход'!H12/1.2</f>
        <v>2100000</v>
      </c>
      <c r="G24" s="57">
        <f>'[1]вход-выход'!L12/1.2</f>
        <v>2041800</v>
      </c>
      <c r="H24" s="57">
        <f>'[1]вход-выход'!D12/1.2</f>
        <v>0</v>
      </c>
      <c r="I24" s="58">
        <f t="shared" si="0"/>
        <v>4141800</v>
      </c>
    </row>
    <row r="25" spans="1:9" ht="15.75" x14ac:dyDescent="0.25">
      <c r="A25" s="51"/>
      <c r="B25" s="47"/>
      <c r="C25" s="54" t="s">
        <v>42</v>
      </c>
      <c r="D25" s="55" t="s">
        <v>43</v>
      </c>
      <c r="E25" s="56" t="s">
        <v>25</v>
      </c>
      <c r="F25" s="57">
        <f>'[1]вход-выход'!H13/1.2</f>
        <v>0</v>
      </c>
      <c r="G25" s="57">
        <f>'[1]вход-выход'!L13/1.2</f>
        <v>0</v>
      </c>
      <c r="H25" s="57">
        <f>'[1]вход-выход'!D13/1.2</f>
        <v>0</v>
      </c>
      <c r="I25" s="58">
        <f t="shared" si="0"/>
        <v>0</v>
      </c>
    </row>
    <row r="26" spans="1:9" ht="15.75" x14ac:dyDescent="0.25">
      <c r="A26" s="51"/>
      <c r="B26" s="47"/>
      <c r="C26" s="54" t="s">
        <v>44</v>
      </c>
      <c r="D26" s="55" t="s">
        <v>45</v>
      </c>
      <c r="E26" s="56" t="s">
        <v>25</v>
      </c>
      <c r="F26" s="57">
        <f>'[1]вход-выход'!H14/1.2</f>
        <v>72000</v>
      </c>
      <c r="G26" s="57">
        <f>'[1]вход-выход'!L14/1.2</f>
        <v>68060</v>
      </c>
      <c r="H26" s="57">
        <f>'[1]вход-выход'!D14/1.2</f>
        <v>0</v>
      </c>
      <c r="I26" s="58">
        <f t="shared" si="0"/>
        <v>140060</v>
      </c>
    </row>
    <row r="27" spans="1:9" ht="15.75" x14ac:dyDescent="0.25">
      <c r="A27" s="51"/>
      <c r="B27" s="47"/>
      <c r="C27" s="54" t="s">
        <v>46</v>
      </c>
      <c r="D27" s="55" t="s">
        <v>47</v>
      </c>
      <c r="E27" s="56" t="s">
        <v>25</v>
      </c>
      <c r="F27" s="57">
        <f>'[1]вход-выход'!H15/1.2</f>
        <v>5300</v>
      </c>
      <c r="G27" s="57">
        <f>'[1]вход-выход'!L15/1.2</f>
        <v>17015</v>
      </c>
      <c r="H27" s="57">
        <f>'[1]вход-выход'!D15/1.2</f>
        <v>0</v>
      </c>
      <c r="I27" s="58">
        <f t="shared" si="0"/>
        <v>22315</v>
      </c>
    </row>
    <row r="28" spans="1:9" ht="15.75" x14ac:dyDescent="0.25">
      <c r="A28" s="51"/>
      <c r="B28" s="47"/>
      <c r="C28" s="54" t="s">
        <v>48</v>
      </c>
      <c r="D28" s="55" t="s">
        <v>49</v>
      </c>
      <c r="E28" s="56" t="s">
        <v>25</v>
      </c>
      <c r="F28" s="57">
        <f>'[1]вход-выход'!H16/1.2</f>
        <v>195000</v>
      </c>
      <c r="G28" s="57">
        <f>'[1]вход-выход'!L16/1.2</f>
        <v>68060</v>
      </c>
      <c r="H28" s="57">
        <f>'[1]вход-выход'!D16/1.2</f>
        <v>0</v>
      </c>
      <c r="I28" s="58">
        <f t="shared" si="0"/>
        <v>263060</v>
      </c>
    </row>
    <row r="29" spans="1:9" ht="15.75" x14ac:dyDescent="0.25">
      <c r="A29" s="51"/>
      <c r="B29" s="47"/>
      <c r="C29" s="54" t="s">
        <v>50</v>
      </c>
      <c r="D29" s="55" t="s">
        <v>51</v>
      </c>
      <c r="E29" s="56" t="s">
        <v>25</v>
      </c>
      <c r="F29" s="57">
        <f>'[1]вход-выход'!H17/1.2</f>
        <v>2300000</v>
      </c>
      <c r="G29" s="57">
        <f>'[1]вход-выход'!L17/1.2</f>
        <v>255225</v>
      </c>
      <c r="H29" s="57">
        <f>'[1]вход-выход'!D17/1.2</f>
        <v>204180</v>
      </c>
      <c r="I29" s="58">
        <f t="shared" si="0"/>
        <v>2759405</v>
      </c>
    </row>
    <row r="30" spans="1:9" ht="15.75" x14ac:dyDescent="0.25">
      <c r="A30" s="51"/>
      <c r="B30" s="47"/>
      <c r="C30" s="59" t="s">
        <v>52</v>
      </c>
      <c r="D30" s="55" t="s">
        <v>53</v>
      </c>
      <c r="E30" s="56" t="s">
        <v>25</v>
      </c>
      <c r="F30" s="57">
        <f>'[1]вход-выход'!H18/1.2</f>
        <v>386250</v>
      </c>
      <c r="G30" s="57">
        <f>'[1]вход-выход'!L18/1.2</f>
        <v>1011682.9745</v>
      </c>
      <c r="H30" s="57">
        <f>'[1]вход-выход'!D18/1.2</f>
        <v>0</v>
      </c>
      <c r="I30" s="58">
        <f t="shared" si="0"/>
        <v>1397932.9745</v>
      </c>
    </row>
    <row r="31" spans="1:9" ht="15.75" x14ac:dyDescent="0.25">
      <c r="A31" s="51"/>
      <c r="B31" s="47"/>
      <c r="C31" s="54" t="s">
        <v>54</v>
      </c>
      <c r="D31" s="55" t="s">
        <v>55</v>
      </c>
      <c r="E31" s="56" t="s">
        <v>25</v>
      </c>
      <c r="F31" s="57">
        <f>'[1]вход-выход'!H19/1.2</f>
        <v>3100503.73</v>
      </c>
      <c r="G31" s="57">
        <f>'[1]вход-выход'!L19/1.2</f>
        <v>3335053.8984100004</v>
      </c>
      <c r="H31" s="57">
        <f>'[1]вход-выход'!D19/1.2</f>
        <v>0</v>
      </c>
      <c r="I31" s="58">
        <f t="shared" si="0"/>
        <v>6435557.6284100004</v>
      </c>
    </row>
    <row r="32" spans="1:9" ht="15.75" x14ac:dyDescent="0.25">
      <c r="A32" s="51"/>
      <c r="B32" s="47"/>
      <c r="C32" s="54" t="s">
        <v>56</v>
      </c>
      <c r="D32" s="55" t="s">
        <v>57</v>
      </c>
      <c r="E32" s="56" t="s">
        <v>25</v>
      </c>
      <c r="F32" s="57">
        <f>'[1]вход-выход'!H20/1.2</f>
        <v>0</v>
      </c>
      <c r="G32" s="57">
        <f>'[1]вход-выход'!L20/1.2</f>
        <v>0</v>
      </c>
      <c r="H32" s="57">
        <f>'[1]вход-выход'!D20/1.2</f>
        <v>0</v>
      </c>
      <c r="I32" s="58">
        <f t="shared" si="0"/>
        <v>0</v>
      </c>
    </row>
    <row r="33" spans="1:10" ht="15.75" x14ac:dyDescent="0.25">
      <c r="A33" s="51"/>
      <c r="B33" s="47"/>
      <c r="C33" s="54" t="s">
        <v>58</v>
      </c>
      <c r="D33" s="55" t="s">
        <v>59</v>
      </c>
      <c r="E33" s="56" t="s">
        <v>25</v>
      </c>
      <c r="F33" s="57">
        <f>'[1]вход-выход'!H21/1.2</f>
        <v>3479906.54</v>
      </c>
      <c r="G33" s="57">
        <f>'[1]вход-выход'!L21/1.2</f>
        <v>2887297.9459200003</v>
      </c>
      <c r="H33" s="57">
        <f>'[1]вход-выход'!D21/1.2</f>
        <v>0</v>
      </c>
      <c r="I33" s="58">
        <f t="shared" si="0"/>
        <v>6367204.4859200008</v>
      </c>
    </row>
    <row r="34" spans="1:10" ht="15.75" x14ac:dyDescent="0.25">
      <c r="A34" s="51"/>
      <c r="B34" s="47"/>
      <c r="C34" s="54" t="s">
        <v>60</v>
      </c>
      <c r="D34" s="55" t="s">
        <v>61</v>
      </c>
      <c r="E34" s="56" t="s">
        <v>25</v>
      </c>
      <c r="F34" s="57">
        <f>'[1]вход-выход'!H22/1.2</f>
        <v>8382002.96</v>
      </c>
      <c r="G34" s="57">
        <f>'[1]вход-выход'!L22/1.2</f>
        <v>11204163.672495</v>
      </c>
      <c r="H34" s="57">
        <f>'[1]вход-выход'!D22/1.2</f>
        <v>0</v>
      </c>
      <c r="I34" s="58">
        <f t="shared" si="0"/>
        <v>19586166.632495001</v>
      </c>
    </row>
    <row r="35" spans="1:10" ht="15.75" x14ac:dyDescent="0.25">
      <c r="A35" s="51"/>
      <c r="B35" s="47"/>
      <c r="C35" s="54" t="s">
        <v>62</v>
      </c>
      <c r="D35" s="55" t="s">
        <v>63</v>
      </c>
      <c r="E35" s="56" t="s">
        <v>25</v>
      </c>
      <c r="F35" s="57">
        <f>'[1]вход-выход'!H23/1.2</f>
        <v>0</v>
      </c>
      <c r="G35" s="57">
        <f>'[1]вход-выход'!L23/1.2</f>
        <v>0</v>
      </c>
      <c r="H35" s="57">
        <f>'[1]вход-выход'!D23/1.2</f>
        <v>0</v>
      </c>
      <c r="I35" s="58">
        <f t="shared" si="0"/>
        <v>0</v>
      </c>
    </row>
    <row r="36" spans="1:10" ht="15.75" x14ac:dyDescent="0.25">
      <c r="A36" s="51"/>
      <c r="B36" s="47"/>
      <c r="C36" s="54" t="s">
        <v>64</v>
      </c>
      <c r="D36" s="55" t="s">
        <v>65</v>
      </c>
      <c r="E36" s="56" t="s">
        <v>25</v>
      </c>
      <c r="F36" s="57">
        <f>'[1]вход-выход'!H24/1.2</f>
        <v>5067180.29</v>
      </c>
      <c r="G36" s="57">
        <f>'[1]вход-выход'!L24/1.2</f>
        <v>5145920.380175001</v>
      </c>
      <c r="H36" s="57">
        <f>'[1]вход-выход'!D24/1.2</f>
        <v>0</v>
      </c>
      <c r="I36" s="58">
        <f t="shared" si="0"/>
        <v>10213100.670175001</v>
      </c>
    </row>
    <row r="37" spans="1:10" ht="15.75" x14ac:dyDescent="0.25">
      <c r="A37" s="51"/>
      <c r="B37" s="47"/>
      <c r="C37" s="59" t="s">
        <v>66</v>
      </c>
      <c r="D37" s="55" t="s">
        <v>67</v>
      </c>
      <c r="E37" s="56" t="s">
        <v>25</v>
      </c>
      <c r="F37" s="57">
        <f>'[1]вход-выход'!H25/1.2</f>
        <v>10088250</v>
      </c>
      <c r="G37" s="57">
        <f>'[1]вход-выход'!L25/1.2</f>
        <v>749085.375</v>
      </c>
      <c r="H37" s="57">
        <f>'[1]вход-выход'!D25/1.2</f>
        <v>0</v>
      </c>
      <c r="I37" s="58">
        <f t="shared" si="0"/>
        <v>10837335.375</v>
      </c>
    </row>
    <row r="38" spans="1:10" ht="15.75" x14ac:dyDescent="0.25">
      <c r="A38" s="51"/>
      <c r="B38" s="47"/>
      <c r="C38" s="59" t="s">
        <v>68</v>
      </c>
      <c r="D38" s="55" t="s">
        <v>69</v>
      </c>
      <c r="E38" s="56" t="s">
        <v>25</v>
      </c>
      <c r="F38" s="57">
        <f>'[1]вход-выход'!H26/1.2</f>
        <v>4782400</v>
      </c>
      <c r="G38" s="57">
        <f>'[1]вход-выход'!L26/1.2</f>
        <v>2823405.2937500002</v>
      </c>
      <c r="H38" s="57">
        <f>'[1]вход-выход'!D26/1.2</f>
        <v>0</v>
      </c>
      <c r="I38" s="58">
        <f t="shared" si="0"/>
        <v>7605805.2937500002</v>
      </c>
    </row>
    <row r="39" spans="1:10" ht="15.75" x14ac:dyDescent="0.25">
      <c r="A39" s="51"/>
      <c r="B39" s="47"/>
      <c r="C39" s="59" t="s">
        <v>70</v>
      </c>
      <c r="D39" s="55" t="s">
        <v>71</v>
      </c>
      <c r="E39" s="56" t="s">
        <v>25</v>
      </c>
      <c r="F39" s="57">
        <f>'[1]вход-выход'!H27/1.2</f>
        <v>7229910.5099999998</v>
      </c>
      <c r="G39" s="57">
        <f>'[1]вход-выход'!L27/1.2</f>
        <v>2880919.9752599997</v>
      </c>
      <c r="H39" s="57">
        <f>'[1]вход-выход'!D27/1.2</f>
        <v>0</v>
      </c>
      <c r="I39" s="58">
        <f t="shared" si="0"/>
        <v>10110830.485259999</v>
      </c>
    </row>
    <row r="40" spans="1:10" ht="15.75" x14ac:dyDescent="0.25">
      <c r="A40" s="51"/>
      <c r="B40" s="47"/>
      <c r="C40" s="59" t="s">
        <v>72</v>
      </c>
      <c r="D40" s="55" t="s">
        <v>73</v>
      </c>
      <c r="E40" s="56" t="s">
        <v>25</v>
      </c>
      <c r="F40" s="57">
        <f>'[1]вход-выход'!H28/1.2</f>
        <v>0</v>
      </c>
      <c r="G40" s="57">
        <f>'[1]вход-выход'!L28/1.2</f>
        <v>0</v>
      </c>
      <c r="H40" s="57">
        <f>'[1]вход-выход'!D28/1.2</f>
        <v>0</v>
      </c>
      <c r="I40" s="58">
        <f t="shared" si="0"/>
        <v>0</v>
      </c>
    </row>
    <row r="41" spans="1:10" ht="15.75" x14ac:dyDescent="0.25">
      <c r="A41" s="60"/>
      <c r="B41" s="61"/>
      <c r="C41" s="59" t="s">
        <v>74</v>
      </c>
      <c r="D41" s="55"/>
      <c r="E41" s="56"/>
      <c r="F41" s="62">
        <f>SUM(F16:F40)</f>
        <v>409422604.7766667</v>
      </c>
      <c r="G41" s="62">
        <f t="shared" ref="G41:H41" si="1">SUM(G16:G40)</f>
        <v>316266877.70427001</v>
      </c>
      <c r="H41" s="62">
        <f t="shared" si="1"/>
        <v>2399115</v>
      </c>
      <c r="I41" s="63"/>
    </row>
    <row r="42" spans="1:10" ht="20.25" customHeight="1" x14ac:dyDescent="0.2">
      <c r="A42" s="64">
        <v>2</v>
      </c>
      <c r="B42" s="65" t="s">
        <v>75</v>
      </c>
      <c r="C42" s="66"/>
      <c r="D42" s="66"/>
      <c r="E42" s="66"/>
      <c r="F42" s="66"/>
      <c r="G42" s="66"/>
      <c r="H42" s="66"/>
      <c r="I42" s="58">
        <f>SUM(I16:I41)</f>
        <v>728088597.48093653</v>
      </c>
    </row>
    <row r="43" spans="1:10" ht="17.25" customHeight="1" x14ac:dyDescent="0.2">
      <c r="A43" s="64">
        <v>3</v>
      </c>
      <c r="B43" s="65" t="s">
        <v>76</v>
      </c>
      <c r="C43" s="66"/>
      <c r="D43" s="66"/>
      <c r="E43" s="66"/>
      <c r="F43" s="66"/>
      <c r="G43" s="66"/>
      <c r="H43" s="66"/>
      <c r="I43" s="58">
        <f>I42*0.03</f>
        <v>21842657.924428094</v>
      </c>
    </row>
    <row r="44" spans="1:10" ht="30" customHeight="1" x14ac:dyDescent="0.2">
      <c r="A44" s="64">
        <v>4</v>
      </c>
      <c r="B44" s="67" t="s">
        <v>77</v>
      </c>
      <c r="C44" s="68"/>
      <c r="D44" s="68"/>
      <c r="E44" s="68"/>
      <c r="F44" s="68"/>
      <c r="G44" s="68"/>
      <c r="H44" s="68"/>
      <c r="I44" s="69">
        <f>I42+I43</f>
        <v>749931255.40536463</v>
      </c>
      <c r="J44" s="70" t="s">
        <v>78</v>
      </c>
    </row>
    <row r="45" spans="1:10" ht="30" customHeight="1" x14ac:dyDescent="0.2">
      <c r="A45" s="64">
        <v>5</v>
      </c>
      <c r="B45" s="71" t="s">
        <v>79</v>
      </c>
      <c r="C45" s="72" t="s">
        <v>80</v>
      </c>
      <c r="D45" s="73"/>
      <c r="E45" s="73"/>
      <c r="F45" s="73"/>
      <c r="G45" s="73"/>
      <c r="H45" s="73"/>
      <c r="I45" s="58">
        <f>I44*0.2</f>
        <v>149986251.08107293</v>
      </c>
    </row>
    <row r="46" spans="1:10" ht="22.5" customHeight="1" x14ac:dyDescent="0.2">
      <c r="A46" s="64">
        <v>6</v>
      </c>
      <c r="B46" s="74" t="s">
        <v>81</v>
      </c>
      <c r="C46" s="75"/>
      <c r="D46" s="75"/>
      <c r="E46" s="75"/>
      <c r="F46" s="75"/>
      <c r="G46" s="75"/>
      <c r="H46" s="75"/>
      <c r="I46" s="58">
        <f>I44+I45</f>
        <v>899917506.48643756</v>
      </c>
    </row>
    <row r="47" spans="1:10" ht="42" customHeight="1" x14ac:dyDescent="0.2">
      <c r="A47" s="64">
        <v>7</v>
      </c>
      <c r="B47" s="71" t="s">
        <v>82</v>
      </c>
      <c r="C47" s="76" t="s">
        <v>83</v>
      </c>
      <c r="D47" s="77"/>
      <c r="E47" s="77"/>
      <c r="F47" s="78"/>
      <c r="G47" s="78"/>
      <c r="H47" s="78"/>
      <c r="I47" s="79"/>
      <c r="J47" s="80"/>
    </row>
    <row r="48" spans="1:10" ht="27" customHeight="1" x14ac:dyDescent="0.2">
      <c r="A48" s="64">
        <v>8</v>
      </c>
      <c r="B48" s="71" t="s">
        <v>84</v>
      </c>
      <c r="C48" s="81" t="s">
        <v>85</v>
      </c>
      <c r="D48" s="82"/>
      <c r="E48" s="82"/>
      <c r="F48" s="83" t="s">
        <v>86</v>
      </c>
      <c r="G48" s="83"/>
      <c r="H48" s="83"/>
      <c r="I48" s="79"/>
    </row>
    <row r="49" spans="1:10" ht="66.75" customHeight="1" x14ac:dyDescent="0.2">
      <c r="A49" s="84">
        <v>9</v>
      </c>
      <c r="B49" s="71" t="s">
        <v>87</v>
      </c>
      <c r="C49" s="81" t="s">
        <v>88</v>
      </c>
      <c r="D49" s="82"/>
      <c r="E49" s="82"/>
      <c r="F49" s="85" t="s">
        <v>89</v>
      </c>
      <c r="G49" s="85"/>
      <c r="H49" s="85"/>
      <c r="I49" s="86"/>
      <c r="J49" s="87"/>
    </row>
    <row r="50" spans="1:10" ht="31.5" customHeight="1" x14ac:dyDescent="0.2">
      <c r="A50" s="84">
        <v>10</v>
      </c>
      <c r="B50" s="71" t="s">
        <v>90</v>
      </c>
      <c r="C50" s="88" t="s">
        <v>91</v>
      </c>
      <c r="D50" s="89"/>
      <c r="E50" s="89"/>
      <c r="F50" s="90" t="s">
        <v>92</v>
      </c>
      <c r="G50" s="90"/>
      <c r="H50" s="90"/>
      <c r="I50" s="91"/>
    </row>
    <row r="51" spans="1:10" ht="55.15" customHeight="1" x14ac:dyDescent="0.2">
      <c r="A51" s="84">
        <v>11</v>
      </c>
      <c r="B51" s="71" t="s">
        <v>93</v>
      </c>
      <c r="C51" s="92"/>
      <c r="D51" s="93"/>
      <c r="E51" s="93"/>
      <c r="F51" s="81" t="s">
        <v>94</v>
      </c>
      <c r="G51" s="81"/>
      <c r="H51" s="81"/>
      <c r="I51" s="91"/>
    </row>
    <row r="52" spans="1:10" x14ac:dyDescent="0.2">
      <c r="A52" s="40"/>
      <c r="F52" s="94"/>
      <c r="G52" s="94"/>
      <c r="H52" s="94"/>
      <c r="I52" s="34"/>
    </row>
    <row r="53" spans="1:10" x14ac:dyDescent="0.2">
      <c r="A53" s="95" t="s">
        <v>95</v>
      </c>
      <c r="B53" s="96"/>
      <c r="C53" s="96"/>
      <c r="D53" s="96"/>
      <c r="E53" s="96"/>
      <c r="F53" s="96"/>
      <c r="G53" s="96"/>
      <c r="H53" s="96"/>
      <c r="I53" s="34"/>
    </row>
    <row r="54" spans="1:10" x14ac:dyDescent="0.2">
      <c r="A54" s="40"/>
      <c r="I54" s="34"/>
    </row>
    <row r="55" spans="1:10" x14ac:dyDescent="0.2">
      <c r="A55" s="40"/>
      <c r="I55" s="34"/>
    </row>
    <row r="56" spans="1:10" ht="15" x14ac:dyDescent="0.25">
      <c r="A56" s="97" t="s">
        <v>96</v>
      </c>
      <c r="B56" s="98"/>
      <c r="D56" s="99" t="s">
        <v>97</v>
      </c>
      <c r="E56" s="100"/>
      <c r="F56" s="100"/>
      <c r="H56" s="101"/>
      <c r="I56" s="34"/>
    </row>
    <row r="57" spans="1:10" ht="13.5" thickBot="1" x14ac:dyDescent="0.25">
      <c r="A57" s="102" t="s">
        <v>98</v>
      </c>
      <c r="B57" s="103"/>
      <c r="C57" s="104"/>
      <c r="D57" s="105" t="s">
        <v>99</v>
      </c>
      <c r="E57" s="106"/>
      <c r="F57" s="106"/>
      <c r="G57" s="104"/>
      <c r="H57" s="107" t="s">
        <v>100</v>
      </c>
      <c r="I57" s="108"/>
    </row>
    <row r="58" spans="1:10" x14ac:dyDescent="0.2">
      <c r="A58" s="70"/>
      <c r="B58" s="109"/>
      <c r="C58" s="37"/>
      <c r="D58" s="37"/>
      <c r="E58" s="37"/>
      <c r="F58" s="37"/>
      <c r="G58" s="37"/>
    </row>
    <row r="59" spans="1:10" x14ac:dyDescent="0.2">
      <c r="A59" s="70"/>
      <c r="B59" s="109"/>
      <c r="C59" s="37"/>
      <c r="D59" s="37"/>
      <c r="E59" s="37"/>
      <c r="F59" s="37"/>
      <c r="G59" s="37"/>
    </row>
    <row r="60" spans="1:10" x14ac:dyDescent="0.2">
      <c r="A60" s="110" t="s">
        <v>101</v>
      </c>
      <c r="B60" s="109"/>
      <c r="C60" s="37"/>
      <c r="D60" s="37"/>
      <c r="E60" s="37"/>
      <c r="F60" s="37"/>
      <c r="G60" s="37"/>
    </row>
    <row r="61" spans="1:10" x14ac:dyDescent="0.2">
      <c r="A61" s="110" t="s">
        <v>102</v>
      </c>
      <c r="B61" s="109"/>
      <c r="C61" s="37"/>
      <c r="D61" s="37"/>
      <c r="E61" s="37"/>
      <c r="F61" s="37"/>
      <c r="G61" s="37"/>
    </row>
    <row r="62" spans="1:10" x14ac:dyDescent="0.2">
      <c r="A62" s="110" t="s">
        <v>103</v>
      </c>
      <c r="B62" s="109"/>
      <c r="C62" s="37"/>
      <c r="D62" s="37"/>
      <c r="E62" s="37"/>
      <c r="F62" s="37"/>
      <c r="G62" s="37"/>
    </row>
    <row r="63" spans="1:10" x14ac:dyDescent="0.2">
      <c r="A63" s="110" t="s">
        <v>104</v>
      </c>
      <c r="B63" s="109"/>
      <c r="C63" s="37"/>
      <c r="D63" s="37"/>
      <c r="E63" s="37"/>
      <c r="F63" s="37"/>
      <c r="G63" s="37"/>
    </row>
    <row r="64" spans="1:10" x14ac:dyDescent="0.2">
      <c r="A64" s="110" t="s">
        <v>105</v>
      </c>
      <c r="B64" s="109"/>
      <c r="C64" s="37"/>
      <c r="D64" s="37"/>
      <c r="E64" s="37"/>
      <c r="F64" s="37"/>
      <c r="G64" s="37"/>
    </row>
    <row r="65" spans="1:7" ht="25.5" x14ac:dyDescent="0.2">
      <c r="A65" s="111"/>
      <c r="B65" s="109" t="s">
        <v>106</v>
      </c>
      <c r="C65" s="37"/>
      <c r="D65" s="37"/>
      <c r="E65" s="37"/>
      <c r="F65" s="37"/>
      <c r="G65" s="37"/>
    </row>
  </sheetData>
  <mergeCells count="31">
    <mergeCell ref="C51:E51"/>
    <mergeCell ref="F51:I51"/>
    <mergeCell ref="A53:H53"/>
    <mergeCell ref="A56:B56"/>
    <mergeCell ref="D56:F56"/>
    <mergeCell ref="D57:F57"/>
    <mergeCell ref="C48:E48"/>
    <mergeCell ref="F48:I48"/>
    <mergeCell ref="C49:E49"/>
    <mergeCell ref="F49:I49"/>
    <mergeCell ref="C50:E50"/>
    <mergeCell ref="F50:I50"/>
    <mergeCell ref="B42:H42"/>
    <mergeCell ref="B43:H43"/>
    <mergeCell ref="B44:H44"/>
    <mergeCell ref="C45:H45"/>
    <mergeCell ref="B46:H46"/>
    <mergeCell ref="C47:E47"/>
    <mergeCell ref="F47:I47"/>
    <mergeCell ref="A9:B9"/>
    <mergeCell ref="A10:B10"/>
    <mergeCell ref="F13:I13"/>
    <mergeCell ref="A14:A41"/>
    <mergeCell ref="B14:B41"/>
    <mergeCell ref="C15:I15"/>
    <mergeCell ref="A2:I2"/>
    <mergeCell ref="H4:I4"/>
    <mergeCell ref="A5:I5"/>
    <mergeCell ref="A6:B6"/>
    <mergeCell ref="C6:I6"/>
    <mergeCell ref="A7:B7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конкурсу</vt:lpstr>
      <vt:lpstr>'Приложение к конкурсу'!Область_печати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>Корр Константин</cp:lastModifiedBy>
  <dcterms:created xsi:type="dcterms:W3CDTF">2015-06-05T18:19:34Z</dcterms:created>
  <dcterms:modified xsi:type="dcterms:W3CDTF">2025-07-21T12:39:57Z</dcterms:modified>
</cp:coreProperties>
</file>