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ЖД\"/>
    </mc:Choice>
  </mc:AlternateContent>
  <xr:revisionPtr revIDLastSave="0" documentId="13_ncr:1_{8E606982-F1F6-4462-A524-028DEEA0029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9" i="1" l="1"/>
  <c r="I38" i="1"/>
  <c r="I37" i="1"/>
  <c r="H34" i="1"/>
  <c r="H31" i="1"/>
  <c r="I28" i="1"/>
  <c r="I26" i="1"/>
  <c r="H24" i="1"/>
  <c r="I21" i="1"/>
  <c r="I20" i="1"/>
  <c r="I17" i="1"/>
  <c r="I16" i="1"/>
  <c r="I23" i="1" l="1"/>
  <c r="I33" i="1"/>
  <c r="I24" i="1"/>
  <c r="I30" i="1"/>
  <c r="I34" i="1"/>
  <c r="I19" i="1"/>
  <c r="I31" i="1"/>
  <c r="I22" i="1"/>
  <c r="I18" i="1"/>
  <c r="I36" i="1"/>
  <c r="I29" i="1"/>
  <c r="I27" i="1"/>
  <c r="I42" i="1" l="1"/>
  <c r="I43" i="1" l="1"/>
  <c r="I44" i="1" s="1"/>
  <c r="I45" i="1" s="1"/>
  <c r="I46" i="1" s="1"/>
</calcChain>
</file>

<file path=xl/sharedStrings.xml><?xml version="1.0" encoding="utf-8"?>
<sst xmlns="http://schemas.openxmlformats.org/spreadsheetml/2006/main" count="132" uniqueCount="108">
  <si>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</si>
  <si>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</si>
  <si>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</si>
  <si>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</si>
  <si>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</si>
  <si>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</si>
  <si>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</si>
  <si>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</si>
  <si>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</si>
  <si>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</si>
  <si>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</si>
  <si>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</si>
  <si>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</si>
  <si>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</si>
  <si>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</si>
  <si>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</si>
  <si>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</si>
  <si>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</si>
  <si>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</si>
  <si>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</si>
  <si>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</si>
  <si>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</si>
  <si>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</si>
  <si>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</si>
  <si>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</si>
  <si>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</si>
  <si>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</si>
  <si>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</si>
  <si>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</si>
  <si>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</si>
  <si>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</si>
  <si>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</si>
  <si>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</si>
  <si>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</si>
  <si>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</si>
  <si>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</si>
  <si>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</si>
  <si>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</si>
  <si>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</si>
  <si>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</si>
  <si>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</si>
  <si>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</si>
  <si>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</si>
  <si>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</si>
  <si>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</si>
  <si>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</si>
  <si>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</si>
  <si>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</si>
  <si>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</si>
  <si>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</si>
  <si>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</si>
  <si>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</si>
  <si>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</si>
  <si>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</si>
  <si>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</si>
  <si>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</si>
  <si>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</si>
  <si>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</si>
  <si>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</si>
  <si>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</si>
  <si>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</si>
  <si>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</si>
  <si>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</si>
  <si>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</si>
  <si>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</si>
  <si>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</si>
  <si>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</si>
  <si>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</si>
  <si>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</si>
  <si>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</si>
  <si>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</si>
  <si>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</si>
  <si>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</si>
  <si>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</si>
  <si>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</si>
  <si>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</si>
  <si>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</si>
  <si>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</si>
  <si>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</si>
  <si>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</si>
  <si>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</si>
  <si>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>Срок выполнения работ</t>
  </si>
  <si>
    <t>не позднее 31.12.2025 г.</t>
  </si>
  <si>
    <t>28.02.2026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</si>
  <si>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</si>
  <si>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</si>
  <si>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</si>
  <si>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</si>
  <si>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</si>
  <si>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</si>
  <si>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</si>
  <si>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</si>
  <si>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</si>
  <si>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</si>
  <si>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</si>
  <si>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</si>
  <si>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</si>
  <si>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</si>
  <si>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</si>
  <si>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</si>
  <si>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</si>
  <si>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</si>
  <si>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</si>
  <si>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398-К/1_рев3 от 22.08.2025 г.</t>
  </si>
  <si>
    <t>Аванс в размере 50% стоимости из них:
сумма 20 000 000 руб., в том числе НДС 20%, без предоставления безотзывной банковской гарантии, 
сумма 429 958 753,24 руб., в том числе НДС 20% с предоставлением безотзывной банковской гарантии. Предлагаемые условия порядка оплаты, указанные в разделе 4 Договора, отражены в протоколе разногласий</t>
  </si>
  <si>
    <r>
  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
</t>
    </r>
    <r>
      <rPr>
        <i/>
        <sz val="10"/>
        <rFont val="Times New Roman"/>
        <family val="1"/>
        <charset val="204"/>
      </rPr>
      <t>Величина договорного коэффициента рассчитана на основе методики, полученной от Заказчика письмом №б/н от 19.08.2025г.</t>
    </r>
  </si>
  <si>
    <t>Примечание:</t>
  </si>
  <si>
    <t>Стоимость раздела 4. "1146-ЭС1. Электрообогрев стрелочных переводов" рассчитана при условии применения аналога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</si>
</sst>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0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4" fontId="3" fillId="0" borderId="0" xfId="1" applyNumberFormat="1" applyFont="1" applyAlignment="1">
      <alignment horizontal="center" vertical="top" wrapText="1"/>
    </xf>
    <xf numFmtId="4" fontId="17" fillId="0" borderId="0" xfId="1" applyNumberFormat="1" applyFont="1"/>
    <xf numFmtId="0" fontId="3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20" xfId="1" applyFont="1" applyBorder="1" applyAlignment="1">
      <alignment horizontal="left" vertical="top"/>
    </xf>
    <xf numFmtId="0" fontId="3" fillId="0" borderId="2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/>
    </xf>
    <xf numFmtId="0" fontId="3" fillId="0" borderId="21" xfId="1" applyFont="1" applyBorder="1" applyAlignment="1">
      <alignment horizontal="center" vertical="top"/>
    </xf>
    <xf numFmtId="0" fontId="3" fillId="0" borderId="22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4" fontId="3" fillId="0" borderId="0" xfId="1" applyNumberFormat="1" applyFont="1"/>
    <xf numFmtId="0" fontId="19" fillId="0" borderId="0" xfId="1" applyFont="1" applyAlignment="1">
      <alignment wrapText="1"/>
    </xf>
    <xf numFmtId="0" fontId="19" fillId="0" borderId="0" xfId="1" applyFont="1"/>
    <xf numFmtId="0" fontId="3" fillId="0" borderId="21" xfId="1" applyFont="1" applyBorder="1" applyAlignment="1">
      <alignment horizontal="center" vertical="top"/>
    </xf>
    <xf numFmtId="0" fontId="2" fillId="0" borderId="21" xfId="1" applyBorder="1" applyAlignment="1">
      <alignment vertical="top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9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19" fillId="0" borderId="0" xfId="1" applyFont="1" applyAlignment="1">
      <alignment horizontal="left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4" fontId="3" fillId="4" borderId="12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8" fillId="0" borderId="8" xfId="2" applyFont="1" applyBorder="1" applyAlignment="1">
      <alignment horizontal="center" vertical="center" wrapText="1"/>
    </xf>
    <xf numFmtId="0" fontId="15" fillId="0" borderId="9" xfId="1" applyFont="1" applyBorder="1"/>
    <xf numFmtId="4" fontId="4" fillId="0" borderId="0" xfId="1" applyNumberFormat="1" applyFont="1" applyAlignment="1">
      <alignment horizontal="left" vertical="top" wrapText="1"/>
    </xf>
    <xf numFmtId="4" fontId="4" fillId="0" borderId="0" xfId="1" applyNumberFormat="1" applyFont="1" applyAlignment="1">
      <alignment wrapText="1"/>
    </xf>
    <xf numFmtId="4" fontId="3" fillId="0" borderId="0" xfId="1" applyNumberFormat="1" applyFont="1" applyAlignment="1">
      <alignment horizontal="right"/>
    </xf>
    <xf numFmtId="4" fontId="4" fillId="0" borderId="0" xfId="1" applyNumberFormat="1" applyFont="1" applyAlignment="1">
      <alignment vertical="top" wrapText="1"/>
    </xf>
    <xf numFmtId="4" fontId="3" fillId="0" borderId="0" xfId="1" applyNumberFormat="1" applyFont="1" applyAlignment="1">
      <alignment horizontal="left" vertical="center"/>
    </xf>
    <xf numFmtId="4" fontId="5" fillId="0" borderId="0" xfId="1" applyNumberFormat="1" applyFont="1" applyAlignment="1">
      <alignment horizontal="justify" vertical="center"/>
    </xf>
    <xf numFmtId="4" fontId="3" fillId="0" borderId="0" xfId="1" applyNumberFormat="1" applyFont="1" applyAlignment="1">
      <alignment vertical="top"/>
    </xf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3741208</xdr:colOff>
      <xdr:row>0</xdr:row>
      <xdr:rowOff>264584</xdr:rowOff>
    </xdr:from>
    <xdr:to>
      <xdr:col>2</xdr:col>
      <xdr:colOff>5619750</xdr:colOff>
      <xdr:row>0</xdr:row>
      <xdr:rowOff>1009650</xdr:rowOff>
    </xdr:to>
    <xdr:pic>
      <xdr:nvPicPr>
        <xdr:cNvPr id="10" name="Рисунок 9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758" y="264584"/>
          <a:ext cx="1878542" cy="7450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\Desktop\&#1059;&#1089;&#1090;&#1100;-&#1083;&#1091;&#1075;&#1072;\&#1060;&#1052;%20&#1059;&#1089;&#1090;&#1100;-&#1083;&#1091;&#1075;&#1072;\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</row>
        <row r="12">
          <cell r="D12">
            <v>0</v>
          </cell>
        </row>
        <row r="19">
          <cell r="D19">
            <v>0</v>
          </cell>
        </row>
        <row r="22">
          <cell r="D2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tabSelected="1" topLeftCell="A3" zoomScale="55" zoomScaleNormal="55" workbookViewId="0">
      <selection activeCell="J29" sqref="J29"/>
    </sheetView>
  </sheetViews>
  <sheetFormatPr defaultColWidth="8.86328125" defaultRowHeight="13.15" x14ac:dyDescent="0.4"/>
  <cols>
    <col min="1" max="1" width="3.86328125" style="1" customWidth="1"/>
    <col min="2" max="2" width="27.86328125" style="2" customWidth="1"/>
    <col min="3" max="3" width="103.3984375" style="3" bestFit="1" customWidth="1"/>
    <col min="4" max="4" width="19" style="3" customWidth="1"/>
    <col min="5" max="5" width="14.86328125" style="3" customWidth="1"/>
    <col min="6" max="8" width="21.3984375" style="3" customWidth="1"/>
    <col min="9" max="9" width="22.86328125" style="3" customWidth="1"/>
    <col min="10" max="10" width="26" style="57" customWidth="1"/>
    <col min="11" max="11" width="12.3984375" style="57" bestFit="1" customWidth="1"/>
    <col min="12" max="13" width="8.86328125" style="3"/>
    <col min="14" max="14" width="43.59765625" style="3" customWidth="1"/>
    <col min="15" max="16384" width="8.86328125" style="3"/>
  </cols>
  <sheetData>
    <row r="1" spans="1:15" ht="83.45" customHeight="1" x14ac:dyDescent="0.4"/>
    <row r="2" spans="1:15" ht="25.9" customHeight="1" x14ac:dyDescent="0.4">
      <c r="A2" s="100" t="s">
        <v>0</v>
      </c>
      <c r="B2" s="100"/>
      <c r="C2" s="100"/>
      <c r="D2" s="100"/>
      <c r="E2" s="100"/>
      <c r="F2" s="100"/>
      <c r="G2" s="100"/>
      <c r="H2" s="100"/>
      <c r="I2" s="100"/>
    </row>
    <row r="3" spans="1:15" ht="13.5" thickBot="1" x14ac:dyDescent="0.45"/>
    <row r="4" spans="1:15" x14ac:dyDescent="0.4">
      <c r="A4" s="4"/>
      <c r="B4" s="5"/>
      <c r="C4" s="6"/>
      <c r="D4" s="6"/>
      <c r="E4" s="6"/>
      <c r="F4" s="6"/>
      <c r="G4" s="6"/>
      <c r="H4" s="101" t="s">
        <v>1</v>
      </c>
      <c r="I4" s="102"/>
    </row>
    <row r="5" spans="1:15" ht="15" x14ac:dyDescent="0.4">
      <c r="A5" s="103" t="s">
        <v>2</v>
      </c>
      <c r="B5" s="104"/>
      <c r="C5" s="104"/>
      <c r="D5" s="104"/>
      <c r="E5" s="104"/>
      <c r="F5" s="104"/>
      <c r="G5" s="104"/>
      <c r="H5" s="104"/>
      <c r="I5" s="105"/>
      <c r="K5" s="123"/>
      <c r="L5" s="7"/>
      <c r="M5" s="7"/>
      <c r="N5" s="7"/>
    </row>
    <row r="6" spans="1:15" ht="49.5" customHeight="1" x14ac:dyDescent="0.4">
      <c r="A6" s="106" t="s">
        <v>3</v>
      </c>
      <c r="B6" s="107"/>
      <c r="C6" s="108" t="s">
        <v>4</v>
      </c>
      <c r="D6" s="108"/>
      <c r="E6" s="108"/>
      <c r="F6" s="108"/>
      <c r="G6" s="108"/>
      <c r="H6" s="108"/>
      <c r="I6" s="109"/>
      <c r="K6" s="123"/>
      <c r="L6" s="7"/>
      <c r="M6" s="7"/>
      <c r="N6" s="7"/>
    </row>
    <row r="7" spans="1:15" ht="17.649999999999999" x14ac:dyDescent="0.5">
      <c r="A7" s="110" t="s">
        <v>103</v>
      </c>
      <c r="B7" s="111"/>
      <c r="C7" s="8"/>
      <c r="D7" s="8"/>
      <c r="E7" s="8"/>
      <c r="F7" s="9"/>
      <c r="G7" s="9"/>
      <c r="H7" s="9"/>
      <c r="I7" s="10"/>
      <c r="J7" s="124"/>
      <c r="K7" s="125"/>
      <c r="L7" s="11"/>
      <c r="M7" s="11"/>
      <c r="N7" s="11"/>
      <c r="O7" s="11"/>
    </row>
    <row r="8" spans="1:15" ht="17.649999999999999" x14ac:dyDescent="0.5">
      <c r="A8" s="12"/>
      <c r="B8" s="13"/>
      <c r="C8" s="14"/>
      <c r="D8" s="14"/>
      <c r="E8" s="14"/>
      <c r="F8" s="15"/>
      <c r="G8" s="15"/>
      <c r="H8" s="15"/>
      <c r="I8" s="16"/>
      <c r="J8" s="124"/>
      <c r="K8" s="125"/>
      <c r="L8" s="11"/>
      <c r="M8" s="11"/>
      <c r="N8" s="11"/>
      <c r="O8" s="11"/>
    </row>
    <row r="9" spans="1:15" ht="15" x14ac:dyDescent="0.4">
      <c r="A9" s="112" t="s">
        <v>5</v>
      </c>
      <c r="B9" s="113"/>
      <c r="C9" s="17" t="s">
        <v>6</v>
      </c>
      <c r="I9" s="18"/>
      <c r="J9" s="124"/>
      <c r="K9" s="126"/>
      <c r="L9" s="19"/>
      <c r="M9" s="19"/>
      <c r="N9" s="19"/>
      <c r="O9" s="19"/>
    </row>
    <row r="10" spans="1:15" ht="17.649999999999999" x14ac:dyDescent="0.5">
      <c r="A10" s="112" t="s">
        <v>7</v>
      </c>
      <c r="B10" s="113"/>
      <c r="C10" s="20">
        <v>7709918820</v>
      </c>
      <c r="D10" s="8"/>
      <c r="E10" s="8"/>
      <c r="H10" s="21"/>
      <c r="I10" s="18"/>
      <c r="J10" s="124"/>
      <c r="K10" s="126"/>
      <c r="L10" s="19"/>
      <c r="M10" s="19"/>
      <c r="N10" s="19"/>
      <c r="O10" s="19"/>
    </row>
    <row r="11" spans="1:15" ht="17.649999999999999" x14ac:dyDescent="0.5">
      <c r="A11" s="22"/>
      <c r="B11" s="23"/>
      <c r="C11" s="21" t="s">
        <v>8</v>
      </c>
      <c r="D11" s="8"/>
      <c r="E11" s="8"/>
      <c r="H11" s="21"/>
      <c r="I11" s="18"/>
      <c r="J11" s="124"/>
      <c r="K11" s="126"/>
      <c r="L11" s="19"/>
      <c r="M11" s="19"/>
      <c r="N11" s="19"/>
      <c r="O11" s="19"/>
    </row>
    <row r="12" spans="1:15" x14ac:dyDescent="0.4">
      <c r="A12" s="24"/>
      <c r="I12" s="18"/>
    </row>
    <row r="13" spans="1:15" ht="30" x14ac:dyDescent="0.4">
      <c r="A13" s="25" t="s">
        <v>9</v>
      </c>
      <c r="B13" s="26" t="s">
        <v>10</v>
      </c>
      <c r="C13" s="27" t="s">
        <v>11</v>
      </c>
      <c r="D13" s="27"/>
      <c r="E13" s="27"/>
      <c r="F13" s="114" t="s">
        <v>12</v>
      </c>
      <c r="G13" s="114"/>
      <c r="H13" s="114"/>
      <c r="I13" s="115"/>
    </row>
    <row r="14" spans="1:15" ht="25.5" x14ac:dyDescent="0.4">
      <c r="A14" s="116">
        <v>1</v>
      </c>
      <c r="B14" s="119" t="s">
        <v>13</v>
      </c>
      <c r="C14" s="28" t="s">
        <v>14</v>
      </c>
      <c r="D14" s="28" t="s">
        <v>15</v>
      </c>
      <c r="E14" s="28" t="s">
        <v>16</v>
      </c>
      <c r="F14" s="29" t="s">
        <v>17</v>
      </c>
      <c r="G14" s="29" t="s">
        <v>18</v>
      </c>
      <c r="H14" s="29" t="s">
        <v>19</v>
      </c>
      <c r="I14" s="30" t="s">
        <v>20</v>
      </c>
    </row>
    <row r="15" spans="1:15" ht="18.75" customHeight="1" x14ac:dyDescent="0.4">
      <c r="A15" s="117"/>
      <c r="B15" s="119"/>
      <c r="C15" s="121" t="s">
        <v>21</v>
      </c>
      <c r="D15" s="121"/>
      <c r="E15" s="121"/>
      <c r="F15" s="121"/>
      <c r="G15" s="121"/>
      <c r="H15" s="121"/>
      <c r="I15" s="122"/>
    </row>
    <row r="16" spans="1:15" ht="15.4" x14ac:dyDescent="0.45">
      <c r="A16" s="117"/>
      <c r="B16" s="119"/>
      <c r="C16" s="31" t="s">
        <v>22</v>
      </c>
      <c r="D16" s="32" t="s">
        <v>23</v>
      </c>
      <c r="E16" s="33" t="s">
        <v>24</v>
      </c>
      <c r="F16" s="34">
        <v>211496565.13</v>
      </c>
      <c r="G16" s="34">
        <v>232054671.61000001</v>
      </c>
      <c r="H16" s="34">
        <v>0</v>
      </c>
      <c r="I16" s="35">
        <f>SUM(F16:H16)</f>
        <v>443551236.74000001</v>
      </c>
    </row>
    <row r="17" spans="1:9" ht="15.4" x14ac:dyDescent="0.45">
      <c r="A17" s="117"/>
      <c r="B17" s="119"/>
      <c r="C17" s="31" t="s">
        <v>25</v>
      </c>
      <c r="D17" s="32" t="s">
        <v>26</v>
      </c>
      <c r="E17" s="33" t="s">
        <v>24</v>
      </c>
      <c r="F17" s="34">
        <v>3902418.89</v>
      </c>
      <c r="G17" s="34">
        <v>10146806.060000001</v>
      </c>
      <c r="H17" s="34">
        <v>0</v>
      </c>
      <c r="I17" s="35">
        <f t="shared" ref="I17:I39" si="0">SUM(F17:H17)</f>
        <v>14049224.950000001</v>
      </c>
    </row>
    <row r="18" spans="1:9" ht="15.4" x14ac:dyDescent="0.45">
      <c r="A18" s="117"/>
      <c r="B18" s="119"/>
      <c r="C18" s="31" t="s">
        <v>27</v>
      </c>
      <c r="D18" s="32" t="s">
        <v>28</v>
      </c>
      <c r="E18" s="33" t="s">
        <v>24</v>
      </c>
      <c r="F18" s="34">
        <v>6941714.9400000004</v>
      </c>
      <c r="G18" s="34">
        <v>3622345.66</v>
      </c>
      <c r="H18" s="34">
        <v>0</v>
      </c>
      <c r="I18" s="35">
        <f t="shared" si="0"/>
        <v>10564060.600000001</v>
      </c>
    </row>
    <row r="19" spans="1:9" ht="15.4" x14ac:dyDescent="0.45">
      <c r="A19" s="117"/>
      <c r="B19" s="119"/>
      <c r="C19" s="31" t="s">
        <v>29</v>
      </c>
      <c r="D19" s="32" t="s">
        <v>30</v>
      </c>
      <c r="E19" s="33" t="s">
        <v>24</v>
      </c>
      <c r="F19" s="34">
        <v>59122400.649999999</v>
      </c>
      <c r="G19" s="34">
        <v>4932412.4800000004</v>
      </c>
      <c r="H19" s="34">
        <v>0</v>
      </c>
      <c r="I19" s="35">
        <f t="shared" si="0"/>
        <v>64054813.129999995</v>
      </c>
    </row>
    <row r="20" spans="1:9" ht="15.4" x14ac:dyDescent="0.45">
      <c r="A20" s="117"/>
      <c r="B20" s="119"/>
      <c r="C20" s="31" t="s">
        <v>31</v>
      </c>
      <c r="D20" s="32" t="s">
        <v>32</v>
      </c>
      <c r="E20" s="33" t="s">
        <v>24</v>
      </c>
      <c r="F20" s="34">
        <v>34862430.479999997</v>
      </c>
      <c r="G20" s="34">
        <v>11166342.26</v>
      </c>
      <c r="H20" s="34">
        <v>889596.12</v>
      </c>
      <c r="I20" s="35">
        <f t="shared" si="0"/>
        <v>46918368.859999992</v>
      </c>
    </row>
    <row r="21" spans="1:9" ht="15.4" x14ac:dyDescent="0.45">
      <c r="A21" s="117"/>
      <c r="B21" s="119"/>
      <c r="C21" s="31" t="s">
        <v>33</v>
      </c>
      <c r="D21" s="32" t="s">
        <v>34</v>
      </c>
      <c r="E21" s="33" t="s">
        <v>24</v>
      </c>
      <c r="F21" s="34">
        <v>21324611.93</v>
      </c>
      <c r="G21" s="34">
        <v>1005452.16</v>
      </c>
      <c r="H21" s="34">
        <v>0</v>
      </c>
      <c r="I21" s="35">
        <f t="shared" si="0"/>
        <v>22330064.09</v>
      </c>
    </row>
    <row r="22" spans="1:9" ht="15.4" x14ac:dyDescent="0.45">
      <c r="A22" s="117"/>
      <c r="B22" s="119"/>
      <c r="C22" s="31" t="s">
        <v>35</v>
      </c>
      <c r="D22" s="32" t="s">
        <v>36</v>
      </c>
      <c r="E22" s="33" t="s">
        <v>24</v>
      </c>
      <c r="F22" s="34">
        <v>11416138.51</v>
      </c>
      <c r="G22" s="34">
        <v>16856574.719999999</v>
      </c>
      <c r="H22" s="34">
        <v>0</v>
      </c>
      <c r="I22" s="35">
        <f t="shared" si="0"/>
        <v>28272713.229999997</v>
      </c>
    </row>
    <row r="23" spans="1:9" ht="15.4" x14ac:dyDescent="0.45">
      <c r="A23" s="117"/>
      <c r="B23" s="119"/>
      <c r="C23" s="31" t="s">
        <v>37</v>
      </c>
      <c r="D23" s="32" t="s">
        <v>38</v>
      </c>
      <c r="E23" s="33" t="s">
        <v>24</v>
      </c>
      <c r="F23" s="34">
        <v>1271582.77</v>
      </c>
      <c r="G23" s="34">
        <v>3375981.73</v>
      </c>
      <c r="H23" s="34">
        <v>0</v>
      </c>
      <c r="I23" s="35">
        <f t="shared" si="0"/>
        <v>4647564.5</v>
      </c>
    </row>
    <row r="24" spans="1:9" ht="15.4" x14ac:dyDescent="0.45">
      <c r="A24" s="117"/>
      <c r="B24" s="119"/>
      <c r="C24" s="31" t="s">
        <v>39</v>
      </c>
      <c r="D24" s="32" t="s">
        <v>40</v>
      </c>
      <c r="E24" s="33" t="s">
        <v>24</v>
      </c>
      <c r="F24" s="88">
        <v>1702982.1</v>
      </c>
      <c r="G24" s="88">
        <v>2388891.34</v>
      </c>
      <c r="H24" s="88">
        <f>'[1]вход-выход'!D12/1.2</f>
        <v>0</v>
      </c>
      <c r="I24" s="90">
        <f t="shared" si="0"/>
        <v>4091873.44</v>
      </c>
    </row>
    <row r="25" spans="1:9" ht="15.4" x14ac:dyDescent="0.45">
      <c r="A25" s="117"/>
      <c r="B25" s="119"/>
      <c r="C25" s="31" t="s">
        <v>41</v>
      </c>
      <c r="D25" s="32" t="s">
        <v>42</v>
      </c>
      <c r="E25" s="33" t="s">
        <v>24</v>
      </c>
      <c r="F25" s="89"/>
      <c r="G25" s="89"/>
      <c r="H25" s="89"/>
      <c r="I25" s="91"/>
    </row>
    <row r="26" spans="1:9" ht="15.4" x14ac:dyDescent="0.45">
      <c r="A26" s="117"/>
      <c r="B26" s="119"/>
      <c r="C26" s="31" t="s">
        <v>43</v>
      </c>
      <c r="D26" s="32" t="s">
        <v>44</v>
      </c>
      <c r="E26" s="33" t="s">
        <v>24</v>
      </c>
      <c r="F26" s="34">
        <v>303465.34999999998</v>
      </c>
      <c r="G26" s="34">
        <v>251628.12</v>
      </c>
      <c r="H26" s="34">
        <v>0</v>
      </c>
      <c r="I26" s="35">
        <f t="shared" si="0"/>
        <v>555093.47</v>
      </c>
    </row>
    <row r="27" spans="1:9" ht="15.4" x14ac:dyDescent="0.45">
      <c r="A27" s="117"/>
      <c r="B27" s="119"/>
      <c r="C27" s="31" t="s">
        <v>45</v>
      </c>
      <c r="D27" s="32" t="s">
        <v>46</v>
      </c>
      <c r="E27" s="33" t="s">
        <v>24</v>
      </c>
      <c r="F27" s="34">
        <v>15372.75</v>
      </c>
      <c r="G27" s="34">
        <v>27881.759999999998</v>
      </c>
      <c r="H27" s="34">
        <v>0</v>
      </c>
      <c r="I27" s="35">
        <f t="shared" si="0"/>
        <v>43254.509999999995</v>
      </c>
    </row>
    <row r="28" spans="1:9" ht="15.4" x14ac:dyDescent="0.45">
      <c r="A28" s="117"/>
      <c r="B28" s="119"/>
      <c r="C28" s="31" t="s">
        <v>47</v>
      </c>
      <c r="D28" s="32" t="s">
        <v>48</v>
      </c>
      <c r="E28" s="33" t="s">
        <v>24</v>
      </c>
      <c r="F28" s="34">
        <v>97776.58</v>
      </c>
      <c r="G28" s="34">
        <v>165199.63</v>
      </c>
      <c r="H28" s="34">
        <v>0</v>
      </c>
      <c r="I28" s="35">
        <f t="shared" si="0"/>
        <v>262976.21000000002</v>
      </c>
    </row>
    <row r="29" spans="1:9" ht="15.4" x14ac:dyDescent="0.45">
      <c r="A29" s="117"/>
      <c r="B29" s="119"/>
      <c r="C29" s="31" t="s">
        <v>49</v>
      </c>
      <c r="D29" s="32" t="s">
        <v>50</v>
      </c>
      <c r="E29" s="33" t="s">
        <v>24</v>
      </c>
      <c r="F29" s="34">
        <v>2326463.04</v>
      </c>
      <c r="G29" s="34">
        <v>668556.32999999996</v>
      </c>
      <c r="H29" s="34">
        <v>350828.43</v>
      </c>
      <c r="I29" s="35">
        <f t="shared" si="0"/>
        <v>3345847.8000000003</v>
      </c>
    </row>
    <row r="30" spans="1:9" ht="15.4" x14ac:dyDescent="0.45">
      <c r="A30" s="117"/>
      <c r="B30" s="119"/>
      <c r="C30" s="36" t="s">
        <v>51</v>
      </c>
      <c r="D30" s="32" t="s">
        <v>52</v>
      </c>
      <c r="E30" s="33" t="s">
        <v>24</v>
      </c>
      <c r="F30" s="34">
        <v>424114.9</v>
      </c>
      <c r="G30" s="34">
        <v>447296.12</v>
      </c>
      <c r="H30" s="34">
        <v>0</v>
      </c>
      <c r="I30" s="35">
        <f t="shared" si="0"/>
        <v>871411.02</v>
      </c>
    </row>
    <row r="31" spans="1:9" ht="15.4" x14ac:dyDescent="0.45">
      <c r="A31" s="117"/>
      <c r="B31" s="119"/>
      <c r="C31" s="31" t="s">
        <v>53</v>
      </c>
      <c r="D31" s="32" t="s">
        <v>54</v>
      </c>
      <c r="E31" s="33" t="s">
        <v>24</v>
      </c>
      <c r="F31" s="88">
        <v>2675481.58</v>
      </c>
      <c r="G31" s="88">
        <v>5668933.8600000003</v>
      </c>
      <c r="H31" s="88">
        <f>'[1]вход-выход'!D19/1.2</f>
        <v>0</v>
      </c>
      <c r="I31" s="90">
        <f t="shared" si="0"/>
        <v>8344415.4400000004</v>
      </c>
    </row>
    <row r="32" spans="1:9" ht="15.4" x14ac:dyDescent="0.45">
      <c r="A32" s="117"/>
      <c r="B32" s="119"/>
      <c r="C32" s="31" t="s">
        <v>55</v>
      </c>
      <c r="D32" s="32" t="s">
        <v>56</v>
      </c>
      <c r="E32" s="33" t="s">
        <v>24</v>
      </c>
      <c r="F32" s="89"/>
      <c r="G32" s="89"/>
      <c r="H32" s="89"/>
      <c r="I32" s="91"/>
    </row>
    <row r="33" spans="1:12" ht="15.4" x14ac:dyDescent="0.45">
      <c r="A33" s="117"/>
      <c r="B33" s="119"/>
      <c r="C33" s="31" t="s">
        <v>57</v>
      </c>
      <c r="D33" s="32" t="s">
        <v>58</v>
      </c>
      <c r="E33" s="33" t="s">
        <v>24</v>
      </c>
      <c r="F33" s="34">
        <v>2994069.66</v>
      </c>
      <c r="G33" s="34">
        <v>4164842.07</v>
      </c>
      <c r="H33" s="34">
        <v>0</v>
      </c>
      <c r="I33" s="35">
        <f t="shared" si="0"/>
        <v>7158911.7300000004</v>
      </c>
    </row>
    <row r="34" spans="1:12" ht="15.4" x14ac:dyDescent="0.45">
      <c r="A34" s="117"/>
      <c r="B34" s="119"/>
      <c r="C34" s="31" t="s">
        <v>59</v>
      </c>
      <c r="D34" s="32" t="s">
        <v>60</v>
      </c>
      <c r="E34" s="33" t="s">
        <v>24</v>
      </c>
      <c r="F34" s="88">
        <v>7156509.3899999997</v>
      </c>
      <c r="G34" s="88">
        <v>20731839.469999999</v>
      </c>
      <c r="H34" s="88">
        <f>'[1]вход-выход'!D22/1.2</f>
        <v>0</v>
      </c>
      <c r="I34" s="90">
        <f t="shared" si="0"/>
        <v>27888348.859999999</v>
      </c>
    </row>
    <row r="35" spans="1:12" ht="15.4" x14ac:dyDescent="0.45">
      <c r="A35" s="117"/>
      <c r="B35" s="119"/>
      <c r="C35" s="31" t="s">
        <v>61</v>
      </c>
      <c r="D35" s="32" t="s">
        <v>62</v>
      </c>
      <c r="E35" s="33" t="s">
        <v>24</v>
      </c>
      <c r="F35" s="89"/>
      <c r="G35" s="89"/>
      <c r="H35" s="89"/>
      <c r="I35" s="91"/>
    </row>
    <row r="36" spans="1:12" ht="15.4" x14ac:dyDescent="0.45">
      <c r="A36" s="117"/>
      <c r="B36" s="119"/>
      <c r="C36" s="31" t="s">
        <v>63</v>
      </c>
      <c r="D36" s="32" t="s">
        <v>64</v>
      </c>
      <c r="E36" s="33" t="s">
        <v>24</v>
      </c>
      <c r="F36" s="34">
        <v>4359741.72</v>
      </c>
      <c r="G36" s="34">
        <v>7426391.9199999999</v>
      </c>
      <c r="H36" s="34">
        <v>0</v>
      </c>
      <c r="I36" s="35">
        <f t="shared" si="0"/>
        <v>11786133.640000001</v>
      </c>
    </row>
    <row r="37" spans="1:12" ht="15.4" x14ac:dyDescent="0.45">
      <c r="A37" s="117"/>
      <c r="B37" s="119"/>
      <c r="C37" s="36" t="s">
        <v>65</v>
      </c>
      <c r="D37" s="32" t="s">
        <v>66</v>
      </c>
      <c r="E37" s="33" t="s">
        <v>24</v>
      </c>
      <c r="F37" s="34">
        <v>10473906.470000001</v>
      </c>
      <c r="G37" s="34">
        <v>1382887.96</v>
      </c>
      <c r="H37" s="34">
        <v>0</v>
      </c>
      <c r="I37" s="35">
        <f t="shared" si="0"/>
        <v>11856794.43</v>
      </c>
    </row>
    <row r="38" spans="1:12" ht="15.4" x14ac:dyDescent="0.45">
      <c r="A38" s="117"/>
      <c r="B38" s="119"/>
      <c r="C38" s="36" t="s">
        <v>67</v>
      </c>
      <c r="D38" s="32" t="s">
        <v>68</v>
      </c>
      <c r="E38" s="33" t="s">
        <v>24</v>
      </c>
      <c r="F38" s="34">
        <v>4714864.4400000004</v>
      </c>
      <c r="G38" s="34">
        <v>2492233.09</v>
      </c>
      <c r="H38" s="34">
        <v>0</v>
      </c>
      <c r="I38" s="35">
        <f t="shared" si="0"/>
        <v>7207097.5300000003</v>
      </c>
    </row>
    <row r="39" spans="1:12" ht="15.4" x14ac:dyDescent="0.45">
      <c r="A39" s="117"/>
      <c r="B39" s="119"/>
      <c r="C39" s="36" t="s">
        <v>69</v>
      </c>
      <c r="D39" s="32" t="s">
        <v>70</v>
      </c>
      <c r="E39" s="33" t="s">
        <v>24</v>
      </c>
      <c r="F39" s="88">
        <v>6220522.6100000003</v>
      </c>
      <c r="G39" s="88">
        <v>4067855.4499999201</v>
      </c>
      <c r="H39" s="88">
        <v>0</v>
      </c>
      <c r="I39" s="90">
        <f t="shared" si="0"/>
        <v>10288378.05999992</v>
      </c>
    </row>
    <row r="40" spans="1:12" ht="15.4" x14ac:dyDescent="0.45">
      <c r="A40" s="117"/>
      <c r="B40" s="119"/>
      <c r="C40" s="36" t="s">
        <v>71</v>
      </c>
      <c r="D40" s="32" t="s">
        <v>72</v>
      </c>
      <c r="E40" s="33" t="s">
        <v>24</v>
      </c>
      <c r="F40" s="89"/>
      <c r="G40" s="89"/>
      <c r="H40" s="89"/>
      <c r="I40" s="91"/>
    </row>
    <row r="41" spans="1:12" ht="15.4" x14ac:dyDescent="0.45">
      <c r="A41" s="118"/>
      <c r="B41" s="120"/>
      <c r="C41" s="36" t="s">
        <v>73</v>
      </c>
      <c r="D41" s="32"/>
      <c r="E41" s="33"/>
      <c r="F41" s="37"/>
      <c r="G41" s="37"/>
      <c r="H41" s="37"/>
      <c r="I41" s="38"/>
      <c r="L41" s="57"/>
    </row>
    <row r="42" spans="1:12" ht="23.25" customHeight="1" x14ac:dyDescent="0.4">
      <c r="A42" s="39">
        <v>2</v>
      </c>
      <c r="B42" s="92" t="s">
        <v>74</v>
      </c>
      <c r="C42" s="93"/>
      <c r="D42" s="93"/>
      <c r="E42" s="93"/>
      <c r="F42" s="93"/>
      <c r="G42" s="93"/>
      <c r="H42" s="93"/>
      <c r="I42" s="35">
        <f>SUM(I16:I41)</f>
        <v>728088582.24000001</v>
      </c>
    </row>
    <row r="43" spans="1:12" ht="18.75" customHeight="1" x14ac:dyDescent="0.4">
      <c r="A43" s="39">
        <v>3</v>
      </c>
      <c r="B43" s="92" t="s">
        <v>75</v>
      </c>
      <c r="C43" s="93"/>
      <c r="D43" s="93"/>
      <c r="E43" s="93"/>
      <c r="F43" s="93"/>
      <c r="G43" s="93"/>
      <c r="H43" s="93"/>
      <c r="I43" s="35">
        <f>I42*0.03</f>
        <v>21842657.4672</v>
      </c>
    </row>
    <row r="44" spans="1:12" ht="15" x14ac:dyDescent="0.4">
      <c r="A44" s="39">
        <v>4</v>
      </c>
      <c r="B44" s="94" t="s">
        <v>76</v>
      </c>
      <c r="C44" s="95"/>
      <c r="D44" s="95"/>
      <c r="E44" s="95"/>
      <c r="F44" s="95"/>
      <c r="G44" s="95"/>
      <c r="H44" s="95"/>
      <c r="I44" s="40">
        <f>I42+I43</f>
        <v>749931239.70720005</v>
      </c>
      <c r="J44" s="127"/>
    </row>
    <row r="45" spans="1:12" ht="18.75" customHeight="1" x14ac:dyDescent="0.4">
      <c r="A45" s="39">
        <v>5</v>
      </c>
      <c r="B45" s="42" t="s">
        <v>77</v>
      </c>
      <c r="C45" s="96" t="s">
        <v>78</v>
      </c>
      <c r="D45" s="97"/>
      <c r="E45" s="97"/>
      <c r="F45" s="97"/>
      <c r="G45" s="97"/>
      <c r="H45" s="97"/>
      <c r="I45" s="35">
        <f>I44*0.2</f>
        <v>149986247.94144002</v>
      </c>
    </row>
    <row r="46" spans="1:12" ht="18" customHeight="1" x14ac:dyDescent="0.4">
      <c r="A46" s="39">
        <v>6</v>
      </c>
      <c r="B46" s="98" t="s">
        <v>79</v>
      </c>
      <c r="C46" s="99"/>
      <c r="D46" s="99"/>
      <c r="E46" s="99"/>
      <c r="F46" s="99"/>
      <c r="G46" s="99"/>
      <c r="H46" s="99"/>
      <c r="I46" s="35">
        <f>I44+I45</f>
        <v>899917487.64864004</v>
      </c>
    </row>
    <row r="47" spans="1:12" ht="54" customHeight="1" x14ac:dyDescent="0.4">
      <c r="A47" s="39">
        <v>7</v>
      </c>
      <c r="B47" s="42" t="s">
        <v>80</v>
      </c>
      <c r="C47" s="85" t="s">
        <v>105</v>
      </c>
      <c r="D47" s="86"/>
      <c r="E47" s="86"/>
      <c r="F47" s="87">
        <v>2.8530980000000001</v>
      </c>
      <c r="G47" s="87"/>
      <c r="H47" s="87"/>
      <c r="I47" s="79"/>
      <c r="J47" s="43"/>
    </row>
    <row r="48" spans="1:12" ht="19.5" customHeight="1" x14ac:dyDescent="0.4">
      <c r="A48" s="39">
        <v>8</v>
      </c>
      <c r="B48" s="42" t="s">
        <v>81</v>
      </c>
      <c r="C48" s="64" t="s">
        <v>82</v>
      </c>
      <c r="D48" s="77"/>
      <c r="E48" s="77"/>
      <c r="F48" s="78" t="s">
        <v>83</v>
      </c>
      <c r="G48" s="78"/>
      <c r="H48" s="78"/>
      <c r="I48" s="79"/>
      <c r="J48" s="44"/>
    </row>
    <row r="49" spans="1:11" ht="69.599999999999994" customHeight="1" x14ac:dyDescent="0.4">
      <c r="A49" s="45">
        <v>9</v>
      </c>
      <c r="B49" s="42" t="s">
        <v>84</v>
      </c>
      <c r="C49" s="64" t="s">
        <v>85</v>
      </c>
      <c r="D49" s="77"/>
      <c r="E49" s="77"/>
      <c r="F49" s="80" t="s">
        <v>104</v>
      </c>
      <c r="G49" s="80"/>
      <c r="H49" s="80"/>
      <c r="I49" s="81"/>
      <c r="J49" s="128"/>
    </row>
    <row r="50" spans="1:11" ht="25.5" x14ac:dyDescent="0.4">
      <c r="A50" s="45">
        <v>10</v>
      </c>
      <c r="B50" s="42" t="s">
        <v>86</v>
      </c>
      <c r="C50" s="82" t="s">
        <v>87</v>
      </c>
      <c r="D50" s="83"/>
      <c r="E50" s="83"/>
      <c r="F50" s="84" t="s">
        <v>88</v>
      </c>
      <c r="G50" s="84"/>
      <c r="H50" s="84"/>
      <c r="I50" s="65"/>
    </row>
    <row r="51" spans="1:11" ht="25.5" x14ac:dyDescent="0.4">
      <c r="A51" s="45">
        <v>11</v>
      </c>
      <c r="B51" s="42" t="s">
        <v>89</v>
      </c>
      <c r="C51" s="62"/>
      <c r="D51" s="63"/>
      <c r="E51" s="63"/>
      <c r="F51" s="64" t="s">
        <v>90</v>
      </c>
      <c r="G51" s="64"/>
      <c r="H51" s="64"/>
      <c r="I51" s="65"/>
    </row>
    <row r="52" spans="1:11" x14ac:dyDescent="0.4">
      <c r="A52" s="66"/>
      <c r="B52" s="67"/>
      <c r="C52" s="67"/>
      <c r="F52" s="46"/>
      <c r="G52" s="46"/>
      <c r="H52" s="46"/>
      <c r="I52" s="18"/>
    </row>
    <row r="53" spans="1:11" x14ac:dyDescent="0.4">
      <c r="A53" s="68"/>
      <c r="B53" s="69"/>
      <c r="C53" s="69"/>
      <c r="F53" s="46"/>
      <c r="G53" s="46"/>
      <c r="H53" s="46"/>
      <c r="I53" s="18"/>
    </row>
    <row r="54" spans="1:11" x14ac:dyDescent="0.4">
      <c r="A54" s="70" t="s">
        <v>91</v>
      </c>
      <c r="B54" s="71"/>
      <c r="C54" s="71"/>
      <c r="D54" s="71"/>
      <c r="E54" s="71"/>
      <c r="F54" s="71"/>
      <c r="G54" s="71"/>
      <c r="H54" s="71"/>
      <c r="I54" s="18"/>
    </row>
    <row r="55" spans="1:11" x14ac:dyDescent="0.4">
      <c r="A55" s="24"/>
      <c r="I55" s="18"/>
    </row>
    <row r="56" spans="1:11" x14ac:dyDescent="0.4">
      <c r="A56" s="24"/>
      <c r="B56" s="58" t="s">
        <v>106</v>
      </c>
      <c r="C56" s="59"/>
      <c r="I56" s="18"/>
    </row>
    <row r="57" spans="1:11" ht="24.75" customHeight="1" x14ac:dyDescent="0.4">
      <c r="A57" s="24"/>
      <c r="B57" s="76" t="s">
        <v>107</v>
      </c>
      <c r="C57" s="76"/>
      <c r="I57" s="18"/>
    </row>
    <row r="58" spans="1:11" x14ac:dyDescent="0.4">
      <c r="A58" s="24"/>
      <c r="I58" s="18"/>
    </row>
    <row r="59" spans="1:11" ht="13.9" x14ac:dyDescent="0.4">
      <c r="A59" s="72" t="s">
        <v>92</v>
      </c>
      <c r="B59" s="73"/>
      <c r="D59" s="74" t="s">
        <v>93</v>
      </c>
      <c r="E59" s="75"/>
      <c r="F59" s="75"/>
      <c r="H59" s="47"/>
      <c r="I59" s="18"/>
    </row>
    <row r="60" spans="1:11" s="53" customFormat="1" ht="21" customHeight="1" thickBot="1" x14ac:dyDescent="0.5">
      <c r="A60" s="48" t="s">
        <v>94</v>
      </c>
      <c r="B60" s="49"/>
      <c r="C60" s="50"/>
      <c r="D60" s="60" t="s">
        <v>95</v>
      </c>
      <c r="E60" s="61"/>
      <c r="F60" s="61"/>
      <c r="G60" s="50"/>
      <c r="H60" s="51" t="s">
        <v>96</v>
      </c>
      <c r="I60" s="52"/>
      <c r="J60" s="129"/>
      <c r="K60" s="129"/>
    </row>
    <row r="61" spans="1:11" x14ac:dyDescent="0.4">
      <c r="A61" s="41"/>
      <c r="B61" s="54"/>
      <c r="C61" s="21"/>
      <c r="D61" s="21"/>
      <c r="E61" s="21"/>
      <c r="F61" s="21"/>
      <c r="G61" s="21"/>
    </row>
    <row r="62" spans="1:11" x14ac:dyDescent="0.4">
      <c r="A62" s="41"/>
      <c r="B62" s="54"/>
      <c r="C62" s="21"/>
      <c r="D62" s="21"/>
      <c r="E62" s="21"/>
      <c r="F62" s="21"/>
      <c r="G62" s="21"/>
    </row>
    <row r="63" spans="1:11" x14ac:dyDescent="0.4">
      <c r="A63" s="55" t="s">
        <v>97</v>
      </c>
      <c r="B63" s="54"/>
      <c r="C63" s="21"/>
      <c r="D63" s="21"/>
      <c r="E63" s="21"/>
      <c r="F63" s="21"/>
      <c r="G63" s="21"/>
    </row>
    <row r="64" spans="1:11" x14ac:dyDescent="0.4">
      <c r="A64" s="55" t="s">
        <v>98</v>
      </c>
      <c r="B64" s="54"/>
      <c r="C64" s="21"/>
      <c r="D64" s="21"/>
      <c r="E64" s="21"/>
      <c r="F64" s="21"/>
      <c r="G64" s="21"/>
    </row>
    <row r="65" spans="1:7" x14ac:dyDescent="0.4">
      <c r="A65" s="55" t="s">
        <v>99</v>
      </c>
      <c r="B65" s="54"/>
      <c r="C65" s="21"/>
      <c r="D65" s="21"/>
      <c r="E65" s="21"/>
      <c r="F65" s="21"/>
      <c r="G65" s="21"/>
    </row>
    <row r="66" spans="1:7" x14ac:dyDescent="0.4">
      <c r="A66" s="55" t="s">
        <v>100</v>
      </c>
      <c r="B66" s="54"/>
      <c r="C66" s="21"/>
      <c r="D66" s="21"/>
      <c r="E66" s="21"/>
      <c r="F66" s="21"/>
      <c r="G66" s="21"/>
    </row>
    <row r="67" spans="1:7" x14ac:dyDescent="0.4">
      <c r="A67" s="55" t="s">
        <v>101</v>
      </c>
      <c r="B67" s="54"/>
      <c r="C67" s="21"/>
      <c r="D67" s="21"/>
      <c r="E67" s="21"/>
      <c r="F67" s="21"/>
      <c r="G67" s="21"/>
    </row>
    <row r="68" spans="1:7" ht="26.25" x14ac:dyDescent="0.4">
      <c r="A68" s="56"/>
      <c r="B68" s="54" t="s">
        <v>102</v>
      </c>
      <c r="C68" s="21"/>
      <c r="D68" s="21"/>
      <c r="E68" s="21"/>
      <c r="F68" s="21"/>
      <c r="G68" s="21"/>
    </row>
  </sheetData>
  <mergeCells count="49">
    <mergeCell ref="A7:B7"/>
    <mergeCell ref="F34:F35"/>
    <mergeCell ref="G34:G35"/>
    <mergeCell ref="H34:H35"/>
    <mergeCell ref="I34:I35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  <mergeCell ref="A2:I2"/>
    <mergeCell ref="H4:I4"/>
    <mergeCell ref="A5:I5"/>
    <mergeCell ref="A6:B6"/>
    <mergeCell ref="C6:I6"/>
    <mergeCell ref="C47:E47"/>
    <mergeCell ref="F47:I47"/>
    <mergeCell ref="F31:F32"/>
    <mergeCell ref="G31:G32"/>
    <mergeCell ref="H31:H32"/>
    <mergeCell ref="I31:I32"/>
    <mergeCell ref="F39:F40"/>
    <mergeCell ref="G39:G40"/>
    <mergeCell ref="H39:H40"/>
    <mergeCell ref="I39:I40"/>
    <mergeCell ref="B42:H42"/>
    <mergeCell ref="B43:H43"/>
    <mergeCell ref="B44:H44"/>
    <mergeCell ref="C45:H45"/>
    <mergeCell ref="B46:H46"/>
    <mergeCell ref="C48:E48"/>
    <mergeCell ref="F48:I48"/>
    <mergeCell ref="C49:E49"/>
    <mergeCell ref="F49:I49"/>
    <mergeCell ref="C50:E50"/>
    <mergeCell ref="F50:I50"/>
    <mergeCell ref="D60:F60"/>
    <mergeCell ref="C51:E51"/>
    <mergeCell ref="F51:I51"/>
    <mergeCell ref="A52:C53"/>
    <mergeCell ref="A54:H54"/>
    <mergeCell ref="A59:B59"/>
    <mergeCell ref="D59:F59"/>
    <mergeCell ref="B57:C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2025-08-01T11:33:40Z</dcterms:created>
  <dcterms:modified xsi:type="dcterms:W3CDTF">2025-08-27T07:02:30Z</dcterms:modified>
</cp:coreProperties>
</file>