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Объекты\Усть Улуг\КОНКУРСЫ!!!\ЖД\"/>
    </mc:Choice>
  </mc:AlternateContent>
  <bookViews>
    <workbookView xWindow="0" yWindow="0" windowWidth="21285" windowHeight="7440"/>
  </bookViews>
  <sheets>
    <sheet name="анализ ЛСР и КП к конкурсу" sheetId="3" r:id="rId1"/>
    <sheet name="Приложение к конкурсу" sheetId="2" r:id="rId2"/>
  </sheets>
  <externalReferences>
    <externalReference r:id="rId3"/>
    <externalReference r:id="rId4"/>
  </externalReferences>
  <definedNames>
    <definedName name="_xlnm.Print_Area" localSheetId="0">'анализ ЛСР и КП к конкурсу'!$A$1:$I$57</definedName>
    <definedName name="_xlnm.Print_Area" localSheetId="1">'Приложение к конкурсу'!$A$1:$I$57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7" i="3" l="1"/>
  <c r="O18" i="3"/>
  <c r="O19" i="3"/>
  <c r="O20" i="3"/>
  <c r="O21" i="3"/>
  <c r="O22" i="3"/>
  <c r="O23" i="3"/>
  <c r="O24" i="3"/>
  <c r="O25" i="3"/>
  <c r="O26" i="3"/>
  <c r="O27" i="3"/>
  <c r="O28" i="3"/>
  <c r="O29" i="3"/>
  <c r="O30" i="3"/>
  <c r="O31" i="3"/>
  <c r="O32" i="3"/>
  <c r="O33" i="3"/>
  <c r="O34" i="3"/>
  <c r="O35" i="3"/>
  <c r="O36" i="3"/>
  <c r="O37" i="3"/>
  <c r="O38" i="3"/>
  <c r="O39" i="3"/>
  <c r="O40" i="3"/>
  <c r="O41" i="3"/>
  <c r="O16" i="3"/>
  <c r="N17" i="3"/>
  <c r="N18" i="3"/>
  <c r="N19" i="3"/>
  <c r="N20" i="3"/>
  <c r="N21" i="3"/>
  <c r="N22" i="3"/>
  <c r="N23" i="3"/>
  <c r="N24" i="3"/>
  <c r="N25" i="3"/>
  <c r="N26" i="3"/>
  <c r="N27" i="3"/>
  <c r="N28" i="3"/>
  <c r="N29" i="3"/>
  <c r="N30" i="3"/>
  <c r="N31" i="3"/>
  <c r="N32" i="3"/>
  <c r="N33" i="3"/>
  <c r="N34" i="3"/>
  <c r="N35" i="3"/>
  <c r="N36" i="3"/>
  <c r="N37" i="3"/>
  <c r="N38" i="3"/>
  <c r="N39" i="3"/>
  <c r="N40" i="3"/>
  <c r="N41" i="3"/>
  <c r="N16" i="3"/>
  <c r="L29" i="3"/>
  <c r="L20" i="3"/>
  <c r="K34" i="3"/>
  <c r="J34" i="3"/>
  <c r="K39" i="3" a="1"/>
  <c r="K39" i="3" s="1"/>
  <c r="J39" i="3" a="1"/>
  <c r="J39" i="3" s="1"/>
  <c r="K38" i="3"/>
  <c r="J38" i="3"/>
  <c r="M38" i="3" s="1"/>
  <c r="K37" i="3"/>
  <c r="J37" i="3"/>
  <c r="M37" i="3" s="1"/>
  <c r="K36" i="3"/>
  <c r="J36" i="3"/>
  <c r="M36" i="3" s="1"/>
  <c r="M34" i="3"/>
  <c r="K31" i="3"/>
  <c r="K33" i="3"/>
  <c r="J33" i="3"/>
  <c r="M31" i="3"/>
  <c r="J31" i="3"/>
  <c r="K30" i="3"/>
  <c r="J30" i="3"/>
  <c r="M30" i="3" s="1"/>
  <c r="K29" i="3"/>
  <c r="J29" i="3"/>
  <c r="K28" i="3"/>
  <c r="J28" i="3"/>
  <c r="K27" i="3"/>
  <c r="J27" i="3"/>
  <c r="K26" i="3"/>
  <c r="J26" i="3"/>
  <c r="K24" i="3" a="1"/>
  <c r="K24" i="3" s="1"/>
  <c r="J24" i="3" a="1"/>
  <c r="J24" i="3" s="1"/>
  <c r="K23" i="3"/>
  <c r="J23" i="3"/>
  <c r="K22" i="3"/>
  <c r="J22" i="3"/>
  <c r="M22" i="3" s="1"/>
  <c r="K21" i="3"/>
  <c r="J21" i="3"/>
  <c r="M21" i="3" s="1"/>
  <c r="K20" i="3"/>
  <c r="J20" i="3"/>
  <c r="K19" i="3"/>
  <c r="M19" i="3" s="1"/>
  <c r="J19" i="3"/>
  <c r="K18" i="3"/>
  <c r="M18" i="3" s="1"/>
  <c r="J18" i="3"/>
  <c r="K17" i="3"/>
  <c r="J17" i="3"/>
  <c r="K16" i="3"/>
  <c r="J16" i="3"/>
  <c r="M25" i="3"/>
  <c r="M26" i="3"/>
  <c r="M27" i="3"/>
  <c r="M28" i="3"/>
  <c r="M40" i="3"/>
  <c r="M16" i="3"/>
  <c r="M35" i="3"/>
  <c r="M33" i="3"/>
  <c r="M32" i="3"/>
  <c r="M23" i="3"/>
  <c r="M20" i="3"/>
  <c r="M17" i="3"/>
  <c r="H40" i="3"/>
  <c r="G40" i="3"/>
  <c r="F40" i="3"/>
  <c r="I40" i="3" s="1"/>
  <c r="H39" i="3"/>
  <c r="G39" i="3"/>
  <c r="F39" i="3"/>
  <c r="H38" i="3"/>
  <c r="G38" i="3"/>
  <c r="F38" i="3"/>
  <c r="I38" i="3" s="1"/>
  <c r="H37" i="3"/>
  <c r="G37" i="3"/>
  <c r="F37" i="3"/>
  <c r="I37" i="3" s="1"/>
  <c r="H36" i="3"/>
  <c r="G36" i="3"/>
  <c r="F36" i="3"/>
  <c r="H35" i="3"/>
  <c r="G35" i="3"/>
  <c r="F35" i="3"/>
  <c r="I35" i="3" s="1"/>
  <c r="H34" i="3"/>
  <c r="G34" i="3"/>
  <c r="F34" i="3"/>
  <c r="I34" i="3" s="1"/>
  <c r="H33" i="3"/>
  <c r="G33" i="3"/>
  <c r="F33" i="3"/>
  <c r="H32" i="3"/>
  <c r="G32" i="3"/>
  <c r="F32" i="3"/>
  <c r="I32" i="3" s="1"/>
  <c r="H31" i="3"/>
  <c r="G31" i="3"/>
  <c r="F31" i="3"/>
  <c r="I31" i="3" s="1"/>
  <c r="H30" i="3"/>
  <c r="G30" i="3"/>
  <c r="F30" i="3"/>
  <c r="H29" i="3"/>
  <c r="G29" i="3"/>
  <c r="F29" i="3"/>
  <c r="I29" i="3" s="1"/>
  <c r="H28" i="3"/>
  <c r="G28" i="3"/>
  <c r="F28" i="3"/>
  <c r="I28" i="3" s="1"/>
  <c r="H27" i="3"/>
  <c r="G27" i="3"/>
  <c r="F27" i="3"/>
  <c r="H26" i="3"/>
  <c r="G26" i="3"/>
  <c r="F26" i="3"/>
  <c r="I26" i="3" s="1"/>
  <c r="H25" i="3"/>
  <c r="G25" i="3"/>
  <c r="F25" i="3"/>
  <c r="I25" i="3" s="1"/>
  <c r="H24" i="3"/>
  <c r="G24" i="3"/>
  <c r="F24" i="3"/>
  <c r="H23" i="3"/>
  <c r="G23" i="3"/>
  <c r="F23" i="3"/>
  <c r="I23" i="3" s="1"/>
  <c r="H22" i="3"/>
  <c r="G22" i="3"/>
  <c r="F22" i="3"/>
  <c r="I22" i="3" s="1"/>
  <c r="H21" i="3"/>
  <c r="G21" i="3"/>
  <c r="F21" i="3"/>
  <c r="H20" i="3"/>
  <c r="G20" i="3"/>
  <c r="F20" i="3"/>
  <c r="I20" i="3" s="1"/>
  <c r="H19" i="3"/>
  <c r="G19" i="3"/>
  <c r="F19" i="3"/>
  <c r="I19" i="3" s="1"/>
  <c r="H18" i="3"/>
  <c r="G18" i="3"/>
  <c r="F18" i="3"/>
  <c r="H17" i="3"/>
  <c r="G17" i="3"/>
  <c r="F17" i="3"/>
  <c r="I17" i="3" s="1"/>
  <c r="H16" i="3"/>
  <c r="G16" i="3"/>
  <c r="F16" i="3"/>
  <c r="I16" i="3" s="1"/>
  <c r="M29" i="3" l="1"/>
  <c r="M39" i="3"/>
  <c r="M24" i="3"/>
  <c r="M42" i="3"/>
  <c r="M43" i="3" s="1"/>
  <c r="M44" i="3" s="1"/>
  <c r="I36" i="3"/>
  <c r="I42" i="3" s="1"/>
  <c r="I33" i="3"/>
  <c r="I18" i="3"/>
  <c r="I30" i="3"/>
  <c r="I24" i="3"/>
  <c r="I21" i="3"/>
  <c r="I27" i="3"/>
  <c r="I39" i="3"/>
  <c r="M45" i="3" l="1"/>
  <c r="M46" i="3" s="1"/>
  <c r="I43" i="3"/>
  <c r="I44" i="3" s="1"/>
  <c r="I45" i="3" l="1"/>
  <c r="I46" i="3" s="1"/>
  <c r="H40" i="2" l="1"/>
  <c r="G40" i="2"/>
  <c r="F40" i="2"/>
  <c r="I40" i="2" s="1"/>
  <c r="H39" i="2"/>
  <c r="G39" i="2"/>
  <c r="F39" i="2"/>
  <c r="I39" i="2" s="1"/>
  <c r="H38" i="2"/>
  <c r="G38" i="2"/>
  <c r="F38" i="2"/>
  <c r="I38" i="2" s="1"/>
  <c r="H37" i="2"/>
  <c r="G37" i="2"/>
  <c r="F37" i="2"/>
  <c r="I37" i="2" s="1"/>
  <c r="H36" i="2"/>
  <c r="G36" i="2"/>
  <c r="F36" i="2"/>
  <c r="I36" i="2" s="1"/>
  <c r="H35" i="2"/>
  <c r="G35" i="2"/>
  <c r="F35" i="2"/>
  <c r="I35" i="2" s="1"/>
  <c r="H34" i="2"/>
  <c r="G34" i="2"/>
  <c r="F34" i="2"/>
  <c r="H33" i="2"/>
  <c r="G33" i="2"/>
  <c r="F33" i="2"/>
  <c r="H32" i="2"/>
  <c r="G32" i="2"/>
  <c r="F32" i="2"/>
  <c r="H31" i="2"/>
  <c r="G31" i="2"/>
  <c r="F31" i="2"/>
  <c r="I31" i="2" s="1"/>
  <c r="H30" i="2"/>
  <c r="G30" i="2"/>
  <c r="F30" i="2"/>
  <c r="I30" i="2" s="1"/>
  <c r="H29" i="2"/>
  <c r="G29" i="2"/>
  <c r="F29" i="2"/>
  <c r="H28" i="2"/>
  <c r="G28" i="2"/>
  <c r="F28" i="2"/>
  <c r="I28" i="2" s="1"/>
  <c r="H27" i="2"/>
  <c r="G27" i="2"/>
  <c r="F27" i="2"/>
  <c r="H26" i="2"/>
  <c r="G26" i="2"/>
  <c r="F26" i="2"/>
  <c r="I26" i="2" s="1"/>
  <c r="H25" i="2"/>
  <c r="G25" i="2"/>
  <c r="F25" i="2"/>
  <c r="H24" i="2"/>
  <c r="G24" i="2"/>
  <c r="F24" i="2"/>
  <c r="H23" i="2"/>
  <c r="G23" i="2"/>
  <c r="F23" i="2"/>
  <c r="I23" i="2" s="1"/>
  <c r="H22" i="2"/>
  <c r="G22" i="2"/>
  <c r="F22" i="2"/>
  <c r="I22" i="2" s="1"/>
  <c r="H21" i="2"/>
  <c r="G21" i="2"/>
  <c r="F21" i="2"/>
  <c r="H20" i="2"/>
  <c r="G20" i="2"/>
  <c r="F20" i="2"/>
  <c r="I20" i="2" s="1"/>
  <c r="H19" i="2"/>
  <c r="G19" i="2"/>
  <c r="F19" i="2"/>
  <c r="H18" i="2"/>
  <c r="G18" i="2"/>
  <c r="F18" i="2"/>
  <c r="I18" i="2" s="1"/>
  <c r="H17" i="2"/>
  <c r="G17" i="2"/>
  <c r="F17" i="2"/>
  <c r="H16" i="2"/>
  <c r="G16" i="2"/>
  <c r="F16" i="2"/>
  <c r="I32" i="2" l="1"/>
  <c r="I34" i="2"/>
  <c r="I17" i="2"/>
  <c r="I21" i="2"/>
  <c r="I25" i="2"/>
  <c r="I29" i="2"/>
  <c r="I33" i="2"/>
  <c r="I16" i="2"/>
  <c r="I24" i="2"/>
  <c r="I19" i="2"/>
  <c r="I27" i="2"/>
  <c r="I42" i="2" l="1"/>
  <c r="I43" i="2"/>
  <c r="I44" i="2" s="1"/>
  <c r="I45" i="2" l="1"/>
  <c r="I46" i="2" s="1"/>
  <c r="K40" i="3"/>
  <c r="J40" i="3"/>
  <c r="K25" i="3"/>
  <c r="J25" i="3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<sst xmlns="http://schemas.openxmlformats.org/spreadsheetml/2006/main" count="274" uniqueCount="111">
  <si>
    <t>ОГРН 1127747247704 ИНН 7709918820 КПП 770901001</t>
  </si>
  <si>
    <t>ПРИЛОЖЕНИЕ 1 к заявке от 09.07.2025г. № 398-К</t>
  </si>
  <si>
    <t>КОММЕРЧЕСКОЕ ПРЕДЛОЖЕНИЕ</t>
  </si>
  <si>
    <t xml:space="preserve">Наименование закупки: </t>
  </si>
  <si>
    <t>Выполнение комплекса строительно-монтажных работ по строительству и реконструкции объектов железнодорожной инфраструктуры по объектам: «Терминал по перевалке минеральных удобрений в морском торговом порту Усть-Луга. Береговые объекты Терминала. Переустройство железнодорожной инфраструктуры этапа 1.1».</t>
  </si>
  <si>
    <t>Наименование Участника:</t>
  </si>
  <si>
    <t>ООО "КиКГЕОСТРОЙ" (лидер коллективного участника)</t>
  </si>
  <si>
    <t xml:space="preserve">ИНН Участника </t>
  </si>
  <si>
    <t>(Член коллективного участника - Общество с ограниченной ответственностью «ВСП74», ИНН 7453196280)</t>
  </si>
  <si>
    <t>№ п/п</t>
  </si>
  <si>
    <t>Наименование</t>
  </si>
  <si>
    <t>Требование ООО «ЕТУ»</t>
  </si>
  <si>
    <t>Предложение Участника, руб без НДС</t>
  </si>
  <si>
    <t>Выполнение комплекса работ</t>
  </si>
  <si>
    <t>Объем и состав работ в соответствии с ТЗ</t>
  </si>
  <si>
    <t>Шифр РД</t>
  </si>
  <si>
    <t>Пректная организация</t>
  </si>
  <si>
    <t>Материалы</t>
  </si>
  <si>
    <t>Работы</t>
  </si>
  <si>
    <t>ПНР, наладка</t>
  </si>
  <si>
    <t>Итого</t>
  </si>
  <si>
    <t xml:space="preserve"> Переустройство внутриплощадочных железнодорожных путей и инженерных сетей</t>
  </si>
  <si>
    <t>1. 1146-ПЖ. Железнодорожные пути</t>
  </si>
  <si>
    <t>1146-ПЖ</t>
  </si>
  <si>
    <t>ЛТП</t>
  </si>
  <si>
    <t>2. 1146-ГП. Генеральный план</t>
  </si>
  <si>
    <t>1146-ГП</t>
  </si>
  <si>
    <t>3. 1146-СС. Сети связи</t>
  </si>
  <si>
    <t>1146-СС</t>
  </si>
  <si>
    <t>4. 1146-ЭС1. Электрообогрев стрелочных переводов</t>
  </si>
  <si>
    <t>1146-ЭС1</t>
  </si>
  <si>
    <t>5. 1146-ЭС2. Наружное электроснабжение и освещение</t>
  </si>
  <si>
    <t xml:space="preserve">1146-ЭС2 </t>
  </si>
  <si>
    <t>6. 1146-ТБ. Транспортная безопасность</t>
  </si>
  <si>
    <t>1146-ТБ</t>
  </si>
  <si>
    <t>7. 1146-АД. Автомобильные дороги</t>
  </si>
  <si>
    <t>1146-АД</t>
  </si>
  <si>
    <t>8. 1146-1-АР. Архитектурные решения. Здание КПП</t>
  </si>
  <si>
    <t>1146-1-АР</t>
  </si>
  <si>
    <t>9. 1146-1-КЖ. Конструкции железобетонные. Здание КПП</t>
  </si>
  <si>
    <t>1146-1-КЖ</t>
  </si>
  <si>
    <t>10. 1146-1-КМ. Конструкции металлические. Здание КПП</t>
  </si>
  <si>
    <t>1146-1-КМ</t>
  </si>
  <si>
    <t>11. 1146-1-ОВ. Отопление, вентиляция и кондиционирование. Здание КПП</t>
  </si>
  <si>
    <t>1146-1-ОВ</t>
  </si>
  <si>
    <t>15. 1146-1-АОВ. Автоматизация систем отопления, вентиляции и кондиционирования. Здание КПП</t>
  </si>
  <si>
    <t>1146-1-АОВ</t>
  </si>
  <si>
    <t>13. 1146-1-ВК. Внутренние системы водоснабжения и канализации. Здание КПП</t>
  </si>
  <si>
    <t>1146-1-ВК</t>
  </si>
  <si>
    <t>14. 1146-1-ЭОМ. Внутреннее силовое электрооборудование и электрическое освещение. Здание КПП</t>
  </si>
  <si>
    <t>1146-1-ЭОМ</t>
  </si>
  <si>
    <t>15. 1146-2-КЖ. Конструкции железобетонные. Модульный пост ЭЦ</t>
  </si>
  <si>
    <t>1146-2-КЖ</t>
  </si>
  <si>
    <t>16. 1146-3-ИС.КЖ. Искусственные сооружения. Досмотровая эстакада. Опоры. Фундаменты</t>
  </si>
  <si>
    <t>1146-3-ИС.КЖ</t>
  </si>
  <si>
    <t>17. 1146-3-ИС.КМ2. Искусственные сооружения. Досмотровая эстакада. Опоры. Лестничные сходы</t>
  </si>
  <si>
    <t>1146-3-ИС.КМ2</t>
  </si>
  <si>
    <t>18. 1146-3-ИС.КМ1. Искусственные сооружения. Досмотровая эстакада. Пролетное строение</t>
  </si>
  <si>
    <t>1146-3-ИС.КМ1</t>
  </si>
  <si>
    <t>19. 1146-4-ИС.КЖ. Искусственные сооружения. Пешеходная эстакада. Опоры. Фундаменты</t>
  </si>
  <si>
    <t>1146-4-ИС.КЖ</t>
  </si>
  <si>
    <t>20. 1146-4-ИС.КМ2. Искусственные сооружения. Пешеходная эстакада. Опоры. Лестничные сходы</t>
  </si>
  <si>
    <t>1146-4-ИС.КМ2</t>
  </si>
  <si>
    <t>21. 1146-4-ИС.КМ1. Искусственные сооружения. Пешеходная эстакада. Пролетное строение</t>
  </si>
  <si>
    <t>1146-4-ИС.КМ1</t>
  </si>
  <si>
    <t>22. 1146-5-КЖ.  Конструкции железобетонные. Радиационные мониторы «Янтарь-1Ж»</t>
  </si>
  <si>
    <t>1146-5-КЖ</t>
  </si>
  <si>
    <t>23. 1146-7-КЖ. Конструкции железобетонные. Мачты освещения</t>
  </si>
  <si>
    <t>1146-7-КЖ</t>
  </si>
  <si>
    <t>24. 1146-8-КЖ. Конструкции железобетонные. Эстакады освещения</t>
  </si>
  <si>
    <t>1146-8-КЖ</t>
  </si>
  <si>
    <t>25. 1146-8-КМ. Конструкции металлические. Эстакады освещения</t>
  </si>
  <si>
    <t>1146-8-КМ</t>
  </si>
  <si>
    <r>
      <t>прочие расходы (</t>
    </r>
    <r>
      <rPr>
        <sz val="12"/>
        <color rgb="FFFF0000"/>
        <rFont val="Times New Roman"/>
        <family val="1"/>
        <charset val="204"/>
      </rPr>
      <t>заполнить при необходимости</t>
    </r>
    <r>
      <rPr>
        <sz val="12"/>
        <rFont val="Times New Roman"/>
        <family val="1"/>
        <charset val="204"/>
      </rPr>
      <t>)</t>
    </r>
  </si>
  <si>
    <t>Итоговая стоимость строительно-монтажных работ, руб. без НДС</t>
  </si>
  <si>
    <t>непредвиденные затраты 3 %</t>
  </si>
  <si>
    <t>Итоговая стоимость строительно-монтажных работ включая 3% непредвиденных затрат, руб. без НДС</t>
  </si>
  <si>
    <t>эта сумма указывается на ЭТП</t>
  </si>
  <si>
    <t>НДС</t>
  </si>
  <si>
    <r>
      <t xml:space="preserve">20% </t>
    </r>
    <r>
      <rPr>
        <sz val="10"/>
        <color rgb="FFFF0000"/>
        <rFont val="Times New Roman"/>
        <family val="1"/>
        <charset val="204"/>
      </rPr>
      <t>(если применимо)</t>
    </r>
  </si>
  <si>
    <t>Итоговая стоимость комплекса СМР, руб с НДС</t>
  </si>
  <si>
    <t xml:space="preserve">Договорной коэффициент к сметной стоимости* </t>
  </si>
  <si>
    <t xml:space="preserve">Кд - договорной коэффициент начисляется для приведения итоговой сметной стоимости к стоимости Договора. 
Коэффициент применяется при расчете стоимости строительно-монтажных работ, за исключением стоимости материально-технических ресурсов. Коэффициент фиксируется при направлении ТКП и дальнейшей корректировке не подлежит.
</t>
  </si>
  <si>
    <t>Срок выполнения работ</t>
  </si>
  <si>
    <t>не позднее 31.12.2025 г.</t>
  </si>
  <si>
    <t>Порядок расчетов</t>
  </si>
  <si>
    <t>в соответствии с разделом 4 проекта договора</t>
  </si>
  <si>
    <t>Гарантия на выполненные работы</t>
  </si>
  <si>
    <t>Гарантийный срок на результат работы Подрядчика устанавливается не менее 36  месяцев предусмотренного Договором.</t>
  </si>
  <si>
    <t>Согласны с указанными условиями</t>
  </si>
  <si>
    <t>Контактное лицо (ФИО, должность, телефон, e-mail)</t>
  </si>
  <si>
    <t>Руководитель проекта Шевчук Кирилл Алексеевич,
тел. +7 968 889-16-65, kikgeo.fin@gmail.com, 
Руководитель проекта Липатов Владислав Евгеньевич, 
	тел. +7 903 738-77-88, kikgeo.fin@gmail.com.</t>
  </si>
  <si>
    <t xml:space="preserve">Генеральный директор </t>
  </si>
  <si>
    <t>Кесслер Ю.Ф.</t>
  </si>
  <si>
    <t>(Должность уполномоченного представителя Участника)</t>
  </si>
  <si>
    <t>(ФИО)</t>
  </si>
  <si>
    <t>(Подпись)</t>
  </si>
  <si>
    <t>Примечание - коммерческое предложение необходимо оформить:</t>
  </si>
  <si>
    <t>- на фирменном бланке;</t>
  </si>
  <si>
    <t>- присвоить ему номер;</t>
  </si>
  <si>
    <t>- указать дату;</t>
  </si>
  <si>
    <t>- за подписью уполномоченного лица;</t>
  </si>
  <si>
    <t>участник заполняет ячейки, выделенные цветом</t>
  </si>
  <si>
    <t>Исх. № 398-К/1_рев1 от 21.07.2025 г.</t>
  </si>
  <si>
    <t>28.02.2025 г.</t>
  </si>
  <si>
    <t>Аванс в размере 50% стоимости Договора с предоставлением безотзывной банковской гарантии на сумму аванса.
Условия порядка оплаты представлены в приложенном протоколе разногласий к Договору</t>
  </si>
  <si>
    <t>Настоящее Предложение имеет правовой статус оферты и действует до 06 ноября 2025г.</t>
  </si>
  <si>
    <r>
      <t>Предложение Участника, руб без НДС-</t>
    </r>
    <r>
      <rPr>
        <b/>
        <u/>
        <sz val="12"/>
        <color rgb="FFFF0000"/>
        <rFont val="Times New Roman"/>
        <family val="1"/>
        <charset val="204"/>
      </rPr>
      <t>КОНКУРС</t>
    </r>
  </si>
  <si>
    <r>
      <t>Предложение Участника, руб без НДС-</t>
    </r>
    <r>
      <rPr>
        <b/>
        <u/>
        <sz val="12"/>
        <color rgb="FFFF0000"/>
        <rFont val="Times New Roman"/>
        <family val="1"/>
        <charset val="204"/>
      </rPr>
      <t>СМЕТЫ</t>
    </r>
  </si>
  <si>
    <t>смета 02-02-01-1146-ПЖ.ВР2 ВСП п. 15 и 16 необходимо добавить материал ввиде стрелочных переводов</t>
  </si>
  <si>
    <t>п. 54 уменьшить общую стоимость в 2 раза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</si>
</sst>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i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0"/>
      <name val="Arial Cyr"/>
      <charset val="204"/>
    </font>
    <font>
      <sz val="12"/>
      <name val="Arial Cyr"/>
      <charset val="204"/>
    </font>
    <font>
      <sz val="10"/>
      <color rgb="FFFF0000"/>
      <name val="Times New Roman"/>
      <family val="1"/>
      <charset val="204"/>
    </font>
    <font>
      <b/>
      <u/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38">
    <xf numFmtId="0" fontId="0" fillId="0" borderId="0" xfId="0"/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wrapText="1"/>
    </xf>
    <xf numFmtId="0" fontId="3" fillId="0" borderId="0" xfId="1" applyFont="1"/>
    <xf numFmtId="0" fontId="3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wrapText="1"/>
    </xf>
    <xf numFmtId="0" fontId="3" fillId="0" borderId="2" xfId="1" applyFont="1" applyBorder="1"/>
    <xf numFmtId="0" fontId="4" fillId="0" borderId="0" xfId="1" applyFont="1" applyAlignment="1">
      <alignment horizontal="left" vertical="top" wrapText="1"/>
    </xf>
    <xf numFmtId="0" fontId="8" fillId="0" borderId="0" xfId="1" applyFont="1"/>
    <xf numFmtId="0" fontId="9" fillId="0" borderId="0" xfId="1" applyFont="1"/>
    <xf numFmtId="0" fontId="9" fillId="0" borderId="5" xfId="1" applyFont="1" applyBorder="1"/>
    <xf numFmtId="0" fontId="4" fillId="0" borderId="0" xfId="1" applyFont="1" applyAlignment="1">
      <alignment wrapText="1"/>
    </xf>
    <xf numFmtId="0" fontId="3" fillId="0" borderId="0" xfId="1" applyFont="1" applyAlignment="1">
      <alignment horizontal="right"/>
    </xf>
    <xf numFmtId="0" fontId="4" fillId="0" borderId="0" xfId="1" applyFont="1" applyAlignment="1">
      <alignment horizontal="right" vertical="top" wrapText="1"/>
    </xf>
    <xf numFmtId="0" fontId="9" fillId="0" borderId="4" xfId="1" applyFont="1" applyBorder="1" applyAlignment="1">
      <alignment horizontal="center" vertical="center"/>
    </xf>
    <xf numFmtId="0" fontId="10" fillId="0" borderId="0" xfId="1" applyFont="1" applyAlignment="1">
      <alignment horizontal="center"/>
    </xf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/>
    </xf>
    <xf numFmtId="0" fontId="9" fillId="0" borderId="5" xfId="1" applyFont="1" applyBorder="1" applyAlignment="1">
      <alignment horizontal="center"/>
    </xf>
    <xf numFmtId="0" fontId="3" fillId="0" borderId="6" xfId="1" applyFont="1" applyBorder="1"/>
    <xf numFmtId="0" fontId="3" fillId="0" borderId="5" xfId="1" applyFont="1" applyBorder="1"/>
    <xf numFmtId="0" fontId="4" fillId="0" borderId="0" xfId="1" applyFont="1" applyAlignment="1">
      <alignment vertical="top" wrapText="1"/>
    </xf>
    <xf numFmtId="0" fontId="3" fillId="0" borderId="6" xfId="1" applyFont="1" applyBorder="1" applyAlignment="1">
      <alignment horizontal="left"/>
    </xf>
    <xf numFmtId="0" fontId="3" fillId="0" borderId="0" xfId="1" applyFont="1" applyAlignment="1">
      <alignment horizontal="left"/>
    </xf>
    <xf numFmtId="0" fontId="5" fillId="0" borderId="4" xfId="1" applyFont="1" applyBorder="1" applyAlignment="1">
      <alignment horizontal="left" wrapText="1"/>
    </xf>
    <xf numFmtId="0" fontId="5" fillId="0" borderId="0" xfId="1" applyFont="1" applyAlignment="1">
      <alignment horizontal="left" wrapText="1"/>
    </xf>
    <xf numFmtId="0" fontId="3" fillId="0" borderId="4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6" fillId="2" borderId="8" xfId="1" applyFont="1" applyFill="1" applyBorder="1" applyAlignment="1">
      <alignment horizontal="center" vertical="center" wrapText="1"/>
    </xf>
    <xf numFmtId="0" fontId="6" fillId="2" borderId="8" xfId="1" applyFont="1" applyFill="1" applyBorder="1" applyAlignment="1">
      <alignment horizontal="center" vertical="center"/>
    </xf>
    <xf numFmtId="0" fontId="6" fillId="2" borderId="9" xfId="1" applyFont="1" applyFill="1" applyBorder="1" applyAlignment="1">
      <alignment horizontal="center" vertical="center"/>
    </xf>
    <xf numFmtId="0" fontId="12" fillId="0" borderId="8" xfId="1" applyFont="1" applyBorder="1"/>
    <xf numFmtId="0" fontId="5" fillId="3" borderId="8" xfId="1" applyFont="1" applyFill="1" applyBorder="1" applyAlignment="1">
      <alignment horizontal="center" vertical="center" wrapText="1"/>
    </xf>
    <xf numFmtId="0" fontId="11" fillId="0" borderId="8" xfId="2" applyFont="1" applyBorder="1" applyAlignment="1">
      <alignment horizontal="center" vertical="center" wrapText="1"/>
    </xf>
    <xf numFmtId="4" fontId="3" fillId="4" borderId="8" xfId="1" applyNumberFormat="1" applyFont="1" applyFill="1" applyBorder="1" applyAlignment="1">
      <alignment horizontal="center" vertical="center"/>
    </xf>
    <xf numFmtId="4" fontId="3" fillId="5" borderId="9" xfId="1" applyNumberFormat="1" applyFont="1" applyFill="1" applyBorder="1" applyAlignment="1">
      <alignment horizontal="center" vertical="center"/>
    </xf>
    <xf numFmtId="0" fontId="13" fillId="0" borderId="8" xfId="1" applyFont="1" applyBorder="1"/>
    <xf numFmtId="4" fontId="3" fillId="4" borderId="8" xfId="1" applyNumberFormat="1" applyFont="1" applyFill="1" applyBorder="1" applyAlignment="1">
      <alignment vertical="center"/>
    </xf>
    <xf numFmtId="4" fontId="3" fillId="0" borderId="9" xfId="1" applyNumberFormat="1" applyFont="1" applyBorder="1" applyAlignment="1">
      <alignment horizontal="center" vertical="center"/>
    </xf>
    <xf numFmtId="0" fontId="3" fillId="0" borderId="7" xfId="1" quotePrefix="1" applyFont="1" applyBorder="1" applyAlignment="1">
      <alignment horizontal="center" vertical="center"/>
    </xf>
    <xf numFmtId="4" fontId="4" fillId="6" borderId="9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6" fillId="0" borderId="8" xfId="1" applyFont="1" applyBorder="1" applyAlignment="1">
      <alignment horizontal="left" vertical="center" wrapText="1"/>
    </xf>
    <xf numFmtId="0" fontId="3" fillId="0" borderId="0" xfId="1" applyFont="1" applyAlignment="1">
      <alignment horizontal="center" vertical="top" wrapText="1"/>
    </xf>
    <xf numFmtId="0" fontId="3" fillId="0" borderId="7" xfId="1" applyFont="1" applyBorder="1" applyAlignment="1">
      <alignment horizontal="center" vertical="center"/>
    </xf>
    <xf numFmtId="0" fontId="5" fillId="0" borderId="0" xfId="1" applyFont="1" applyAlignment="1">
      <alignment horizontal="justify" vertical="center"/>
    </xf>
    <xf numFmtId="0" fontId="3" fillId="0" borderId="0" xfId="1" applyFont="1" applyAlignment="1">
      <alignment horizontal="center"/>
    </xf>
    <xf numFmtId="0" fontId="5" fillId="0" borderId="6" xfId="1" applyFont="1" applyBorder="1"/>
    <xf numFmtId="0" fontId="3" fillId="0" borderId="0" xfId="1" applyFont="1" applyAlignment="1">
      <alignment horizontal="left" wrapText="1"/>
    </xf>
    <xf numFmtId="0" fontId="17" fillId="0" borderId="0" xfId="1" applyFont="1" applyAlignment="1">
      <alignment horizontal="left" vertical="center"/>
    </xf>
    <xf numFmtId="0" fontId="3" fillId="4" borderId="0" xfId="1" applyFont="1" applyFill="1" applyAlignment="1">
      <alignment horizontal="left" vertical="center"/>
    </xf>
    <xf numFmtId="0" fontId="3" fillId="0" borderId="14" xfId="1" applyFont="1" applyBorder="1" applyAlignment="1">
      <alignment horizontal="left" vertical="top"/>
    </xf>
    <xf numFmtId="0" fontId="3" fillId="0" borderId="15" xfId="1" applyFont="1" applyBorder="1" applyAlignment="1">
      <alignment vertical="top" wrapText="1"/>
    </xf>
    <xf numFmtId="0" fontId="3" fillId="0" borderId="15" xfId="1" applyFont="1" applyBorder="1" applyAlignment="1">
      <alignment horizontal="left" vertical="top"/>
    </xf>
    <xf numFmtId="0" fontId="3" fillId="0" borderId="15" xfId="1" applyFont="1" applyBorder="1" applyAlignment="1">
      <alignment horizontal="center" vertical="top"/>
    </xf>
    <xf numFmtId="0" fontId="3" fillId="0" borderId="16" xfId="1" applyFont="1" applyBorder="1" applyAlignment="1">
      <alignment vertical="top"/>
    </xf>
    <xf numFmtId="0" fontId="3" fillId="0" borderId="0" xfId="1" applyFont="1" applyAlignment="1">
      <alignment vertical="top"/>
    </xf>
    <xf numFmtId="0" fontId="3" fillId="0" borderId="0" xfId="1" applyFont="1" applyAlignment="1">
      <alignment horizontal="left" wrapText="1"/>
    </xf>
    <xf numFmtId="0" fontId="3" fillId="0" borderId="0" xfId="1" applyFont="1" applyAlignment="1">
      <alignment horizontal="center" vertical="center" wrapText="1"/>
    </xf>
    <xf numFmtId="0" fontId="5" fillId="0" borderId="4" xfId="1" applyFont="1" applyBorder="1" applyAlignment="1">
      <alignment horizontal="left" wrapText="1"/>
    </xf>
    <xf numFmtId="0" fontId="5" fillId="0" borderId="0" xfId="1" applyFont="1" applyAlignment="1">
      <alignment horizontal="left" wrapText="1"/>
    </xf>
    <xf numFmtId="0" fontId="4" fillId="0" borderId="8" xfId="1" applyFont="1" applyBorder="1" applyAlignment="1">
      <alignment horizontal="center" vertical="center" wrapText="1"/>
    </xf>
    <xf numFmtId="0" fontId="11" fillId="0" borderId="8" xfId="2" applyFont="1" applyBorder="1" applyAlignment="1">
      <alignment horizontal="center" vertical="center" wrapText="1"/>
    </xf>
    <xf numFmtId="0" fontId="6" fillId="0" borderId="8" xfId="1" applyFont="1" applyBorder="1" applyAlignment="1">
      <alignment horizontal="left" vertical="center" wrapText="1"/>
    </xf>
    <xf numFmtId="0" fontId="3" fillId="0" borderId="15" xfId="1" applyFont="1" applyBorder="1" applyAlignment="1">
      <alignment horizontal="center" vertical="top"/>
    </xf>
    <xf numFmtId="0" fontId="2" fillId="0" borderId="0" xfId="1" applyBorder="1" applyAlignment="1">
      <alignment horizontal="center" vertical="center" wrapText="1"/>
    </xf>
    <xf numFmtId="0" fontId="2" fillId="0" borderId="0" xfId="1" applyBorder="1"/>
    <xf numFmtId="0" fontId="3" fillId="0" borderId="0" xfId="1" applyFont="1" applyBorder="1"/>
    <xf numFmtId="4" fontId="3" fillId="5" borderId="0" xfId="1" applyNumberFormat="1" applyFont="1" applyFill="1" applyBorder="1" applyAlignment="1">
      <alignment horizontal="center" vertical="center"/>
    </xf>
    <xf numFmtId="4" fontId="4" fillId="6" borderId="0" xfId="1" applyNumberFormat="1" applyFont="1" applyFill="1" applyBorder="1" applyAlignment="1">
      <alignment horizontal="center" vertical="center"/>
    </xf>
    <xf numFmtId="0" fontId="3" fillId="0" borderId="0" xfId="1" applyFont="1" applyBorder="1" applyAlignment="1">
      <alignment vertical="top"/>
    </xf>
    <xf numFmtId="0" fontId="14" fillId="0" borderId="8" xfId="1" applyFont="1" applyBorder="1"/>
    <xf numFmtId="0" fontId="19" fillId="3" borderId="8" xfId="1" applyFont="1" applyFill="1" applyBorder="1" applyAlignment="1">
      <alignment horizontal="center" vertical="center" wrapText="1"/>
    </xf>
    <xf numFmtId="0" fontId="19" fillId="0" borderId="8" xfId="2" applyFont="1" applyBorder="1" applyAlignment="1">
      <alignment horizontal="center" vertical="center" wrapText="1"/>
    </xf>
    <xf numFmtId="4" fontId="17" fillId="4" borderId="8" xfId="1" applyNumberFormat="1" applyFont="1" applyFill="1" applyBorder="1" applyAlignment="1">
      <alignment horizontal="center" vertical="center"/>
    </xf>
    <xf numFmtId="4" fontId="17" fillId="5" borderId="9" xfId="1" applyNumberFormat="1" applyFont="1" applyFill="1" applyBorder="1" applyAlignment="1">
      <alignment horizontal="center" vertical="center"/>
    </xf>
    <xf numFmtId="0" fontId="17" fillId="0" borderId="0" xfId="1" applyFont="1"/>
    <xf numFmtId="4" fontId="3" fillId="0" borderId="0" xfId="1" applyNumberFormat="1" applyFont="1"/>
    <xf numFmtId="0" fontId="3" fillId="0" borderId="15" xfId="1" applyFont="1" applyBorder="1" applyAlignment="1">
      <alignment horizontal="center" vertical="top"/>
    </xf>
    <xf numFmtId="0" fontId="2" fillId="0" borderId="15" xfId="1" applyBorder="1" applyAlignment="1">
      <alignment vertical="top"/>
    </xf>
    <xf numFmtId="0" fontId="3" fillId="0" borderId="2" xfId="1" applyFont="1" applyBorder="1" applyAlignment="1">
      <alignment horizontal="right" wrapText="1"/>
    </xf>
    <xf numFmtId="0" fontId="2" fillId="0" borderId="3" xfId="1" applyBorder="1" applyAlignment="1">
      <alignment wrapText="1"/>
    </xf>
    <xf numFmtId="0" fontId="4" fillId="0" borderId="8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/>
    </xf>
    <xf numFmtId="0" fontId="3" fillId="4" borderId="8" xfId="1" applyFont="1" applyFill="1" applyBorder="1" applyAlignment="1">
      <alignment horizontal="center" vertical="center" wrapText="1"/>
    </xf>
    <xf numFmtId="0" fontId="2" fillId="4" borderId="9" xfId="1" applyFill="1" applyBorder="1" applyAlignment="1">
      <alignment vertical="center" wrapText="1"/>
    </xf>
    <xf numFmtId="0" fontId="10" fillId="4" borderId="8" xfId="1" applyFont="1" applyFill="1" applyBorder="1" applyAlignment="1">
      <alignment horizontal="center" vertical="center" wrapText="1"/>
    </xf>
    <xf numFmtId="0" fontId="3" fillId="4" borderId="8" xfId="1" applyFont="1" applyFill="1" applyBorder="1" applyAlignment="1">
      <alignment horizontal="left" vertical="center" wrapText="1"/>
    </xf>
    <xf numFmtId="0" fontId="2" fillId="4" borderId="9" xfId="1" applyFill="1" applyBorder="1" applyAlignment="1">
      <alignment horizontal="left" vertical="center" wrapText="1"/>
    </xf>
    <xf numFmtId="0" fontId="10" fillId="0" borderId="8" xfId="1" applyFont="1" applyBorder="1" applyAlignment="1">
      <alignment horizontal="center" vertical="center" wrapText="1"/>
    </xf>
    <xf numFmtId="0" fontId="2" fillId="0" borderId="9" xfId="1" applyBorder="1" applyAlignment="1">
      <alignment vertical="center" wrapText="1"/>
    </xf>
    <xf numFmtId="0" fontId="3" fillId="0" borderId="8" xfId="1" applyFont="1" applyBorder="1" applyAlignment="1">
      <alignment horizontal="center" vertical="center" wrapText="1"/>
    </xf>
    <xf numFmtId="0" fontId="17" fillId="0" borderId="8" xfId="1" applyFont="1" applyBorder="1" applyAlignment="1">
      <alignment wrapText="1"/>
    </xf>
    <xf numFmtId="0" fontId="2" fillId="0" borderId="8" xfId="1" applyBorder="1" applyAlignment="1">
      <alignment wrapText="1"/>
    </xf>
    <xf numFmtId="0" fontId="3" fillId="0" borderId="17" xfId="1" applyFont="1" applyBorder="1" applyAlignment="1">
      <alignment horizontal="left" vertical="top" wrapText="1"/>
    </xf>
    <xf numFmtId="0" fontId="3" fillId="0" borderId="18" xfId="1" applyFont="1" applyBorder="1" applyAlignment="1">
      <alignment horizontal="left" vertical="top" wrapText="1"/>
    </xf>
    <xf numFmtId="0" fontId="3" fillId="0" borderId="4" xfId="1" applyFont="1" applyBorder="1" applyAlignment="1">
      <alignment horizontal="left" vertical="top" wrapText="1"/>
    </xf>
    <xf numFmtId="0" fontId="3" fillId="0" borderId="0" xfId="1" applyFont="1" applyAlignment="1">
      <alignment horizontal="left" vertical="top" wrapText="1"/>
    </xf>
    <xf numFmtId="0" fontId="3" fillId="0" borderId="4" xfId="1" applyFont="1" applyBorder="1" applyAlignment="1">
      <alignment horizontal="left" wrapText="1"/>
    </xf>
    <xf numFmtId="0" fontId="3" fillId="0" borderId="0" xfId="1" applyFont="1" applyAlignment="1">
      <alignment horizontal="left" wrapText="1"/>
    </xf>
    <xf numFmtId="0" fontId="3" fillId="0" borderId="13" xfId="1" applyFont="1" applyBorder="1" applyAlignment="1">
      <alignment horizontal="center" vertical="center"/>
    </xf>
    <xf numFmtId="0" fontId="2" fillId="0" borderId="6" xfId="1" applyBorder="1"/>
    <xf numFmtId="0" fontId="3" fillId="0" borderId="6" xfId="1" applyFont="1" applyBorder="1" applyAlignment="1">
      <alignment horizontal="center" wrapText="1"/>
    </xf>
    <xf numFmtId="0" fontId="2" fillId="0" borderId="6" xfId="1" applyBorder="1" applyAlignment="1">
      <alignment horizontal="center" wrapText="1"/>
    </xf>
    <xf numFmtId="0" fontId="2" fillId="0" borderId="8" xfId="1" applyBorder="1" applyAlignment="1">
      <alignment horizontal="center" vertical="center" wrapText="1"/>
    </xf>
    <xf numFmtId="0" fontId="3" fillId="0" borderId="8" xfId="1" applyFont="1" applyBorder="1" applyAlignment="1">
      <alignment vertical="center" wrapText="1"/>
    </xf>
    <xf numFmtId="0" fontId="2" fillId="0" borderId="8" xfId="1" applyBorder="1" applyAlignment="1">
      <alignment vertical="center" wrapText="1"/>
    </xf>
    <xf numFmtId="0" fontId="15" fillId="0" borderId="8" xfId="1" applyFont="1" applyBorder="1" applyAlignment="1">
      <alignment horizontal="left" vertical="center" wrapText="1"/>
    </xf>
    <xf numFmtId="0" fontId="15" fillId="0" borderId="8" xfId="1" applyFont="1" applyBorder="1" applyAlignment="1">
      <alignment horizontal="left" wrapText="1"/>
    </xf>
    <xf numFmtId="0" fontId="4" fillId="6" borderId="8" xfId="1" applyFont="1" applyFill="1" applyBorder="1" applyAlignment="1">
      <alignment horizontal="left" vertical="center" wrapText="1"/>
    </xf>
    <xf numFmtId="0" fontId="16" fillId="6" borderId="8" xfId="1" applyFont="1" applyFill="1" applyBorder="1"/>
    <xf numFmtId="9" fontId="3" fillId="0" borderId="8" xfId="1" applyNumberFormat="1" applyFont="1" applyBorder="1" applyAlignment="1">
      <alignment horizontal="center" vertical="center"/>
    </xf>
    <xf numFmtId="0" fontId="2" fillId="0" borderId="8" xfId="1" applyBorder="1" applyAlignment="1">
      <alignment horizontal="center"/>
    </xf>
    <xf numFmtId="0" fontId="6" fillId="0" borderId="8" xfId="1" applyFont="1" applyBorder="1" applyAlignment="1">
      <alignment horizontal="left" vertical="center" wrapText="1"/>
    </xf>
    <xf numFmtId="0" fontId="2" fillId="0" borderId="8" xfId="1" applyBorder="1"/>
    <xf numFmtId="0" fontId="3" fillId="0" borderId="8" xfId="1" applyFont="1" applyBorder="1" applyAlignment="1">
      <alignment horizontal="left" vertical="top" wrapText="1"/>
    </xf>
    <xf numFmtId="0" fontId="2" fillId="0" borderId="8" xfId="1" applyBorder="1" applyAlignment="1">
      <alignment horizontal="left" vertical="top" wrapText="1"/>
    </xf>
    <xf numFmtId="0" fontId="5" fillId="0" borderId="4" xfId="1" applyFont="1" applyBorder="1" applyAlignment="1">
      <alignment horizontal="left" wrapText="1"/>
    </xf>
    <xf numFmtId="0" fontId="5" fillId="0" borderId="0" xfId="1" applyFont="1" applyAlignment="1">
      <alignment horizontal="left" wrapText="1"/>
    </xf>
    <xf numFmtId="0" fontId="3" fillId="0" borderId="10" xfId="1" quotePrefix="1" applyFont="1" applyBorder="1" applyAlignment="1">
      <alignment horizontal="center" vertical="center"/>
    </xf>
    <xf numFmtId="0" fontId="3" fillId="0" borderId="11" xfId="1" quotePrefix="1" applyFont="1" applyBorder="1" applyAlignment="1">
      <alignment horizontal="center" vertical="center"/>
    </xf>
    <xf numFmtId="0" fontId="2" fillId="0" borderId="12" xfId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2" fillId="0" borderId="8" xfId="1" applyBorder="1" applyAlignment="1">
      <alignment horizontal="center" vertical="center"/>
    </xf>
    <xf numFmtId="0" fontId="11" fillId="0" borderId="8" xfId="2" applyFont="1" applyBorder="1" applyAlignment="1">
      <alignment horizontal="center" vertical="center" wrapText="1"/>
    </xf>
    <xf numFmtId="0" fontId="2" fillId="0" borderId="9" xfId="1" applyBorder="1"/>
    <xf numFmtId="0" fontId="3" fillId="0" borderId="0" xfId="1" applyFont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2" fillId="0" borderId="0" xfId="1" applyAlignment="1">
      <alignment horizontal="center" vertical="center" wrapText="1"/>
    </xf>
    <xf numFmtId="0" fontId="2" fillId="0" borderId="5" xfId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2" fillId="0" borderId="5" xfId="1" applyBorder="1"/>
    <xf numFmtId="0" fontId="7" fillId="0" borderId="4" xfId="1" applyFont="1" applyBorder="1" applyAlignment="1">
      <alignment horizontal="left" wrapText="1"/>
    </xf>
    <xf numFmtId="0" fontId="7" fillId="0" borderId="0" xfId="1" applyFont="1" applyAlignment="1">
      <alignment horizontal="left" wrapText="1"/>
    </xf>
  </cellXfs>
  <cellStyles count="3">
    <cellStyle name="Обычный" xfId="0" builtinId="0"/>
    <cellStyle name="Обычный 2 5" xfId="2"/>
    <cellStyle name="Обычный 3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3445933</xdr:colOff>
      <xdr:row>0</xdr:row>
      <xdr:rowOff>194733</xdr:rowOff>
    </xdr:from>
    <xdr:to>
      <xdr:col>2</xdr:col>
      <xdr:colOff>6088803</xdr:colOff>
      <xdr:row>0</xdr:row>
      <xdr:rowOff>1010073</xdr:rowOff>
    </xdr:to>
    <xdr:sp macro="" textlink="">
      <xdr:nvSpPr>
        <xdr:cNvPr id="2" name="Text Box 8">
          <a:extLst>
            <a:ext uri="{FF2B5EF4-FFF2-40B4-BE49-F238E27FC236}">
              <a16:creationId xmlns:a16="http://schemas.microsoft.com/office/drawing/2014/main" xmlns="" id="{5740007F-1DE5-4E06-A566-4B7728641B2B}"/>
            </a:ext>
          </a:extLst>
        </xdr:cNvPr>
        <xdr:cNvSpPr txBox="1">
          <a:spLocks noChangeArrowheads="1"/>
        </xdr:cNvSpPr>
      </xdr:nvSpPr>
      <xdr:spPr bwMode="auto">
        <a:xfrm>
          <a:off x="5560483" y="194733"/>
          <a:ext cx="2576195" cy="8153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r>
            <a:rPr lang="ru-RU" sz="5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ru-RU" sz="2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6087533</xdr:colOff>
      <xdr:row>0</xdr:row>
      <xdr:rowOff>194733</xdr:rowOff>
    </xdr:from>
    <xdr:to>
      <xdr:col>5</xdr:col>
      <xdr:colOff>204470</xdr:colOff>
      <xdr:row>0</xdr:row>
      <xdr:rowOff>1010073</xdr:rowOff>
    </xdr:to>
    <xdr:sp macro="" textlink="">
      <xdr:nvSpPr>
        <xdr:cNvPr id="3" name="Text Box 8">
          <a:extLst>
            <a:ext uri="{FF2B5EF4-FFF2-40B4-BE49-F238E27FC236}">
              <a16:creationId xmlns:a16="http://schemas.microsoft.com/office/drawing/2014/main" xmlns="" id="{EA330E2B-798B-4273-B5B4-F699715C2545}"/>
            </a:ext>
          </a:extLst>
        </xdr:cNvPr>
        <xdr:cNvSpPr txBox="1">
          <a:spLocks noChangeArrowheads="1"/>
        </xdr:cNvSpPr>
      </xdr:nvSpPr>
      <xdr:spPr bwMode="auto">
        <a:xfrm>
          <a:off x="8135408" y="194733"/>
          <a:ext cx="2460837" cy="8153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r>
            <a:rPr lang="ru-RU" sz="5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ru-RU" sz="2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  <a:p>
          <a:r>
            <a:rPr lang="ru-RU" sz="14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ООО «КиКГЕОСТРОЙ»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ru-RU" sz="10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РФ, 109004, Москва, ул. Земляной вал 65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ru-RU" sz="10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Тел.:</a:t>
          </a:r>
          <a:r>
            <a:rPr lang="ru-RU" sz="4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</a:t>
          </a:r>
          <a:r>
            <a:rPr lang="ru-RU" sz="10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+7 (495) 915-24-71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 editAs="oneCell">
    <xdr:from>
      <xdr:col>2</xdr:col>
      <xdr:colOff>3826933</xdr:colOff>
      <xdr:row>0</xdr:row>
      <xdr:rowOff>321733</xdr:rowOff>
    </xdr:from>
    <xdr:to>
      <xdr:col>3</xdr:col>
      <xdr:colOff>1198033</xdr:colOff>
      <xdr:row>0</xdr:row>
      <xdr:rowOff>868468</xdr:rowOff>
    </xdr:to>
    <xdr:pic>
      <xdr:nvPicPr>
        <xdr:cNvPr id="4" name="Рисунок 3" descr="КиКГЕОСТРОЙ">
          <a:extLst>
            <a:ext uri="{FF2B5EF4-FFF2-40B4-BE49-F238E27FC236}">
              <a16:creationId xmlns:a16="http://schemas.microsoft.com/office/drawing/2014/main" xmlns="" id="{39E1F887-3ED8-442E-B2AD-A283D9ECC21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1483" y="321733"/>
          <a:ext cx="2133600" cy="546735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>
    <xdr:from>
      <xdr:col>2</xdr:col>
      <xdr:colOff>3420533</xdr:colOff>
      <xdr:row>1</xdr:row>
      <xdr:rowOff>25400</xdr:rowOff>
    </xdr:from>
    <xdr:to>
      <xdr:col>5</xdr:col>
      <xdr:colOff>198755</xdr:colOff>
      <xdr:row>1</xdr:row>
      <xdr:rowOff>31115</xdr:rowOff>
    </xdr:to>
    <xdr:cxnSp macro="">
      <xdr:nvCxnSpPr>
        <xdr:cNvPr id="5" name="Прямая соединительная линия 4">
          <a:extLst>
            <a:ext uri="{FF2B5EF4-FFF2-40B4-BE49-F238E27FC236}">
              <a16:creationId xmlns:a16="http://schemas.microsoft.com/office/drawing/2014/main" xmlns="" id="{EB3A667B-6B70-4E1D-9996-5F5319242514}"/>
            </a:ext>
          </a:extLst>
        </xdr:cNvPr>
        <xdr:cNvCxnSpPr/>
      </xdr:nvCxnSpPr>
      <xdr:spPr>
        <a:xfrm>
          <a:off x="5535083" y="1082675"/>
          <a:ext cx="5055447" cy="5715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3420533</xdr:colOff>
      <xdr:row>1</xdr:row>
      <xdr:rowOff>25400</xdr:rowOff>
    </xdr:from>
    <xdr:to>
      <xdr:col>5</xdr:col>
      <xdr:colOff>198755</xdr:colOff>
      <xdr:row>1</xdr:row>
      <xdr:rowOff>25400</xdr:rowOff>
    </xdr:to>
    <xdr:cxnSp macro="">
      <xdr:nvCxnSpPr>
        <xdr:cNvPr id="6" name="Прямая соединительная линия 5">
          <a:extLst>
            <a:ext uri="{FF2B5EF4-FFF2-40B4-BE49-F238E27FC236}">
              <a16:creationId xmlns:a16="http://schemas.microsoft.com/office/drawing/2014/main" xmlns="" id="{94F61C65-6C89-4C05-9435-CEBDA262DBF9}"/>
            </a:ext>
          </a:extLst>
        </xdr:cNvPr>
        <xdr:cNvCxnSpPr/>
      </xdr:nvCxnSpPr>
      <xdr:spPr>
        <a:xfrm>
          <a:off x="5535083" y="1082675"/>
          <a:ext cx="5055447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3420533</xdr:colOff>
      <xdr:row>1</xdr:row>
      <xdr:rowOff>304800</xdr:rowOff>
    </xdr:from>
    <xdr:to>
      <xdr:col>5</xdr:col>
      <xdr:colOff>198755</xdr:colOff>
      <xdr:row>1</xdr:row>
      <xdr:rowOff>304800</xdr:rowOff>
    </xdr:to>
    <xdr:cxnSp macro="">
      <xdr:nvCxnSpPr>
        <xdr:cNvPr id="7" name="Прямая соединительная линия 6">
          <a:extLst>
            <a:ext uri="{FF2B5EF4-FFF2-40B4-BE49-F238E27FC236}">
              <a16:creationId xmlns:a16="http://schemas.microsoft.com/office/drawing/2014/main" xmlns="" id="{5C72D6C5-11BA-4B81-ACA7-F20D7396C74C}"/>
            </a:ext>
          </a:extLst>
        </xdr:cNvPr>
        <xdr:cNvCxnSpPr/>
      </xdr:nvCxnSpPr>
      <xdr:spPr>
        <a:xfrm>
          <a:off x="5535083" y="1362075"/>
          <a:ext cx="5055447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3445933</xdr:colOff>
      <xdr:row>0</xdr:row>
      <xdr:rowOff>194733</xdr:rowOff>
    </xdr:from>
    <xdr:to>
      <xdr:col>2</xdr:col>
      <xdr:colOff>6088803</xdr:colOff>
      <xdr:row>0</xdr:row>
      <xdr:rowOff>1010073</xdr:rowOff>
    </xdr:to>
    <xdr:sp macro="" textlink="">
      <xdr:nvSpPr>
        <xdr:cNvPr id="2" name="Text Box 8">
          <a:extLst>
            <a:ext uri="{FF2B5EF4-FFF2-40B4-BE49-F238E27FC236}">
              <a16:creationId xmlns:a16="http://schemas.microsoft.com/office/drawing/2014/main" xmlns="" id="{6152FE94-5AD4-4855-939B-C17B413EC07D}"/>
            </a:ext>
          </a:extLst>
        </xdr:cNvPr>
        <xdr:cNvSpPr txBox="1">
          <a:spLocks noChangeArrowheads="1"/>
        </xdr:cNvSpPr>
      </xdr:nvSpPr>
      <xdr:spPr bwMode="auto">
        <a:xfrm>
          <a:off x="5560483" y="194733"/>
          <a:ext cx="2576195" cy="8153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r>
            <a:rPr lang="ru-RU" sz="5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ru-RU" sz="2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6087533</xdr:colOff>
      <xdr:row>0</xdr:row>
      <xdr:rowOff>194733</xdr:rowOff>
    </xdr:from>
    <xdr:to>
      <xdr:col>5</xdr:col>
      <xdr:colOff>204470</xdr:colOff>
      <xdr:row>0</xdr:row>
      <xdr:rowOff>1010073</xdr:rowOff>
    </xdr:to>
    <xdr:sp macro="" textlink="">
      <xdr:nvSpPr>
        <xdr:cNvPr id="3" name="Text Box 8">
          <a:extLst>
            <a:ext uri="{FF2B5EF4-FFF2-40B4-BE49-F238E27FC236}">
              <a16:creationId xmlns:a16="http://schemas.microsoft.com/office/drawing/2014/main" xmlns="" id="{0EB98B52-A44C-4E1E-8F3B-3D31F43507EF}"/>
            </a:ext>
          </a:extLst>
        </xdr:cNvPr>
        <xdr:cNvSpPr txBox="1">
          <a:spLocks noChangeArrowheads="1"/>
        </xdr:cNvSpPr>
      </xdr:nvSpPr>
      <xdr:spPr bwMode="auto">
        <a:xfrm>
          <a:off x="8135408" y="194733"/>
          <a:ext cx="2460837" cy="8153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r>
            <a:rPr lang="ru-RU" sz="5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ru-RU" sz="2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  <a:p>
          <a:r>
            <a:rPr lang="ru-RU" sz="14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ООО «КиКГЕОСТРОЙ»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ru-RU" sz="10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РФ, 109004, Москва, ул. Земляной вал 65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ru-RU" sz="10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Тел.:</a:t>
          </a:r>
          <a:r>
            <a:rPr lang="ru-RU" sz="4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</a:t>
          </a:r>
          <a:r>
            <a:rPr lang="ru-RU" sz="10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+7 (495) 915-24-71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 editAs="oneCell">
    <xdr:from>
      <xdr:col>2</xdr:col>
      <xdr:colOff>3826933</xdr:colOff>
      <xdr:row>0</xdr:row>
      <xdr:rowOff>321733</xdr:rowOff>
    </xdr:from>
    <xdr:to>
      <xdr:col>2</xdr:col>
      <xdr:colOff>5960533</xdr:colOff>
      <xdr:row>0</xdr:row>
      <xdr:rowOff>868468</xdr:rowOff>
    </xdr:to>
    <xdr:pic>
      <xdr:nvPicPr>
        <xdr:cNvPr id="4" name="Рисунок 3" descr="КиКГЕОСТРОЙ">
          <a:extLst>
            <a:ext uri="{FF2B5EF4-FFF2-40B4-BE49-F238E27FC236}">
              <a16:creationId xmlns:a16="http://schemas.microsoft.com/office/drawing/2014/main" xmlns="" id="{84C8103E-D558-4F1D-9CD3-237DE526382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1483" y="321733"/>
          <a:ext cx="2133600" cy="546735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>
    <xdr:from>
      <xdr:col>2</xdr:col>
      <xdr:colOff>3420533</xdr:colOff>
      <xdr:row>1</xdr:row>
      <xdr:rowOff>25400</xdr:rowOff>
    </xdr:from>
    <xdr:to>
      <xdr:col>5</xdr:col>
      <xdr:colOff>198755</xdr:colOff>
      <xdr:row>1</xdr:row>
      <xdr:rowOff>31115</xdr:rowOff>
    </xdr:to>
    <xdr:cxnSp macro="">
      <xdr:nvCxnSpPr>
        <xdr:cNvPr id="5" name="Прямая соединительная линия 4">
          <a:extLst>
            <a:ext uri="{FF2B5EF4-FFF2-40B4-BE49-F238E27FC236}">
              <a16:creationId xmlns:a16="http://schemas.microsoft.com/office/drawing/2014/main" xmlns="" id="{344EFDB9-DD36-4F75-83A8-0F08C5284EDE}"/>
            </a:ext>
          </a:extLst>
        </xdr:cNvPr>
        <xdr:cNvCxnSpPr/>
      </xdr:nvCxnSpPr>
      <xdr:spPr>
        <a:xfrm>
          <a:off x="5535083" y="1082675"/>
          <a:ext cx="5055447" cy="5715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3420533</xdr:colOff>
      <xdr:row>1</xdr:row>
      <xdr:rowOff>25400</xdr:rowOff>
    </xdr:from>
    <xdr:to>
      <xdr:col>5</xdr:col>
      <xdr:colOff>198755</xdr:colOff>
      <xdr:row>1</xdr:row>
      <xdr:rowOff>25400</xdr:rowOff>
    </xdr:to>
    <xdr:cxnSp macro="">
      <xdr:nvCxnSpPr>
        <xdr:cNvPr id="6" name="Прямая соединительная линия 5">
          <a:extLst>
            <a:ext uri="{FF2B5EF4-FFF2-40B4-BE49-F238E27FC236}">
              <a16:creationId xmlns:a16="http://schemas.microsoft.com/office/drawing/2014/main" xmlns="" id="{1D8A890D-C8BA-4616-9D42-184020CC274D}"/>
            </a:ext>
          </a:extLst>
        </xdr:cNvPr>
        <xdr:cNvCxnSpPr/>
      </xdr:nvCxnSpPr>
      <xdr:spPr>
        <a:xfrm>
          <a:off x="5535083" y="1082675"/>
          <a:ext cx="5055447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3420533</xdr:colOff>
      <xdr:row>1</xdr:row>
      <xdr:rowOff>304800</xdr:rowOff>
    </xdr:from>
    <xdr:to>
      <xdr:col>5</xdr:col>
      <xdr:colOff>198755</xdr:colOff>
      <xdr:row>1</xdr:row>
      <xdr:rowOff>304800</xdr:rowOff>
    </xdr:to>
    <xdr:cxnSp macro="">
      <xdr:nvCxnSpPr>
        <xdr:cNvPr id="7" name="Прямая соединительная линия 6">
          <a:extLst>
            <a:ext uri="{FF2B5EF4-FFF2-40B4-BE49-F238E27FC236}">
              <a16:creationId xmlns:a16="http://schemas.microsoft.com/office/drawing/2014/main" xmlns="" id="{396CF07F-D2E6-4D49-9858-AB066A9D1D06}"/>
            </a:ext>
          </a:extLst>
        </xdr:cNvPr>
        <xdr:cNvCxnSpPr/>
      </xdr:nvCxnSpPr>
      <xdr:spPr>
        <a:xfrm>
          <a:off x="5535083" y="1362075"/>
          <a:ext cx="5055447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irill/Desktop/&#1059;&#1089;&#1090;&#1100;-&#1083;&#1091;&#1075;&#1072;/&#1060;&#1052;%20&#1059;&#1089;&#1090;&#1100;-&#1083;&#1091;&#1075;&#1072;/&#1060;&#1052;%20&#1051;&#1091;&#1075;&#1072;%20v5%20&#1055;&#1046;%20&#1057;&#1057;%20&#1087;&#1077;&#1088;&#1077;&#1090;&#1086;&#1088;&#1078;&#1082;&#1072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%20&#1059;&#1089;&#1090;&#1100;-&#1051;&#1091;&#1075;&#1072;/&#1082;&#1086;&#1085;&#1082;&#1091;&#1088;&#1089;&#1099;/!!!++&#1055;&#1046;/&#1057;&#1084;&#1077;&#1090;&#1099;%20&#1051;&#1058;&#1055;/!!!&#1042;&#1040;&#1056;&#1048;&#1040;&#1053;&#1058;%20&#1076;&#1083;&#1103;%20&#1048;&#1048;/&#1048;&#1053;&#1044;&#1048;&#1050;&#1040;&#1058;&#1048;&#1042;_&#1059;&#1051;_&#1055;&#1046;_42%20&#1089;&#1084;&#1077;&#1090;&#1099;+&#1089;&#1074;&#1086;&#1076;.%20&#1087;&#1088;&#1080;&#1083;.7.2_v4_30.06(&#1085;&#1077;%20&#1076;&#1083;&#1103;%20&#1087;&#1083;&#1086;&#1097;&#1072;&#1076;&#1082;&#1080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зультат"/>
      <sheetName val="PL_CF"/>
      <sheetName val="Себестоимость, опер. затраты"/>
      <sheetName val="Займ"/>
      <sheetName val="Выручка"/>
      <sheetName val="Материалы PL "/>
      <sheetName val="Расчет СС "/>
      <sheetName val="Затраты на бригаду"/>
      <sheetName val="Затраты"/>
      <sheetName val="Подрядчики CF"/>
      <sheetName val="вход-выход"/>
      <sheetName val="Себестоимость"/>
      <sheetName val="Приложение к конкурсу"/>
      <sheetName val="Материалы"/>
      <sheetName val="PreSale"/>
      <sheetName val="вход-выход (2)"/>
      <sheetName val="вход-выход материалы"/>
      <sheetName val="вход-выход подрядчик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4">
          <cell r="D4">
            <v>0</v>
          </cell>
          <cell r="H4">
            <v>250465742.58000001</v>
          </cell>
          <cell r="L4">
            <v>275741223.85169995</v>
          </cell>
        </row>
        <row r="5">
          <cell r="D5">
            <v>0</v>
          </cell>
          <cell r="H5">
            <v>4402188</v>
          </cell>
          <cell r="L5">
            <v>8337681.7856940003</v>
          </cell>
        </row>
        <row r="6">
          <cell r="D6">
            <v>612540</v>
          </cell>
          <cell r="H6">
            <v>8240907.6840000004</v>
          </cell>
          <cell r="L6">
            <v>13056126.85809</v>
          </cell>
        </row>
        <row r="7">
          <cell r="D7">
            <v>0</v>
          </cell>
          <cell r="H7">
            <v>71600000</v>
          </cell>
          <cell r="L7">
            <v>6125400</v>
          </cell>
        </row>
        <row r="8">
          <cell r="D8">
            <v>1408842</v>
          </cell>
          <cell r="H8">
            <v>52800000</v>
          </cell>
          <cell r="L8">
            <v>12966626.4948</v>
          </cell>
        </row>
        <row r="9">
          <cell r="D9">
            <v>612540</v>
          </cell>
          <cell r="H9">
            <v>24716292</v>
          </cell>
          <cell r="L9">
            <v>1633440</v>
          </cell>
        </row>
        <row r="10">
          <cell r="D10">
            <v>0</v>
          </cell>
          <cell r="H10">
            <v>18495550.631999999</v>
          </cell>
          <cell r="L10">
            <v>18056655.829421997</v>
          </cell>
        </row>
        <row r="11">
          <cell r="D11">
            <v>0</v>
          </cell>
          <cell r="H11">
            <v>3960000</v>
          </cell>
          <cell r="L11">
            <v>4617871.0068059992</v>
          </cell>
        </row>
        <row r="12">
          <cell r="D12">
            <v>0</v>
          </cell>
          <cell r="H12">
            <v>2520000</v>
          </cell>
          <cell r="L12">
            <v>2450160</v>
          </cell>
        </row>
        <row r="13">
          <cell r="D13">
            <v>0</v>
          </cell>
          <cell r="H13">
            <v>0</v>
          </cell>
          <cell r="L13">
            <v>0</v>
          </cell>
        </row>
        <row r="14">
          <cell r="D14">
            <v>0</v>
          </cell>
          <cell r="H14">
            <v>86400</v>
          </cell>
          <cell r="L14">
            <v>81672</v>
          </cell>
        </row>
        <row r="15">
          <cell r="D15">
            <v>0</v>
          </cell>
          <cell r="H15">
            <v>6360</v>
          </cell>
          <cell r="L15">
            <v>20418</v>
          </cell>
        </row>
        <row r="16">
          <cell r="D16">
            <v>0</v>
          </cell>
          <cell r="H16">
            <v>234000</v>
          </cell>
          <cell r="L16">
            <v>81672</v>
          </cell>
        </row>
        <row r="17">
          <cell r="D17">
            <v>245016</v>
          </cell>
          <cell r="H17">
            <v>2760000</v>
          </cell>
          <cell r="L17">
            <v>306270</v>
          </cell>
        </row>
        <row r="18">
          <cell r="D18">
            <v>0</v>
          </cell>
          <cell r="H18">
            <v>463500</v>
          </cell>
          <cell r="L18">
            <v>1214019.5693999999</v>
          </cell>
        </row>
        <row r="19">
          <cell r="D19">
            <v>0</v>
          </cell>
          <cell r="H19">
            <v>3720604.4759999998</v>
          </cell>
          <cell r="L19">
            <v>4002064.6780920005</v>
          </cell>
        </row>
        <row r="20">
          <cell r="D20">
            <v>0</v>
          </cell>
          <cell r="H20">
            <v>0</v>
          </cell>
          <cell r="L20">
            <v>0</v>
          </cell>
        </row>
        <row r="21">
          <cell r="D21">
            <v>0</v>
          </cell>
          <cell r="H21">
            <v>4175887.8479999998</v>
          </cell>
          <cell r="L21">
            <v>3464757.535104</v>
          </cell>
        </row>
        <row r="22">
          <cell r="D22">
            <v>0</v>
          </cell>
          <cell r="H22">
            <v>10058403.551999999</v>
          </cell>
          <cell r="L22">
            <v>13444996.406994</v>
          </cell>
        </row>
        <row r="23">
          <cell r="D23">
            <v>0</v>
          </cell>
          <cell r="H23">
            <v>0</v>
          </cell>
          <cell r="L23">
            <v>0</v>
          </cell>
        </row>
        <row r="24">
          <cell r="D24">
            <v>0</v>
          </cell>
          <cell r="H24">
            <v>6080616.3480000002</v>
          </cell>
          <cell r="L24">
            <v>6175104.4562100004</v>
          </cell>
        </row>
        <row r="25">
          <cell r="D25">
            <v>0</v>
          </cell>
          <cell r="H25">
            <v>12105900</v>
          </cell>
          <cell r="L25">
            <v>898902.45</v>
          </cell>
        </row>
        <row r="26">
          <cell r="D26">
            <v>0</v>
          </cell>
          <cell r="H26">
            <v>5738880</v>
          </cell>
          <cell r="L26">
            <v>3388086.3525</v>
          </cell>
        </row>
        <row r="27">
          <cell r="D27">
            <v>0</v>
          </cell>
          <cell r="H27">
            <v>8675892.6119999997</v>
          </cell>
          <cell r="L27">
            <v>3457103.9703119998</v>
          </cell>
        </row>
        <row r="28">
          <cell r="D28">
            <v>0</v>
          </cell>
          <cell r="H28">
            <v>0</v>
          </cell>
          <cell r="L28">
            <v>0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ил.7.2 (2)"/>
      <sheetName val="прил.7.2"/>
      <sheetName val="01-01-01"/>
      <sheetName val="01-01-02"/>
      <sheetName val="02-01-01"/>
      <sheetName val="02-02-01"/>
      <sheetName val="02-03-01"/>
      <sheetName val="05-04-01(об)"/>
      <sheetName val="07-01-01"/>
      <sheetName val="07-01-02 "/>
      <sheetName val="07-01-03"/>
      <sheetName val="05-01-01 (об)"/>
      <sheetName val="05-01-02(об)"/>
      <sheetName val="03-03-01"/>
      <sheetName val="01-02-05"/>
      <sheetName val="04-01-01"/>
      <sheetName val="04-02-01"/>
      <sheetName val="09-01-01"/>
      <sheetName val="09-01-04"/>
      <sheetName val="05-02-01(об)"/>
      <sheetName val="02-04-01"/>
      <sheetName val="02-04-02 "/>
      <sheetName val="02-04-03"/>
      <sheetName val="01-02-03"/>
      <sheetName val="03-01-02"/>
      <sheetName val="03-01-01"/>
      <sheetName val="03-01-06(об)"/>
      <sheetName val="03-01-07(об)"/>
      <sheetName val="03-01-04"/>
      <sheetName val="03-01-05"/>
      <sheetName val="03-01-03(об)"/>
      <sheetName val="09-01-02"/>
      <sheetName val="03-02-02"/>
      <sheetName val="01-02-01"/>
      <sheetName val="02-05-01"/>
      <sheetName val="02-05-03"/>
      <sheetName val="02-05-02"/>
      <sheetName val="01-02-02"/>
      <sheetName val="02-06-01"/>
      <sheetName val="02-06-03"/>
      <sheetName val="02-06-02"/>
      <sheetName val="05-02-02"/>
      <sheetName val="04-02-02"/>
      <sheetName val="04-02-03"/>
    </sheetNames>
    <sheetDataSet>
      <sheetData sheetId="0"/>
      <sheetData sheetId="1">
        <row r="12">
          <cell r="F12">
            <v>126492308.48999999</v>
          </cell>
          <cell r="G12">
            <v>94186223.400000006</v>
          </cell>
        </row>
        <row r="19">
          <cell r="F19">
            <v>3572306.11</v>
          </cell>
          <cell r="G19">
            <v>4119227.02</v>
          </cell>
        </row>
        <row r="23">
          <cell r="F23">
            <v>7235715.4900000002</v>
          </cell>
          <cell r="G23">
            <v>1460441.3</v>
          </cell>
        </row>
        <row r="26">
          <cell r="F26">
            <v>88936244.310000002</v>
          </cell>
          <cell r="G26">
            <v>2002376.54</v>
          </cell>
        </row>
        <row r="28">
          <cell r="F28">
            <v>40424406.390000001</v>
          </cell>
          <cell r="G28">
            <v>4164675.44</v>
          </cell>
          <cell r="H28">
            <v>311800.05</v>
          </cell>
        </row>
        <row r="34">
          <cell r="F34">
            <v>21343812.73</v>
          </cell>
          <cell r="G34">
            <v>408176.37</v>
          </cell>
        </row>
        <row r="36">
          <cell r="F36">
            <v>11403529.57</v>
          </cell>
          <cell r="G36">
            <v>6838222.2199999997</v>
          </cell>
        </row>
        <row r="40">
          <cell r="F40">
            <v>1472813.42</v>
          </cell>
          <cell r="G40">
            <v>1370523.42</v>
          </cell>
        </row>
        <row r="43">
          <cell r="F43">
            <v>1960791.96</v>
          </cell>
          <cell r="G43">
            <v>969801.35</v>
          </cell>
        </row>
        <row r="46">
          <cell r="F46">
            <v>307211.96000000002</v>
          </cell>
          <cell r="G46">
            <v>103686.01</v>
          </cell>
        </row>
        <row r="48">
          <cell r="F48">
            <v>15913.18</v>
          </cell>
          <cell r="G48">
            <v>11318.45</v>
          </cell>
        </row>
        <row r="50">
          <cell r="F50">
            <v>109382.55</v>
          </cell>
          <cell r="G50">
            <v>67064.88</v>
          </cell>
        </row>
        <row r="53">
          <cell r="F53">
            <v>2389855.8199999998</v>
          </cell>
          <cell r="G53">
            <v>271409.07</v>
          </cell>
          <cell r="H53">
            <v>122964.03</v>
          </cell>
        </row>
        <row r="56">
          <cell r="F56">
            <v>479547.31</v>
          </cell>
          <cell r="G56">
            <v>181585.65</v>
          </cell>
        </row>
        <row r="58">
          <cell r="F58">
            <v>3093243.93</v>
          </cell>
          <cell r="G58">
            <v>2301376.38</v>
          </cell>
        </row>
        <row r="63">
          <cell r="F63">
            <v>3467887.2</v>
          </cell>
          <cell r="G63">
            <v>1690770.86</v>
          </cell>
        </row>
        <row r="65">
          <cell r="F65">
            <v>8275139.4800000004</v>
          </cell>
          <cell r="G65">
            <v>8416358.3499999996</v>
          </cell>
        </row>
        <row r="70">
          <cell r="F70">
            <v>5049679.57</v>
          </cell>
          <cell r="G70">
            <v>3014839.79</v>
          </cell>
        </row>
        <row r="72">
          <cell r="F72">
            <v>12130371.640000001</v>
          </cell>
          <cell r="G72">
            <v>561401.26</v>
          </cell>
        </row>
        <row r="74">
          <cell r="F74">
            <v>5296084.71</v>
          </cell>
          <cell r="G74">
            <v>1011754.24</v>
          </cell>
        </row>
        <row r="76">
          <cell r="F76">
            <v>7204932.7599999998</v>
          </cell>
          <cell r="G76">
            <v>1651395.54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5"/>
  <sheetViews>
    <sheetView tabSelected="1" topLeftCell="A10" zoomScale="85" zoomScaleNormal="85" workbookViewId="0">
      <selection activeCell="P22" sqref="P22"/>
    </sheetView>
  </sheetViews>
  <sheetFormatPr defaultColWidth="8.85546875" defaultRowHeight="12.75" x14ac:dyDescent="0.2"/>
  <cols>
    <col min="1" max="1" width="3.85546875" style="1" customWidth="1"/>
    <col min="2" max="2" width="27.85546875" style="2" customWidth="1"/>
    <col min="3" max="3" width="71.42578125" style="3" customWidth="1"/>
    <col min="4" max="4" width="19" style="3" customWidth="1"/>
    <col min="5" max="5" width="14.85546875" style="3" customWidth="1"/>
    <col min="6" max="8" width="21.42578125" style="3" hidden="1" customWidth="1"/>
    <col min="9" max="9" width="22.85546875" style="3" hidden="1" customWidth="1"/>
    <col min="10" max="12" width="21.42578125" style="3" hidden="1" customWidth="1"/>
    <col min="13" max="13" width="22.85546875" style="3" hidden="1" customWidth="1"/>
    <col min="14" max="14" width="26" style="3" customWidth="1"/>
    <col min="15" max="15" width="13.85546875" style="3" bestFit="1" customWidth="1"/>
    <col min="16" max="16" width="91.5703125" style="3" bestFit="1" customWidth="1"/>
    <col min="17" max="17" width="8.85546875" style="3"/>
    <col min="18" max="18" width="43.5703125" style="3" customWidth="1"/>
    <col min="19" max="16384" width="8.85546875" style="3"/>
  </cols>
  <sheetData>
    <row r="1" spans="1:19" ht="83.45" customHeight="1" x14ac:dyDescent="0.2"/>
    <row r="2" spans="1:19" ht="25.9" customHeight="1" x14ac:dyDescent="0.2">
      <c r="A2" s="128" t="s">
        <v>0</v>
      </c>
      <c r="B2" s="128"/>
      <c r="C2" s="128"/>
      <c r="D2" s="128"/>
      <c r="E2" s="128"/>
      <c r="F2" s="128"/>
      <c r="G2" s="128"/>
      <c r="H2" s="128"/>
      <c r="I2" s="128"/>
      <c r="J2" s="60"/>
      <c r="K2" s="60"/>
      <c r="L2" s="60"/>
      <c r="M2" s="60"/>
    </row>
    <row r="3" spans="1:19" ht="13.5" thickBot="1" x14ac:dyDescent="0.25"/>
    <row r="4" spans="1:19" ht="27" customHeight="1" x14ac:dyDescent="0.2">
      <c r="A4" s="4"/>
      <c r="B4" s="5"/>
      <c r="C4" s="6"/>
      <c r="D4" s="6"/>
      <c r="E4" s="6"/>
      <c r="F4" s="6"/>
      <c r="G4" s="6"/>
      <c r="H4" s="82" t="s">
        <v>1</v>
      </c>
      <c r="I4" s="83"/>
      <c r="J4" s="6"/>
      <c r="K4" s="6"/>
      <c r="L4" s="82" t="s">
        <v>1</v>
      </c>
      <c r="M4" s="83"/>
    </row>
    <row r="5" spans="1:19" ht="27.75" customHeight="1" x14ac:dyDescent="0.2">
      <c r="A5" s="129" t="s">
        <v>2</v>
      </c>
      <c r="B5" s="130"/>
      <c r="C5" s="130"/>
      <c r="D5" s="130"/>
      <c r="E5" s="130"/>
      <c r="F5" s="130"/>
      <c r="G5" s="130"/>
      <c r="H5" s="130"/>
      <c r="I5" s="131"/>
      <c r="J5" s="67"/>
      <c r="K5" s="67"/>
      <c r="L5" s="67"/>
      <c r="M5" s="67"/>
      <c r="O5" s="7"/>
      <c r="P5" s="7"/>
      <c r="Q5" s="7"/>
      <c r="R5" s="7"/>
    </row>
    <row r="6" spans="1:19" ht="33.75" customHeight="1" x14ac:dyDescent="0.2">
      <c r="A6" s="132" t="s">
        <v>3</v>
      </c>
      <c r="B6" s="133"/>
      <c r="C6" s="134" t="s">
        <v>4</v>
      </c>
      <c r="D6" s="134"/>
      <c r="E6" s="134"/>
      <c r="F6" s="134"/>
      <c r="G6" s="134"/>
      <c r="H6" s="134"/>
      <c r="I6" s="135"/>
      <c r="J6" s="68"/>
      <c r="K6" s="68"/>
      <c r="L6" s="68"/>
      <c r="M6" s="68"/>
      <c r="O6" s="7"/>
      <c r="P6" s="7"/>
      <c r="Q6" s="7"/>
      <c r="R6" s="7"/>
    </row>
    <row r="7" spans="1:19" ht="18.75" x14ac:dyDescent="0.3">
      <c r="A7" s="136" t="s">
        <v>103</v>
      </c>
      <c r="B7" s="137"/>
      <c r="C7" s="8"/>
      <c r="D7" s="8"/>
      <c r="E7" s="8"/>
      <c r="F7" s="9"/>
      <c r="G7" s="9"/>
      <c r="H7" s="9"/>
      <c r="I7" s="10"/>
      <c r="J7" s="9"/>
      <c r="K7" s="9"/>
      <c r="L7" s="9"/>
      <c r="M7" s="10"/>
      <c r="N7" s="11"/>
      <c r="O7" s="12"/>
      <c r="P7" s="13"/>
      <c r="Q7" s="13"/>
      <c r="R7" s="13"/>
      <c r="S7" s="13"/>
    </row>
    <row r="8" spans="1:19" ht="18.75" x14ac:dyDescent="0.3">
      <c r="A8" s="14"/>
      <c r="B8" s="15"/>
      <c r="C8" s="16"/>
      <c r="D8" s="16"/>
      <c r="E8" s="16"/>
      <c r="F8" s="17"/>
      <c r="G8" s="17"/>
      <c r="H8" s="17"/>
      <c r="I8" s="18"/>
      <c r="J8" s="17"/>
      <c r="K8" s="17"/>
      <c r="L8" s="17"/>
      <c r="M8" s="18"/>
      <c r="N8" s="11"/>
      <c r="O8" s="12"/>
      <c r="P8" s="13"/>
      <c r="Q8" s="13"/>
      <c r="R8" s="13"/>
      <c r="S8" s="13"/>
    </row>
    <row r="9" spans="1:19" ht="15.75" x14ac:dyDescent="0.25">
      <c r="A9" s="119" t="s">
        <v>5</v>
      </c>
      <c r="B9" s="120"/>
      <c r="C9" s="19" t="s">
        <v>6</v>
      </c>
      <c r="I9" s="20"/>
      <c r="M9" s="20"/>
      <c r="N9" s="11"/>
      <c r="O9" s="21"/>
      <c r="P9" s="21"/>
      <c r="Q9" s="21"/>
      <c r="R9" s="21"/>
      <c r="S9" s="21"/>
    </row>
    <row r="10" spans="1:19" ht="18.75" x14ac:dyDescent="0.3">
      <c r="A10" s="119" t="s">
        <v>7</v>
      </c>
      <c r="B10" s="120"/>
      <c r="C10" s="22">
        <v>7709918820</v>
      </c>
      <c r="D10" s="8"/>
      <c r="E10" s="8"/>
      <c r="H10" s="23"/>
      <c r="I10" s="20"/>
      <c r="L10" s="23"/>
      <c r="M10" s="20"/>
      <c r="N10" s="11"/>
      <c r="O10" s="21"/>
      <c r="P10" s="21"/>
      <c r="Q10" s="21"/>
      <c r="R10" s="21"/>
      <c r="S10" s="21"/>
    </row>
    <row r="11" spans="1:19" ht="18.75" x14ac:dyDescent="0.3">
      <c r="A11" s="61"/>
      <c r="B11" s="62"/>
      <c r="C11" s="23" t="s">
        <v>8</v>
      </c>
      <c r="D11" s="8"/>
      <c r="E11" s="8"/>
      <c r="H11" s="23"/>
      <c r="I11" s="20"/>
      <c r="L11" s="23"/>
      <c r="M11" s="20"/>
      <c r="N11" s="11"/>
      <c r="O11" s="21"/>
      <c r="P11" s="21"/>
      <c r="Q11" s="21"/>
      <c r="R11" s="21"/>
      <c r="S11" s="21"/>
    </row>
    <row r="12" spans="1:19" x14ac:dyDescent="0.2">
      <c r="A12" s="26"/>
      <c r="I12" s="20"/>
      <c r="M12" s="20"/>
    </row>
    <row r="13" spans="1:19" ht="27.75" customHeight="1" x14ac:dyDescent="0.2">
      <c r="A13" s="27" t="s">
        <v>9</v>
      </c>
      <c r="B13" s="28" t="s">
        <v>10</v>
      </c>
      <c r="C13" s="63" t="s">
        <v>11</v>
      </c>
      <c r="D13" s="63"/>
      <c r="E13" s="63"/>
      <c r="F13" s="84" t="s">
        <v>107</v>
      </c>
      <c r="G13" s="84"/>
      <c r="H13" s="84"/>
      <c r="I13" s="85"/>
      <c r="J13" s="84" t="s">
        <v>108</v>
      </c>
      <c r="K13" s="84"/>
      <c r="L13" s="84"/>
      <c r="M13" s="85"/>
    </row>
    <row r="14" spans="1:19" ht="30" customHeight="1" x14ac:dyDescent="0.2">
      <c r="A14" s="121">
        <v>1</v>
      </c>
      <c r="B14" s="124" t="s">
        <v>13</v>
      </c>
      <c r="C14" s="30" t="s">
        <v>14</v>
      </c>
      <c r="D14" s="30" t="s">
        <v>15</v>
      </c>
      <c r="E14" s="30" t="s">
        <v>16</v>
      </c>
      <c r="F14" s="31" t="s">
        <v>17</v>
      </c>
      <c r="G14" s="31" t="s">
        <v>18</v>
      </c>
      <c r="H14" s="31" t="s">
        <v>19</v>
      </c>
      <c r="I14" s="32" t="s">
        <v>20</v>
      </c>
      <c r="J14" s="31" t="s">
        <v>17</v>
      </c>
      <c r="K14" s="31" t="s">
        <v>18</v>
      </c>
      <c r="L14" s="31" t="s">
        <v>19</v>
      </c>
      <c r="M14" s="32" t="s">
        <v>20</v>
      </c>
    </row>
    <row r="15" spans="1:19" ht="15" x14ac:dyDescent="0.2">
      <c r="A15" s="122"/>
      <c r="B15" s="124"/>
      <c r="C15" s="126" t="s">
        <v>21</v>
      </c>
      <c r="D15" s="126"/>
      <c r="E15" s="126"/>
      <c r="F15" s="126"/>
      <c r="G15" s="126"/>
      <c r="H15" s="126"/>
      <c r="I15" s="127"/>
      <c r="J15" s="68"/>
      <c r="K15" s="68"/>
      <c r="L15" s="68"/>
      <c r="M15" s="68"/>
    </row>
    <row r="16" spans="1:19" ht="15.75" x14ac:dyDescent="0.25">
      <c r="A16" s="122"/>
      <c r="B16" s="124"/>
      <c r="C16" s="33" t="s">
        <v>22</v>
      </c>
      <c r="D16" s="34" t="s">
        <v>23</v>
      </c>
      <c r="E16" s="64" t="s">
        <v>24</v>
      </c>
      <c r="F16" s="36">
        <f>'[1]вход-выход'!H4/1.2</f>
        <v>208721452.15000001</v>
      </c>
      <c r="G16" s="36">
        <f>'[1]вход-выход'!L4/1.2</f>
        <v>229784353.20974997</v>
      </c>
      <c r="H16" s="36">
        <f>'[1]вход-выход'!D4/1.2</f>
        <v>0</v>
      </c>
      <c r="I16" s="37">
        <f>SUM(F16:H16)</f>
        <v>438505805.35974997</v>
      </c>
      <c r="J16" s="36">
        <f>[2]прил.7.2!$F$12</f>
        <v>126492308.48999999</v>
      </c>
      <c r="K16" s="36">
        <f>[2]прил.7.2!$G$12</f>
        <v>94186223.400000006</v>
      </c>
      <c r="L16" s="36">
        <v>0</v>
      </c>
      <c r="M16" s="37">
        <f>SUM(J16:L16)</f>
        <v>220678531.88999999</v>
      </c>
      <c r="N16" s="79">
        <f>F16-J16</f>
        <v>82229143.660000011</v>
      </c>
      <c r="O16" s="79">
        <f>G16-K16</f>
        <v>135598129.80974996</v>
      </c>
      <c r="P16" s="3" t="s">
        <v>109</v>
      </c>
    </row>
    <row r="17" spans="1:16" ht="15.75" x14ac:dyDescent="0.25">
      <c r="A17" s="122"/>
      <c r="B17" s="124"/>
      <c r="C17" s="33" t="s">
        <v>25</v>
      </c>
      <c r="D17" s="34" t="s">
        <v>26</v>
      </c>
      <c r="E17" s="64" t="s">
        <v>24</v>
      </c>
      <c r="F17" s="36">
        <f>'[1]вход-выход'!H5/1.2</f>
        <v>3668490</v>
      </c>
      <c r="G17" s="36">
        <f>'[1]вход-выход'!L5/1.2</f>
        <v>6948068.1547450004</v>
      </c>
      <c r="H17" s="36">
        <f>'[1]вход-выход'!D5/1.2</f>
        <v>0</v>
      </c>
      <c r="I17" s="37">
        <f t="shared" ref="I17:I40" si="0">SUM(F17:H17)</f>
        <v>10616558.154745001</v>
      </c>
      <c r="J17" s="36">
        <f>[2]прил.7.2!$F$19</f>
        <v>3572306.11</v>
      </c>
      <c r="K17" s="36">
        <f>[2]прил.7.2!$G$19</f>
        <v>4119227.02</v>
      </c>
      <c r="L17" s="36">
        <v>0</v>
      </c>
      <c r="M17" s="37">
        <f t="shared" ref="M17:M40" si="1">SUM(J17:L17)</f>
        <v>7691533.1299999999</v>
      </c>
      <c r="N17" s="79">
        <f t="shared" ref="N17:N41" si="2">F17-J17</f>
        <v>96183.89000000013</v>
      </c>
      <c r="O17" s="79">
        <f t="shared" ref="O17:O41" si="3">G17-K17</f>
        <v>2828841.1347450004</v>
      </c>
    </row>
    <row r="18" spans="1:16" ht="15.75" x14ac:dyDescent="0.25">
      <c r="A18" s="122"/>
      <c r="B18" s="124"/>
      <c r="C18" s="33" t="s">
        <v>27</v>
      </c>
      <c r="D18" s="34" t="s">
        <v>28</v>
      </c>
      <c r="E18" s="64" t="s">
        <v>24</v>
      </c>
      <c r="F18" s="36">
        <f>'[1]вход-выход'!H6/1.2</f>
        <v>6867423.0700000003</v>
      </c>
      <c r="G18" s="36">
        <f>'[1]вход-выход'!L6/1.2</f>
        <v>10880105.715075001</v>
      </c>
      <c r="H18" s="36">
        <f>'[1]вход-выход'!D6/1.2</f>
        <v>510450</v>
      </c>
      <c r="I18" s="37">
        <f t="shared" si="0"/>
        <v>18257978.785075001</v>
      </c>
      <c r="J18" s="36">
        <f>[2]прил.7.2!$F$23</f>
        <v>7235715.4900000002</v>
      </c>
      <c r="K18" s="36">
        <f>[2]прил.7.2!$G$23</f>
        <v>1460441.3</v>
      </c>
      <c r="L18" s="36">
        <v>0</v>
      </c>
      <c r="M18" s="37">
        <f t="shared" si="1"/>
        <v>8696156.790000001</v>
      </c>
      <c r="N18" s="79">
        <f t="shared" si="2"/>
        <v>-368292.41999999993</v>
      </c>
      <c r="O18" s="79">
        <f t="shared" si="3"/>
        <v>9419664.4150750004</v>
      </c>
    </row>
    <row r="19" spans="1:16" ht="15.75" x14ac:dyDescent="0.25">
      <c r="A19" s="122"/>
      <c r="B19" s="124"/>
      <c r="C19" s="33" t="s">
        <v>29</v>
      </c>
      <c r="D19" s="34" t="s">
        <v>30</v>
      </c>
      <c r="E19" s="64" t="s">
        <v>24</v>
      </c>
      <c r="F19" s="36">
        <f>'[1]вход-выход'!H7/1.2</f>
        <v>59666666.666666672</v>
      </c>
      <c r="G19" s="36">
        <f>'[1]вход-выход'!L7/1.2</f>
        <v>5104500</v>
      </c>
      <c r="H19" s="36">
        <f>'[1]вход-выход'!D7/1.2</f>
        <v>0</v>
      </c>
      <c r="I19" s="37">
        <f t="shared" si="0"/>
        <v>64771166.666666672</v>
      </c>
      <c r="J19" s="36">
        <f>[2]прил.7.2!$F$26</f>
        <v>88936244.310000002</v>
      </c>
      <c r="K19" s="36">
        <f>[2]прил.7.2!$G$26</f>
        <v>2002376.54</v>
      </c>
      <c r="L19" s="36">
        <v>0</v>
      </c>
      <c r="M19" s="37">
        <f t="shared" si="1"/>
        <v>90938620.850000009</v>
      </c>
      <c r="N19" s="79">
        <f t="shared" si="2"/>
        <v>-29269577.643333331</v>
      </c>
      <c r="O19" s="79">
        <f t="shared" si="3"/>
        <v>3102123.46</v>
      </c>
      <c r="P19" s="3" t="s">
        <v>110</v>
      </c>
    </row>
    <row r="20" spans="1:16" ht="15.75" x14ac:dyDescent="0.25">
      <c r="A20" s="122"/>
      <c r="B20" s="124"/>
      <c r="C20" s="33" t="s">
        <v>31</v>
      </c>
      <c r="D20" s="34" t="s">
        <v>32</v>
      </c>
      <c r="E20" s="64" t="s">
        <v>24</v>
      </c>
      <c r="F20" s="36">
        <f>'[1]вход-выход'!H8/1.2</f>
        <v>44000000</v>
      </c>
      <c r="G20" s="36">
        <f>'[1]вход-выход'!L8/1.2</f>
        <v>10805522.079</v>
      </c>
      <c r="H20" s="36">
        <f>'[1]вход-выход'!D8/1.2</f>
        <v>1174035</v>
      </c>
      <c r="I20" s="37">
        <f t="shared" si="0"/>
        <v>55979557.078999996</v>
      </c>
      <c r="J20" s="36">
        <f>[2]прил.7.2!$F$28</f>
        <v>40424406.390000001</v>
      </c>
      <c r="K20" s="36">
        <f>[2]прил.7.2!$G$28</f>
        <v>4164675.44</v>
      </c>
      <c r="L20" s="36">
        <f>[2]прил.7.2!$H$28</f>
        <v>311800.05</v>
      </c>
      <c r="M20" s="37">
        <f t="shared" si="1"/>
        <v>44900881.879999995</v>
      </c>
      <c r="N20" s="79">
        <f t="shared" si="2"/>
        <v>3575593.6099999994</v>
      </c>
      <c r="O20" s="79">
        <f t="shared" si="3"/>
        <v>6640846.6390000004</v>
      </c>
    </row>
    <row r="21" spans="1:16" ht="15.75" x14ac:dyDescent="0.25">
      <c r="A21" s="122"/>
      <c r="B21" s="124"/>
      <c r="C21" s="33" t="s">
        <v>33</v>
      </c>
      <c r="D21" s="34" t="s">
        <v>34</v>
      </c>
      <c r="E21" s="64" t="s">
        <v>24</v>
      </c>
      <c r="F21" s="36">
        <f>'[1]вход-выход'!H9/1.2</f>
        <v>20596910</v>
      </c>
      <c r="G21" s="36">
        <f>'[1]вход-выход'!L9/1.2</f>
        <v>1361200</v>
      </c>
      <c r="H21" s="36">
        <f>'[1]вход-выход'!D9/1.2</f>
        <v>510450</v>
      </c>
      <c r="I21" s="37">
        <f t="shared" si="0"/>
        <v>22468560</v>
      </c>
      <c r="J21" s="36">
        <f>[2]прил.7.2!$F$34</f>
        <v>21343812.73</v>
      </c>
      <c r="K21" s="36">
        <f>[2]прил.7.2!$G$34</f>
        <v>408176.37</v>
      </c>
      <c r="L21" s="36">
        <v>0</v>
      </c>
      <c r="M21" s="37">
        <f t="shared" si="1"/>
        <v>21751989.100000001</v>
      </c>
      <c r="N21" s="79">
        <f t="shared" si="2"/>
        <v>-746902.73000000045</v>
      </c>
      <c r="O21" s="79">
        <f t="shared" si="3"/>
        <v>953023.63</v>
      </c>
    </row>
    <row r="22" spans="1:16" ht="15.75" x14ac:dyDescent="0.25">
      <c r="A22" s="122"/>
      <c r="B22" s="124"/>
      <c r="C22" s="33" t="s">
        <v>35</v>
      </c>
      <c r="D22" s="34" t="s">
        <v>36</v>
      </c>
      <c r="E22" s="64" t="s">
        <v>24</v>
      </c>
      <c r="F22" s="36">
        <f>'[1]вход-выход'!H10/1.2</f>
        <v>15412958.859999999</v>
      </c>
      <c r="G22" s="36">
        <f>'[1]вход-выход'!L10/1.2</f>
        <v>15047213.191184998</v>
      </c>
      <c r="H22" s="36">
        <f>'[1]вход-выход'!D10/1.2</f>
        <v>0</v>
      </c>
      <c r="I22" s="37">
        <f t="shared" si="0"/>
        <v>30460172.051184997</v>
      </c>
      <c r="J22" s="36">
        <f>[2]прил.7.2!$F$36</f>
        <v>11403529.57</v>
      </c>
      <c r="K22" s="36">
        <f>[2]прил.7.2!$G$36</f>
        <v>6838222.2199999997</v>
      </c>
      <c r="L22" s="36">
        <v>0</v>
      </c>
      <c r="M22" s="37">
        <f t="shared" si="1"/>
        <v>18241751.789999999</v>
      </c>
      <c r="N22" s="79">
        <f t="shared" si="2"/>
        <v>4009429.2899999991</v>
      </c>
      <c r="O22" s="79">
        <f t="shared" si="3"/>
        <v>8208990.9711849978</v>
      </c>
    </row>
    <row r="23" spans="1:16" ht="15.75" x14ac:dyDescent="0.25">
      <c r="A23" s="122"/>
      <c r="B23" s="124"/>
      <c r="C23" s="33" t="s">
        <v>37</v>
      </c>
      <c r="D23" s="34" t="s">
        <v>38</v>
      </c>
      <c r="E23" s="64" t="s">
        <v>24</v>
      </c>
      <c r="F23" s="36">
        <f>'[1]вход-выход'!H11/1.2</f>
        <v>3300000</v>
      </c>
      <c r="G23" s="36">
        <f>'[1]вход-выход'!L11/1.2</f>
        <v>3848225.8390049995</v>
      </c>
      <c r="H23" s="36">
        <f>'[1]вход-выход'!D11/1.2</f>
        <v>0</v>
      </c>
      <c r="I23" s="37">
        <f t="shared" si="0"/>
        <v>7148225.839004999</v>
      </c>
      <c r="J23" s="36">
        <f>[2]прил.7.2!$F$40</f>
        <v>1472813.42</v>
      </c>
      <c r="K23" s="36">
        <f>[2]прил.7.2!$G$40</f>
        <v>1370523.42</v>
      </c>
      <c r="L23" s="36">
        <v>0</v>
      </c>
      <c r="M23" s="37">
        <f t="shared" si="1"/>
        <v>2843336.84</v>
      </c>
      <c r="N23" s="79">
        <f t="shared" si="2"/>
        <v>1827186.58</v>
      </c>
      <c r="O23" s="79">
        <f t="shared" si="3"/>
        <v>2477702.4190049996</v>
      </c>
    </row>
    <row r="24" spans="1:16" ht="15.75" x14ac:dyDescent="0.25">
      <c r="A24" s="122"/>
      <c r="B24" s="124"/>
      <c r="C24" s="33" t="s">
        <v>39</v>
      </c>
      <c r="D24" s="34" t="s">
        <v>40</v>
      </c>
      <c r="E24" s="64" t="s">
        <v>24</v>
      </c>
      <c r="F24" s="36">
        <f>'[1]вход-выход'!H12/1.2</f>
        <v>2100000</v>
      </c>
      <c r="G24" s="36">
        <f>'[1]вход-выход'!L12/1.2</f>
        <v>2041800</v>
      </c>
      <c r="H24" s="36">
        <f>'[1]вход-выход'!D12/1.2</f>
        <v>0</v>
      </c>
      <c r="I24" s="37">
        <f t="shared" si="0"/>
        <v>4141800</v>
      </c>
      <c r="J24" s="36" cm="1">
        <f t="array" ref="J24:J25">[2]прил.7.2!$F$43:$F$44</f>
        <v>1960791.96</v>
      </c>
      <c r="K24" s="36" cm="1">
        <f t="array" ref="K24:K25">[2]прил.7.2!$G$43:$G$44</f>
        <v>969801.35</v>
      </c>
      <c r="L24" s="36">
        <v>0</v>
      </c>
      <c r="M24" s="37">
        <f t="shared" si="1"/>
        <v>2930593.31</v>
      </c>
      <c r="N24" s="79">
        <f t="shared" si="2"/>
        <v>139208.04000000004</v>
      </c>
      <c r="O24" s="79">
        <f t="shared" si="3"/>
        <v>1071998.6499999999</v>
      </c>
    </row>
    <row r="25" spans="1:16" s="78" customFormat="1" ht="15.75" x14ac:dyDescent="0.25">
      <c r="A25" s="122"/>
      <c r="B25" s="124"/>
      <c r="C25" s="73" t="s">
        <v>41</v>
      </c>
      <c r="D25" s="74" t="s">
        <v>42</v>
      </c>
      <c r="E25" s="75" t="s">
        <v>24</v>
      </c>
      <c r="F25" s="76">
        <f>'[1]вход-выход'!H13/1.2</f>
        <v>0</v>
      </c>
      <c r="G25" s="76">
        <f>'[1]вход-выход'!L13/1.2</f>
        <v>0</v>
      </c>
      <c r="H25" s="76">
        <f>'[1]вход-выход'!D13/1.2</f>
        <v>0</v>
      </c>
      <c r="I25" s="77">
        <f t="shared" si="0"/>
        <v>0</v>
      </c>
      <c r="J25" s="76">
        <v>0</v>
      </c>
      <c r="K25" s="76">
        <v>0</v>
      </c>
      <c r="L25" s="76">
        <v>0</v>
      </c>
      <c r="M25" s="77">
        <f t="shared" si="1"/>
        <v>0</v>
      </c>
      <c r="N25" s="79">
        <f t="shared" si="2"/>
        <v>0</v>
      </c>
      <c r="O25" s="79">
        <f t="shared" si="3"/>
        <v>0</v>
      </c>
    </row>
    <row r="26" spans="1:16" ht="15.75" x14ac:dyDescent="0.25">
      <c r="A26" s="122"/>
      <c r="B26" s="124"/>
      <c r="C26" s="33" t="s">
        <v>43</v>
      </c>
      <c r="D26" s="34" t="s">
        <v>44</v>
      </c>
      <c r="E26" s="64" t="s">
        <v>24</v>
      </c>
      <c r="F26" s="36">
        <f>'[1]вход-выход'!H14/1.2</f>
        <v>72000</v>
      </c>
      <c r="G26" s="36">
        <f>'[1]вход-выход'!L14/1.2</f>
        <v>68060</v>
      </c>
      <c r="H26" s="36">
        <f>'[1]вход-выход'!D14/1.2</f>
        <v>0</v>
      </c>
      <c r="I26" s="37">
        <f t="shared" si="0"/>
        <v>140060</v>
      </c>
      <c r="J26" s="36">
        <f>[2]прил.7.2!$F$46</f>
        <v>307211.96000000002</v>
      </c>
      <c r="K26" s="36">
        <f>[2]прил.7.2!$G$46</f>
        <v>103686.01</v>
      </c>
      <c r="L26" s="36">
        <v>0</v>
      </c>
      <c r="M26" s="37">
        <f t="shared" si="1"/>
        <v>410897.97000000003</v>
      </c>
      <c r="N26" s="79">
        <f t="shared" si="2"/>
        <v>-235211.96000000002</v>
      </c>
      <c r="O26" s="79">
        <f t="shared" si="3"/>
        <v>-35626.009999999995</v>
      </c>
    </row>
    <row r="27" spans="1:16" ht="15.75" x14ac:dyDescent="0.25">
      <c r="A27" s="122"/>
      <c r="B27" s="124"/>
      <c r="C27" s="33" t="s">
        <v>45</v>
      </c>
      <c r="D27" s="34" t="s">
        <v>46</v>
      </c>
      <c r="E27" s="64" t="s">
        <v>24</v>
      </c>
      <c r="F27" s="36">
        <f>'[1]вход-выход'!H15/1.2</f>
        <v>5300</v>
      </c>
      <c r="G27" s="36">
        <f>'[1]вход-выход'!L15/1.2</f>
        <v>17015</v>
      </c>
      <c r="H27" s="36">
        <f>'[1]вход-выход'!D15/1.2</f>
        <v>0</v>
      </c>
      <c r="I27" s="37">
        <f t="shared" si="0"/>
        <v>22315</v>
      </c>
      <c r="J27" s="36">
        <f>[2]прил.7.2!$F$48</f>
        <v>15913.18</v>
      </c>
      <c r="K27" s="36">
        <f>[2]прил.7.2!$G$48</f>
        <v>11318.45</v>
      </c>
      <c r="L27" s="36">
        <v>0</v>
      </c>
      <c r="M27" s="37">
        <f t="shared" si="1"/>
        <v>27231.63</v>
      </c>
      <c r="N27" s="79">
        <f t="shared" si="2"/>
        <v>-10613.18</v>
      </c>
      <c r="O27" s="79">
        <f t="shared" si="3"/>
        <v>5696.5499999999993</v>
      </c>
    </row>
    <row r="28" spans="1:16" ht="15.75" x14ac:dyDescent="0.25">
      <c r="A28" s="122"/>
      <c r="B28" s="124"/>
      <c r="C28" s="33" t="s">
        <v>47</v>
      </c>
      <c r="D28" s="34" t="s">
        <v>48</v>
      </c>
      <c r="E28" s="64" t="s">
        <v>24</v>
      </c>
      <c r="F28" s="36">
        <f>'[1]вход-выход'!H16/1.2</f>
        <v>195000</v>
      </c>
      <c r="G28" s="36">
        <f>'[1]вход-выход'!L16/1.2</f>
        <v>68060</v>
      </c>
      <c r="H28" s="36">
        <f>'[1]вход-выход'!D16/1.2</f>
        <v>0</v>
      </c>
      <c r="I28" s="37">
        <f t="shared" si="0"/>
        <v>263060</v>
      </c>
      <c r="J28" s="36">
        <f>[2]прил.7.2!$F$50</f>
        <v>109382.55</v>
      </c>
      <c r="K28" s="36">
        <f>[2]прил.7.2!$G$50</f>
        <v>67064.88</v>
      </c>
      <c r="L28" s="36">
        <v>0</v>
      </c>
      <c r="M28" s="37">
        <f t="shared" si="1"/>
        <v>176447.43</v>
      </c>
      <c r="N28" s="79">
        <f t="shared" si="2"/>
        <v>85617.45</v>
      </c>
      <c r="O28" s="79">
        <f t="shared" si="3"/>
        <v>995.11999999999534</v>
      </c>
    </row>
    <row r="29" spans="1:16" ht="15.75" x14ac:dyDescent="0.25">
      <c r="A29" s="122"/>
      <c r="B29" s="124"/>
      <c r="C29" s="33" t="s">
        <v>49</v>
      </c>
      <c r="D29" s="34" t="s">
        <v>50</v>
      </c>
      <c r="E29" s="64" t="s">
        <v>24</v>
      </c>
      <c r="F29" s="36">
        <f>'[1]вход-выход'!H17/1.2</f>
        <v>2300000</v>
      </c>
      <c r="G29" s="36">
        <f>'[1]вход-выход'!L17/1.2</f>
        <v>255225</v>
      </c>
      <c r="H29" s="36">
        <f>'[1]вход-выход'!D17/1.2</f>
        <v>204180</v>
      </c>
      <c r="I29" s="37">
        <f t="shared" si="0"/>
        <v>2759405</v>
      </c>
      <c r="J29" s="36">
        <f>[2]прил.7.2!$F$53</f>
        <v>2389855.8199999998</v>
      </c>
      <c r="K29" s="36">
        <f>[2]прил.7.2!$G$53</f>
        <v>271409.07</v>
      </c>
      <c r="L29" s="36">
        <f>[2]прил.7.2!$H$53</f>
        <v>122964.03</v>
      </c>
      <c r="M29" s="37">
        <f t="shared" si="1"/>
        <v>2784228.9199999995</v>
      </c>
      <c r="N29" s="79">
        <f t="shared" si="2"/>
        <v>-89855.819999999832</v>
      </c>
      <c r="O29" s="79">
        <f t="shared" si="3"/>
        <v>-16184.070000000007</v>
      </c>
    </row>
    <row r="30" spans="1:16" ht="15.75" x14ac:dyDescent="0.25">
      <c r="A30" s="122"/>
      <c r="B30" s="124"/>
      <c r="C30" s="38" t="s">
        <v>51</v>
      </c>
      <c r="D30" s="34" t="s">
        <v>52</v>
      </c>
      <c r="E30" s="64" t="s">
        <v>24</v>
      </c>
      <c r="F30" s="36">
        <f>'[1]вход-выход'!H18/1.2</f>
        <v>386250</v>
      </c>
      <c r="G30" s="36">
        <f>'[1]вход-выход'!L18/1.2</f>
        <v>1011682.9745</v>
      </c>
      <c r="H30" s="36">
        <f>'[1]вход-выход'!D18/1.2</f>
        <v>0</v>
      </c>
      <c r="I30" s="37">
        <f t="shared" si="0"/>
        <v>1397932.9745</v>
      </c>
      <c r="J30" s="36">
        <f>[2]прил.7.2!$F$56</f>
        <v>479547.31</v>
      </c>
      <c r="K30" s="36">
        <f>[2]прил.7.2!$G$56</f>
        <v>181585.65</v>
      </c>
      <c r="L30" s="36">
        <v>0</v>
      </c>
      <c r="M30" s="37">
        <f t="shared" si="1"/>
        <v>661132.96</v>
      </c>
      <c r="N30" s="79">
        <f t="shared" si="2"/>
        <v>-93297.31</v>
      </c>
      <c r="O30" s="79">
        <f t="shared" si="3"/>
        <v>830097.32449999999</v>
      </c>
    </row>
    <row r="31" spans="1:16" ht="15.75" x14ac:dyDescent="0.25">
      <c r="A31" s="122"/>
      <c r="B31" s="124"/>
      <c r="C31" s="33" t="s">
        <v>53</v>
      </c>
      <c r="D31" s="34" t="s">
        <v>54</v>
      </c>
      <c r="E31" s="64" t="s">
        <v>24</v>
      </c>
      <c r="F31" s="36">
        <f>'[1]вход-выход'!H19/1.2</f>
        <v>3100503.73</v>
      </c>
      <c r="G31" s="36">
        <f>'[1]вход-выход'!L19/1.2</f>
        <v>3335053.8984100004</v>
      </c>
      <c r="H31" s="36">
        <f>'[1]вход-выход'!D19/1.2</f>
        <v>0</v>
      </c>
      <c r="I31" s="37">
        <f t="shared" si="0"/>
        <v>6435557.6284100004</v>
      </c>
      <c r="J31" s="36">
        <f>[2]прил.7.2!$F$58</f>
        <v>3093243.93</v>
      </c>
      <c r="K31" s="36">
        <f>[2]прил.7.2!$G$58</f>
        <v>2301376.38</v>
      </c>
      <c r="L31" s="36">
        <v>0</v>
      </c>
      <c r="M31" s="37">
        <f t="shared" si="1"/>
        <v>5394620.3100000005</v>
      </c>
      <c r="N31" s="79">
        <f t="shared" si="2"/>
        <v>7259.7999999998137</v>
      </c>
      <c r="O31" s="79">
        <f t="shared" si="3"/>
        <v>1033677.5184100005</v>
      </c>
    </row>
    <row r="32" spans="1:16" s="78" customFormat="1" ht="15.75" x14ac:dyDescent="0.25">
      <c r="A32" s="122"/>
      <c r="B32" s="124"/>
      <c r="C32" s="73" t="s">
        <v>55</v>
      </c>
      <c r="D32" s="74" t="s">
        <v>56</v>
      </c>
      <c r="E32" s="75" t="s">
        <v>24</v>
      </c>
      <c r="F32" s="76">
        <f>'[1]вход-выход'!H20/1.2</f>
        <v>0</v>
      </c>
      <c r="G32" s="76">
        <f>'[1]вход-выход'!L20/1.2</f>
        <v>0</v>
      </c>
      <c r="H32" s="76">
        <f>'[1]вход-выход'!D20/1.2</f>
        <v>0</v>
      </c>
      <c r="I32" s="77">
        <f t="shared" si="0"/>
        <v>0</v>
      </c>
      <c r="J32" s="76">
        <v>0</v>
      </c>
      <c r="K32" s="76">
        <v>0</v>
      </c>
      <c r="L32" s="76">
        <v>0</v>
      </c>
      <c r="M32" s="77">
        <f t="shared" si="1"/>
        <v>0</v>
      </c>
      <c r="N32" s="79">
        <f t="shared" si="2"/>
        <v>0</v>
      </c>
      <c r="O32" s="79">
        <f t="shared" si="3"/>
        <v>0</v>
      </c>
    </row>
    <row r="33" spans="1:15" ht="15.75" x14ac:dyDescent="0.25">
      <c r="A33" s="122"/>
      <c r="B33" s="124"/>
      <c r="C33" s="33" t="s">
        <v>57</v>
      </c>
      <c r="D33" s="34" t="s">
        <v>58</v>
      </c>
      <c r="E33" s="64" t="s">
        <v>24</v>
      </c>
      <c r="F33" s="36">
        <f>'[1]вход-выход'!H21/1.2</f>
        <v>3479906.54</v>
      </c>
      <c r="G33" s="36">
        <f>'[1]вход-выход'!L21/1.2</f>
        <v>2887297.9459200003</v>
      </c>
      <c r="H33" s="36">
        <f>'[1]вход-выход'!D21/1.2</f>
        <v>0</v>
      </c>
      <c r="I33" s="37">
        <f t="shared" si="0"/>
        <v>6367204.4859200008</v>
      </c>
      <c r="J33" s="36">
        <f>[2]прил.7.2!$F$63</f>
        <v>3467887.2</v>
      </c>
      <c r="K33" s="36">
        <f>[2]прил.7.2!$G$63</f>
        <v>1690770.86</v>
      </c>
      <c r="L33" s="36">
        <v>0</v>
      </c>
      <c r="M33" s="37">
        <f t="shared" si="1"/>
        <v>5158658.0600000005</v>
      </c>
      <c r="N33" s="79">
        <f t="shared" si="2"/>
        <v>12019.339999999851</v>
      </c>
      <c r="O33" s="79">
        <f t="shared" si="3"/>
        <v>1196527.0859200002</v>
      </c>
    </row>
    <row r="34" spans="1:15" ht="15.75" x14ac:dyDescent="0.25">
      <c r="A34" s="122"/>
      <c r="B34" s="124"/>
      <c r="C34" s="33" t="s">
        <v>59</v>
      </c>
      <c r="D34" s="34" t="s">
        <v>60</v>
      </c>
      <c r="E34" s="64" t="s">
        <v>24</v>
      </c>
      <c r="F34" s="36">
        <f>'[1]вход-выход'!H22/1.2</f>
        <v>8382002.96</v>
      </c>
      <c r="G34" s="36">
        <f>'[1]вход-выход'!L22/1.2</f>
        <v>11204163.672495</v>
      </c>
      <c r="H34" s="36">
        <f>'[1]вход-выход'!D22/1.2</f>
        <v>0</v>
      </c>
      <c r="I34" s="37">
        <f t="shared" si="0"/>
        <v>19586166.632495001</v>
      </c>
      <c r="J34" s="36">
        <f>[2]прил.7.2!$F$65</f>
        <v>8275139.4800000004</v>
      </c>
      <c r="K34" s="36">
        <f>[2]прил.7.2!$G$65</f>
        <v>8416358.3499999996</v>
      </c>
      <c r="L34" s="36">
        <v>0</v>
      </c>
      <c r="M34" s="37">
        <f t="shared" si="1"/>
        <v>16691497.83</v>
      </c>
      <c r="N34" s="79">
        <f t="shared" si="2"/>
        <v>106863.47999999952</v>
      </c>
      <c r="O34" s="79">
        <f t="shared" si="3"/>
        <v>2787805.3224950004</v>
      </c>
    </row>
    <row r="35" spans="1:15" s="78" customFormat="1" ht="15.75" x14ac:dyDescent="0.25">
      <c r="A35" s="122"/>
      <c r="B35" s="124"/>
      <c r="C35" s="73" t="s">
        <v>61</v>
      </c>
      <c r="D35" s="74" t="s">
        <v>62</v>
      </c>
      <c r="E35" s="75" t="s">
        <v>24</v>
      </c>
      <c r="F35" s="76">
        <f>'[1]вход-выход'!H23/1.2</f>
        <v>0</v>
      </c>
      <c r="G35" s="76">
        <f>'[1]вход-выход'!L23/1.2</f>
        <v>0</v>
      </c>
      <c r="H35" s="76">
        <f>'[1]вход-выход'!D23/1.2</f>
        <v>0</v>
      </c>
      <c r="I35" s="77">
        <f t="shared" si="0"/>
        <v>0</v>
      </c>
      <c r="J35" s="76">
        <v>0</v>
      </c>
      <c r="K35" s="76">
        <v>0</v>
      </c>
      <c r="L35" s="76">
        <v>0</v>
      </c>
      <c r="M35" s="77">
        <f t="shared" si="1"/>
        <v>0</v>
      </c>
      <c r="N35" s="79">
        <f t="shared" si="2"/>
        <v>0</v>
      </c>
      <c r="O35" s="79">
        <f t="shared" si="3"/>
        <v>0</v>
      </c>
    </row>
    <row r="36" spans="1:15" ht="15.75" x14ac:dyDescent="0.25">
      <c r="A36" s="122"/>
      <c r="B36" s="124"/>
      <c r="C36" s="33" t="s">
        <v>63</v>
      </c>
      <c r="D36" s="34" t="s">
        <v>64</v>
      </c>
      <c r="E36" s="64" t="s">
        <v>24</v>
      </c>
      <c r="F36" s="36">
        <f>'[1]вход-выход'!H24/1.2</f>
        <v>5067180.29</v>
      </c>
      <c r="G36" s="36">
        <f>'[1]вход-выход'!L24/1.2</f>
        <v>5145920.380175001</v>
      </c>
      <c r="H36" s="36">
        <f>'[1]вход-выход'!D24/1.2</f>
        <v>0</v>
      </c>
      <c r="I36" s="37">
        <f t="shared" si="0"/>
        <v>10213100.670175001</v>
      </c>
      <c r="J36" s="36">
        <f>[2]прил.7.2!$F$70</f>
        <v>5049679.57</v>
      </c>
      <c r="K36" s="36">
        <f>[2]прил.7.2!$G$70</f>
        <v>3014839.79</v>
      </c>
      <c r="L36" s="36">
        <v>0</v>
      </c>
      <c r="M36" s="37">
        <f t="shared" si="1"/>
        <v>8064519.3600000003</v>
      </c>
      <c r="N36" s="79">
        <f t="shared" si="2"/>
        <v>17500.719999999739</v>
      </c>
      <c r="O36" s="79">
        <f t="shared" si="3"/>
        <v>2131080.590175001</v>
      </c>
    </row>
    <row r="37" spans="1:15" ht="15.75" x14ac:dyDescent="0.25">
      <c r="A37" s="122"/>
      <c r="B37" s="124"/>
      <c r="C37" s="38" t="s">
        <v>65</v>
      </c>
      <c r="D37" s="34" t="s">
        <v>66</v>
      </c>
      <c r="E37" s="64" t="s">
        <v>24</v>
      </c>
      <c r="F37" s="36">
        <f>'[1]вход-выход'!H25/1.2</f>
        <v>10088250</v>
      </c>
      <c r="G37" s="36">
        <f>'[1]вход-выход'!L25/1.2</f>
        <v>749085.375</v>
      </c>
      <c r="H37" s="36">
        <f>'[1]вход-выход'!D25/1.2</f>
        <v>0</v>
      </c>
      <c r="I37" s="37">
        <f t="shared" si="0"/>
        <v>10837335.375</v>
      </c>
      <c r="J37" s="36">
        <f>[2]прил.7.2!$F$72</f>
        <v>12130371.640000001</v>
      </c>
      <c r="K37" s="36">
        <f>[2]прил.7.2!$G$72</f>
        <v>561401.26</v>
      </c>
      <c r="L37" s="36">
        <v>0</v>
      </c>
      <c r="M37" s="37">
        <f t="shared" si="1"/>
        <v>12691772.9</v>
      </c>
      <c r="N37" s="79">
        <f t="shared" si="2"/>
        <v>-2042121.6400000006</v>
      </c>
      <c r="O37" s="79">
        <f t="shared" si="3"/>
        <v>187684.11499999999</v>
      </c>
    </row>
    <row r="38" spans="1:15" ht="15.75" x14ac:dyDescent="0.25">
      <c r="A38" s="122"/>
      <c r="B38" s="124"/>
      <c r="C38" s="38" t="s">
        <v>67</v>
      </c>
      <c r="D38" s="34" t="s">
        <v>68</v>
      </c>
      <c r="E38" s="64" t="s">
        <v>24</v>
      </c>
      <c r="F38" s="36">
        <f>'[1]вход-выход'!H26/1.2</f>
        <v>4782400</v>
      </c>
      <c r="G38" s="36">
        <f>'[1]вход-выход'!L26/1.2</f>
        <v>2823405.2937500002</v>
      </c>
      <c r="H38" s="36">
        <f>'[1]вход-выход'!D26/1.2</f>
        <v>0</v>
      </c>
      <c r="I38" s="37">
        <f t="shared" si="0"/>
        <v>7605805.2937500002</v>
      </c>
      <c r="J38" s="36">
        <f>[2]прил.7.2!$F$74</f>
        <v>5296084.71</v>
      </c>
      <c r="K38" s="36">
        <f>[2]прил.7.2!$G$74</f>
        <v>1011754.24</v>
      </c>
      <c r="L38" s="36">
        <v>0</v>
      </c>
      <c r="M38" s="37">
        <f t="shared" si="1"/>
        <v>6307838.9500000002</v>
      </c>
      <c r="N38" s="79">
        <f t="shared" si="2"/>
        <v>-513684.70999999996</v>
      </c>
      <c r="O38" s="79">
        <f t="shared" si="3"/>
        <v>1811651.0537500002</v>
      </c>
    </row>
    <row r="39" spans="1:15" ht="15.75" x14ac:dyDescent="0.25">
      <c r="A39" s="122"/>
      <c r="B39" s="124"/>
      <c r="C39" s="38" t="s">
        <v>69</v>
      </c>
      <c r="D39" s="34" t="s">
        <v>70</v>
      </c>
      <c r="E39" s="64" t="s">
        <v>24</v>
      </c>
      <c r="F39" s="36">
        <f>'[1]вход-выход'!H27/1.2</f>
        <v>7229910.5099999998</v>
      </c>
      <c r="G39" s="36">
        <f>'[1]вход-выход'!L27/1.2</f>
        <v>2880919.9752599997</v>
      </c>
      <c r="H39" s="36">
        <f>'[1]вход-выход'!D27/1.2</f>
        <v>0</v>
      </c>
      <c r="I39" s="37">
        <f t="shared" si="0"/>
        <v>10110830.485259999</v>
      </c>
      <c r="J39" s="36" cm="1">
        <f t="array" ref="J39:J40">[2]прил.7.2!$F$76:$F$77</f>
        <v>7204932.7599999998</v>
      </c>
      <c r="K39" s="36" cm="1">
        <f t="array" ref="K39:K40">[2]прил.7.2!$G$76:$G$77</f>
        <v>1651395.54</v>
      </c>
      <c r="L39" s="36">
        <v>0</v>
      </c>
      <c r="M39" s="37">
        <f t="shared" si="1"/>
        <v>8856328.3000000007</v>
      </c>
      <c r="N39" s="79">
        <f t="shared" si="2"/>
        <v>24977.75</v>
      </c>
      <c r="O39" s="79">
        <f t="shared" si="3"/>
        <v>1229524.4352599997</v>
      </c>
    </row>
    <row r="40" spans="1:15" s="78" customFormat="1" ht="15.75" x14ac:dyDescent="0.25">
      <c r="A40" s="122"/>
      <c r="B40" s="124"/>
      <c r="C40" s="73" t="s">
        <v>71</v>
      </c>
      <c r="D40" s="74" t="s">
        <v>72</v>
      </c>
      <c r="E40" s="75" t="s">
        <v>24</v>
      </c>
      <c r="F40" s="76">
        <f>'[1]вход-выход'!H28/1.2</f>
        <v>0</v>
      </c>
      <c r="G40" s="76">
        <f>'[1]вход-выход'!L28/1.2</f>
        <v>0</v>
      </c>
      <c r="H40" s="76">
        <f>'[1]вход-выход'!D28/1.2</f>
        <v>0</v>
      </c>
      <c r="I40" s="77">
        <f t="shared" si="0"/>
        <v>0</v>
      </c>
      <c r="J40" s="76">
        <v>0</v>
      </c>
      <c r="K40" s="76">
        <v>0</v>
      </c>
      <c r="L40" s="76">
        <v>0</v>
      </c>
      <c r="M40" s="77">
        <f t="shared" si="1"/>
        <v>0</v>
      </c>
      <c r="N40" s="79">
        <f t="shared" si="2"/>
        <v>0</v>
      </c>
      <c r="O40" s="79">
        <f t="shared" si="3"/>
        <v>0</v>
      </c>
    </row>
    <row r="41" spans="1:15" ht="15.75" x14ac:dyDescent="0.25">
      <c r="A41" s="123"/>
      <c r="B41" s="125"/>
      <c r="C41" s="38" t="s">
        <v>73</v>
      </c>
      <c r="D41" s="34"/>
      <c r="E41" s="64"/>
      <c r="F41" s="39"/>
      <c r="G41" s="39"/>
      <c r="H41" s="39"/>
      <c r="I41" s="40"/>
      <c r="J41" s="39"/>
      <c r="K41" s="39"/>
      <c r="L41" s="36">
        <v>0</v>
      </c>
      <c r="M41" s="40"/>
      <c r="N41" s="79">
        <f t="shared" si="2"/>
        <v>0</v>
      </c>
      <c r="O41" s="79">
        <f t="shared" si="3"/>
        <v>0</v>
      </c>
    </row>
    <row r="42" spans="1:15" ht="20.25" customHeight="1" x14ac:dyDescent="0.2">
      <c r="A42" s="41">
        <v>2</v>
      </c>
      <c r="B42" s="109" t="s">
        <v>74</v>
      </c>
      <c r="C42" s="110"/>
      <c r="D42" s="110"/>
      <c r="E42" s="110"/>
      <c r="F42" s="110"/>
      <c r="G42" s="110"/>
      <c r="H42" s="110"/>
      <c r="I42" s="37">
        <f>SUM(I16:I41)</f>
        <v>728088597.48093653</v>
      </c>
      <c r="J42" s="70"/>
      <c r="K42" s="70"/>
      <c r="L42" s="70"/>
      <c r="M42" s="37">
        <f>SUM(M16:M41)</f>
        <v>485898570.19999999</v>
      </c>
    </row>
    <row r="43" spans="1:15" ht="17.25" customHeight="1" x14ac:dyDescent="0.2">
      <c r="A43" s="41">
        <v>3</v>
      </c>
      <c r="B43" s="109" t="s">
        <v>75</v>
      </c>
      <c r="C43" s="110"/>
      <c r="D43" s="110"/>
      <c r="E43" s="110"/>
      <c r="F43" s="110"/>
      <c r="G43" s="110"/>
      <c r="H43" s="110"/>
      <c r="I43" s="37">
        <f>I42*0.03</f>
        <v>21842657.924428094</v>
      </c>
      <c r="J43" s="70"/>
      <c r="K43" s="70"/>
      <c r="L43" s="70"/>
      <c r="M43" s="37">
        <f>M42*0.03</f>
        <v>14576957.105999999</v>
      </c>
    </row>
    <row r="44" spans="1:15" ht="30" customHeight="1" x14ac:dyDescent="0.2">
      <c r="A44" s="41">
        <v>4</v>
      </c>
      <c r="B44" s="111" t="s">
        <v>76</v>
      </c>
      <c r="C44" s="112"/>
      <c r="D44" s="112"/>
      <c r="E44" s="112"/>
      <c r="F44" s="112"/>
      <c r="G44" s="112"/>
      <c r="H44" s="112"/>
      <c r="I44" s="42">
        <f>I42+I43</f>
        <v>749931255.40536463</v>
      </c>
      <c r="J44" s="71"/>
      <c r="K44" s="71"/>
      <c r="L44" s="71"/>
      <c r="M44" s="42">
        <f>M42+M43</f>
        <v>500475527.30599999</v>
      </c>
      <c r="N44" s="43"/>
    </row>
    <row r="45" spans="1:15" ht="30" customHeight="1" x14ac:dyDescent="0.2">
      <c r="A45" s="41">
        <v>5</v>
      </c>
      <c r="B45" s="65" t="s">
        <v>78</v>
      </c>
      <c r="C45" s="113" t="s">
        <v>79</v>
      </c>
      <c r="D45" s="114"/>
      <c r="E45" s="114"/>
      <c r="F45" s="114"/>
      <c r="G45" s="114"/>
      <c r="H45" s="114"/>
      <c r="I45" s="37">
        <f>I44*0.2</f>
        <v>149986251.08107293</v>
      </c>
      <c r="J45" s="70"/>
      <c r="K45" s="70"/>
      <c r="L45" s="70"/>
      <c r="M45" s="37">
        <f>M44*0.2</f>
        <v>100095105.4612</v>
      </c>
    </row>
    <row r="46" spans="1:15" ht="22.5" customHeight="1" x14ac:dyDescent="0.2">
      <c r="A46" s="41">
        <v>6</v>
      </c>
      <c r="B46" s="115" t="s">
        <v>80</v>
      </c>
      <c r="C46" s="116"/>
      <c r="D46" s="116"/>
      <c r="E46" s="116"/>
      <c r="F46" s="116"/>
      <c r="G46" s="116"/>
      <c r="H46" s="116"/>
      <c r="I46" s="37">
        <f>I44+I45</f>
        <v>899917506.48643756</v>
      </c>
      <c r="J46" s="70"/>
      <c r="K46" s="70"/>
      <c r="L46" s="70"/>
      <c r="M46" s="37">
        <f>M44+M45</f>
        <v>600570632.76719999</v>
      </c>
    </row>
    <row r="47" spans="1:15" ht="42" customHeight="1" x14ac:dyDescent="0.2">
      <c r="A47" s="41">
        <v>7</v>
      </c>
      <c r="B47" s="65" t="s">
        <v>81</v>
      </c>
      <c r="C47" s="117" t="s">
        <v>82</v>
      </c>
      <c r="D47" s="118"/>
      <c r="E47" s="118"/>
      <c r="F47" s="86"/>
      <c r="G47" s="86"/>
      <c r="H47" s="86"/>
      <c r="I47" s="87"/>
      <c r="J47" s="86"/>
      <c r="K47" s="86"/>
      <c r="L47" s="86"/>
      <c r="M47" s="87"/>
      <c r="N47" s="45"/>
    </row>
    <row r="48" spans="1:15" ht="27" customHeight="1" x14ac:dyDescent="0.2">
      <c r="A48" s="41">
        <v>8</v>
      </c>
      <c r="B48" s="65" t="s">
        <v>83</v>
      </c>
      <c r="C48" s="93" t="s">
        <v>84</v>
      </c>
      <c r="D48" s="106"/>
      <c r="E48" s="106"/>
      <c r="F48" s="88" t="s">
        <v>104</v>
      </c>
      <c r="G48" s="88"/>
      <c r="H48" s="88"/>
      <c r="I48" s="87"/>
      <c r="J48" s="88" t="s">
        <v>104</v>
      </c>
      <c r="K48" s="88"/>
      <c r="L48" s="88"/>
      <c r="M48" s="87"/>
    </row>
    <row r="49" spans="1:14" ht="66.75" customHeight="1" x14ac:dyDescent="0.2">
      <c r="A49" s="46">
        <v>9</v>
      </c>
      <c r="B49" s="65" t="s">
        <v>85</v>
      </c>
      <c r="C49" s="93" t="s">
        <v>86</v>
      </c>
      <c r="D49" s="106"/>
      <c r="E49" s="106"/>
      <c r="F49" s="89" t="s">
        <v>105</v>
      </c>
      <c r="G49" s="89"/>
      <c r="H49" s="89"/>
      <c r="I49" s="90"/>
      <c r="J49" s="89" t="s">
        <v>105</v>
      </c>
      <c r="K49" s="89"/>
      <c r="L49" s="89"/>
      <c r="M49" s="90"/>
      <c r="N49" s="47"/>
    </row>
    <row r="50" spans="1:14" ht="31.5" customHeight="1" x14ac:dyDescent="0.2">
      <c r="A50" s="46">
        <v>10</v>
      </c>
      <c r="B50" s="65" t="s">
        <v>87</v>
      </c>
      <c r="C50" s="107" t="s">
        <v>88</v>
      </c>
      <c r="D50" s="108"/>
      <c r="E50" s="108"/>
      <c r="F50" s="91" t="s">
        <v>89</v>
      </c>
      <c r="G50" s="91"/>
      <c r="H50" s="91"/>
      <c r="I50" s="92"/>
      <c r="J50" s="91" t="s">
        <v>89</v>
      </c>
      <c r="K50" s="91"/>
      <c r="L50" s="91"/>
      <c r="M50" s="92"/>
    </row>
    <row r="51" spans="1:14" ht="55.15" customHeight="1" x14ac:dyDescent="0.2">
      <c r="A51" s="46">
        <v>11</v>
      </c>
      <c r="B51" s="65" t="s">
        <v>90</v>
      </c>
      <c r="C51" s="94"/>
      <c r="D51" s="95"/>
      <c r="E51" s="95"/>
      <c r="F51" s="93" t="s">
        <v>91</v>
      </c>
      <c r="G51" s="93"/>
      <c r="H51" s="93"/>
      <c r="I51" s="92"/>
      <c r="J51" s="93" t="s">
        <v>91</v>
      </c>
      <c r="K51" s="93"/>
      <c r="L51" s="93"/>
      <c r="M51" s="92"/>
    </row>
    <row r="52" spans="1:14" x14ac:dyDescent="0.2">
      <c r="A52" s="96"/>
      <c r="B52" s="97"/>
      <c r="C52" s="97"/>
      <c r="F52" s="48"/>
      <c r="G52" s="48"/>
      <c r="H52" s="48"/>
      <c r="I52" s="20"/>
      <c r="J52" s="48"/>
      <c r="K52" s="48"/>
      <c r="L52" s="48"/>
      <c r="M52" s="20"/>
    </row>
    <row r="53" spans="1:14" x14ac:dyDescent="0.2">
      <c r="A53" s="98"/>
      <c r="B53" s="99"/>
      <c r="C53" s="99"/>
      <c r="F53" s="48"/>
      <c r="G53" s="48"/>
      <c r="H53" s="48"/>
      <c r="I53" s="20"/>
      <c r="J53" s="48"/>
      <c r="K53" s="48"/>
      <c r="L53" s="48"/>
      <c r="M53" s="20"/>
    </row>
    <row r="54" spans="1:14" x14ac:dyDescent="0.2">
      <c r="A54" s="100" t="s">
        <v>106</v>
      </c>
      <c r="B54" s="101"/>
      <c r="C54" s="101"/>
      <c r="D54" s="101"/>
      <c r="E54" s="101"/>
      <c r="F54" s="101"/>
      <c r="G54" s="101"/>
      <c r="H54" s="101"/>
      <c r="I54" s="20"/>
      <c r="J54" s="69"/>
      <c r="K54" s="69"/>
      <c r="L54" s="69"/>
      <c r="M54" s="20"/>
    </row>
    <row r="55" spans="1:14" x14ac:dyDescent="0.2">
      <c r="A55" s="26"/>
      <c r="I55" s="20"/>
      <c r="M55" s="20"/>
    </row>
    <row r="56" spans="1:14" ht="15" x14ac:dyDescent="0.25">
      <c r="A56" s="102" t="s">
        <v>92</v>
      </c>
      <c r="B56" s="103"/>
      <c r="D56" s="104" t="s">
        <v>93</v>
      </c>
      <c r="E56" s="105"/>
      <c r="F56" s="105"/>
      <c r="H56" s="49"/>
      <c r="I56" s="20"/>
      <c r="J56" s="69"/>
      <c r="L56" s="49"/>
      <c r="M56" s="20"/>
    </row>
    <row r="57" spans="1:14" s="58" customFormat="1" ht="166.15" customHeight="1" thickBot="1" x14ac:dyDescent="0.3">
      <c r="A57" s="53" t="s">
        <v>94</v>
      </c>
      <c r="B57" s="54"/>
      <c r="C57" s="55"/>
      <c r="D57" s="80" t="s">
        <v>95</v>
      </c>
      <c r="E57" s="81"/>
      <c r="F57" s="81"/>
      <c r="G57" s="55"/>
      <c r="H57" s="66" t="s">
        <v>96</v>
      </c>
      <c r="I57" s="57"/>
      <c r="J57" s="72"/>
      <c r="K57" s="55"/>
      <c r="L57" s="66" t="s">
        <v>96</v>
      </c>
      <c r="M57" s="57"/>
    </row>
    <row r="58" spans="1:14" x14ac:dyDescent="0.2">
      <c r="A58" s="43"/>
      <c r="B58" s="59"/>
      <c r="C58" s="23"/>
      <c r="D58" s="23"/>
      <c r="E58" s="23"/>
      <c r="F58" s="23"/>
      <c r="G58" s="23"/>
      <c r="J58" s="23"/>
      <c r="K58" s="23"/>
    </row>
    <row r="59" spans="1:14" x14ac:dyDescent="0.2">
      <c r="A59" s="43"/>
      <c r="B59" s="59"/>
      <c r="C59" s="23"/>
      <c r="D59" s="23"/>
      <c r="E59" s="23"/>
      <c r="F59" s="23"/>
      <c r="G59" s="23"/>
      <c r="J59" s="23"/>
      <c r="K59" s="23"/>
    </row>
    <row r="60" spans="1:14" x14ac:dyDescent="0.2">
      <c r="A60" s="51" t="s">
        <v>97</v>
      </c>
      <c r="B60" s="59"/>
      <c r="C60" s="23"/>
      <c r="D60" s="23"/>
      <c r="E60" s="23"/>
      <c r="F60" s="23"/>
      <c r="G60" s="23"/>
      <c r="J60" s="23"/>
      <c r="K60" s="23"/>
    </row>
    <row r="61" spans="1:14" x14ac:dyDescent="0.2">
      <c r="A61" s="51" t="s">
        <v>98</v>
      </c>
      <c r="B61" s="59"/>
      <c r="C61" s="23"/>
      <c r="D61" s="23"/>
      <c r="E61" s="23"/>
      <c r="F61" s="23"/>
      <c r="G61" s="23"/>
      <c r="J61" s="23"/>
      <c r="K61" s="23"/>
    </row>
    <row r="62" spans="1:14" x14ac:dyDescent="0.2">
      <c r="A62" s="51" t="s">
        <v>99</v>
      </c>
      <c r="B62" s="59"/>
      <c r="C62" s="23"/>
      <c r="D62" s="23"/>
      <c r="E62" s="23"/>
      <c r="F62" s="23"/>
      <c r="G62" s="23"/>
      <c r="J62" s="23"/>
      <c r="K62" s="23"/>
    </row>
    <row r="63" spans="1:14" x14ac:dyDescent="0.2">
      <c r="A63" s="51" t="s">
        <v>100</v>
      </c>
      <c r="B63" s="59"/>
      <c r="C63" s="23"/>
      <c r="D63" s="23"/>
      <c r="E63" s="23"/>
      <c r="F63" s="23"/>
      <c r="G63" s="23"/>
      <c r="J63" s="23"/>
      <c r="K63" s="23"/>
    </row>
    <row r="64" spans="1:14" x14ac:dyDescent="0.2">
      <c r="A64" s="51" t="s">
        <v>101</v>
      </c>
      <c r="B64" s="59"/>
      <c r="C64" s="23"/>
      <c r="D64" s="23"/>
      <c r="E64" s="23"/>
      <c r="F64" s="23"/>
      <c r="G64" s="23"/>
      <c r="J64" s="23"/>
      <c r="K64" s="23"/>
    </row>
    <row r="65" spans="1:11" ht="25.5" x14ac:dyDescent="0.2">
      <c r="A65" s="52"/>
      <c r="B65" s="59" t="s">
        <v>102</v>
      </c>
      <c r="C65" s="23"/>
      <c r="D65" s="23"/>
      <c r="E65" s="23"/>
      <c r="F65" s="23"/>
      <c r="G65" s="23"/>
      <c r="J65" s="23"/>
      <c r="K65" s="23"/>
    </row>
  </sheetData>
  <mergeCells count="39">
    <mergeCell ref="A7:B7"/>
    <mergeCell ref="A2:I2"/>
    <mergeCell ref="H4:I4"/>
    <mergeCell ref="A5:I5"/>
    <mergeCell ref="A6:B6"/>
    <mergeCell ref="C6:I6"/>
    <mergeCell ref="A9:B9"/>
    <mergeCell ref="A10:B10"/>
    <mergeCell ref="F13:I13"/>
    <mergeCell ref="A14:A41"/>
    <mergeCell ref="B14:B41"/>
    <mergeCell ref="C15:I15"/>
    <mergeCell ref="C49:E49"/>
    <mergeCell ref="F49:I49"/>
    <mergeCell ref="C50:E50"/>
    <mergeCell ref="F50:I50"/>
    <mergeCell ref="B42:H42"/>
    <mergeCell ref="B43:H43"/>
    <mergeCell ref="B44:H44"/>
    <mergeCell ref="C45:H45"/>
    <mergeCell ref="B46:H46"/>
    <mergeCell ref="C47:E47"/>
    <mergeCell ref="F47:I47"/>
    <mergeCell ref="D57:F57"/>
    <mergeCell ref="L4:M4"/>
    <mergeCell ref="J13:M13"/>
    <mergeCell ref="J47:M47"/>
    <mergeCell ref="J48:M48"/>
    <mergeCell ref="J49:M49"/>
    <mergeCell ref="J50:M50"/>
    <mergeCell ref="J51:M51"/>
    <mergeCell ref="C51:E51"/>
    <mergeCell ref="F51:I51"/>
    <mergeCell ref="A52:C53"/>
    <mergeCell ref="A54:H54"/>
    <mergeCell ref="A56:B56"/>
    <mergeCell ref="D56:F56"/>
    <mergeCell ref="C48:E48"/>
    <mergeCell ref="F48:I48"/>
  </mergeCells>
  <pageMargins left="0.75" right="0.75" top="1" bottom="1" header="0.5" footer="0.5"/>
  <pageSetup scale="49" fitToHeight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5"/>
  <sheetViews>
    <sheetView topLeftCell="A13" zoomScale="85" zoomScaleNormal="85" workbookViewId="0">
      <selection activeCell="F24" sqref="F24"/>
    </sheetView>
  </sheetViews>
  <sheetFormatPr defaultColWidth="8.85546875" defaultRowHeight="12.75" x14ac:dyDescent="0.2"/>
  <cols>
    <col min="1" max="1" width="3.85546875" style="1" customWidth="1"/>
    <col min="2" max="2" width="27.85546875" style="2" customWidth="1"/>
    <col min="3" max="3" width="90.28515625" style="3" customWidth="1"/>
    <col min="4" max="4" width="19" style="3" customWidth="1"/>
    <col min="5" max="5" width="14.85546875" style="3" customWidth="1"/>
    <col min="6" max="8" width="21.42578125" style="3" customWidth="1"/>
    <col min="9" max="9" width="22.85546875" style="3" customWidth="1"/>
    <col min="10" max="10" width="26" style="3" customWidth="1"/>
    <col min="11" max="13" width="8.85546875" style="3"/>
    <col min="14" max="14" width="43.5703125" style="3" customWidth="1"/>
    <col min="15" max="16384" width="8.85546875" style="3"/>
  </cols>
  <sheetData>
    <row r="1" spans="1:15" ht="83.45" customHeight="1" x14ac:dyDescent="0.2"/>
    <row r="2" spans="1:15" ht="25.9" customHeight="1" x14ac:dyDescent="0.2">
      <c r="A2" s="128" t="s">
        <v>0</v>
      </c>
      <c r="B2" s="128"/>
      <c r="C2" s="128"/>
      <c r="D2" s="128"/>
      <c r="E2" s="128"/>
      <c r="F2" s="128"/>
      <c r="G2" s="128"/>
      <c r="H2" s="128"/>
      <c r="I2" s="128"/>
    </row>
    <row r="3" spans="1:15" ht="13.5" thickBot="1" x14ac:dyDescent="0.25"/>
    <row r="4" spans="1:15" ht="27" customHeight="1" x14ac:dyDescent="0.2">
      <c r="A4" s="4"/>
      <c r="B4" s="5"/>
      <c r="C4" s="6"/>
      <c r="D4" s="6"/>
      <c r="E4" s="6"/>
      <c r="F4" s="6"/>
      <c r="G4" s="6"/>
      <c r="H4" s="82" t="s">
        <v>1</v>
      </c>
      <c r="I4" s="83"/>
    </row>
    <row r="5" spans="1:15" ht="27.75" customHeight="1" x14ac:dyDescent="0.2">
      <c r="A5" s="129" t="s">
        <v>2</v>
      </c>
      <c r="B5" s="130"/>
      <c r="C5" s="130"/>
      <c r="D5" s="130"/>
      <c r="E5" s="130"/>
      <c r="F5" s="130"/>
      <c r="G5" s="130"/>
      <c r="H5" s="130"/>
      <c r="I5" s="131"/>
      <c r="K5" s="7"/>
      <c r="L5" s="7"/>
      <c r="M5" s="7"/>
      <c r="N5" s="7"/>
    </row>
    <row r="6" spans="1:15" ht="33.75" customHeight="1" x14ac:dyDescent="0.2">
      <c r="A6" s="132" t="s">
        <v>3</v>
      </c>
      <c r="B6" s="133"/>
      <c r="C6" s="134" t="s">
        <v>4</v>
      </c>
      <c r="D6" s="134"/>
      <c r="E6" s="134"/>
      <c r="F6" s="134"/>
      <c r="G6" s="134"/>
      <c r="H6" s="134"/>
      <c r="I6" s="135"/>
      <c r="K6" s="7"/>
      <c r="L6" s="7"/>
      <c r="M6" s="7"/>
      <c r="N6" s="7"/>
    </row>
    <row r="7" spans="1:15" ht="18.75" x14ac:dyDescent="0.3">
      <c r="A7" s="136" t="s">
        <v>103</v>
      </c>
      <c r="B7" s="137"/>
      <c r="C7" s="8"/>
      <c r="D7" s="8"/>
      <c r="E7" s="8"/>
      <c r="F7" s="9"/>
      <c r="G7" s="9"/>
      <c r="H7" s="9"/>
      <c r="I7" s="10"/>
      <c r="J7" s="11"/>
      <c r="K7" s="12"/>
      <c r="L7" s="13"/>
      <c r="M7" s="13"/>
      <c r="N7" s="13"/>
      <c r="O7" s="13"/>
    </row>
    <row r="8" spans="1:15" ht="18.75" x14ac:dyDescent="0.3">
      <c r="A8" s="14"/>
      <c r="B8" s="15"/>
      <c r="C8" s="16"/>
      <c r="D8" s="16"/>
      <c r="E8" s="16"/>
      <c r="F8" s="17"/>
      <c r="G8" s="17"/>
      <c r="H8" s="17"/>
      <c r="I8" s="18"/>
      <c r="J8" s="11"/>
      <c r="K8" s="12"/>
      <c r="L8" s="13"/>
      <c r="M8" s="13"/>
      <c r="N8" s="13"/>
      <c r="O8" s="13"/>
    </row>
    <row r="9" spans="1:15" ht="15.75" x14ac:dyDescent="0.25">
      <c r="A9" s="119" t="s">
        <v>5</v>
      </c>
      <c r="B9" s="120"/>
      <c r="C9" s="19" t="s">
        <v>6</v>
      </c>
      <c r="I9" s="20"/>
      <c r="J9" s="11"/>
      <c r="K9" s="21"/>
      <c r="L9" s="21"/>
      <c r="M9" s="21"/>
      <c r="N9" s="21"/>
      <c r="O9" s="21"/>
    </row>
    <row r="10" spans="1:15" ht="18.75" x14ac:dyDescent="0.3">
      <c r="A10" s="119" t="s">
        <v>7</v>
      </c>
      <c r="B10" s="120"/>
      <c r="C10" s="22">
        <v>7709918820</v>
      </c>
      <c r="D10" s="8"/>
      <c r="E10" s="8"/>
      <c r="H10" s="23"/>
      <c r="I10" s="20"/>
      <c r="J10" s="11"/>
      <c r="K10" s="21"/>
      <c r="L10" s="21"/>
      <c r="M10" s="21"/>
      <c r="N10" s="21"/>
      <c r="O10" s="21"/>
    </row>
    <row r="11" spans="1:15" ht="18.75" x14ac:dyDescent="0.3">
      <c r="A11" s="24"/>
      <c r="B11" s="25"/>
      <c r="C11" s="23" t="s">
        <v>8</v>
      </c>
      <c r="D11" s="8"/>
      <c r="E11" s="8"/>
      <c r="H11" s="23"/>
      <c r="I11" s="20"/>
      <c r="J11" s="11"/>
      <c r="K11" s="21"/>
      <c r="L11" s="21"/>
      <c r="M11" s="21"/>
      <c r="N11" s="21"/>
      <c r="O11" s="21"/>
    </row>
    <row r="12" spans="1:15" x14ac:dyDescent="0.2">
      <c r="A12" s="26"/>
      <c r="I12" s="20"/>
    </row>
    <row r="13" spans="1:15" ht="27.75" customHeight="1" x14ac:dyDescent="0.2">
      <c r="A13" s="27" t="s">
        <v>9</v>
      </c>
      <c r="B13" s="28" t="s">
        <v>10</v>
      </c>
      <c r="C13" s="29" t="s">
        <v>11</v>
      </c>
      <c r="D13" s="29"/>
      <c r="E13" s="29"/>
      <c r="F13" s="84" t="s">
        <v>12</v>
      </c>
      <c r="G13" s="84"/>
      <c r="H13" s="84"/>
      <c r="I13" s="85"/>
    </row>
    <row r="14" spans="1:15" ht="30" customHeight="1" x14ac:dyDescent="0.2">
      <c r="A14" s="121">
        <v>1</v>
      </c>
      <c r="B14" s="124" t="s">
        <v>13</v>
      </c>
      <c r="C14" s="30" t="s">
        <v>14</v>
      </c>
      <c r="D14" s="30" t="s">
        <v>15</v>
      </c>
      <c r="E14" s="30" t="s">
        <v>16</v>
      </c>
      <c r="F14" s="31" t="s">
        <v>17</v>
      </c>
      <c r="G14" s="31" t="s">
        <v>18</v>
      </c>
      <c r="H14" s="31" t="s">
        <v>19</v>
      </c>
      <c r="I14" s="32" t="s">
        <v>20</v>
      </c>
    </row>
    <row r="15" spans="1:15" ht="15" x14ac:dyDescent="0.2">
      <c r="A15" s="122"/>
      <c r="B15" s="124"/>
      <c r="C15" s="126" t="s">
        <v>21</v>
      </c>
      <c r="D15" s="126"/>
      <c r="E15" s="126"/>
      <c r="F15" s="126"/>
      <c r="G15" s="126"/>
      <c r="H15" s="126"/>
      <c r="I15" s="127"/>
    </row>
    <row r="16" spans="1:15" ht="15.75" x14ac:dyDescent="0.25">
      <c r="A16" s="122"/>
      <c r="B16" s="124"/>
      <c r="C16" s="33" t="s">
        <v>22</v>
      </c>
      <c r="D16" s="34" t="s">
        <v>23</v>
      </c>
      <c r="E16" s="35" t="s">
        <v>24</v>
      </c>
      <c r="F16" s="36">
        <f>'[1]вход-выход'!H4/1.2</f>
        <v>208721452.15000001</v>
      </c>
      <c r="G16" s="36">
        <f>'[1]вход-выход'!L4/1.2</f>
        <v>229784353.20974997</v>
      </c>
      <c r="H16" s="36">
        <f>'[1]вход-выход'!D4/1.2</f>
        <v>0</v>
      </c>
      <c r="I16" s="37">
        <f>SUM(F16:H16)</f>
        <v>438505805.35974997</v>
      </c>
    </row>
    <row r="17" spans="1:9" ht="15.75" x14ac:dyDescent="0.25">
      <c r="A17" s="122"/>
      <c r="B17" s="124"/>
      <c r="C17" s="33" t="s">
        <v>25</v>
      </c>
      <c r="D17" s="34" t="s">
        <v>26</v>
      </c>
      <c r="E17" s="35" t="s">
        <v>24</v>
      </c>
      <c r="F17" s="36">
        <f>'[1]вход-выход'!H5/1.2</f>
        <v>3668490</v>
      </c>
      <c r="G17" s="36">
        <f>'[1]вход-выход'!L5/1.2</f>
        <v>6948068.1547450004</v>
      </c>
      <c r="H17" s="36">
        <f>'[1]вход-выход'!D5/1.2</f>
        <v>0</v>
      </c>
      <c r="I17" s="37">
        <f t="shared" ref="I17:I40" si="0">SUM(F17:H17)</f>
        <v>10616558.154745001</v>
      </c>
    </row>
    <row r="18" spans="1:9" ht="15.75" x14ac:dyDescent="0.25">
      <c r="A18" s="122"/>
      <c r="B18" s="124"/>
      <c r="C18" s="33" t="s">
        <v>27</v>
      </c>
      <c r="D18" s="34" t="s">
        <v>28</v>
      </c>
      <c r="E18" s="35" t="s">
        <v>24</v>
      </c>
      <c r="F18" s="36">
        <f>'[1]вход-выход'!H6/1.2</f>
        <v>6867423.0700000003</v>
      </c>
      <c r="G18" s="36">
        <f>'[1]вход-выход'!L6/1.2</f>
        <v>10880105.715075001</v>
      </c>
      <c r="H18" s="36">
        <f>'[1]вход-выход'!D6/1.2</f>
        <v>510450</v>
      </c>
      <c r="I18" s="37">
        <f t="shared" si="0"/>
        <v>18257978.785075001</v>
      </c>
    </row>
    <row r="19" spans="1:9" ht="15.75" x14ac:dyDescent="0.25">
      <c r="A19" s="122"/>
      <c r="B19" s="124"/>
      <c r="C19" s="33" t="s">
        <v>29</v>
      </c>
      <c r="D19" s="34" t="s">
        <v>30</v>
      </c>
      <c r="E19" s="35" t="s">
        <v>24</v>
      </c>
      <c r="F19" s="36">
        <f>'[1]вход-выход'!H7/1.2</f>
        <v>59666666.666666672</v>
      </c>
      <c r="G19" s="36">
        <f>'[1]вход-выход'!L7/1.2</f>
        <v>5104500</v>
      </c>
      <c r="H19" s="36">
        <f>'[1]вход-выход'!D7/1.2</f>
        <v>0</v>
      </c>
      <c r="I19" s="37">
        <f t="shared" si="0"/>
        <v>64771166.666666672</v>
      </c>
    </row>
    <row r="20" spans="1:9" ht="15.75" x14ac:dyDescent="0.25">
      <c r="A20" s="122"/>
      <c r="B20" s="124"/>
      <c r="C20" s="33" t="s">
        <v>31</v>
      </c>
      <c r="D20" s="34" t="s">
        <v>32</v>
      </c>
      <c r="E20" s="35" t="s">
        <v>24</v>
      </c>
      <c r="F20" s="36">
        <f>'[1]вход-выход'!H8/1.2</f>
        <v>44000000</v>
      </c>
      <c r="G20" s="36">
        <f>'[1]вход-выход'!L8/1.2</f>
        <v>10805522.079</v>
      </c>
      <c r="H20" s="36">
        <f>'[1]вход-выход'!D8/1.2</f>
        <v>1174035</v>
      </c>
      <c r="I20" s="37">
        <f t="shared" si="0"/>
        <v>55979557.078999996</v>
      </c>
    </row>
    <row r="21" spans="1:9" ht="15.75" x14ac:dyDescent="0.25">
      <c r="A21" s="122"/>
      <c r="B21" s="124"/>
      <c r="C21" s="33" t="s">
        <v>33</v>
      </c>
      <c r="D21" s="34" t="s">
        <v>34</v>
      </c>
      <c r="E21" s="35" t="s">
        <v>24</v>
      </c>
      <c r="F21" s="36">
        <f>'[1]вход-выход'!H9/1.2</f>
        <v>20596910</v>
      </c>
      <c r="G21" s="36">
        <f>'[1]вход-выход'!L9/1.2</f>
        <v>1361200</v>
      </c>
      <c r="H21" s="36">
        <f>'[1]вход-выход'!D9/1.2</f>
        <v>510450</v>
      </c>
      <c r="I21" s="37">
        <f t="shared" si="0"/>
        <v>22468560</v>
      </c>
    </row>
    <row r="22" spans="1:9" ht="15.75" x14ac:dyDescent="0.25">
      <c r="A22" s="122"/>
      <c r="B22" s="124"/>
      <c r="C22" s="33" t="s">
        <v>35</v>
      </c>
      <c r="D22" s="34" t="s">
        <v>36</v>
      </c>
      <c r="E22" s="35" t="s">
        <v>24</v>
      </c>
      <c r="F22" s="36">
        <f>'[1]вход-выход'!H10/1.2</f>
        <v>15412958.859999999</v>
      </c>
      <c r="G22" s="36">
        <f>'[1]вход-выход'!L10/1.2</f>
        <v>15047213.191184998</v>
      </c>
      <c r="H22" s="36">
        <f>'[1]вход-выход'!D10/1.2</f>
        <v>0</v>
      </c>
      <c r="I22" s="37">
        <f t="shared" si="0"/>
        <v>30460172.051184997</v>
      </c>
    </row>
    <row r="23" spans="1:9" ht="15.75" x14ac:dyDescent="0.25">
      <c r="A23" s="122"/>
      <c r="B23" s="124"/>
      <c r="C23" s="33" t="s">
        <v>37</v>
      </c>
      <c r="D23" s="34" t="s">
        <v>38</v>
      </c>
      <c r="E23" s="35" t="s">
        <v>24</v>
      </c>
      <c r="F23" s="36">
        <f>'[1]вход-выход'!H11/1.2</f>
        <v>3300000</v>
      </c>
      <c r="G23" s="36">
        <f>'[1]вход-выход'!L11/1.2</f>
        <v>3848225.8390049995</v>
      </c>
      <c r="H23" s="36">
        <f>'[1]вход-выход'!D11/1.2</f>
        <v>0</v>
      </c>
      <c r="I23" s="37">
        <f t="shared" si="0"/>
        <v>7148225.839004999</v>
      </c>
    </row>
    <row r="24" spans="1:9" ht="15.75" x14ac:dyDescent="0.25">
      <c r="A24" s="122"/>
      <c r="B24" s="124"/>
      <c r="C24" s="33" t="s">
        <v>39</v>
      </c>
      <c r="D24" s="34" t="s">
        <v>40</v>
      </c>
      <c r="E24" s="35" t="s">
        <v>24</v>
      </c>
      <c r="F24" s="36">
        <f>'[1]вход-выход'!H12/1.2</f>
        <v>2100000</v>
      </c>
      <c r="G24" s="36">
        <f>'[1]вход-выход'!L12/1.2</f>
        <v>2041800</v>
      </c>
      <c r="H24" s="36">
        <f>'[1]вход-выход'!D12/1.2</f>
        <v>0</v>
      </c>
      <c r="I24" s="37">
        <f t="shared" si="0"/>
        <v>4141800</v>
      </c>
    </row>
    <row r="25" spans="1:9" ht="15.75" x14ac:dyDescent="0.25">
      <c r="A25" s="122"/>
      <c r="B25" s="124"/>
      <c r="C25" s="33" t="s">
        <v>41</v>
      </c>
      <c r="D25" s="34" t="s">
        <v>42</v>
      </c>
      <c r="E25" s="35" t="s">
        <v>24</v>
      </c>
      <c r="F25" s="36">
        <f>'[1]вход-выход'!H13/1.2</f>
        <v>0</v>
      </c>
      <c r="G25" s="36">
        <f>'[1]вход-выход'!L13/1.2</f>
        <v>0</v>
      </c>
      <c r="H25" s="36">
        <f>'[1]вход-выход'!D13/1.2</f>
        <v>0</v>
      </c>
      <c r="I25" s="37">
        <f t="shared" si="0"/>
        <v>0</v>
      </c>
    </row>
    <row r="26" spans="1:9" ht="15.75" x14ac:dyDescent="0.25">
      <c r="A26" s="122"/>
      <c r="B26" s="124"/>
      <c r="C26" s="33" t="s">
        <v>43</v>
      </c>
      <c r="D26" s="34" t="s">
        <v>44</v>
      </c>
      <c r="E26" s="35" t="s">
        <v>24</v>
      </c>
      <c r="F26" s="36">
        <f>'[1]вход-выход'!H14/1.2</f>
        <v>72000</v>
      </c>
      <c r="G26" s="36">
        <f>'[1]вход-выход'!L14/1.2</f>
        <v>68060</v>
      </c>
      <c r="H26" s="36">
        <f>'[1]вход-выход'!D14/1.2</f>
        <v>0</v>
      </c>
      <c r="I26" s="37">
        <f t="shared" si="0"/>
        <v>140060</v>
      </c>
    </row>
    <row r="27" spans="1:9" ht="15.75" x14ac:dyDescent="0.25">
      <c r="A27" s="122"/>
      <c r="B27" s="124"/>
      <c r="C27" s="33" t="s">
        <v>45</v>
      </c>
      <c r="D27" s="34" t="s">
        <v>46</v>
      </c>
      <c r="E27" s="35" t="s">
        <v>24</v>
      </c>
      <c r="F27" s="36">
        <f>'[1]вход-выход'!H15/1.2</f>
        <v>5300</v>
      </c>
      <c r="G27" s="36">
        <f>'[1]вход-выход'!L15/1.2</f>
        <v>17015</v>
      </c>
      <c r="H27" s="36">
        <f>'[1]вход-выход'!D15/1.2</f>
        <v>0</v>
      </c>
      <c r="I27" s="37">
        <f t="shared" si="0"/>
        <v>22315</v>
      </c>
    </row>
    <row r="28" spans="1:9" ht="15.75" x14ac:dyDescent="0.25">
      <c r="A28" s="122"/>
      <c r="B28" s="124"/>
      <c r="C28" s="33" t="s">
        <v>47</v>
      </c>
      <c r="D28" s="34" t="s">
        <v>48</v>
      </c>
      <c r="E28" s="35" t="s">
        <v>24</v>
      </c>
      <c r="F28" s="36">
        <f>'[1]вход-выход'!H16/1.2</f>
        <v>195000</v>
      </c>
      <c r="G28" s="36">
        <f>'[1]вход-выход'!L16/1.2</f>
        <v>68060</v>
      </c>
      <c r="H28" s="36">
        <f>'[1]вход-выход'!D16/1.2</f>
        <v>0</v>
      </c>
      <c r="I28" s="37">
        <f t="shared" si="0"/>
        <v>263060</v>
      </c>
    </row>
    <row r="29" spans="1:9" ht="15.75" x14ac:dyDescent="0.25">
      <c r="A29" s="122"/>
      <c r="B29" s="124"/>
      <c r="C29" s="33" t="s">
        <v>49</v>
      </c>
      <c r="D29" s="34" t="s">
        <v>50</v>
      </c>
      <c r="E29" s="35" t="s">
        <v>24</v>
      </c>
      <c r="F29" s="36">
        <f>'[1]вход-выход'!H17/1.2</f>
        <v>2300000</v>
      </c>
      <c r="G29" s="36">
        <f>'[1]вход-выход'!L17/1.2</f>
        <v>255225</v>
      </c>
      <c r="H29" s="36">
        <f>'[1]вход-выход'!D17/1.2</f>
        <v>204180</v>
      </c>
      <c r="I29" s="37">
        <f t="shared" si="0"/>
        <v>2759405</v>
      </c>
    </row>
    <row r="30" spans="1:9" ht="15.75" x14ac:dyDescent="0.25">
      <c r="A30" s="122"/>
      <c r="B30" s="124"/>
      <c r="C30" s="38" t="s">
        <v>51</v>
      </c>
      <c r="D30" s="34" t="s">
        <v>52</v>
      </c>
      <c r="E30" s="35" t="s">
        <v>24</v>
      </c>
      <c r="F30" s="36">
        <f>'[1]вход-выход'!H18/1.2</f>
        <v>386250</v>
      </c>
      <c r="G30" s="36">
        <f>'[1]вход-выход'!L18/1.2</f>
        <v>1011682.9745</v>
      </c>
      <c r="H30" s="36">
        <f>'[1]вход-выход'!D18/1.2</f>
        <v>0</v>
      </c>
      <c r="I30" s="37">
        <f t="shared" si="0"/>
        <v>1397932.9745</v>
      </c>
    </row>
    <row r="31" spans="1:9" ht="15.75" x14ac:dyDescent="0.25">
      <c r="A31" s="122"/>
      <c r="B31" s="124"/>
      <c r="C31" s="33" t="s">
        <v>53</v>
      </c>
      <c r="D31" s="34" t="s">
        <v>54</v>
      </c>
      <c r="E31" s="35" t="s">
        <v>24</v>
      </c>
      <c r="F31" s="36">
        <f>'[1]вход-выход'!H19/1.2</f>
        <v>3100503.73</v>
      </c>
      <c r="G31" s="36">
        <f>'[1]вход-выход'!L19/1.2</f>
        <v>3335053.8984100004</v>
      </c>
      <c r="H31" s="36">
        <f>'[1]вход-выход'!D19/1.2</f>
        <v>0</v>
      </c>
      <c r="I31" s="37">
        <f t="shared" si="0"/>
        <v>6435557.6284100004</v>
      </c>
    </row>
    <row r="32" spans="1:9" ht="15.75" x14ac:dyDescent="0.25">
      <c r="A32" s="122"/>
      <c r="B32" s="124"/>
      <c r="C32" s="33" t="s">
        <v>55</v>
      </c>
      <c r="D32" s="34" t="s">
        <v>56</v>
      </c>
      <c r="E32" s="35" t="s">
        <v>24</v>
      </c>
      <c r="F32" s="36">
        <f>'[1]вход-выход'!H20/1.2</f>
        <v>0</v>
      </c>
      <c r="G32" s="36">
        <f>'[1]вход-выход'!L20/1.2</f>
        <v>0</v>
      </c>
      <c r="H32" s="36">
        <f>'[1]вход-выход'!D20/1.2</f>
        <v>0</v>
      </c>
      <c r="I32" s="37">
        <f t="shared" si="0"/>
        <v>0</v>
      </c>
    </row>
    <row r="33" spans="1:10" ht="15.75" x14ac:dyDescent="0.25">
      <c r="A33" s="122"/>
      <c r="B33" s="124"/>
      <c r="C33" s="33" t="s">
        <v>57</v>
      </c>
      <c r="D33" s="34" t="s">
        <v>58</v>
      </c>
      <c r="E33" s="35" t="s">
        <v>24</v>
      </c>
      <c r="F33" s="36">
        <f>'[1]вход-выход'!H21/1.2</f>
        <v>3479906.54</v>
      </c>
      <c r="G33" s="36">
        <f>'[1]вход-выход'!L21/1.2</f>
        <v>2887297.9459200003</v>
      </c>
      <c r="H33" s="36">
        <f>'[1]вход-выход'!D21/1.2</f>
        <v>0</v>
      </c>
      <c r="I33" s="37">
        <f t="shared" si="0"/>
        <v>6367204.4859200008</v>
      </c>
    </row>
    <row r="34" spans="1:10" ht="15.75" x14ac:dyDescent="0.25">
      <c r="A34" s="122"/>
      <c r="B34" s="124"/>
      <c r="C34" s="33" t="s">
        <v>59</v>
      </c>
      <c r="D34" s="34" t="s">
        <v>60</v>
      </c>
      <c r="E34" s="35" t="s">
        <v>24</v>
      </c>
      <c r="F34" s="36">
        <f>'[1]вход-выход'!H22/1.2</f>
        <v>8382002.96</v>
      </c>
      <c r="G34" s="36">
        <f>'[1]вход-выход'!L22/1.2</f>
        <v>11204163.672495</v>
      </c>
      <c r="H34" s="36">
        <f>'[1]вход-выход'!D22/1.2</f>
        <v>0</v>
      </c>
      <c r="I34" s="37">
        <f t="shared" si="0"/>
        <v>19586166.632495001</v>
      </c>
    </row>
    <row r="35" spans="1:10" ht="15.75" x14ac:dyDescent="0.25">
      <c r="A35" s="122"/>
      <c r="B35" s="124"/>
      <c r="C35" s="33" t="s">
        <v>61</v>
      </c>
      <c r="D35" s="34" t="s">
        <v>62</v>
      </c>
      <c r="E35" s="35" t="s">
        <v>24</v>
      </c>
      <c r="F35" s="36">
        <f>'[1]вход-выход'!H23/1.2</f>
        <v>0</v>
      </c>
      <c r="G35" s="36">
        <f>'[1]вход-выход'!L23/1.2</f>
        <v>0</v>
      </c>
      <c r="H35" s="36">
        <f>'[1]вход-выход'!D23/1.2</f>
        <v>0</v>
      </c>
      <c r="I35" s="37">
        <f t="shared" si="0"/>
        <v>0</v>
      </c>
    </row>
    <row r="36" spans="1:10" ht="15.75" x14ac:dyDescent="0.25">
      <c r="A36" s="122"/>
      <c r="B36" s="124"/>
      <c r="C36" s="33" t="s">
        <v>63</v>
      </c>
      <c r="D36" s="34" t="s">
        <v>64</v>
      </c>
      <c r="E36" s="35" t="s">
        <v>24</v>
      </c>
      <c r="F36" s="36">
        <f>'[1]вход-выход'!H24/1.2</f>
        <v>5067180.29</v>
      </c>
      <c r="G36" s="36">
        <f>'[1]вход-выход'!L24/1.2</f>
        <v>5145920.380175001</v>
      </c>
      <c r="H36" s="36">
        <f>'[1]вход-выход'!D24/1.2</f>
        <v>0</v>
      </c>
      <c r="I36" s="37">
        <f t="shared" si="0"/>
        <v>10213100.670175001</v>
      </c>
    </row>
    <row r="37" spans="1:10" ht="15.75" x14ac:dyDescent="0.25">
      <c r="A37" s="122"/>
      <c r="B37" s="124"/>
      <c r="C37" s="38" t="s">
        <v>65</v>
      </c>
      <c r="D37" s="34" t="s">
        <v>66</v>
      </c>
      <c r="E37" s="35" t="s">
        <v>24</v>
      </c>
      <c r="F37" s="36">
        <f>'[1]вход-выход'!H25/1.2</f>
        <v>10088250</v>
      </c>
      <c r="G37" s="36">
        <f>'[1]вход-выход'!L25/1.2</f>
        <v>749085.375</v>
      </c>
      <c r="H37" s="36">
        <f>'[1]вход-выход'!D25/1.2</f>
        <v>0</v>
      </c>
      <c r="I37" s="37">
        <f t="shared" si="0"/>
        <v>10837335.375</v>
      </c>
    </row>
    <row r="38" spans="1:10" ht="15.75" x14ac:dyDescent="0.25">
      <c r="A38" s="122"/>
      <c r="B38" s="124"/>
      <c r="C38" s="38" t="s">
        <v>67</v>
      </c>
      <c r="D38" s="34" t="s">
        <v>68</v>
      </c>
      <c r="E38" s="35" t="s">
        <v>24</v>
      </c>
      <c r="F38" s="36">
        <f>'[1]вход-выход'!H26/1.2</f>
        <v>4782400</v>
      </c>
      <c r="G38" s="36">
        <f>'[1]вход-выход'!L26/1.2</f>
        <v>2823405.2937500002</v>
      </c>
      <c r="H38" s="36">
        <f>'[1]вход-выход'!D26/1.2</f>
        <v>0</v>
      </c>
      <c r="I38" s="37">
        <f t="shared" si="0"/>
        <v>7605805.2937500002</v>
      </c>
    </row>
    <row r="39" spans="1:10" ht="15.75" x14ac:dyDescent="0.25">
      <c r="A39" s="122"/>
      <c r="B39" s="124"/>
      <c r="C39" s="38" t="s">
        <v>69</v>
      </c>
      <c r="D39" s="34" t="s">
        <v>70</v>
      </c>
      <c r="E39" s="35" t="s">
        <v>24</v>
      </c>
      <c r="F39" s="36">
        <f>'[1]вход-выход'!H27/1.2</f>
        <v>7229910.5099999998</v>
      </c>
      <c r="G39" s="36">
        <f>'[1]вход-выход'!L27/1.2</f>
        <v>2880919.9752599997</v>
      </c>
      <c r="H39" s="36">
        <f>'[1]вход-выход'!D27/1.2</f>
        <v>0</v>
      </c>
      <c r="I39" s="37">
        <f t="shared" si="0"/>
        <v>10110830.485259999</v>
      </c>
    </row>
    <row r="40" spans="1:10" ht="15.75" x14ac:dyDescent="0.25">
      <c r="A40" s="122"/>
      <c r="B40" s="124"/>
      <c r="C40" s="38" t="s">
        <v>71</v>
      </c>
      <c r="D40" s="34" t="s">
        <v>72</v>
      </c>
      <c r="E40" s="35" t="s">
        <v>24</v>
      </c>
      <c r="F40" s="36">
        <f>'[1]вход-выход'!H28/1.2</f>
        <v>0</v>
      </c>
      <c r="G40" s="36">
        <f>'[1]вход-выход'!L28/1.2</f>
        <v>0</v>
      </c>
      <c r="H40" s="36">
        <f>'[1]вход-выход'!D28/1.2</f>
        <v>0</v>
      </c>
      <c r="I40" s="37">
        <f t="shared" si="0"/>
        <v>0</v>
      </c>
    </row>
    <row r="41" spans="1:10" ht="15.75" x14ac:dyDescent="0.25">
      <c r="A41" s="123"/>
      <c r="B41" s="125"/>
      <c r="C41" s="38" t="s">
        <v>73</v>
      </c>
      <c r="D41" s="34"/>
      <c r="E41" s="35"/>
      <c r="F41" s="39"/>
      <c r="G41" s="39"/>
      <c r="H41" s="39"/>
      <c r="I41" s="40"/>
    </row>
    <row r="42" spans="1:10" ht="20.25" customHeight="1" x14ac:dyDescent="0.2">
      <c r="A42" s="41">
        <v>2</v>
      </c>
      <c r="B42" s="109" t="s">
        <v>74</v>
      </c>
      <c r="C42" s="110"/>
      <c r="D42" s="110"/>
      <c r="E42" s="110"/>
      <c r="F42" s="110"/>
      <c r="G42" s="110"/>
      <c r="H42" s="110"/>
      <c r="I42" s="37">
        <f>SUM(I16:I41)</f>
        <v>728088597.48093653</v>
      </c>
    </row>
    <row r="43" spans="1:10" ht="17.25" customHeight="1" x14ac:dyDescent="0.2">
      <c r="A43" s="41">
        <v>3</v>
      </c>
      <c r="B43" s="109" t="s">
        <v>75</v>
      </c>
      <c r="C43" s="110"/>
      <c r="D43" s="110"/>
      <c r="E43" s="110"/>
      <c r="F43" s="110"/>
      <c r="G43" s="110"/>
      <c r="H43" s="110"/>
      <c r="I43" s="37">
        <f>I42*0.03</f>
        <v>21842657.924428094</v>
      </c>
    </row>
    <row r="44" spans="1:10" ht="30" customHeight="1" x14ac:dyDescent="0.2">
      <c r="A44" s="41">
        <v>4</v>
      </c>
      <c r="B44" s="111" t="s">
        <v>76</v>
      </c>
      <c r="C44" s="112"/>
      <c r="D44" s="112"/>
      <c r="E44" s="112"/>
      <c r="F44" s="112"/>
      <c r="G44" s="112"/>
      <c r="H44" s="112"/>
      <c r="I44" s="42">
        <f>I42+I43</f>
        <v>749931255.40536463</v>
      </c>
      <c r="J44" s="43" t="s">
        <v>77</v>
      </c>
    </row>
    <row r="45" spans="1:10" ht="30" customHeight="1" x14ac:dyDescent="0.2">
      <c r="A45" s="41">
        <v>5</v>
      </c>
      <c r="B45" s="44" t="s">
        <v>78</v>
      </c>
      <c r="C45" s="113" t="s">
        <v>79</v>
      </c>
      <c r="D45" s="114"/>
      <c r="E45" s="114"/>
      <c r="F45" s="114"/>
      <c r="G45" s="114"/>
      <c r="H45" s="114"/>
      <c r="I45" s="37">
        <f>I44*0.2</f>
        <v>149986251.08107293</v>
      </c>
    </row>
    <row r="46" spans="1:10" ht="22.5" customHeight="1" x14ac:dyDescent="0.2">
      <c r="A46" s="41">
        <v>6</v>
      </c>
      <c r="B46" s="115" t="s">
        <v>80</v>
      </c>
      <c r="C46" s="116"/>
      <c r="D46" s="116"/>
      <c r="E46" s="116"/>
      <c r="F46" s="116"/>
      <c r="G46" s="116"/>
      <c r="H46" s="116"/>
      <c r="I46" s="37">
        <f>I44+I45</f>
        <v>899917506.48643756</v>
      </c>
    </row>
    <row r="47" spans="1:10" ht="42" customHeight="1" x14ac:dyDescent="0.2">
      <c r="A47" s="41">
        <v>7</v>
      </c>
      <c r="B47" s="44" t="s">
        <v>81</v>
      </c>
      <c r="C47" s="117" t="s">
        <v>82</v>
      </c>
      <c r="D47" s="118"/>
      <c r="E47" s="118"/>
      <c r="F47" s="86"/>
      <c r="G47" s="86"/>
      <c r="H47" s="86"/>
      <c r="I47" s="87"/>
      <c r="J47" s="45"/>
    </row>
    <row r="48" spans="1:10" ht="27" customHeight="1" x14ac:dyDescent="0.2">
      <c r="A48" s="41">
        <v>8</v>
      </c>
      <c r="B48" s="44" t="s">
        <v>83</v>
      </c>
      <c r="C48" s="93" t="s">
        <v>84</v>
      </c>
      <c r="D48" s="106"/>
      <c r="E48" s="106"/>
      <c r="F48" s="88" t="s">
        <v>104</v>
      </c>
      <c r="G48" s="88"/>
      <c r="H48" s="88"/>
      <c r="I48" s="87"/>
    </row>
    <row r="49" spans="1:10" ht="66.75" customHeight="1" x14ac:dyDescent="0.2">
      <c r="A49" s="46">
        <v>9</v>
      </c>
      <c r="B49" s="44" t="s">
        <v>85</v>
      </c>
      <c r="C49" s="93" t="s">
        <v>86</v>
      </c>
      <c r="D49" s="106"/>
      <c r="E49" s="106"/>
      <c r="F49" s="89" t="s">
        <v>105</v>
      </c>
      <c r="G49" s="89"/>
      <c r="H49" s="89"/>
      <c r="I49" s="90"/>
      <c r="J49" s="47"/>
    </row>
    <row r="50" spans="1:10" ht="31.5" customHeight="1" x14ac:dyDescent="0.2">
      <c r="A50" s="46">
        <v>10</v>
      </c>
      <c r="B50" s="44" t="s">
        <v>87</v>
      </c>
      <c r="C50" s="107" t="s">
        <v>88</v>
      </c>
      <c r="D50" s="108"/>
      <c r="E50" s="108"/>
      <c r="F50" s="91" t="s">
        <v>89</v>
      </c>
      <c r="G50" s="91"/>
      <c r="H50" s="91"/>
      <c r="I50" s="92"/>
    </row>
    <row r="51" spans="1:10" ht="55.15" customHeight="1" x14ac:dyDescent="0.2">
      <c r="A51" s="46">
        <v>11</v>
      </c>
      <c r="B51" s="44" t="s">
        <v>90</v>
      </c>
      <c r="C51" s="94"/>
      <c r="D51" s="95"/>
      <c r="E51" s="95"/>
      <c r="F51" s="93" t="s">
        <v>91</v>
      </c>
      <c r="G51" s="93"/>
      <c r="H51" s="93"/>
      <c r="I51" s="92"/>
    </row>
    <row r="52" spans="1:10" x14ac:dyDescent="0.2">
      <c r="A52" s="96"/>
      <c r="B52" s="97"/>
      <c r="C52" s="97"/>
      <c r="F52" s="48"/>
      <c r="G52" s="48"/>
      <c r="H52" s="48"/>
      <c r="I52" s="20"/>
    </row>
    <row r="53" spans="1:10" x14ac:dyDescent="0.2">
      <c r="A53" s="98"/>
      <c r="B53" s="99"/>
      <c r="C53" s="99"/>
      <c r="F53" s="48"/>
      <c r="G53" s="48"/>
      <c r="H53" s="48"/>
      <c r="I53" s="20"/>
    </row>
    <row r="54" spans="1:10" x14ac:dyDescent="0.2">
      <c r="A54" s="100" t="s">
        <v>106</v>
      </c>
      <c r="B54" s="101"/>
      <c r="C54" s="101"/>
      <c r="D54" s="101"/>
      <c r="E54" s="101"/>
      <c r="F54" s="101"/>
      <c r="G54" s="101"/>
      <c r="H54" s="101"/>
      <c r="I54" s="20"/>
    </row>
    <row r="55" spans="1:10" x14ac:dyDescent="0.2">
      <c r="A55" s="26"/>
      <c r="I55" s="20"/>
    </row>
    <row r="56" spans="1:10" ht="15" x14ac:dyDescent="0.25">
      <c r="A56" s="102" t="s">
        <v>92</v>
      </c>
      <c r="B56" s="103"/>
      <c r="D56" s="104" t="s">
        <v>93</v>
      </c>
      <c r="E56" s="105"/>
      <c r="F56" s="105"/>
      <c r="H56" s="49"/>
      <c r="I56" s="20"/>
    </row>
    <row r="57" spans="1:10" s="58" customFormat="1" ht="166.15" customHeight="1" thickBot="1" x14ac:dyDescent="0.3">
      <c r="A57" s="53" t="s">
        <v>94</v>
      </c>
      <c r="B57" s="54"/>
      <c r="C57" s="55"/>
      <c r="D57" s="80" t="s">
        <v>95</v>
      </c>
      <c r="E57" s="81"/>
      <c r="F57" s="81"/>
      <c r="G57" s="55"/>
      <c r="H57" s="56" t="s">
        <v>96</v>
      </c>
      <c r="I57" s="57"/>
    </row>
    <row r="58" spans="1:10" x14ac:dyDescent="0.2">
      <c r="A58" s="43"/>
      <c r="B58" s="50"/>
      <c r="C58" s="23"/>
      <c r="D58" s="23"/>
      <c r="E58" s="23"/>
      <c r="F58" s="23"/>
      <c r="G58" s="23"/>
    </row>
    <row r="59" spans="1:10" x14ac:dyDescent="0.2">
      <c r="A59" s="43"/>
      <c r="B59" s="50"/>
      <c r="C59" s="23"/>
      <c r="D59" s="23"/>
      <c r="E59" s="23"/>
      <c r="F59" s="23"/>
      <c r="G59" s="23"/>
    </row>
    <row r="60" spans="1:10" x14ac:dyDescent="0.2">
      <c r="A60" s="51" t="s">
        <v>97</v>
      </c>
      <c r="B60" s="50"/>
      <c r="C60" s="23"/>
      <c r="D60" s="23"/>
      <c r="E60" s="23"/>
      <c r="F60" s="23"/>
      <c r="G60" s="23"/>
    </row>
    <row r="61" spans="1:10" x14ac:dyDescent="0.2">
      <c r="A61" s="51" t="s">
        <v>98</v>
      </c>
      <c r="B61" s="50"/>
      <c r="C61" s="23"/>
      <c r="D61" s="23"/>
      <c r="E61" s="23"/>
      <c r="F61" s="23"/>
      <c r="G61" s="23"/>
    </row>
    <row r="62" spans="1:10" x14ac:dyDescent="0.2">
      <c r="A62" s="51" t="s">
        <v>99</v>
      </c>
      <c r="B62" s="50"/>
      <c r="C62" s="23"/>
      <c r="D62" s="23"/>
      <c r="E62" s="23"/>
      <c r="F62" s="23"/>
      <c r="G62" s="23"/>
    </row>
    <row r="63" spans="1:10" x14ac:dyDescent="0.2">
      <c r="A63" s="51" t="s">
        <v>100</v>
      </c>
      <c r="B63" s="50"/>
      <c r="C63" s="23"/>
      <c r="D63" s="23"/>
      <c r="E63" s="23"/>
      <c r="F63" s="23"/>
      <c r="G63" s="23"/>
    </row>
    <row r="64" spans="1:10" x14ac:dyDescent="0.2">
      <c r="A64" s="51" t="s">
        <v>101</v>
      </c>
      <c r="B64" s="50"/>
      <c r="C64" s="23"/>
      <c r="D64" s="23"/>
      <c r="E64" s="23"/>
      <c r="F64" s="23"/>
      <c r="G64" s="23"/>
    </row>
    <row r="65" spans="1:7" ht="25.5" x14ac:dyDescent="0.2">
      <c r="A65" s="52"/>
      <c r="B65" s="50" t="s">
        <v>102</v>
      </c>
      <c r="C65" s="23"/>
      <c r="D65" s="23"/>
      <c r="E65" s="23"/>
      <c r="F65" s="23"/>
      <c r="G65" s="23"/>
    </row>
  </sheetData>
  <mergeCells count="32">
    <mergeCell ref="A56:B56"/>
    <mergeCell ref="D56:F56"/>
    <mergeCell ref="D57:F57"/>
    <mergeCell ref="C48:E48"/>
    <mergeCell ref="F48:I48"/>
    <mergeCell ref="C49:E49"/>
    <mergeCell ref="F49:I49"/>
    <mergeCell ref="C50:E50"/>
    <mergeCell ref="F50:I50"/>
    <mergeCell ref="C51:E51"/>
    <mergeCell ref="F51:I51"/>
    <mergeCell ref="B42:H42"/>
    <mergeCell ref="B43:H43"/>
    <mergeCell ref="B44:H44"/>
    <mergeCell ref="C45:H45"/>
    <mergeCell ref="B46:H46"/>
    <mergeCell ref="A7:B7"/>
    <mergeCell ref="A52:C53"/>
    <mergeCell ref="A54:H54"/>
    <mergeCell ref="A2:I2"/>
    <mergeCell ref="H4:I4"/>
    <mergeCell ref="A5:I5"/>
    <mergeCell ref="A6:B6"/>
    <mergeCell ref="C6:I6"/>
    <mergeCell ref="C47:E47"/>
    <mergeCell ref="F47:I47"/>
    <mergeCell ref="A9:B9"/>
    <mergeCell ref="A10:B10"/>
    <mergeCell ref="F13:I13"/>
    <mergeCell ref="A14:A41"/>
    <mergeCell ref="B14:B41"/>
    <mergeCell ref="C15:I15"/>
  </mergeCells>
  <pageMargins left="0.75" right="0.75" top="1" bottom="1" header="0.5" footer="0.5"/>
  <pageSetup scale="49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анализ ЛСР и КП к конкурсу</vt:lpstr>
      <vt:lpstr>Приложение к конкурсу</vt:lpstr>
      <vt:lpstr>'анализ ЛСР и КП к конкурсу'!Область_печати</vt:lpstr>
      <vt:lpstr>'Приложение к конкурсу'!Область_печати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Kirill</dc:creator>
  <cp:lastModifiedBy>Admin</cp:lastModifiedBy>
  <cp:lastPrinted>2025-07-21T12:47:33Z</cp:lastPrinted>
  <dcterms:created xsi:type="dcterms:W3CDTF">2015-06-05T18:19:34Z</dcterms:created>
  <dcterms:modified xsi:type="dcterms:W3CDTF">2025-07-30T17:31:45Z</dcterms:modified>
</cp:coreProperties>
</file>