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ПОДРЯД\"/>
    </mc:Choice>
  </mc:AlternateContent>
  <xr:revisionPtr revIDLastSave="0" documentId="13_ncr:1_{42E3F638-482D-4C11-B379-E1909627F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3" r:id="rId1"/>
    <sheet name="3.1-КЖ1_ЭЭ" sheetId="8" r:id="rId2"/>
    <sheet name="3.2-КЖ1_ЭЭ" sheetId="9" r:id="rId3"/>
    <sheet name="3.1-КЖ1_подряд" sheetId="6" state="hidden" r:id="rId4"/>
    <sheet name="3.2-КЖ1_подряд" sheetId="7" state="hidden" r:id="rId5"/>
  </sheets>
  <externalReferences>
    <externalReference r:id="rId6"/>
  </externalReferences>
  <definedNames>
    <definedName name="_xlnm._FilterDatabase" localSheetId="3" hidden="1">'3.1-КЖ1_подряд'!$A$12:$CR$82</definedName>
    <definedName name="_xlnm._FilterDatabase" localSheetId="1" hidden="1">'3.1-КЖ1_ЭЭ'!$A$12:$CR$82</definedName>
    <definedName name="_xlnm._FilterDatabase" localSheetId="4" hidden="1">'3.2-КЖ1_подряд'!$A$11:$G$78</definedName>
    <definedName name="_xlnm._FilterDatabase" localSheetId="2" hidden="1">'3.2-КЖ1_ЭЭ'!$A$11:$G$78</definedName>
    <definedName name="_xlnm.Print_Titles" localSheetId="3">'3.1-КЖ1_подряд'!$11:$11</definedName>
    <definedName name="_xlnm.Print_Titles" localSheetId="1">'3.1-КЖ1_ЭЭ'!$11:$11</definedName>
    <definedName name="_xlnm.Print_Titles" localSheetId="4">'3.2-КЖ1_подряд'!$11:$11</definedName>
    <definedName name="_xlnm.Print_Titles" localSheetId="2">'3.2-КЖ1_ЭЭ'!$11:$11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F12" i="3" s="1"/>
  <c r="F11" i="3"/>
  <c r="I74" i="9"/>
  <c r="I78" i="9" s="1"/>
  <c r="I73" i="9"/>
  <c r="I71" i="9"/>
  <c r="I69" i="9"/>
  <c r="I68" i="9"/>
  <c r="I64" i="9"/>
  <c r="I63" i="9"/>
  <c r="I61" i="9"/>
  <c r="I59" i="9"/>
  <c r="I58" i="9"/>
  <c r="I54" i="9"/>
  <c r="I53" i="9"/>
  <c r="I48" i="9"/>
  <c r="I47" i="9"/>
  <c r="I42" i="9"/>
  <c r="I41" i="9"/>
  <c r="I36" i="9"/>
  <c r="I35" i="9"/>
  <c r="I25" i="9"/>
  <c r="I24" i="9"/>
  <c r="I21" i="9"/>
  <c r="I17" i="9"/>
  <c r="I13" i="9"/>
  <c r="I79" i="8"/>
  <c r="I78" i="8"/>
  <c r="I74" i="8"/>
  <c r="I73" i="8"/>
  <c r="I69" i="8"/>
  <c r="I68" i="8"/>
  <c r="I66" i="8"/>
  <c r="I65" i="8"/>
  <c r="I64" i="8"/>
  <c r="H61" i="8"/>
  <c r="I61" i="8" s="1"/>
  <c r="H60" i="8"/>
  <c r="I60" i="8" s="1"/>
  <c r="H58" i="8"/>
  <c r="I58" i="8" s="1"/>
  <c r="H57" i="8"/>
  <c r="I57" i="8" s="1"/>
  <c r="H56" i="8"/>
  <c r="I56" i="8" s="1"/>
  <c r="H53" i="8"/>
  <c r="I53" i="8" s="1"/>
  <c r="H52" i="8"/>
  <c r="I52" i="8" s="1"/>
  <c r="H48" i="8"/>
  <c r="I48" i="8" s="1"/>
  <c r="H47" i="8"/>
  <c r="I47" i="8" s="1"/>
  <c r="H43" i="8"/>
  <c r="I43" i="8" s="1"/>
  <c r="H42" i="8"/>
  <c r="I42" i="8" s="1"/>
  <c r="H38" i="8"/>
  <c r="I38" i="8" s="1"/>
  <c r="H37" i="8"/>
  <c r="I37" i="8" s="1"/>
  <c r="H28" i="8"/>
  <c r="I28" i="8" s="1"/>
  <c r="H27" i="8"/>
  <c r="I27" i="8" s="1"/>
  <c r="H24" i="8"/>
  <c r="I24" i="8" s="1"/>
  <c r="H19" i="8"/>
  <c r="I19" i="8" s="1"/>
  <c r="L14" i="8"/>
  <c r="H14" i="8"/>
  <c r="I14" i="8" s="1"/>
  <c r="F13" i="3" l="1"/>
  <c r="F14" i="3" s="1"/>
  <c r="I82" i="8"/>
  <c r="H11" i="3" l="1"/>
  <c r="E10" i="3"/>
  <c r="D10" i="3"/>
  <c r="E9" i="3"/>
  <c r="E11" i="3" s="1"/>
  <c r="D9" i="3"/>
  <c r="D11" i="3" l="1"/>
  <c r="D12" i="3" s="1"/>
  <c r="D13" i="3" s="1"/>
  <c r="D14" i="3" s="1"/>
  <c r="I11" i="3" l="1"/>
  <c r="H12" i="3" l="1"/>
  <c r="H13" i="3" l="1"/>
  <c r="H14" i="3" s="1"/>
</calcChain>
</file>

<file path=xl/sharedStrings.xml><?xml version="1.0" encoding="utf-8"?>
<sst xmlns="http://schemas.openxmlformats.org/spreadsheetml/2006/main" count="1154" uniqueCount="161">
  <si>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</si>
  <si>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</si>
  <si>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</si>
  <si>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</si>
  <si>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</si>
  <si>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</si>
  <si>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</si>
  <si>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</si>
  <si>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</si>
  <si>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</si>
  <si>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</si>
  <si>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</si>
  <si>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</si>
  <si>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</si>
  <si>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</si>
  <si>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</si>
  <si>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</si>
  <si>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</si>
  <si>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</si>
  <si>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</si>
  <si>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</si>
  <si>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</si>
  <si>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</si>
  <si>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</si>
  <si>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</si>
  <si>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</si>
  <si>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</si>
  <si>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</si>
  <si>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</si>
  <si>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</si>
  <si>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</si>
  <si>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</si>
  <si>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</si>
  <si>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</si>
  <si>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</si>
  <si>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</si>
  <si>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</si>
  <si>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</si>
  <si>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</si>
  <si>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</si>
  <si>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</si>
  <si>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</si>
  <si>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</si>
  <si>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</si>
  <si>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</si>
  <si>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</si>
  <si>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</si>
  <si>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</si>
  <si>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</si>
  <si>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</si>
  <si>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</si>
  <si>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</si>
  <si>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</si>
  <si>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</si>
  <si>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</si>
  <si>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</si>
  <si>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</si>
  <si>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</si>
  <si>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</si>
  <si>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</si>
  <si>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</si>
  <si>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</si>
  <si>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</si>
  <si>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</si>
  <si>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</si>
  <si>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</si>
  <si>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</si>
  <si>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</si>
  <si>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</si>
  <si>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</si>
  <si>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</si>
  <si>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</si>
  <si>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</si>
  <si>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</si>
  <si>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</si>
  <si>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</si>
  <si>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</si>
  <si>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</si>
  <si>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</si>
  <si>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</si>
  <si>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</si>
  <si>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</si>
  <si>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</si>
  <si>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</si>
  <si>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</si>
  <si>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</si>
  <si>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</si>
  <si>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</si>
  <si>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</si>
  <si>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</si>
  <si>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</si>
  <si>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</si>
  <si>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</si>
  <si>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</si>
  <si>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</si>
  <si>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</si>
  <si>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</si>
  <si>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</si>
  <si>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</si>
  <si>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</si>
  <si>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</si>
  <si>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</si>
  <si>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</si>
  <si>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</si>
  <si>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</si>
  <si>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</si>
  <si>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</si>
  <si>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</si>
  <si>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</si>
  <si>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</si>
  <si>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</si>
  <si>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</si>
  <si>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</si>
  <si>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</si>
  <si>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</si>
  <si>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</si>
  <si>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</si>
  <si>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</si>
  <si>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</si>
  <si>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</si>
  <si>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</si>
  <si>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</si>
  <si>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</si>
  <si>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</si>
  <si>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</si>
  <si>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</si>
  <si>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</si>
  <si>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</si>
  <si>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</si>
  <si>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</si>
  <si>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</si>
  <si>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</si>
  <si>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</si>
  <si>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</si>
  <si>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</si>
  <si>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</si>
  <si>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</si>
  <si>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</si>
  <si>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</si>
  <si>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</si>
  <si>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</si>
  <si>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</si>
  <si>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</si>
  <si>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</si>
  <si>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</si>
  <si>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</si>
  <si>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</si>
  <si>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</si>
  <si>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</si>
  <si>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</si>
  <si>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</si>
  <si>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</si>
  <si>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</si>
  <si>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</si>
  <si>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ИНДИКАТИВ, руб без НДС</t>
  </si>
  <si>
    <t>ЭлектроЭнергетика</t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</si>
  <si>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</si>
  <si>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</si>
  <si>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</si>
  <si>
    <t>Промстрой</t>
  </si>
  <si>
    <t>Предложение Субподрядчика №2, руб ,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</si>
</sst>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#,##0.0000"/>
  </numFmts>
  <fonts count="2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14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1" xfId="0" quotePrefix="1" applyNumberFormat="1" applyFont="1" applyFill="1" applyBorder="1" applyAlignment="1">
      <alignment horizontal="center" vertical="center"/>
    </xf>
    <xf numFmtId="0" fontId="9" fillId="3" borderId="15" xfId="0" quotePrefix="1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0" fontId="6" fillId="5" borderId="7" xfId="0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0" fontId="9" fillId="4" borderId="14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6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9" fillId="4" borderId="17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center" vertical="center"/>
    </xf>
    <xf numFmtId="4" fontId="9" fillId="5" borderId="2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9" fontId="9" fillId="4" borderId="14" xfId="0" applyNumberFormat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15" xfId="1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/>
    </xf>
    <xf numFmtId="4" fontId="9" fillId="4" borderId="21" xfId="1" applyNumberFormat="1" applyFont="1" applyFill="1" applyBorder="1" applyAlignment="1">
      <alignment horizontal="center" vertical="center"/>
    </xf>
    <xf numFmtId="0" fontId="9" fillId="3" borderId="24" xfId="0" quotePrefix="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/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11" xfId="0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wrapText="1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4" fontId="12" fillId="0" borderId="3" xfId="1" applyNumberFormat="1" applyFont="1" applyBorder="1" applyAlignment="1">
      <alignment horizontal="center" vertical="top" wrapText="1"/>
    </xf>
    <xf numFmtId="169" fontId="12" fillId="0" borderId="3" xfId="1" applyNumberFormat="1" applyFont="1" applyBorder="1" applyAlignment="1">
      <alignment horizontal="center" vertical="top" wrapText="1"/>
    </xf>
    <xf numFmtId="43" fontId="19" fillId="5" borderId="3" xfId="2" applyFont="1" applyFill="1" applyBorder="1" applyAlignment="1">
      <alignment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70" fontId="12" fillId="0" borderId="3" xfId="1" applyNumberFormat="1" applyFont="1" applyBorder="1" applyAlignment="1">
      <alignment horizontal="center" vertical="top" wrapText="1"/>
    </xf>
    <xf numFmtId="164" fontId="12" fillId="0" borderId="0" xfId="1" applyNumberFormat="1" applyFont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70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0" fontId="18" fillId="0" borderId="3" xfId="1" applyNumberFormat="1" applyFont="1" applyBorder="1"/>
    <xf numFmtId="170" fontId="12" fillId="0" borderId="0" xfId="1" applyNumberFormat="1" applyFont="1"/>
    <xf numFmtId="0" fontId="23" fillId="6" borderId="2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25" xfId="0" applyNumberFormat="1" applyFont="1" applyFill="1" applyBorder="1" applyAlignment="1">
      <alignment horizontal="center" vertical="center"/>
    </xf>
    <xf numFmtId="4" fontId="6" fillId="5" borderId="22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6" fillId="4" borderId="22" xfId="1" applyNumberFormat="1" applyFont="1" applyFill="1" applyBorder="1" applyAlignment="1">
      <alignment horizontal="center" vertical="center"/>
    </xf>
    <xf numFmtId="4" fontId="6" fillId="4" borderId="23" xfId="1" applyNumberFormat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6" fillId="4" borderId="24" xfId="1" applyNumberFormat="1" applyFont="1" applyFill="1" applyBorder="1" applyAlignment="1">
      <alignment horizontal="center" vertical="center"/>
    </xf>
    <xf numFmtId="4" fontId="6" fillId="4" borderId="25" xfId="1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16" fillId="0" borderId="3" xfId="1" applyNumberFormat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3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wrapText="1"/>
    </xf>
    <xf numFmtId="49" fontId="14" fillId="0" borderId="12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2" fillId="7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9" fillId="7" borderId="15" xfId="0" applyNumberFormat="1" applyFont="1" applyFill="1" applyBorder="1" applyAlignment="1">
      <alignment horizontal="center" vertical="center"/>
    </xf>
    <xf numFmtId="4" fontId="9" fillId="7" borderId="17" xfId="0" applyNumberFormat="1" applyFont="1" applyFill="1" applyBorder="1" applyAlignment="1">
      <alignment horizontal="center" vertical="center"/>
    </xf>
    <xf numFmtId="4" fontId="9" fillId="7" borderId="11" xfId="0" applyNumberFormat="1" applyFont="1" applyFill="1" applyBorder="1" applyAlignment="1">
      <alignment horizontal="center" vertical="center"/>
    </xf>
    <xf numFmtId="4" fontId="9" fillId="7" borderId="21" xfId="0" applyNumberFormat="1" applyFont="1" applyFill="1" applyBorder="1" applyAlignment="1">
      <alignment horizontal="center" vertical="center"/>
    </xf>
    <xf numFmtId="4" fontId="6" fillId="7" borderId="22" xfId="0" applyNumberFormat="1" applyFont="1" applyFill="1" applyBorder="1" applyAlignment="1">
      <alignment horizontal="center" vertical="center"/>
    </xf>
    <xf numFmtId="4" fontId="6" fillId="7" borderId="23" xfId="0" applyNumberFormat="1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6" fillId="7" borderId="24" xfId="0" applyNumberFormat="1" applyFont="1" applyFill="1" applyBorder="1" applyAlignment="1">
      <alignment horizontal="center" vertical="center"/>
    </xf>
    <xf numFmtId="4" fontId="6" fillId="7" borderId="25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742BF1C9-BBB9-46F8-84D5-ED9E14B83EC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 refreshError="1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P14"/>
  <sheetViews>
    <sheetView tabSelected="1" zoomScaleNormal="100" workbookViewId="0">
      <selection activeCell="H14" sqref="H14:I14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4" hidden="1" customWidth="1"/>
    <col min="4" max="4" width="21.42578125" style="85" customWidth="1"/>
    <col min="5" max="5" width="22.85546875" style="85" customWidth="1"/>
    <col min="6" max="6" width="21.42578125" style="14" customWidth="1"/>
    <col min="7" max="7" width="22.85546875" style="14" customWidth="1"/>
    <col min="8" max="8" width="21.42578125" style="14" customWidth="1"/>
    <col min="9" max="9" width="22.85546875" style="14" customWidth="1"/>
    <col min="10" max="10" width="8.85546875" style="14"/>
    <col min="11" max="11" width="86.140625" style="14" customWidth="1"/>
    <col min="12" max="14" width="8.85546875" style="14"/>
    <col min="15" max="15" width="43.5703125" style="14" customWidth="1"/>
    <col min="16" max="16384" width="8.85546875" style="14"/>
  </cols>
  <sheetData>
    <row r="1" spans="1:16" ht="79.5" customHeight="1" x14ac:dyDescent="0.2">
      <c r="A1" s="163" t="s">
        <v>10</v>
      </c>
      <c r="B1" s="164"/>
      <c r="C1" s="165" t="s">
        <v>12</v>
      </c>
      <c r="D1" s="165"/>
      <c r="E1" s="165"/>
      <c r="F1" s="165"/>
      <c r="G1" s="165"/>
      <c r="H1" s="165"/>
      <c r="I1" s="165"/>
      <c r="L1" s="4"/>
      <c r="M1" s="4"/>
      <c r="N1" s="4"/>
      <c r="O1" s="4"/>
    </row>
    <row r="2" spans="1:16" ht="18.75" hidden="1" customHeight="1" x14ac:dyDescent="0.3">
      <c r="A2" s="159" t="s">
        <v>8</v>
      </c>
      <c r="B2" s="160"/>
      <c r="C2" s="7"/>
      <c r="D2" s="83"/>
      <c r="E2" s="83"/>
      <c r="F2" s="6"/>
      <c r="G2" s="6"/>
      <c r="H2" s="6"/>
      <c r="I2" s="6"/>
      <c r="J2" s="6"/>
      <c r="K2" s="3"/>
      <c r="L2" s="15"/>
      <c r="M2" s="1"/>
      <c r="N2" s="1"/>
      <c r="O2" s="1"/>
      <c r="P2" s="1"/>
    </row>
    <row r="3" spans="1:16" ht="18.75" hidden="1" customHeight="1" x14ac:dyDescent="0.3">
      <c r="A3" s="9"/>
      <c r="B3" s="10"/>
      <c r="C3" s="8"/>
      <c r="D3" s="84"/>
      <c r="E3" s="84"/>
      <c r="F3" s="5"/>
      <c r="G3" s="5"/>
      <c r="H3" s="5"/>
      <c r="I3" s="5"/>
      <c r="J3" s="5"/>
      <c r="K3" s="3"/>
      <c r="L3" s="15"/>
      <c r="M3" s="1"/>
      <c r="N3" s="1"/>
      <c r="O3" s="1"/>
      <c r="P3" s="1"/>
    </row>
    <row r="4" spans="1:16" ht="15.75" hidden="1" customHeight="1" x14ac:dyDescent="0.25">
      <c r="A4" s="161" t="s">
        <v>2</v>
      </c>
      <c r="B4" s="162"/>
      <c r="C4" s="16"/>
      <c r="G4" s="17"/>
      <c r="I4" s="17"/>
      <c r="J4" s="17"/>
      <c r="K4" s="3"/>
      <c r="L4" s="2"/>
      <c r="M4" s="2"/>
      <c r="N4" s="2"/>
      <c r="O4" s="2"/>
      <c r="P4" s="2"/>
    </row>
    <row r="5" spans="1:16" ht="18.75" hidden="1" customHeight="1" x14ac:dyDescent="0.3">
      <c r="A5" s="161" t="s">
        <v>3</v>
      </c>
      <c r="B5" s="162"/>
      <c r="C5" s="18"/>
      <c r="E5" s="86"/>
      <c r="G5" s="19"/>
      <c r="I5" s="19"/>
      <c r="J5" s="17"/>
      <c r="K5" s="3"/>
      <c r="L5" s="2"/>
      <c r="M5" s="2"/>
      <c r="N5" s="2"/>
      <c r="O5" s="2"/>
      <c r="P5" s="2"/>
    </row>
    <row r="6" spans="1:16" ht="19.5" customHeight="1" thickBot="1" x14ac:dyDescent="0.35">
      <c r="F6" s="142" t="s">
        <v>155</v>
      </c>
      <c r="G6" s="142"/>
      <c r="H6" s="142" t="s">
        <v>159</v>
      </c>
      <c r="I6" s="142"/>
    </row>
    <row r="7" spans="1:16" ht="27.75" customHeight="1" x14ac:dyDescent="0.2">
      <c r="A7" s="11" t="s">
        <v>0</v>
      </c>
      <c r="B7" s="12" t="s">
        <v>1</v>
      </c>
      <c r="C7" s="93" t="s">
        <v>11</v>
      </c>
      <c r="D7" s="151" t="s">
        <v>154</v>
      </c>
      <c r="E7" s="152"/>
      <c r="F7" s="143" t="s">
        <v>153</v>
      </c>
      <c r="G7" s="144"/>
      <c r="H7" s="180" t="s">
        <v>160</v>
      </c>
      <c r="I7" s="181"/>
    </row>
    <row r="8" spans="1:16" ht="25.5" customHeight="1" x14ac:dyDescent="0.2">
      <c r="A8" s="22"/>
      <c r="B8" s="13"/>
      <c r="C8" s="94"/>
      <c r="D8" s="98" t="s">
        <v>4</v>
      </c>
      <c r="E8" s="87" t="s">
        <v>5</v>
      </c>
      <c r="F8" s="90" t="s">
        <v>4</v>
      </c>
      <c r="G8" s="80" t="s">
        <v>5</v>
      </c>
      <c r="H8" s="182" t="s">
        <v>4</v>
      </c>
      <c r="I8" s="183" t="s">
        <v>5</v>
      </c>
    </row>
    <row r="9" spans="1:16" ht="43.5" customHeight="1" x14ac:dyDescent="0.2">
      <c r="A9" s="23">
        <v>1</v>
      </c>
      <c r="B9" s="13" t="s">
        <v>150</v>
      </c>
      <c r="C9" s="94"/>
      <c r="D9" s="99">
        <f>'[1]3.1'!I116</f>
        <v>411655.3</v>
      </c>
      <c r="E9" s="88">
        <f>'[1]3.1'!G116</f>
        <v>24698865.100000001</v>
      </c>
      <c r="F9" s="113">
        <v>0</v>
      </c>
      <c r="G9" s="114">
        <v>18059288.579999998</v>
      </c>
      <c r="H9" s="184">
        <v>300000</v>
      </c>
      <c r="I9" s="185">
        <v>13859166</v>
      </c>
    </row>
    <row r="10" spans="1:16" ht="38.25" customHeight="1" thickBot="1" x14ac:dyDescent="0.25">
      <c r="A10" s="78">
        <v>2</v>
      </c>
      <c r="B10" s="79" t="s">
        <v>151</v>
      </c>
      <c r="C10" s="95"/>
      <c r="D10" s="100">
        <f>'[1]3.2'!I109</f>
        <v>458133.62</v>
      </c>
      <c r="E10" s="89">
        <f>'[1]3.2'!G109</f>
        <v>26559256.219999999</v>
      </c>
      <c r="F10" s="91">
        <v>0</v>
      </c>
      <c r="G10" s="81">
        <v>24860199.399999999</v>
      </c>
      <c r="H10" s="186">
        <v>400000</v>
      </c>
      <c r="I10" s="187">
        <v>14420000</v>
      </c>
    </row>
    <row r="11" spans="1:16" ht="30" customHeight="1" thickTop="1" x14ac:dyDescent="0.2">
      <c r="A11" s="77">
        <v>3</v>
      </c>
      <c r="B11" s="25" t="s">
        <v>6</v>
      </c>
      <c r="C11" s="96"/>
      <c r="D11" s="101">
        <f>D9+D10</f>
        <v>869788.91999999993</v>
      </c>
      <c r="E11" s="102">
        <f>E9+E10</f>
        <v>51258121.32</v>
      </c>
      <c r="F11" s="115">
        <f>SUM(F9:F10)</f>
        <v>0</v>
      </c>
      <c r="G11" s="92">
        <f>SUM(G9:G10)</f>
        <v>42919487.979999997</v>
      </c>
      <c r="H11" s="188">
        <f>SUM(H9:H10)</f>
        <v>700000</v>
      </c>
      <c r="I11" s="189">
        <f>SUM(I9:I10)</f>
        <v>28279166</v>
      </c>
    </row>
    <row r="12" spans="1:16" ht="30" customHeight="1" x14ac:dyDescent="0.2">
      <c r="A12" s="23">
        <v>4</v>
      </c>
      <c r="B12" s="24" t="s">
        <v>152</v>
      </c>
      <c r="C12" s="82"/>
      <c r="D12" s="153">
        <f>D11+E11</f>
        <v>52127910.240000002</v>
      </c>
      <c r="E12" s="154"/>
      <c r="F12" s="149">
        <f>F11+G11</f>
        <v>42919487.979999997</v>
      </c>
      <c r="G12" s="150"/>
      <c r="H12" s="190">
        <f>H11+I11</f>
        <v>28979166</v>
      </c>
      <c r="I12" s="191"/>
    </row>
    <row r="13" spans="1:16" ht="30" customHeight="1" x14ac:dyDescent="0.2">
      <c r="A13" s="23">
        <v>5</v>
      </c>
      <c r="B13" s="24" t="s">
        <v>7</v>
      </c>
      <c r="C13" s="97">
        <v>0.2</v>
      </c>
      <c r="D13" s="155">
        <f>D12*0.2</f>
        <v>10425582.048</v>
      </c>
      <c r="E13" s="156"/>
      <c r="F13" s="145">
        <f>F12*0.2</f>
        <v>8583897.595999999</v>
      </c>
      <c r="G13" s="146"/>
      <c r="H13" s="192">
        <f>H12*0.2</f>
        <v>5795833.2000000002</v>
      </c>
      <c r="I13" s="193"/>
    </row>
    <row r="14" spans="1:16" ht="30" customHeight="1" thickBot="1" x14ac:dyDescent="0.25">
      <c r="A14" s="103">
        <v>6</v>
      </c>
      <c r="B14" s="104" t="s">
        <v>9</v>
      </c>
      <c r="C14" s="105"/>
      <c r="D14" s="157">
        <f>D12+D13</f>
        <v>62553492.288000003</v>
      </c>
      <c r="E14" s="158"/>
      <c r="F14" s="147">
        <f>F12+F13</f>
        <v>51503385.575999998</v>
      </c>
      <c r="G14" s="148"/>
      <c r="H14" s="194">
        <f>H12+H13</f>
        <v>34774999.200000003</v>
      </c>
      <c r="I14" s="195"/>
    </row>
  </sheetData>
  <mergeCells count="19">
    <mergeCell ref="F13:G13"/>
    <mergeCell ref="F14:G14"/>
    <mergeCell ref="A1:B1"/>
    <mergeCell ref="C1:I1"/>
    <mergeCell ref="F6:G6"/>
    <mergeCell ref="F7:G7"/>
    <mergeCell ref="F12:G12"/>
    <mergeCell ref="D7:E7"/>
    <mergeCell ref="D12:E12"/>
    <mergeCell ref="D13:E13"/>
    <mergeCell ref="D14:E14"/>
    <mergeCell ref="A2:B2"/>
    <mergeCell ref="A4:B4"/>
    <mergeCell ref="A5:B5"/>
    <mergeCell ref="H6:I6"/>
    <mergeCell ref="H7:I7"/>
    <mergeCell ref="H13:I13"/>
    <mergeCell ref="H14:I14"/>
    <mergeCell ref="H12:I12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32E3-8016-474A-B079-08F854F3F3FC}">
  <sheetPr codeName="Лист2">
    <tabColor rgb="FFFFFF00"/>
    <pageSetUpPr fitToPage="1"/>
  </sheetPr>
  <dimension ref="A1:CR85"/>
  <sheetViews>
    <sheetView topLeftCell="A71" workbookViewId="0">
      <selection activeCell="I82" sqref="I82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24.7109375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76" t="s">
        <v>13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77" t="s">
        <v>15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</row>
    <row r="4" spans="1:96" s="27" customFormat="1" ht="1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</row>
    <row r="5" spans="1:96" s="27" customFormat="1" ht="28.5" customHeight="1" x14ac:dyDescent="0.25">
      <c r="A5" s="178" t="s">
        <v>102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</row>
    <row r="6" spans="1:96" s="27" customFormat="1" ht="21" customHeight="1" x14ac:dyDescent="0.25">
      <c r="A6" s="179" t="s">
        <v>17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</row>
    <row r="7" spans="1:96" s="27" customFormat="1" ht="15" x14ac:dyDescent="0.25">
      <c r="A7" s="176" t="s">
        <v>103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77" t="s">
        <v>19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</row>
    <row r="9" spans="1:96" s="27" customFormat="1" ht="15" x14ac:dyDescent="0.25">
      <c r="A9" s="30"/>
    </row>
    <row r="10" spans="1:96" s="27" customFormat="1" ht="42.75" customHeight="1" x14ac:dyDescent="0.25">
      <c r="A10" s="110" t="s">
        <v>0</v>
      </c>
      <c r="B10" s="110" t="s">
        <v>20</v>
      </c>
      <c r="C10" s="174" t="s">
        <v>21</v>
      </c>
      <c r="D10" s="174"/>
      <c r="E10" s="174"/>
      <c r="F10" s="110" t="s">
        <v>22</v>
      </c>
      <c r="G10" s="110" t="s">
        <v>23</v>
      </c>
      <c r="H10" s="110" t="s">
        <v>121</v>
      </c>
      <c r="I10" s="110" t="s">
        <v>118</v>
      </c>
      <c r="J10" s="110" t="s">
        <v>120</v>
      </c>
      <c r="K10" s="110" t="s">
        <v>119</v>
      </c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</row>
    <row r="11" spans="1:96" s="27" customFormat="1" ht="15" x14ac:dyDescent="0.25">
      <c r="A11" s="108">
        <v>1</v>
      </c>
      <c r="B11" s="108">
        <v>2</v>
      </c>
      <c r="C11" s="175">
        <v>3</v>
      </c>
      <c r="D11" s="175"/>
      <c r="E11" s="175"/>
      <c r="F11" s="108">
        <v>4</v>
      </c>
      <c r="G11" s="108">
        <v>5</v>
      </c>
      <c r="H11" s="108" t="s">
        <v>146</v>
      </c>
      <c r="I11" s="108" t="s">
        <v>38</v>
      </c>
      <c r="J11" s="108" t="s">
        <v>147</v>
      </c>
      <c r="K11" s="108" t="s">
        <v>148</v>
      </c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</row>
    <row r="12" spans="1:96" s="27" customFormat="1" ht="15" x14ac:dyDescent="0.2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</row>
    <row r="13" spans="1:96" s="27" customFormat="1" ht="15" x14ac:dyDescent="0.25">
      <c r="A13" s="172" t="s">
        <v>24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CH13" s="32" t="s">
        <v>24</v>
      </c>
    </row>
    <row r="14" spans="1:96" s="27" customFormat="1" ht="45.75" x14ac:dyDescent="0.25">
      <c r="A14" s="33" t="s">
        <v>25</v>
      </c>
      <c r="B14" s="109" t="s">
        <v>26</v>
      </c>
      <c r="C14" s="167" t="s">
        <v>27</v>
      </c>
      <c r="D14" s="167"/>
      <c r="E14" s="167"/>
      <c r="F14" s="33" t="s">
        <v>28</v>
      </c>
      <c r="G14" s="43">
        <v>6.4989999999999997</v>
      </c>
      <c r="H14" s="120">
        <f>ROUND(7298.54*1.2,2)*100</f>
        <v>875825</v>
      </c>
      <c r="I14" s="121">
        <f>G14*H14</f>
        <v>5691986.6749999998</v>
      </c>
      <c r="J14" s="43"/>
      <c r="K14" s="43"/>
      <c r="L14" s="122">
        <f>ROUND(8372.82*1.2,2)</f>
        <v>10047.379999999999</v>
      </c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68" t="s">
        <v>30</v>
      </c>
      <c r="D15" s="168"/>
      <c r="E15" s="168"/>
      <c r="F15" s="44" t="s">
        <v>31</v>
      </c>
      <c r="G15" s="46">
        <v>25.172709999999999</v>
      </c>
      <c r="H15" s="75"/>
      <c r="I15" s="46"/>
      <c r="J15" s="46"/>
      <c r="K15" s="46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68" t="s">
        <v>33</v>
      </c>
      <c r="D16" s="168"/>
      <c r="E16" s="168"/>
      <c r="F16" s="44" t="s">
        <v>31</v>
      </c>
      <c r="G16" s="48">
        <v>27.0000955</v>
      </c>
      <c r="H16" s="75"/>
      <c r="I16" s="48"/>
      <c r="J16" s="48"/>
      <c r="K16" s="48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73" t="s">
        <v>34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CH17" s="32"/>
      <c r="CM17" s="37" t="s">
        <v>34</v>
      </c>
    </row>
    <row r="18" spans="1:96" s="27" customFormat="1" ht="15" x14ac:dyDescent="0.25">
      <c r="A18" s="172" t="s">
        <v>35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CH18" s="32" t="s">
        <v>35</v>
      </c>
      <c r="CM18" s="37"/>
    </row>
    <row r="19" spans="1:96" s="27" customFormat="1" ht="45.75" x14ac:dyDescent="0.25">
      <c r="A19" s="33" t="s">
        <v>36</v>
      </c>
      <c r="B19" s="109" t="s">
        <v>26</v>
      </c>
      <c r="C19" s="167" t="s">
        <v>27</v>
      </c>
      <c r="D19" s="167"/>
      <c r="E19" s="167"/>
      <c r="F19" s="33" t="s">
        <v>28</v>
      </c>
      <c r="G19" s="35">
        <v>6.8545999999999996</v>
      </c>
      <c r="H19" s="121">
        <f>ROUND(7298.54*1.2,2)*100</f>
        <v>875825</v>
      </c>
      <c r="I19" s="127">
        <f>H19*G19</f>
        <v>6003430.0449999999</v>
      </c>
      <c r="J19" s="35"/>
      <c r="K19" s="35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68" t="s">
        <v>30</v>
      </c>
      <c r="D20" s="168"/>
      <c r="E20" s="168"/>
      <c r="F20" s="44" t="s">
        <v>31</v>
      </c>
      <c r="G20" s="46">
        <v>43.106340000000003</v>
      </c>
      <c r="H20" s="46"/>
      <c r="I20" s="46"/>
      <c r="J20" s="46"/>
      <c r="K20" s="46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68" t="s">
        <v>33</v>
      </c>
      <c r="D21" s="168"/>
      <c r="E21" s="168"/>
      <c r="F21" s="44" t="s">
        <v>31</v>
      </c>
      <c r="G21" s="48">
        <v>38.8895731</v>
      </c>
      <c r="H21" s="48"/>
      <c r="I21" s="48"/>
      <c r="J21" s="48"/>
      <c r="K21" s="48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73" t="s">
        <v>34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CH22" s="32"/>
      <c r="CM22" s="37" t="s">
        <v>34</v>
      </c>
    </row>
    <row r="23" spans="1:96" s="27" customFormat="1" ht="15" x14ac:dyDescent="0.25">
      <c r="A23" s="172" t="s">
        <v>37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CH23" s="32" t="s">
        <v>37</v>
      </c>
      <c r="CM23" s="37"/>
    </row>
    <row r="24" spans="1:96" s="27" customFormat="1" ht="45.75" x14ac:dyDescent="0.25">
      <c r="A24" s="33" t="s">
        <v>38</v>
      </c>
      <c r="B24" s="109" t="s">
        <v>26</v>
      </c>
      <c r="C24" s="167" t="s">
        <v>27</v>
      </c>
      <c r="D24" s="167"/>
      <c r="E24" s="167"/>
      <c r="F24" s="33" t="s">
        <v>28</v>
      </c>
      <c r="G24" s="43">
        <v>6.5439999999999996</v>
      </c>
      <c r="H24" s="120">
        <f>ROUND(7298.54*1.2,2)*100</f>
        <v>875825</v>
      </c>
      <c r="I24" s="120">
        <f>G24*H24</f>
        <v>5731398.7999999998</v>
      </c>
      <c r="J24" s="43"/>
      <c r="K24" s="4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68" t="s">
        <v>30</v>
      </c>
      <c r="D25" s="168"/>
      <c r="E25" s="168"/>
      <c r="F25" s="44" t="s">
        <v>31</v>
      </c>
      <c r="G25" s="49">
        <v>12.101000000000001</v>
      </c>
      <c r="H25" s="129"/>
      <c r="I25" s="129"/>
      <c r="J25" s="49"/>
      <c r="K25" s="49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68" t="s">
        <v>33</v>
      </c>
      <c r="D26" s="168"/>
      <c r="E26" s="168"/>
      <c r="F26" s="44" t="s">
        <v>31</v>
      </c>
      <c r="G26" s="50">
        <v>4.1096320000000004</v>
      </c>
      <c r="H26" s="129"/>
      <c r="I26" s="129"/>
      <c r="J26" s="50"/>
      <c r="K26" s="50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109" t="s">
        <v>63</v>
      </c>
      <c r="C27" s="167" t="s">
        <v>156</v>
      </c>
      <c r="D27" s="167"/>
      <c r="E27" s="167"/>
      <c r="F27" s="33" t="s">
        <v>42</v>
      </c>
      <c r="G27" s="38">
        <v>13.06</v>
      </c>
      <c r="H27" s="120">
        <f>ROUND(190.44*1.2,2)*100</f>
        <v>22853</v>
      </c>
      <c r="I27" s="120">
        <f>G27*H27</f>
        <v>298460.18</v>
      </c>
      <c r="J27" s="38"/>
      <c r="K27" s="38"/>
      <c r="L27" s="132" t="s">
        <v>157</v>
      </c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109" t="s">
        <v>66</v>
      </c>
      <c r="C28" s="167" t="s">
        <v>67</v>
      </c>
      <c r="D28" s="167"/>
      <c r="E28" s="167"/>
      <c r="F28" s="33" t="s">
        <v>42</v>
      </c>
      <c r="G28" s="38">
        <v>13.06</v>
      </c>
      <c r="H28" s="120">
        <f>ROUND(17.28*1.2,2)*100</f>
        <v>2074</v>
      </c>
      <c r="I28" s="120">
        <f>G28*H28</f>
        <v>27086.440000000002</v>
      </c>
      <c r="J28" s="38"/>
      <c r="K28" s="38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68" t="s">
        <v>105</v>
      </c>
      <c r="D29" s="168"/>
      <c r="E29" s="168"/>
      <c r="F29" s="44" t="s">
        <v>49</v>
      </c>
      <c r="G29" s="51">
        <v>1306</v>
      </c>
      <c r="H29" s="129"/>
      <c r="I29" s="129"/>
      <c r="J29" s="51"/>
      <c r="K29" s="51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68" t="s">
        <v>72</v>
      </c>
      <c r="D30" s="168"/>
      <c r="E30" s="168"/>
      <c r="F30" s="44" t="s">
        <v>49</v>
      </c>
      <c r="G30" s="51">
        <v>1306</v>
      </c>
      <c r="H30" s="129"/>
      <c r="I30" s="129"/>
      <c r="J30" s="51"/>
      <c r="K30" s="51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72" t="s">
        <v>52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CH31" s="32" t="s">
        <v>52</v>
      </c>
      <c r="CM31" s="37"/>
    </row>
    <row r="32" spans="1:96" s="27" customFormat="1" ht="15" x14ac:dyDescent="0.25">
      <c r="A32" s="166" t="s">
        <v>107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CH32" s="32"/>
      <c r="CM32" s="37"/>
      <c r="CN32" s="40" t="s">
        <v>107</v>
      </c>
    </row>
    <row r="33" spans="1:96" s="27" customFormat="1" ht="15" x14ac:dyDescent="0.25">
      <c r="A33" s="166" t="s">
        <v>108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CH33" s="32"/>
      <c r="CM33" s="37"/>
      <c r="CN33" s="40" t="s">
        <v>108</v>
      </c>
    </row>
    <row r="34" spans="1:96" s="27" customFormat="1" ht="15" x14ac:dyDescent="0.25">
      <c r="A34" s="166" t="s">
        <v>109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CH34" s="32"/>
      <c r="CM34" s="37"/>
      <c r="CN34" s="40" t="s">
        <v>109</v>
      </c>
    </row>
    <row r="35" spans="1:96" s="27" customFormat="1" ht="15" x14ac:dyDescent="0.25">
      <c r="A35" s="172" t="s">
        <v>110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CH35" s="32" t="s">
        <v>110</v>
      </c>
      <c r="CM35" s="37"/>
      <c r="CN35" s="40"/>
    </row>
    <row r="36" spans="1:96" s="27" customFormat="1" ht="15" x14ac:dyDescent="0.25">
      <c r="A36" s="166" t="s">
        <v>57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109" t="s">
        <v>40</v>
      </c>
      <c r="C37" s="167" t="s">
        <v>158</v>
      </c>
      <c r="D37" s="167"/>
      <c r="E37" s="167"/>
      <c r="F37" s="33" t="s">
        <v>42</v>
      </c>
      <c r="G37" s="38">
        <v>2.96</v>
      </c>
      <c r="H37" s="120">
        <f>ROUND(78.96*1.2,2)*100</f>
        <v>9475</v>
      </c>
      <c r="I37" s="120">
        <f>G37*H37</f>
        <v>28046</v>
      </c>
      <c r="J37" s="38"/>
      <c r="K37" s="38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109" t="s">
        <v>44</v>
      </c>
      <c r="C38" s="167" t="s">
        <v>45</v>
      </c>
      <c r="D38" s="167"/>
      <c r="E38" s="167"/>
      <c r="F38" s="33" t="s">
        <v>42</v>
      </c>
      <c r="G38" s="38">
        <v>-2.96</v>
      </c>
      <c r="H38" s="120">
        <f>ROUND(6.76*1.2,2)*100</f>
        <v>811</v>
      </c>
      <c r="I38" s="120">
        <f>G38*H38</f>
        <v>-2400.56</v>
      </c>
      <c r="J38" s="38"/>
      <c r="K38" s="38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68" t="s">
        <v>48</v>
      </c>
      <c r="D39" s="168"/>
      <c r="E39" s="168"/>
      <c r="F39" s="44" t="s">
        <v>49</v>
      </c>
      <c r="G39" s="51">
        <v>296</v>
      </c>
      <c r="H39" s="129"/>
      <c r="I39" s="129"/>
      <c r="J39" s="51"/>
      <c r="K39" s="51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68" t="s">
        <v>51</v>
      </c>
      <c r="D40" s="168"/>
      <c r="E40" s="168"/>
      <c r="F40" s="44" t="s">
        <v>49</v>
      </c>
      <c r="G40" s="51">
        <v>296</v>
      </c>
      <c r="H40" s="129"/>
      <c r="I40" s="129"/>
      <c r="J40" s="51"/>
      <c r="K40" s="51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66" t="s">
        <v>61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109" t="s">
        <v>63</v>
      </c>
      <c r="C42" s="167" t="s">
        <v>64</v>
      </c>
      <c r="D42" s="167"/>
      <c r="E42" s="167"/>
      <c r="F42" s="33" t="s">
        <v>42</v>
      </c>
      <c r="G42" s="38">
        <v>0.24</v>
      </c>
      <c r="H42" s="120">
        <f>ROUND(190.44*1.2,2)*100</f>
        <v>22853</v>
      </c>
      <c r="I42" s="120">
        <f>G42*H42</f>
        <v>5484.7199999999993</v>
      </c>
      <c r="J42" s="38"/>
      <c r="K42" s="38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109" t="s">
        <v>66</v>
      </c>
      <c r="C43" s="167" t="s">
        <v>67</v>
      </c>
      <c r="D43" s="167"/>
      <c r="E43" s="167"/>
      <c r="F43" s="33" t="s">
        <v>42</v>
      </c>
      <c r="G43" s="38">
        <v>0.24</v>
      </c>
      <c r="H43" s="120">
        <f>ROUND(17.28*1.2,2)*100</f>
        <v>2074</v>
      </c>
      <c r="I43" s="120">
        <f>G43*H43</f>
        <v>497.76</v>
      </c>
      <c r="J43" s="38"/>
      <c r="K43" s="38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68" t="s">
        <v>70</v>
      </c>
      <c r="D44" s="168"/>
      <c r="E44" s="168"/>
      <c r="F44" s="44" t="s">
        <v>49</v>
      </c>
      <c r="G44" s="51">
        <v>24</v>
      </c>
      <c r="H44" s="129"/>
      <c r="I44" s="129"/>
      <c r="J44" s="51"/>
      <c r="K44" s="51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68" t="s">
        <v>72</v>
      </c>
      <c r="D45" s="168"/>
      <c r="E45" s="168"/>
      <c r="F45" s="44" t="s">
        <v>49</v>
      </c>
      <c r="G45" s="51">
        <v>24</v>
      </c>
      <c r="H45" s="129"/>
      <c r="I45" s="129"/>
      <c r="J45" s="51"/>
      <c r="K45" s="51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66" t="s">
        <v>73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109" t="s">
        <v>40</v>
      </c>
      <c r="C47" s="167" t="s">
        <v>41</v>
      </c>
      <c r="D47" s="167"/>
      <c r="E47" s="167"/>
      <c r="F47" s="33" t="s">
        <v>42</v>
      </c>
      <c r="G47" s="38">
        <v>0.24</v>
      </c>
      <c r="H47" s="120">
        <f>ROUND(78.96*1.2,2)*100</f>
        <v>9475</v>
      </c>
      <c r="I47" s="120">
        <f>G47*H47</f>
        <v>2274</v>
      </c>
      <c r="J47" s="38"/>
      <c r="K47" s="38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109" t="s">
        <v>44</v>
      </c>
      <c r="C48" s="167" t="s">
        <v>45</v>
      </c>
      <c r="D48" s="167"/>
      <c r="E48" s="167"/>
      <c r="F48" s="33" t="s">
        <v>42</v>
      </c>
      <c r="G48" s="38">
        <v>0.24</v>
      </c>
      <c r="H48" s="120">
        <f>ROUND(6.76*1.2,2)*100</f>
        <v>811</v>
      </c>
      <c r="I48" s="120">
        <f>G48*H48</f>
        <v>194.64</v>
      </c>
      <c r="J48" s="38"/>
      <c r="K48" s="38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68" t="s">
        <v>48</v>
      </c>
      <c r="D49" s="168"/>
      <c r="E49" s="168"/>
      <c r="F49" s="44" t="s">
        <v>49</v>
      </c>
      <c r="G49" s="51">
        <v>24</v>
      </c>
      <c r="H49" s="129"/>
      <c r="I49" s="129"/>
      <c r="J49" s="51"/>
      <c r="K49" s="51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68" t="s">
        <v>51</v>
      </c>
      <c r="D50" s="168"/>
      <c r="E50" s="168"/>
      <c r="F50" s="44" t="s">
        <v>49</v>
      </c>
      <c r="G50" s="51">
        <v>24</v>
      </c>
      <c r="H50" s="129"/>
      <c r="I50" s="129"/>
      <c r="J50" s="51"/>
      <c r="K50" s="51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66" t="s">
        <v>111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109" t="s">
        <v>63</v>
      </c>
      <c r="C52" s="167" t="s">
        <v>64</v>
      </c>
      <c r="D52" s="167"/>
      <c r="E52" s="167"/>
      <c r="F52" s="33" t="s">
        <v>42</v>
      </c>
      <c r="G52" s="38">
        <v>0.16</v>
      </c>
      <c r="H52" s="120">
        <f>ROUND(190.44*1.2,2)*100</f>
        <v>22853</v>
      </c>
      <c r="I52" s="120">
        <f>G52*H52</f>
        <v>3656.48</v>
      </c>
      <c r="J52" s="38"/>
      <c r="K52" s="38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109" t="s">
        <v>66</v>
      </c>
      <c r="C53" s="167" t="s">
        <v>67</v>
      </c>
      <c r="D53" s="167"/>
      <c r="E53" s="167"/>
      <c r="F53" s="33" t="s">
        <v>42</v>
      </c>
      <c r="G53" s="38">
        <v>0.16</v>
      </c>
      <c r="H53" s="120">
        <f>ROUND(17.28*1.2,2)*100</f>
        <v>2074</v>
      </c>
      <c r="I53" s="120">
        <f>G53*H53</f>
        <v>331.84000000000003</v>
      </c>
      <c r="J53" s="38"/>
      <c r="K53" s="38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68" t="s">
        <v>70</v>
      </c>
      <c r="D54" s="168"/>
      <c r="E54" s="168"/>
      <c r="F54" s="44" t="s">
        <v>49</v>
      </c>
      <c r="G54" s="51">
        <v>16</v>
      </c>
      <c r="H54" s="129"/>
      <c r="I54" s="129"/>
      <c r="J54" s="51"/>
      <c r="K54" s="51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68" t="s">
        <v>72</v>
      </c>
      <c r="D55" s="168"/>
      <c r="E55" s="168"/>
      <c r="F55" s="44" t="s">
        <v>49</v>
      </c>
      <c r="G55" s="51">
        <v>16</v>
      </c>
      <c r="H55" s="129"/>
      <c r="I55" s="129"/>
      <c r="J55" s="51"/>
      <c r="K55" s="51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109" t="s">
        <v>80</v>
      </c>
      <c r="C56" s="167" t="s">
        <v>81</v>
      </c>
      <c r="D56" s="167"/>
      <c r="E56" s="167"/>
      <c r="F56" s="33" t="s">
        <v>82</v>
      </c>
      <c r="G56" s="38">
        <v>0.08</v>
      </c>
      <c r="H56" s="120">
        <f>ROUND(79.8*1.2,2)*100</f>
        <v>9576</v>
      </c>
      <c r="I56" s="120">
        <f>G56*H56</f>
        <v>766.08</v>
      </c>
      <c r="J56" s="38"/>
      <c r="K56" s="38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109" t="s">
        <v>84</v>
      </c>
      <c r="C57" s="167" t="s">
        <v>85</v>
      </c>
      <c r="D57" s="167"/>
      <c r="E57" s="167"/>
      <c r="F57" s="33" t="s">
        <v>82</v>
      </c>
      <c r="G57" s="38">
        <v>-0.08</v>
      </c>
      <c r="H57" s="120">
        <f>ROUND(3.15*1.2,2)*100</f>
        <v>378</v>
      </c>
      <c r="I57" s="120">
        <f t="shared" ref="I57:I58" si="0">G57*H57</f>
        <v>-30.240000000000002</v>
      </c>
      <c r="J57" s="38"/>
      <c r="K57" s="38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109" t="s">
        <v>88</v>
      </c>
      <c r="C58" s="167" t="s">
        <v>89</v>
      </c>
      <c r="D58" s="167"/>
      <c r="E58" s="167"/>
      <c r="F58" s="33" t="s">
        <v>90</v>
      </c>
      <c r="G58" s="41">
        <v>2.317E-3</v>
      </c>
      <c r="H58" s="120">
        <f>ROUND(1858027.85*1.2,2)</f>
        <v>2229633.42</v>
      </c>
      <c r="I58" s="120">
        <f t="shared" si="0"/>
        <v>5166.0606341399998</v>
      </c>
      <c r="J58" s="41"/>
      <c r="K58" s="41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CH58" s="32"/>
      <c r="CI58" s="36" t="s">
        <v>89</v>
      </c>
      <c r="CM58" s="37"/>
      <c r="CN58" s="40"/>
    </row>
    <row r="59" spans="1:96" s="27" customFormat="1" ht="15" x14ac:dyDescent="0.25">
      <c r="A59" s="166" t="s">
        <v>91</v>
      </c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109" t="s">
        <v>63</v>
      </c>
      <c r="C60" s="167" t="s">
        <v>64</v>
      </c>
      <c r="D60" s="167"/>
      <c r="E60" s="167"/>
      <c r="F60" s="33" t="s">
        <v>42</v>
      </c>
      <c r="G60" s="38">
        <v>0.18</v>
      </c>
      <c r="H60" s="120">
        <f>ROUND(190.44*1.2,2)*100</f>
        <v>22853</v>
      </c>
      <c r="I60" s="120">
        <f>G60*H60</f>
        <v>4113.54</v>
      </c>
      <c r="J60" s="38"/>
      <c r="K60" s="38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109" t="s">
        <v>66</v>
      </c>
      <c r="C61" s="167" t="s">
        <v>67</v>
      </c>
      <c r="D61" s="167"/>
      <c r="E61" s="167"/>
      <c r="F61" s="33" t="s">
        <v>42</v>
      </c>
      <c r="G61" s="38">
        <v>0.18</v>
      </c>
      <c r="H61" s="120">
        <f>ROUND(17.28*1.2,2)*100</f>
        <v>2074</v>
      </c>
      <c r="I61" s="120">
        <f>G61*H61</f>
        <v>373.32</v>
      </c>
      <c r="J61" s="38"/>
      <c r="K61" s="38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68" t="s">
        <v>70</v>
      </c>
      <c r="D62" s="168"/>
      <c r="E62" s="168"/>
      <c r="F62" s="44" t="s">
        <v>49</v>
      </c>
      <c r="G62" s="51">
        <v>18</v>
      </c>
      <c r="H62" s="129"/>
      <c r="I62" s="129"/>
      <c r="J62" s="51"/>
      <c r="K62" s="51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68" t="s">
        <v>72</v>
      </c>
      <c r="D63" s="168"/>
      <c r="E63" s="168"/>
      <c r="F63" s="44" t="s">
        <v>49</v>
      </c>
      <c r="G63" s="51">
        <v>18</v>
      </c>
      <c r="H63" s="129"/>
      <c r="I63" s="129"/>
      <c r="J63" s="51"/>
      <c r="K63" s="51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109" t="s">
        <v>80</v>
      </c>
      <c r="C64" s="167" t="s">
        <v>81</v>
      </c>
      <c r="D64" s="167"/>
      <c r="E64" s="167"/>
      <c r="F64" s="33" t="s">
        <v>82</v>
      </c>
      <c r="G64" s="38">
        <v>0.18</v>
      </c>
      <c r="H64" s="120">
        <v>9576</v>
      </c>
      <c r="I64" s="120">
        <f>G64*H64</f>
        <v>1723.6799999999998</v>
      </c>
      <c r="J64" s="38"/>
      <c r="K64" s="38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109" t="s">
        <v>84</v>
      </c>
      <c r="C65" s="167" t="s">
        <v>85</v>
      </c>
      <c r="D65" s="167"/>
      <c r="E65" s="167"/>
      <c r="F65" s="33" t="s">
        <v>82</v>
      </c>
      <c r="G65" s="38">
        <v>-0.18</v>
      </c>
      <c r="H65" s="120">
        <v>378</v>
      </c>
      <c r="I65" s="120">
        <f t="shared" ref="I65:I66" si="1">G65*H65</f>
        <v>-68.039999999999992</v>
      </c>
      <c r="J65" s="38"/>
      <c r="K65" s="38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109" t="s">
        <v>88</v>
      </c>
      <c r="C66" s="167" t="s">
        <v>89</v>
      </c>
      <c r="D66" s="167"/>
      <c r="E66" s="167"/>
      <c r="F66" s="33" t="s">
        <v>90</v>
      </c>
      <c r="G66" s="41">
        <v>4.0860000000000002E-3</v>
      </c>
      <c r="H66" s="120">
        <v>2229633.42</v>
      </c>
      <c r="I66" s="120">
        <f t="shared" si="1"/>
        <v>9110.282154120001</v>
      </c>
      <c r="J66" s="41"/>
      <c r="K66" s="41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CH66" s="32"/>
      <c r="CI66" s="36" t="s">
        <v>89</v>
      </c>
      <c r="CM66" s="37"/>
      <c r="CN66" s="40"/>
    </row>
    <row r="67" spans="1:96" s="27" customFormat="1" ht="15" x14ac:dyDescent="0.25">
      <c r="A67" s="166" t="s">
        <v>112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109" t="s">
        <v>40</v>
      </c>
      <c r="C68" s="167" t="s">
        <v>41</v>
      </c>
      <c r="D68" s="167"/>
      <c r="E68" s="167"/>
      <c r="F68" s="33" t="s">
        <v>42</v>
      </c>
      <c r="G68" s="38">
        <v>0.04</v>
      </c>
      <c r="H68" s="120">
        <v>9475</v>
      </c>
      <c r="I68" s="120">
        <f>G68*H68</f>
        <v>379</v>
      </c>
      <c r="J68" s="38"/>
      <c r="K68" s="38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109" t="s">
        <v>44</v>
      </c>
      <c r="C69" s="167" t="s">
        <v>45</v>
      </c>
      <c r="D69" s="167"/>
      <c r="E69" s="167"/>
      <c r="F69" s="33" t="s">
        <v>42</v>
      </c>
      <c r="G69" s="38">
        <v>0.04</v>
      </c>
      <c r="H69" s="120">
        <v>811</v>
      </c>
      <c r="I69" s="120">
        <f>G69*H69</f>
        <v>32.44</v>
      </c>
      <c r="J69" s="38"/>
      <c r="K69" s="38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68" t="s">
        <v>48</v>
      </c>
      <c r="D70" s="168"/>
      <c r="E70" s="168"/>
      <c r="F70" s="44" t="s">
        <v>49</v>
      </c>
      <c r="G70" s="51">
        <v>4</v>
      </c>
      <c r="H70" s="129"/>
      <c r="I70" s="129"/>
      <c r="J70" s="51"/>
      <c r="K70" s="51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68" t="s">
        <v>51</v>
      </c>
      <c r="D71" s="168"/>
      <c r="E71" s="168"/>
      <c r="F71" s="44" t="s">
        <v>49</v>
      </c>
      <c r="G71" s="51">
        <v>4</v>
      </c>
      <c r="H71" s="129"/>
      <c r="I71" s="129"/>
      <c r="J71" s="51"/>
      <c r="K71" s="51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66" t="s">
        <v>97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109" t="s">
        <v>40</v>
      </c>
      <c r="C73" s="167" t="s">
        <v>41</v>
      </c>
      <c r="D73" s="167"/>
      <c r="E73" s="167"/>
      <c r="F73" s="33" t="s">
        <v>42</v>
      </c>
      <c r="G73" s="39">
        <v>24</v>
      </c>
      <c r="H73" s="120">
        <v>9475</v>
      </c>
      <c r="I73" s="120">
        <f>G73*H73</f>
        <v>227400</v>
      </c>
      <c r="J73" s="39"/>
      <c r="K73" s="39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109" t="s">
        <v>44</v>
      </c>
      <c r="C74" s="167" t="s">
        <v>45</v>
      </c>
      <c r="D74" s="167"/>
      <c r="E74" s="167"/>
      <c r="F74" s="33" t="s">
        <v>42</v>
      </c>
      <c r="G74" s="39">
        <v>24</v>
      </c>
      <c r="H74" s="120">
        <v>811</v>
      </c>
      <c r="I74" s="120">
        <f>G74*H74</f>
        <v>19464</v>
      </c>
      <c r="J74" s="39"/>
      <c r="K74" s="39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68" t="s">
        <v>48</v>
      </c>
      <c r="D75" s="168"/>
      <c r="E75" s="168"/>
      <c r="F75" s="44" t="s">
        <v>49</v>
      </c>
      <c r="G75" s="51">
        <v>24</v>
      </c>
      <c r="H75" s="129"/>
      <c r="I75" s="129"/>
      <c r="J75" s="51"/>
      <c r="K75" s="51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68" t="s">
        <v>51</v>
      </c>
      <c r="D76" s="168"/>
      <c r="E76" s="168"/>
      <c r="F76" s="44" t="s">
        <v>49</v>
      </c>
      <c r="G76" s="51">
        <v>24</v>
      </c>
      <c r="H76" s="129"/>
      <c r="I76" s="129"/>
      <c r="J76" s="51"/>
      <c r="K76" s="51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66" t="s">
        <v>115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109" t="s">
        <v>40</v>
      </c>
      <c r="C78" s="167" t="s">
        <v>41</v>
      </c>
      <c r="D78" s="167"/>
      <c r="E78" s="167"/>
      <c r="F78" s="33" t="s">
        <v>42</v>
      </c>
      <c r="G78" s="38">
        <v>0.04</v>
      </c>
      <c r="H78" s="120">
        <v>9475</v>
      </c>
      <c r="I78" s="120">
        <f>G78*H78</f>
        <v>379</v>
      </c>
      <c r="J78" s="38"/>
      <c r="K78" s="38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109" t="s">
        <v>44</v>
      </c>
      <c r="C79" s="167" t="s">
        <v>45</v>
      </c>
      <c r="D79" s="167"/>
      <c r="E79" s="167"/>
      <c r="F79" s="33" t="s">
        <v>42</v>
      </c>
      <c r="G79" s="38">
        <v>0.04</v>
      </c>
      <c r="H79" s="120">
        <v>811</v>
      </c>
      <c r="I79" s="120">
        <f>G79*H79</f>
        <v>32.44</v>
      </c>
      <c r="J79" s="38"/>
      <c r="K79" s="38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68" t="s">
        <v>48</v>
      </c>
      <c r="D80" s="168"/>
      <c r="E80" s="168"/>
      <c r="F80" s="44" t="s">
        <v>49</v>
      </c>
      <c r="G80" s="51">
        <v>4</v>
      </c>
      <c r="H80" s="129"/>
      <c r="I80" s="129"/>
      <c r="J80" s="51"/>
      <c r="K80" s="51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68" t="s">
        <v>51</v>
      </c>
      <c r="D81" s="168"/>
      <c r="E81" s="168"/>
      <c r="F81" s="44" t="s">
        <v>49</v>
      </c>
      <c r="G81" s="51">
        <v>4</v>
      </c>
      <c r="H81" s="129"/>
      <c r="I81" s="129"/>
      <c r="J81" s="51"/>
      <c r="K81" s="51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169" t="s">
        <v>101</v>
      </c>
      <c r="B82" s="170"/>
      <c r="C82" s="170"/>
      <c r="D82" s="170"/>
      <c r="E82" s="171"/>
      <c r="F82" s="73"/>
      <c r="G82" s="73"/>
      <c r="H82" s="73"/>
      <c r="I82" s="137">
        <f>I14+I19+I24+I27+I28+I37+I38+I42+I43+I47+I48+I52+I53+I56+I57+I58+I60+I61+I64+I65+I66+I68+I69+I73+I74+I78+I79</f>
        <v>18059288.582788266</v>
      </c>
      <c r="J82" s="73"/>
      <c r="K82" s="73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00000000-0009-0000-0000-000001000000}"/>
  <mergeCells count="78">
    <mergeCell ref="A8:K8"/>
    <mergeCell ref="A2:K2"/>
    <mergeCell ref="A3:K3"/>
    <mergeCell ref="A5:K5"/>
    <mergeCell ref="A6:K6"/>
    <mergeCell ref="A7:K7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B549-D0CE-405F-B8FE-610AA00F68BE}">
  <sheetPr codeName="Лист5">
    <tabColor rgb="FFFFFF00"/>
    <pageSetUpPr fitToPage="1"/>
  </sheetPr>
  <dimension ref="A1:CO86"/>
  <sheetViews>
    <sheetView topLeftCell="A53" workbookViewId="0">
      <selection activeCell="I86" sqref="I86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76" t="s">
        <v>13</v>
      </c>
      <c r="B2" s="176"/>
      <c r="C2" s="176"/>
      <c r="D2" s="176"/>
      <c r="E2" s="176"/>
      <c r="F2" s="176"/>
      <c r="G2" s="176"/>
      <c r="H2" s="116"/>
      <c r="I2" s="116"/>
      <c r="J2" s="116"/>
      <c r="K2" s="116"/>
    </row>
    <row r="3" spans="1:11" s="27" customFormat="1" ht="15" x14ac:dyDescent="0.25">
      <c r="A3" s="177" t="s">
        <v>15</v>
      </c>
      <c r="B3" s="177"/>
      <c r="C3" s="177"/>
      <c r="D3" s="177"/>
      <c r="E3" s="177"/>
      <c r="F3" s="177"/>
      <c r="G3" s="177"/>
      <c r="H3" s="112"/>
      <c r="I3" s="112"/>
      <c r="J3" s="112"/>
      <c r="K3" s="112"/>
    </row>
    <row r="4" spans="1:11" s="27" customFormat="1" ht="1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s="27" customFormat="1" ht="28.5" customHeight="1" x14ac:dyDescent="0.25">
      <c r="A5" s="178" t="s">
        <v>16</v>
      </c>
      <c r="B5" s="178"/>
      <c r="C5" s="178"/>
      <c r="D5" s="178"/>
      <c r="E5" s="178"/>
      <c r="F5" s="178"/>
      <c r="G5" s="178"/>
      <c r="H5" s="111"/>
      <c r="I5" s="111"/>
      <c r="J5" s="111"/>
      <c r="K5" s="111"/>
    </row>
    <row r="6" spans="1:11" s="27" customFormat="1" ht="21" customHeight="1" x14ac:dyDescent="0.25">
      <c r="A6" s="179" t="s">
        <v>17</v>
      </c>
      <c r="B6" s="179"/>
      <c r="C6" s="179"/>
      <c r="D6" s="179"/>
      <c r="E6" s="179"/>
      <c r="F6" s="179"/>
      <c r="G6" s="179"/>
      <c r="H6" s="112"/>
      <c r="I6" s="112"/>
      <c r="J6" s="112"/>
      <c r="K6" s="112"/>
    </row>
    <row r="7" spans="1:11" s="27" customFormat="1" ht="15" x14ac:dyDescent="0.25">
      <c r="A7" s="176" t="s">
        <v>18</v>
      </c>
      <c r="B7" s="176"/>
      <c r="C7" s="176"/>
      <c r="D7" s="176"/>
      <c r="E7" s="176"/>
      <c r="F7" s="176"/>
      <c r="G7" s="176"/>
      <c r="H7" s="116"/>
      <c r="I7" s="116"/>
      <c r="J7" s="116"/>
      <c r="K7" s="116"/>
    </row>
    <row r="8" spans="1:11" s="27" customFormat="1" ht="15.75" customHeight="1" x14ac:dyDescent="0.25">
      <c r="A8" s="177" t="s">
        <v>19</v>
      </c>
      <c r="B8" s="177"/>
      <c r="C8" s="177"/>
      <c r="D8" s="177"/>
      <c r="E8" s="177"/>
      <c r="F8" s="177"/>
      <c r="G8" s="177"/>
      <c r="H8" s="112"/>
      <c r="I8" s="112"/>
      <c r="J8" s="112"/>
      <c r="K8" s="112"/>
    </row>
    <row r="9" spans="1:11" s="27" customFormat="1" ht="15" x14ac:dyDescent="0.25">
      <c r="A9" s="30"/>
    </row>
    <row r="10" spans="1:11" s="27" customFormat="1" ht="28.5" customHeight="1" x14ac:dyDescent="0.25">
      <c r="A10" s="110" t="s">
        <v>0</v>
      </c>
      <c r="B10" s="110" t="s">
        <v>20</v>
      </c>
      <c r="C10" s="174" t="s">
        <v>21</v>
      </c>
      <c r="D10" s="174"/>
      <c r="E10" s="174"/>
      <c r="F10" s="110" t="s">
        <v>22</v>
      </c>
      <c r="G10" s="110" t="s">
        <v>23</v>
      </c>
      <c r="H10" s="110" t="s">
        <v>121</v>
      </c>
      <c r="I10" s="110" t="s">
        <v>118</v>
      </c>
      <c r="J10" s="110" t="s">
        <v>120</v>
      </c>
      <c r="K10" s="110" t="s">
        <v>119</v>
      </c>
    </row>
    <row r="11" spans="1:11" s="27" customFormat="1" ht="15" x14ac:dyDescent="0.25">
      <c r="A11" s="108">
        <v>1</v>
      </c>
      <c r="B11" s="108">
        <v>2</v>
      </c>
      <c r="C11" s="175">
        <v>3</v>
      </c>
      <c r="D11" s="175"/>
      <c r="E11" s="175"/>
      <c r="F11" s="108">
        <v>4</v>
      </c>
      <c r="G11" s="108">
        <v>5</v>
      </c>
      <c r="H11" s="108" t="s">
        <v>146</v>
      </c>
      <c r="I11" s="108" t="s">
        <v>38</v>
      </c>
      <c r="J11" s="108" t="s">
        <v>147</v>
      </c>
      <c r="K11" s="108" t="s">
        <v>148</v>
      </c>
    </row>
    <row r="12" spans="1:11" s="27" customFormat="1" ht="15" x14ac:dyDescent="0.25">
      <c r="A12" s="172" t="s">
        <v>24</v>
      </c>
      <c r="B12" s="172"/>
      <c r="C12" s="172"/>
      <c r="D12" s="172"/>
      <c r="E12" s="172"/>
      <c r="F12" s="172"/>
      <c r="G12" s="172"/>
      <c r="H12" s="108"/>
      <c r="I12" s="108"/>
      <c r="J12" s="108"/>
      <c r="K12" s="108"/>
    </row>
    <row r="13" spans="1:11" s="27" customFormat="1" ht="33.75" x14ac:dyDescent="0.25">
      <c r="A13" s="33" t="s">
        <v>25</v>
      </c>
      <c r="B13" s="109" t="s">
        <v>26</v>
      </c>
      <c r="C13" s="167" t="s">
        <v>27</v>
      </c>
      <c r="D13" s="167"/>
      <c r="E13" s="167"/>
      <c r="F13" s="33" t="s">
        <v>28</v>
      </c>
      <c r="G13" s="35">
        <v>7.6948999999999996</v>
      </c>
      <c r="H13" s="120">
        <v>875825</v>
      </c>
      <c r="I13" s="120">
        <f>H13*G13</f>
        <v>6739385.7924999995</v>
      </c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168" t="s">
        <v>30</v>
      </c>
      <c r="D14" s="168"/>
      <c r="E14" s="168"/>
      <c r="F14" s="44" t="s">
        <v>31</v>
      </c>
      <c r="G14" s="46">
        <v>29.783619999999999</v>
      </c>
      <c r="H14" s="129"/>
      <c r="I14" s="12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68" t="s">
        <v>33</v>
      </c>
      <c r="D15" s="168"/>
      <c r="E15" s="168"/>
      <c r="F15" s="44" t="s">
        <v>31</v>
      </c>
      <c r="G15" s="48">
        <v>31.9684621</v>
      </c>
      <c r="H15" s="129"/>
      <c r="I15" s="129"/>
      <c r="J15" s="46"/>
      <c r="K15" s="46"/>
    </row>
    <row r="16" spans="1:11" s="27" customFormat="1" ht="15" x14ac:dyDescent="0.25">
      <c r="A16" s="172" t="s">
        <v>35</v>
      </c>
      <c r="B16" s="172"/>
      <c r="C16" s="172"/>
      <c r="D16" s="172"/>
      <c r="E16" s="172"/>
      <c r="F16" s="172"/>
      <c r="G16" s="172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09" t="s">
        <v>26</v>
      </c>
      <c r="C17" s="167" t="s">
        <v>27</v>
      </c>
      <c r="D17" s="167"/>
      <c r="E17" s="167"/>
      <c r="F17" s="33" t="s">
        <v>28</v>
      </c>
      <c r="G17" s="35">
        <v>8.0701999999999998</v>
      </c>
      <c r="H17" s="127">
        <v>875825</v>
      </c>
      <c r="I17" s="127">
        <f>H17*G17</f>
        <v>7068082.915</v>
      </c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168" t="s">
        <v>30</v>
      </c>
      <c r="D18" s="168"/>
      <c r="E18" s="168"/>
      <c r="F18" s="44" t="s">
        <v>31</v>
      </c>
      <c r="G18" s="74">
        <v>31.731100000000001</v>
      </c>
      <c r="H18" s="138"/>
      <c r="I18" s="138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68" t="s">
        <v>33</v>
      </c>
      <c r="D19" s="168"/>
      <c r="E19" s="168"/>
      <c r="F19" s="44" t="s">
        <v>31</v>
      </c>
      <c r="G19" s="48">
        <v>45.786279700000001</v>
      </c>
      <c r="H19" s="138"/>
      <c r="I19" s="138"/>
      <c r="J19" s="74"/>
      <c r="K19" s="74"/>
    </row>
    <row r="20" spans="1:11" s="27" customFormat="1" ht="15" x14ac:dyDescent="0.25">
      <c r="A20" s="172" t="s">
        <v>37</v>
      </c>
      <c r="B20" s="172"/>
      <c r="C20" s="172"/>
      <c r="D20" s="172"/>
      <c r="E20" s="172"/>
      <c r="F20" s="172"/>
      <c r="G20" s="172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09" t="s">
        <v>26</v>
      </c>
      <c r="C21" s="167" t="s">
        <v>27</v>
      </c>
      <c r="D21" s="167"/>
      <c r="E21" s="167"/>
      <c r="F21" s="33" t="s">
        <v>28</v>
      </c>
      <c r="G21" s="35">
        <v>7.7721999999999998</v>
      </c>
      <c r="H21" s="129">
        <v>875825</v>
      </c>
      <c r="I21" s="129">
        <f>H21*G21</f>
        <v>6807087.0649999995</v>
      </c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168" t="s">
        <v>30</v>
      </c>
      <c r="D22" s="168"/>
      <c r="E22" s="168"/>
      <c r="F22" s="44" t="s">
        <v>31</v>
      </c>
      <c r="G22" s="46">
        <v>14.42985</v>
      </c>
      <c r="H22" s="129"/>
      <c r="I22" s="129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68" t="s">
        <v>33</v>
      </c>
      <c r="D23" s="168"/>
      <c r="E23" s="168"/>
      <c r="F23" s="44" t="s">
        <v>31</v>
      </c>
      <c r="G23" s="48">
        <v>4.8809415999999999</v>
      </c>
      <c r="H23" s="129"/>
      <c r="I23" s="129"/>
      <c r="J23" s="48"/>
      <c r="K23" s="48"/>
    </row>
    <row r="24" spans="1:11" s="27" customFormat="1" ht="33.75" x14ac:dyDescent="0.25">
      <c r="A24" s="33" t="s">
        <v>39</v>
      </c>
      <c r="B24" s="109" t="s">
        <v>40</v>
      </c>
      <c r="C24" s="167" t="s">
        <v>41</v>
      </c>
      <c r="D24" s="167"/>
      <c r="E24" s="167"/>
      <c r="F24" s="33" t="s">
        <v>42</v>
      </c>
      <c r="G24" s="38">
        <v>15.46</v>
      </c>
      <c r="H24" s="120">
        <v>22853</v>
      </c>
      <c r="I24" s="120">
        <f t="shared" ref="I24:I25" si="0">H24*G24</f>
        <v>353307.38</v>
      </c>
      <c r="J24" s="43"/>
      <c r="K24" s="43"/>
    </row>
    <row r="25" spans="1:11" s="27" customFormat="1" ht="33.75" x14ac:dyDescent="0.25">
      <c r="A25" s="33" t="s">
        <v>43</v>
      </c>
      <c r="B25" s="109" t="s">
        <v>44</v>
      </c>
      <c r="C25" s="167" t="s">
        <v>45</v>
      </c>
      <c r="D25" s="167"/>
      <c r="E25" s="167"/>
      <c r="F25" s="33" t="s">
        <v>42</v>
      </c>
      <c r="G25" s="39">
        <v>1546</v>
      </c>
      <c r="H25" s="129">
        <v>2074</v>
      </c>
      <c r="I25" s="129">
        <f t="shared" si="0"/>
        <v>3206404</v>
      </c>
      <c r="J25" s="49"/>
      <c r="K25" s="49"/>
    </row>
    <row r="26" spans="1:11" s="27" customFormat="1" ht="15" x14ac:dyDescent="0.25">
      <c r="A26" s="33"/>
      <c r="B26" s="76"/>
      <c r="C26" s="167" t="s">
        <v>46</v>
      </c>
      <c r="D26" s="167"/>
      <c r="E26" s="167"/>
      <c r="F26" s="167"/>
      <c r="G26" s="167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68" t="s">
        <v>48</v>
      </c>
      <c r="D27" s="168"/>
      <c r="E27" s="168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68" t="s">
        <v>51</v>
      </c>
      <c r="D28" s="168"/>
      <c r="E28" s="168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72" t="s">
        <v>52</v>
      </c>
      <c r="B29" s="172"/>
      <c r="C29" s="172"/>
      <c r="D29" s="172"/>
      <c r="E29" s="172"/>
      <c r="F29" s="172"/>
      <c r="G29" s="172"/>
      <c r="H29" s="51"/>
      <c r="I29" s="51"/>
      <c r="J29" s="51"/>
      <c r="K29" s="51"/>
    </row>
    <row r="30" spans="1:11" s="27" customFormat="1" ht="15" x14ac:dyDescent="0.25">
      <c r="A30" s="166" t="s">
        <v>53</v>
      </c>
      <c r="B30" s="166"/>
      <c r="C30" s="166"/>
      <c r="D30" s="166"/>
      <c r="E30" s="166"/>
      <c r="F30" s="166"/>
      <c r="G30" s="166"/>
      <c r="H30" s="51"/>
      <c r="I30" s="51"/>
      <c r="J30" s="51"/>
      <c r="K30" s="51"/>
    </row>
    <row r="31" spans="1:11" s="27" customFormat="1" ht="15" x14ac:dyDescent="0.25">
      <c r="A31" s="166" t="s">
        <v>54</v>
      </c>
      <c r="B31" s="166"/>
      <c r="C31" s="166"/>
      <c r="D31" s="166"/>
      <c r="E31" s="166"/>
      <c r="F31" s="166"/>
      <c r="G31" s="166"/>
      <c r="H31" s="106"/>
      <c r="I31" s="106"/>
      <c r="J31" s="106"/>
      <c r="K31" s="106"/>
    </row>
    <row r="32" spans="1:11" s="27" customFormat="1" ht="15" x14ac:dyDescent="0.25">
      <c r="A32" s="166" t="s">
        <v>55</v>
      </c>
      <c r="B32" s="166"/>
      <c r="C32" s="166"/>
      <c r="D32" s="166"/>
      <c r="E32" s="166"/>
      <c r="F32" s="166"/>
      <c r="G32" s="166"/>
      <c r="H32" s="106"/>
      <c r="I32" s="106"/>
      <c r="J32" s="106"/>
      <c r="K32" s="106"/>
    </row>
    <row r="33" spans="1:11" s="27" customFormat="1" ht="15" x14ac:dyDescent="0.25">
      <c r="A33" s="172" t="s">
        <v>56</v>
      </c>
      <c r="B33" s="172"/>
      <c r="C33" s="172"/>
      <c r="D33" s="172"/>
      <c r="E33" s="172"/>
      <c r="F33" s="172"/>
      <c r="G33" s="172"/>
      <c r="H33" s="107"/>
      <c r="I33" s="107"/>
      <c r="J33" s="107"/>
      <c r="K33" s="107"/>
    </row>
    <row r="34" spans="1:11" s="27" customFormat="1" ht="15" x14ac:dyDescent="0.25">
      <c r="A34" s="166" t="s">
        <v>57</v>
      </c>
      <c r="B34" s="166"/>
      <c r="C34" s="166"/>
      <c r="D34" s="166"/>
      <c r="E34" s="166"/>
      <c r="F34" s="166"/>
      <c r="G34" s="166"/>
      <c r="H34" s="106"/>
      <c r="I34" s="106"/>
      <c r="J34" s="106"/>
      <c r="K34" s="106"/>
    </row>
    <row r="35" spans="1:11" s="27" customFormat="1" ht="33.75" x14ac:dyDescent="0.25">
      <c r="A35" s="33" t="s">
        <v>58</v>
      </c>
      <c r="B35" s="109" t="s">
        <v>40</v>
      </c>
      <c r="C35" s="167" t="s">
        <v>41</v>
      </c>
      <c r="D35" s="167"/>
      <c r="E35" s="167"/>
      <c r="F35" s="33" t="s">
        <v>42</v>
      </c>
      <c r="G35" s="38">
        <v>3.42</v>
      </c>
      <c r="H35" s="120">
        <v>9475</v>
      </c>
      <c r="I35" s="120">
        <f t="shared" ref="I35:I36" si="1">H35*G35</f>
        <v>32404.5</v>
      </c>
      <c r="J35" s="38"/>
      <c r="K35" s="38"/>
    </row>
    <row r="36" spans="1:11" s="27" customFormat="1" ht="33.75" x14ac:dyDescent="0.25">
      <c r="A36" s="33" t="s">
        <v>59</v>
      </c>
      <c r="B36" s="109" t="s">
        <v>44</v>
      </c>
      <c r="C36" s="167" t="s">
        <v>45</v>
      </c>
      <c r="D36" s="167"/>
      <c r="E36" s="167"/>
      <c r="F36" s="33" t="s">
        <v>42</v>
      </c>
      <c r="G36" s="38">
        <v>3.42</v>
      </c>
      <c r="H36" s="120">
        <v>811</v>
      </c>
      <c r="I36" s="120">
        <f t="shared" si="1"/>
        <v>2773.62</v>
      </c>
      <c r="J36" s="38"/>
      <c r="K36" s="38"/>
    </row>
    <row r="37" spans="1:11" s="27" customFormat="1" ht="15" x14ac:dyDescent="0.25">
      <c r="A37" s="33"/>
      <c r="B37" s="76"/>
      <c r="C37" s="167" t="s">
        <v>60</v>
      </c>
      <c r="D37" s="167"/>
      <c r="E37" s="167"/>
      <c r="F37" s="167"/>
      <c r="G37" s="167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68" t="s">
        <v>48</v>
      </c>
      <c r="D38" s="168"/>
      <c r="E38" s="168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68" t="s">
        <v>51</v>
      </c>
      <c r="D39" s="168"/>
      <c r="E39" s="168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66" t="s">
        <v>61</v>
      </c>
      <c r="B40" s="166"/>
      <c r="C40" s="166"/>
      <c r="D40" s="166"/>
      <c r="E40" s="166"/>
      <c r="F40" s="166"/>
      <c r="G40" s="166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09" t="s">
        <v>63</v>
      </c>
      <c r="C41" s="167" t="s">
        <v>64</v>
      </c>
      <c r="D41" s="167"/>
      <c r="E41" s="167"/>
      <c r="F41" s="33" t="s">
        <v>42</v>
      </c>
      <c r="G41" s="38">
        <v>0.24</v>
      </c>
      <c r="H41" s="120">
        <v>22853</v>
      </c>
      <c r="I41" s="120">
        <f t="shared" ref="I41:I42" si="2">H41*G41</f>
        <v>5484.7199999999993</v>
      </c>
      <c r="J41" s="38"/>
      <c r="K41" s="38"/>
    </row>
    <row r="42" spans="1:11" s="27" customFormat="1" ht="33.75" x14ac:dyDescent="0.25">
      <c r="A42" s="33" t="s">
        <v>65</v>
      </c>
      <c r="B42" s="109" t="s">
        <v>66</v>
      </c>
      <c r="C42" s="167" t="s">
        <v>67</v>
      </c>
      <c r="D42" s="167"/>
      <c r="E42" s="167"/>
      <c r="F42" s="33" t="s">
        <v>42</v>
      </c>
      <c r="G42" s="38">
        <v>0.24</v>
      </c>
      <c r="H42" s="120">
        <v>2074</v>
      </c>
      <c r="I42" s="120">
        <f t="shared" si="2"/>
        <v>497.76</v>
      </c>
      <c r="J42" s="38"/>
      <c r="K42" s="38"/>
    </row>
    <row r="43" spans="1:11" s="27" customFormat="1" ht="15" x14ac:dyDescent="0.25">
      <c r="A43" s="33"/>
      <c r="B43" s="76"/>
      <c r="C43" s="167" t="s">
        <v>68</v>
      </c>
      <c r="D43" s="167"/>
      <c r="E43" s="167"/>
      <c r="F43" s="167"/>
      <c r="G43" s="167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68" t="s">
        <v>70</v>
      </c>
      <c r="D44" s="168"/>
      <c r="E44" s="168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68" t="s">
        <v>72</v>
      </c>
      <c r="D45" s="168"/>
      <c r="E45" s="168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66" t="s">
        <v>73</v>
      </c>
      <c r="B46" s="166"/>
      <c r="C46" s="166"/>
      <c r="D46" s="166"/>
      <c r="E46" s="166"/>
      <c r="F46" s="166"/>
      <c r="G46" s="166"/>
      <c r="H46" s="106"/>
      <c r="I46" s="106"/>
      <c r="J46" s="106"/>
      <c r="K46" s="106"/>
    </row>
    <row r="47" spans="1:11" s="27" customFormat="1" ht="33.75" x14ac:dyDescent="0.25">
      <c r="A47" s="33" t="s">
        <v>74</v>
      </c>
      <c r="B47" s="109" t="s">
        <v>40</v>
      </c>
      <c r="C47" s="167" t="s">
        <v>41</v>
      </c>
      <c r="D47" s="167"/>
      <c r="E47" s="167"/>
      <c r="F47" s="33" t="s">
        <v>42</v>
      </c>
      <c r="G47" s="38">
        <v>0.24</v>
      </c>
      <c r="H47" s="120">
        <v>9475</v>
      </c>
      <c r="I47" s="120">
        <f t="shared" ref="I47:I48" si="3">H47*G47</f>
        <v>2274</v>
      </c>
      <c r="J47" s="38"/>
      <c r="K47" s="38"/>
    </row>
    <row r="48" spans="1:11" s="27" customFormat="1" ht="33.75" x14ac:dyDescent="0.25">
      <c r="A48" s="33" t="s">
        <v>75</v>
      </c>
      <c r="B48" s="109" t="s">
        <v>44</v>
      </c>
      <c r="C48" s="167" t="s">
        <v>45</v>
      </c>
      <c r="D48" s="167"/>
      <c r="E48" s="167"/>
      <c r="F48" s="33" t="s">
        <v>42</v>
      </c>
      <c r="G48" s="38">
        <v>0.24</v>
      </c>
      <c r="H48" s="120">
        <v>811</v>
      </c>
      <c r="I48" s="120">
        <f t="shared" si="3"/>
        <v>194.64</v>
      </c>
      <c r="J48" s="38"/>
      <c r="K48" s="38"/>
    </row>
    <row r="49" spans="1:11" s="27" customFormat="1" ht="15" x14ac:dyDescent="0.25">
      <c r="A49" s="33"/>
      <c r="B49" s="76"/>
      <c r="C49" s="167" t="s">
        <v>46</v>
      </c>
      <c r="D49" s="167"/>
      <c r="E49" s="167"/>
      <c r="F49" s="167"/>
      <c r="G49" s="167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68" t="s">
        <v>48</v>
      </c>
      <c r="D50" s="168"/>
      <c r="E50" s="168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68" t="s">
        <v>51</v>
      </c>
      <c r="D51" s="168"/>
      <c r="E51" s="168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66" t="s">
        <v>76</v>
      </c>
      <c r="B52" s="166"/>
      <c r="C52" s="166"/>
      <c r="D52" s="166"/>
      <c r="E52" s="166"/>
      <c r="F52" s="166"/>
      <c r="G52" s="166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09" t="s">
        <v>40</v>
      </c>
      <c r="C53" s="167" t="s">
        <v>41</v>
      </c>
      <c r="D53" s="167"/>
      <c r="E53" s="167"/>
      <c r="F53" s="33" t="s">
        <v>42</v>
      </c>
      <c r="G53" s="38">
        <v>0.16</v>
      </c>
      <c r="H53" s="120">
        <v>22853</v>
      </c>
      <c r="I53" s="120">
        <f t="shared" ref="I53:I54" si="4">H53*G53</f>
        <v>3656.48</v>
      </c>
      <c r="J53" s="38"/>
      <c r="K53" s="38"/>
    </row>
    <row r="54" spans="1:11" s="27" customFormat="1" ht="33.75" x14ac:dyDescent="0.25">
      <c r="A54" s="33" t="s">
        <v>78</v>
      </c>
      <c r="B54" s="109" t="s">
        <v>44</v>
      </c>
      <c r="C54" s="167" t="s">
        <v>45</v>
      </c>
      <c r="D54" s="167"/>
      <c r="E54" s="167"/>
      <c r="F54" s="33" t="s">
        <v>42</v>
      </c>
      <c r="G54" s="38">
        <v>0.16</v>
      </c>
      <c r="H54" s="129">
        <v>2074</v>
      </c>
      <c r="I54" s="129">
        <f t="shared" si="4"/>
        <v>331.84000000000003</v>
      </c>
      <c r="J54" s="51"/>
      <c r="K54" s="51"/>
    </row>
    <row r="55" spans="1:11" s="27" customFormat="1" ht="15" x14ac:dyDescent="0.25">
      <c r="A55" s="33"/>
      <c r="B55" s="76"/>
      <c r="C55" s="167" t="s">
        <v>46</v>
      </c>
      <c r="D55" s="167"/>
      <c r="E55" s="167"/>
      <c r="F55" s="167"/>
      <c r="G55" s="167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68" t="s">
        <v>70</v>
      </c>
      <c r="D56" s="168"/>
      <c r="E56" s="168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68" t="s">
        <v>72</v>
      </c>
      <c r="D57" s="168"/>
      <c r="E57" s="168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09" t="s">
        <v>80</v>
      </c>
      <c r="C58" s="167" t="s">
        <v>81</v>
      </c>
      <c r="D58" s="167"/>
      <c r="E58" s="167"/>
      <c r="F58" s="33" t="s">
        <v>82</v>
      </c>
      <c r="G58" s="38">
        <v>0.08</v>
      </c>
      <c r="H58" s="120">
        <v>9576</v>
      </c>
      <c r="I58" s="120">
        <f t="shared" ref="I58:I59" si="5">H58*G58</f>
        <v>766.08</v>
      </c>
      <c r="J58" s="41"/>
      <c r="K58" s="41"/>
    </row>
    <row r="59" spans="1:11" s="27" customFormat="1" ht="33.75" x14ac:dyDescent="0.25">
      <c r="A59" s="33" t="s">
        <v>83</v>
      </c>
      <c r="B59" s="109" t="s">
        <v>84</v>
      </c>
      <c r="C59" s="167" t="s">
        <v>85</v>
      </c>
      <c r="D59" s="167"/>
      <c r="E59" s="167"/>
      <c r="F59" s="33" t="s">
        <v>82</v>
      </c>
      <c r="G59" s="38">
        <v>-0.08</v>
      </c>
      <c r="H59" s="120">
        <v>378</v>
      </c>
      <c r="I59" s="120">
        <f t="shared" si="5"/>
        <v>-30.240000000000002</v>
      </c>
      <c r="J59" s="38"/>
      <c r="K59" s="38"/>
    </row>
    <row r="60" spans="1:11" s="27" customFormat="1" ht="15" x14ac:dyDescent="0.25">
      <c r="A60" s="33"/>
      <c r="B60" s="76"/>
      <c r="C60" s="167" t="s">
        <v>86</v>
      </c>
      <c r="D60" s="167"/>
      <c r="E60" s="167"/>
      <c r="F60" s="167"/>
      <c r="G60" s="167"/>
      <c r="I60" s="38"/>
      <c r="J60" s="38"/>
      <c r="K60" s="38"/>
    </row>
    <row r="61" spans="1:11" s="27" customFormat="1" ht="33.75" x14ac:dyDescent="0.25">
      <c r="A61" s="33" t="s">
        <v>87</v>
      </c>
      <c r="B61" s="109" t="s">
        <v>88</v>
      </c>
      <c r="C61" s="167" t="s">
        <v>89</v>
      </c>
      <c r="D61" s="167"/>
      <c r="E61" s="167"/>
      <c r="F61" s="33" t="s">
        <v>90</v>
      </c>
      <c r="G61" s="41">
        <v>2.317E-3</v>
      </c>
      <c r="H61" s="120">
        <v>2229633.42</v>
      </c>
      <c r="I61" s="120">
        <f>H61*G61</f>
        <v>5166.0606341399998</v>
      </c>
      <c r="J61" s="38"/>
      <c r="K61" s="38"/>
    </row>
    <row r="62" spans="1:11" s="27" customFormat="1" ht="15" x14ac:dyDescent="0.25">
      <c r="A62" s="166" t="s">
        <v>91</v>
      </c>
      <c r="B62" s="166"/>
      <c r="C62" s="166"/>
      <c r="D62" s="166"/>
      <c r="E62" s="166"/>
      <c r="F62" s="166"/>
      <c r="G62" s="166"/>
      <c r="H62" s="129"/>
      <c r="I62" s="129"/>
      <c r="J62" s="51"/>
      <c r="K62" s="51"/>
    </row>
    <row r="63" spans="1:11" s="27" customFormat="1" ht="33.75" x14ac:dyDescent="0.25">
      <c r="A63" s="33" t="s">
        <v>92</v>
      </c>
      <c r="B63" s="109" t="s">
        <v>40</v>
      </c>
      <c r="C63" s="167" t="s">
        <v>41</v>
      </c>
      <c r="D63" s="167"/>
      <c r="E63" s="167"/>
      <c r="F63" s="33" t="s">
        <v>42</v>
      </c>
      <c r="G63" s="38">
        <v>0.18</v>
      </c>
      <c r="H63" s="129">
        <v>22853</v>
      </c>
      <c r="I63" s="129">
        <f t="shared" ref="I63:I64" si="6">H63*G63</f>
        <v>4113.54</v>
      </c>
      <c r="J63" s="51"/>
      <c r="K63" s="51"/>
    </row>
    <row r="64" spans="1:11" s="27" customFormat="1" ht="33.75" x14ac:dyDescent="0.25">
      <c r="A64" s="33" t="s">
        <v>93</v>
      </c>
      <c r="B64" s="109" t="s">
        <v>44</v>
      </c>
      <c r="C64" s="167" t="s">
        <v>45</v>
      </c>
      <c r="D64" s="167"/>
      <c r="E64" s="167"/>
      <c r="F64" s="33" t="s">
        <v>42</v>
      </c>
      <c r="G64" s="38">
        <v>0.18</v>
      </c>
      <c r="H64" s="120">
        <v>2074</v>
      </c>
      <c r="I64" s="120">
        <f t="shared" si="6"/>
        <v>373.32</v>
      </c>
      <c r="J64" s="38"/>
      <c r="K64" s="38"/>
    </row>
    <row r="65" spans="1:93" s="27" customFormat="1" ht="15" x14ac:dyDescent="0.25">
      <c r="A65" s="33"/>
      <c r="B65" s="76"/>
      <c r="C65" s="167" t="s">
        <v>46</v>
      </c>
      <c r="D65" s="167"/>
      <c r="E65" s="167"/>
      <c r="F65" s="167"/>
      <c r="G65" s="167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68" t="s">
        <v>70</v>
      </c>
      <c r="D66" s="168"/>
      <c r="E66" s="168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68" t="s">
        <v>72</v>
      </c>
      <c r="D67" s="168"/>
      <c r="E67" s="168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109" t="s">
        <v>80</v>
      </c>
      <c r="C68" s="167" t="s">
        <v>81</v>
      </c>
      <c r="D68" s="167"/>
      <c r="E68" s="167"/>
      <c r="F68" s="33" t="s">
        <v>82</v>
      </c>
      <c r="G68" s="38">
        <v>0.18</v>
      </c>
      <c r="H68" s="120">
        <v>9576</v>
      </c>
      <c r="I68" s="120">
        <f t="shared" ref="I68:I69" si="7">H68*G68</f>
        <v>1723.6799999999998</v>
      </c>
      <c r="J68" s="38"/>
      <c r="K68" s="38"/>
    </row>
    <row r="69" spans="1:93" s="27" customFormat="1" ht="33.75" x14ac:dyDescent="0.25">
      <c r="A69" s="33" t="s">
        <v>95</v>
      </c>
      <c r="B69" s="109" t="s">
        <v>84</v>
      </c>
      <c r="C69" s="167" t="s">
        <v>85</v>
      </c>
      <c r="D69" s="167"/>
      <c r="E69" s="167"/>
      <c r="F69" s="33" t="s">
        <v>82</v>
      </c>
      <c r="G69" s="38">
        <v>-0.18</v>
      </c>
      <c r="H69" s="120">
        <v>378</v>
      </c>
      <c r="I69" s="120">
        <f t="shared" si="7"/>
        <v>-68.039999999999992</v>
      </c>
      <c r="J69" s="38"/>
      <c r="K69" s="38"/>
    </row>
    <row r="70" spans="1:93" s="27" customFormat="1" ht="15" x14ac:dyDescent="0.25">
      <c r="A70" s="33"/>
      <c r="B70" s="76"/>
      <c r="C70" s="167" t="s">
        <v>86</v>
      </c>
      <c r="D70" s="167"/>
      <c r="E70" s="167"/>
      <c r="F70" s="167"/>
      <c r="G70" s="167"/>
      <c r="I70" s="51"/>
      <c r="J70" s="51"/>
      <c r="K70" s="51"/>
    </row>
    <row r="71" spans="1:93" s="27" customFormat="1" ht="33.75" x14ac:dyDescent="0.25">
      <c r="A71" s="33" t="s">
        <v>96</v>
      </c>
      <c r="B71" s="109" t="s">
        <v>88</v>
      </c>
      <c r="C71" s="167" t="s">
        <v>89</v>
      </c>
      <c r="D71" s="167"/>
      <c r="E71" s="167"/>
      <c r="F71" s="33" t="s">
        <v>90</v>
      </c>
      <c r="G71" s="41">
        <v>4.0860000000000002E-3</v>
      </c>
      <c r="H71" s="129">
        <v>2229633.42</v>
      </c>
      <c r="I71" s="129">
        <f>H71*G71</f>
        <v>9110.282154120001</v>
      </c>
      <c r="J71" s="51"/>
      <c r="K71" s="51"/>
    </row>
    <row r="72" spans="1:93" s="27" customFormat="1" ht="15" x14ac:dyDescent="0.25">
      <c r="A72" s="166" t="s">
        <v>97</v>
      </c>
      <c r="B72" s="166"/>
      <c r="C72" s="166"/>
      <c r="D72" s="166"/>
      <c r="E72" s="166"/>
      <c r="F72" s="166"/>
      <c r="G72" s="166"/>
      <c r="H72" s="139"/>
      <c r="I72" s="139"/>
      <c r="J72" s="106"/>
      <c r="K72" s="106"/>
    </row>
    <row r="73" spans="1:93" s="27" customFormat="1" ht="33.75" x14ac:dyDescent="0.25">
      <c r="A73" s="33" t="s">
        <v>98</v>
      </c>
      <c r="B73" s="109" t="s">
        <v>40</v>
      </c>
      <c r="C73" s="167" t="s">
        <v>41</v>
      </c>
      <c r="D73" s="167"/>
      <c r="E73" s="167"/>
      <c r="F73" s="33" t="s">
        <v>42</v>
      </c>
      <c r="G73" s="39">
        <v>60</v>
      </c>
      <c r="H73" s="120">
        <v>9475</v>
      </c>
      <c r="I73" s="120">
        <f t="shared" ref="I73:I74" si="8">H73*G73</f>
        <v>568500</v>
      </c>
      <c r="J73" s="39"/>
      <c r="K73" s="39"/>
    </row>
    <row r="74" spans="1:93" s="27" customFormat="1" ht="33.75" x14ac:dyDescent="0.25">
      <c r="A74" s="33" t="s">
        <v>99</v>
      </c>
      <c r="B74" s="109" t="s">
        <v>44</v>
      </c>
      <c r="C74" s="167" t="s">
        <v>45</v>
      </c>
      <c r="D74" s="167"/>
      <c r="E74" s="167"/>
      <c r="F74" s="33" t="s">
        <v>42</v>
      </c>
      <c r="G74" s="39">
        <v>60</v>
      </c>
      <c r="H74" s="120">
        <v>811</v>
      </c>
      <c r="I74" s="120">
        <f t="shared" si="8"/>
        <v>48660</v>
      </c>
      <c r="J74" s="39"/>
      <c r="K74" s="39"/>
    </row>
    <row r="75" spans="1:93" s="27" customFormat="1" ht="15" x14ac:dyDescent="0.25">
      <c r="A75" s="33"/>
      <c r="B75" s="76"/>
      <c r="C75" s="167" t="s">
        <v>100</v>
      </c>
      <c r="D75" s="167"/>
      <c r="E75" s="167"/>
      <c r="F75" s="167"/>
      <c r="G75" s="167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68" t="s">
        <v>48</v>
      </c>
      <c r="D76" s="168"/>
      <c r="E76" s="168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68" t="s">
        <v>51</v>
      </c>
      <c r="D77" s="168"/>
      <c r="E77" s="168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169" t="s">
        <v>101</v>
      </c>
      <c r="B78" s="170"/>
      <c r="C78" s="170"/>
      <c r="D78" s="170"/>
      <c r="E78" s="171"/>
      <c r="F78" s="73"/>
      <c r="G78" s="73"/>
      <c r="H78" s="73"/>
      <c r="I78" s="140">
        <f>I74+I73+I71+I69+I68+I64+I63+I61+I59+I58+I54+I53+I48+I47+I42+I41+I36+I35+I25+I24+I21+I17+I13</f>
        <v>24860199.395288259</v>
      </c>
      <c r="J78" s="73"/>
      <c r="K78" s="73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141"/>
      <c r="J79" s="42"/>
      <c r="K79" s="42"/>
    </row>
    <row r="86" spans="9:9" ht="11.25" customHeight="1" x14ac:dyDescent="0.2">
      <c r="I86" s="42">
        <v>24860199.3952883</v>
      </c>
    </row>
  </sheetData>
  <autoFilter ref="A11:G78" xr:uid="{00000000-0009-0000-0000-000002000000}">
    <filterColumn colId="2" showButton="0"/>
    <filterColumn colId="3" showButton="0"/>
  </autoFilter>
  <mergeCells count="75">
    <mergeCell ref="A8:G8"/>
    <mergeCell ref="A2:G2"/>
    <mergeCell ref="A3:G3"/>
    <mergeCell ref="A5:G5"/>
    <mergeCell ref="A6:G6"/>
    <mergeCell ref="A7:G7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76" t="s">
        <v>13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77" t="s">
        <v>15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96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96" s="27" customFormat="1" ht="28.5" customHeight="1" x14ac:dyDescent="0.25">
      <c r="A5" s="178" t="s">
        <v>102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96" s="27" customFormat="1" ht="21" customHeight="1" x14ac:dyDescent="0.25">
      <c r="A6" s="179" t="s">
        <v>17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96" s="27" customFormat="1" ht="15" x14ac:dyDescent="0.25">
      <c r="A7" s="176" t="s">
        <v>103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77" t="s">
        <v>19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96" s="27" customFormat="1" ht="15" x14ac:dyDescent="0.25">
      <c r="A9" s="30"/>
    </row>
    <row r="10" spans="1:96" s="27" customFormat="1" ht="42.75" customHeight="1" x14ac:dyDescent="0.25">
      <c r="A10" s="54" t="s">
        <v>0</v>
      </c>
      <c r="B10" s="54" t="s">
        <v>20</v>
      </c>
      <c r="C10" s="174" t="s">
        <v>21</v>
      </c>
      <c r="D10" s="174"/>
      <c r="E10" s="174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96" s="27" customFormat="1" ht="15" x14ac:dyDescent="0.25">
      <c r="A11" s="31">
        <v>1</v>
      </c>
      <c r="B11" s="31">
        <v>2</v>
      </c>
      <c r="C11" s="175">
        <v>3</v>
      </c>
      <c r="D11" s="175"/>
      <c r="E11" s="175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96" s="27" customFormat="1" ht="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96" s="27" customFormat="1" ht="15" x14ac:dyDescent="0.25">
      <c r="A13" s="172" t="s">
        <v>24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CH13" s="32" t="s">
        <v>24</v>
      </c>
    </row>
    <row r="14" spans="1:96" s="27" customFormat="1" ht="45.75" x14ac:dyDescent="0.25">
      <c r="A14" s="33" t="s">
        <v>25</v>
      </c>
      <c r="B14" s="34" t="s">
        <v>26</v>
      </c>
      <c r="C14" s="167" t="s">
        <v>27</v>
      </c>
      <c r="D14" s="167"/>
      <c r="E14" s="167"/>
      <c r="F14" s="33" t="s">
        <v>28</v>
      </c>
      <c r="G14" s="43">
        <v>6.4989999999999997</v>
      </c>
      <c r="H14" s="43"/>
      <c r="I14" s="43"/>
      <c r="J14" s="43"/>
      <c r="K14" s="43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68" t="s">
        <v>30</v>
      </c>
      <c r="D15" s="168"/>
      <c r="E15" s="168"/>
      <c r="F15" s="44" t="s">
        <v>31</v>
      </c>
      <c r="G15" s="46">
        <v>25.172709999999999</v>
      </c>
      <c r="H15" s="46"/>
      <c r="I15" s="46"/>
      <c r="J15" s="46"/>
      <c r="K15" s="4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68" t="s">
        <v>33</v>
      </c>
      <c r="D16" s="168"/>
      <c r="E16" s="168"/>
      <c r="F16" s="44" t="s">
        <v>31</v>
      </c>
      <c r="G16" s="48">
        <v>27.0000955</v>
      </c>
      <c r="H16" s="48"/>
      <c r="I16" s="48"/>
      <c r="J16" s="48"/>
      <c r="K16" s="48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73" t="s">
        <v>34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CH17" s="32"/>
      <c r="CM17" s="37" t="s">
        <v>34</v>
      </c>
    </row>
    <row r="18" spans="1:96" s="27" customFormat="1" ht="15" x14ac:dyDescent="0.25">
      <c r="A18" s="172" t="s">
        <v>35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CH18" s="32" t="s">
        <v>35</v>
      </c>
      <c r="CM18" s="37"/>
    </row>
    <row r="19" spans="1:96" s="27" customFormat="1" ht="45.75" x14ac:dyDescent="0.25">
      <c r="A19" s="33" t="s">
        <v>36</v>
      </c>
      <c r="B19" s="34" t="s">
        <v>26</v>
      </c>
      <c r="C19" s="167" t="s">
        <v>27</v>
      </c>
      <c r="D19" s="167"/>
      <c r="E19" s="167"/>
      <c r="F19" s="33" t="s">
        <v>28</v>
      </c>
      <c r="G19" s="35">
        <v>6.8545999999999996</v>
      </c>
      <c r="H19" s="35"/>
      <c r="I19" s="35"/>
      <c r="J19" s="35"/>
      <c r="K19" s="3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68" t="s">
        <v>30</v>
      </c>
      <c r="D20" s="168"/>
      <c r="E20" s="168"/>
      <c r="F20" s="44" t="s">
        <v>31</v>
      </c>
      <c r="G20" s="46">
        <v>43.106340000000003</v>
      </c>
      <c r="H20" s="46"/>
      <c r="I20" s="46"/>
      <c r="J20" s="46"/>
      <c r="K20" s="4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68" t="s">
        <v>33</v>
      </c>
      <c r="D21" s="168"/>
      <c r="E21" s="168"/>
      <c r="F21" s="44" t="s">
        <v>31</v>
      </c>
      <c r="G21" s="48">
        <v>38.8895731</v>
      </c>
      <c r="H21" s="48"/>
      <c r="I21" s="48"/>
      <c r="J21" s="48"/>
      <c r="K21" s="48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73" t="s">
        <v>34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CH22" s="32"/>
      <c r="CM22" s="37" t="s">
        <v>34</v>
      </c>
    </row>
    <row r="23" spans="1:96" s="27" customFormat="1" ht="15" x14ac:dyDescent="0.25">
      <c r="A23" s="172" t="s">
        <v>37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CH23" s="32" t="s">
        <v>37</v>
      </c>
      <c r="CM23" s="37"/>
    </row>
    <row r="24" spans="1:96" s="27" customFormat="1" ht="45.75" x14ac:dyDescent="0.25">
      <c r="A24" s="33" t="s">
        <v>38</v>
      </c>
      <c r="B24" s="34" t="s">
        <v>26</v>
      </c>
      <c r="C24" s="167" t="s">
        <v>27</v>
      </c>
      <c r="D24" s="167"/>
      <c r="E24" s="167"/>
      <c r="F24" s="33" t="s">
        <v>28</v>
      </c>
      <c r="G24" s="43">
        <v>6.5439999999999996</v>
      </c>
      <c r="H24" s="43"/>
      <c r="I24" s="43"/>
      <c r="J24" s="43"/>
      <c r="K24" s="4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68" t="s">
        <v>30</v>
      </c>
      <c r="D25" s="168"/>
      <c r="E25" s="168"/>
      <c r="F25" s="44" t="s">
        <v>31</v>
      </c>
      <c r="G25" s="49">
        <v>12.101000000000001</v>
      </c>
      <c r="H25" s="49"/>
      <c r="I25" s="49"/>
      <c r="J25" s="49"/>
      <c r="K25" s="49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68" t="s">
        <v>33</v>
      </c>
      <c r="D26" s="168"/>
      <c r="E26" s="168"/>
      <c r="F26" s="44" t="s">
        <v>31</v>
      </c>
      <c r="G26" s="50">
        <v>4.1096320000000004</v>
      </c>
      <c r="H26" s="50"/>
      <c r="I26" s="50"/>
      <c r="J26" s="50"/>
      <c r="K26" s="5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34" t="s">
        <v>63</v>
      </c>
      <c r="C27" s="167" t="s">
        <v>64</v>
      </c>
      <c r="D27" s="167"/>
      <c r="E27" s="167"/>
      <c r="F27" s="33" t="s">
        <v>42</v>
      </c>
      <c r="G27" s="38">
        <v>13.06</v>
      </c>
      <c r="H27" s="38"/>
      <c r="I27" s="38"/>
      <c r="J27" s="38"/>
      <c r="K27" s="3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34" t="s">
        <v>66</v>
      </c>
      <c r="C28" s="167" t="s">
        <v>67</v>
      </c>
      <c r="D28" s="167"/>
      <c r="E28" s="167"/>
      <c r="F28" s="33" t="s">
        <v>42</v>
      </c>
      <c r="G28" s="38">
        <v>13.06</v>
      </c>
      <c r="H28" s="38"/>
      <c r="I28" s="38"/>
      <c r="J28" s="38"/>
      <c r="K28" s="3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68" t="s">
        <v>105</v>
      </c>
      <c r="D29" s="168"/>
      <c r="E29" s="168"/>
      <c r="F29" s="44" t="s">
        <v>49</v>
      </c>
      <c r="G29" s="51">
        <v>1306</v>
      </c>
      <c r="H29" s="51"/>
      <c r="I29" s="51"/>
      <c r="J29" s="51"/>
      <c r="K29" s="5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68" t="s">
        <v>72</v>
      </c>
      <c r="D30" s="168"/>
      <c r="E30" s="168"/>
      <c r="F30" s="44" t="s">
        <v>49</v>
      </c>
      <c r="G30" s="51">
        <v>1306</v>
      </c>
      <c r="H30" s="51"/>
      <c r="I30" s="51"/>
      <c r="J30" s="51"/>
      <c r="K30" s="5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72" t="s">
        <v>52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CH31" s="32" t="s">
        <v>52</v>
      </c>
      <c r="CM31" s="37"/>
    </row>
    <row r="32" spans="1:96" s="27" customFormat="1" ht="15" x14ac:dyDescent="0.25">
      <c r="A32" s="166" t="s">
        <v>107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CH32" s="32"/>
      <c r="CM32" s="37"/>
      <c r="CN32" s="40" t="s">
        <v>107</v>
      </c>
    </row>
    <row r="33" spans="1:96" s="27" customFormat="1" ht="15" x14ac:dyDescent="0.25">
      <c r="A33" s="166" t="s">
        <v>108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CH33" s="32"/>
      <c r="CM33" s="37"/>
      <c r="CN33" s="40" t="s">
        <v>108</v>
      </c>
    </row>
    <row r="34" spans="1:96" s="27" customFormat="1" ht="15" x14ac:dyDescent="0.25">
      <c r="A34" s="166" t="s">
        <v>109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CH34" s="32"/>
      <c r="CM34" s="37"/>
      <c r="CN34" s="40" t="s">
        <v>109</v>
      </c>
    </row>
    <row r="35" spans="1:96" s="27" customFormat="1" ht="15" x14ac:dyDescent="0.25">
      <c r="A35" s="172" t="s">
        <v>110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CH35" s="32" t="s">
        <v>110</v>
      </c>
      <c r="CM35" s="37"/>
      <c r="CN35" s="40"/>
    </row>
    <row r="36" spans="1:96" s="27" customFormat="1" ht="15" x14ac:dyDescent="0.25">
      <c r="A36" s="166" t="s">
        <v>57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34" t="s">
        <v>40</v>
      </c>
      <c r="C37" s="167" t="s">
        <v>41</v>
      </c>
      <c r="D37" s="167"/>
      <c r="E37" s="167"/>
      <c r="F37" s="33" t="s">
        <v>42</v>
      </c>
      <c r="G37" s="38">
        <v>2.96</v>
      </c>
      <c r="H37" s="38"/>
      <c r="I37" s="38"/>
      <c r="J37" s="38"/>
      <c r="K37" s="3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34" t="s">
        <v>44</v>
      </c>
      <c r="C38" s="167" t="s">
        <v>45</v>
      </c>
      <c r="D38" s="167"/>
      <c r="E38" s="167"/>
      <c r="F38" s="33" t="s">
        <v>42</v>
      </c>
      <c r="G38" s="38">
        <v>-2.96</v>
      </c>
      <c r="H38" s="38"/>
      <c r="I38" s="38"/>
      <c r="J38" s="38"/>
      <c r="K38" s="3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68" t="s">
        <v>48</v>
      </c>
      <c r="D39" s="168"/>
      <c r="E39" s="168"/>
      <c r="F39" s="44" t="s">
        <v>49</v>
      </c>
      <c r="G39" s="51">
        <v>296</v>
      </c>
      <c r="H39" s="51"/>
      <c r="I39" s="51"/>
      <c r="J39" s="51"/>
      <c r="K39" s="5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68" t="s">
        <v>51</v>
      </c>
      <c r="D40" s="168"/>
      <c r="E40" s="168"/>
      <c r="F40" s="44" t="s">
        <v>49</v>
      </c>
      <c r="G40" s="51">
        <v>296</v>
      </c>
      <c r="H40" s="51"/>
      <c r="I40" s="51"/>
      <c r="J40" s="51"/>
      <c r="K40" s="5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66" t="s">
        <v>61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34" t="s">
        <v>63</v>
      </c>
      <c r="C42" s="167" t="s">
        <v>64</v>
      </c>
      <c r="D42" s="167"/>
      <c r="E42" s="167"/>
      <c r="F42" s="33" t="s">
        <v>42</v>
      </c>
      <c r="G42" s="38">
        <v>0.24</v>
      </c>
      <c r="H42" s="38"/>
      <c r="I42" s="38"/>
      <c r="J42" s="38"/>
      <c r="K42" s="3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34" t="s">
        <v>66</v>
      </c>
      <c r="C43" s="167" t="s">
        <v>67</v>
      </c>
      <c r="D43" s="167"/>
      <c r="E43" s="167"/>
      <c r="F43" s="33" t="s">
        <v>42</v>
      </c>
      <c r="G43" s="38">
        <v>0.24</v>
      </c>
      <c r="H43" s="38"/>
      <c r="I43" s="38"/>
      <c r="J43" s="38"/>
      <c r="K43" s="3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68" t="s">
        <v>70</v>
      </c>
      <c r="D44" s="168"/>
      <c r="E44" s="168"/>
      <c r="F44" s="44" t="s">
        <v>49</v>
      </c>
      <c r="G44" s="51">
        <v>24</v>
      </c>
      <c r="H44" s="51"/>
      <c r="I44" s="51"/>
      <c r="J44" s="51"/>
      <c r="K44" s="5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68" t="s">
        <v>72</v>
      </c>
      <c r="D45" s="168"/>
      <c r="E45" s="168"/>
      <c r="F45" s="44" t="s">
        <v>49</v>
      </c>
      <c r="G45" s="51">
        <v>24</v>
      </c>
      <c r="H45" s="51"/>
      <c r="I45" s="51"/>
      <c r="J45" s="51"/>
      <c r="K45" s="5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66" t="s">
        <v>73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34" t="s">
        <v>40</v>
      </c>
      <c r="C47" s="167" t="s">
        <v>41</v>
      </c>
      <c r="D47" s="167"/>
      <c r="E47" s="167"/>
      <c r="F47" s="33" t="s">
        <v>42</v>
      </c>
      <c r="G47" s="38">
        <v>0.24</v>
      </c>
      <c r="H47" s="38"/>
      <c r="I47" s="38"/>
      <c r="J47" s="38"/>
      <c r="K47" s="3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34" t="s">
        <v>44</v>
      </c>
      <c r="C48" s="167" t="s">
        <v>45</v>
      </c>
      <c r="D48" s="167"/>
      <c r="E48" s="167"/>
      <c r="F48" s="33" t="s">
        <v>42</v>
      </c>
      <c r="G48" s="38">
        <v>0.24</v>
      </c>
      <c r="H48" s="38"/>
      <c r="I48" s="38"/>
      <c r="J48" s="38"/>
      <c r="K48" s="3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68" t="s">
        <v>48</v>
      </c>
      <c r="D49" s="168"/>
      <c r="E49" s="168"/>
      <c r="F49" s="44" t="s">
        <v>49</v>
      </c>
      <c r="G49" s="51">
        <v>24</v>
      </c>
      <c r="H49" s="51"/>
      <c r="I49" s="51"/>
      <c r="J49" s="51"/>
      <c r="K49" s="5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68" t="s">
        <v>51</v>
      </c>
      <c r="D50" s="168"/>
      <c r="E50" s="168"/>
      <c r="F50" s="44" t="s">
        <v>49</v>
      </c>
      <c r="G50" s="51">
        <v>24</v>
      </c>
      <c r="H50" s="51"/>
      <c r="I50" s="51"/>
      <c r="J50" s="51"/>
      <c r="K50" s="5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66" t="s">
        <v>111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34" t="s">
        <v>63</v>
      </c>
      <c r="C52" s="167" t="s">
        <v>64</v>
      </c>
      <c r="D52" s="167"/>
      <c r="E52" s="167"/>
      <c r="F52" s="33" t="s">
        <v>42</v>
      </c>
      <c r="G52" s="38">
        <v>0.16</v>
      </c>
      <c r="H52" s="38"/>
      <c r="I52" s="38"/>
      <c r="J52" s="38"/>
      <c r="K52" s="3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34" t="s">
        <v>66</v>
      </c>
      <c r="C53" s="167" t="s">
        <v>67</v>
      </c>
      <c r="D53" s="167"/>
      <c r="E53" s="167"/>
      <c r="F53" s="33" t="s">
        <v>42</v>
      </c>
      <c r="G53" s="38">
        <v>0.16</v>
      </c>
      <c r="H53" s="38"/>
      <c r="I53" s="38"/>
      <c r="J53" s="38"/>
      <c r="K53" s="3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68" t="s">
        <v>70</v>
      </c>
      <c r="D54" s="168"/>
      <c r="E54" s="168"/>
      <c r="F54" s="44" t="s">
        <v>49</v>
      </c>
      <c r="G54" s="51">
        <v>16</v>
      </c>
      <c r="H54" s="51"/>
      <c r="I54" s="51"/>
      <c r="J54" s="51"/>
      <c r="K54" s="5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68" t="s">
        <v>72</v>
      </c>
      <c r="D55" s="168"/>
      <c r="E55" s="168"/>
      <c r="F55" s="44" t="s">
        <v>49</v>
      </c>
      <c r="G55" s="51">
        <v>16</v>
      </c>
      <c r="H55" s="51"/>
      <c r="I55" s="51"/>
      <c r="J55" s="51"/>
      <c r="K55" s="51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34" t="s">
        <v>80</v>
      </c>
      <c r="C56" s="167" t="s">
        <v>81</v>
      </c>
      <c r="D56" s="167"/>
      <c r="E56" s="167"/>
      <c r="F56" s="33" t="s">
        <v>82</v>
      </c>
      <c r="G56" s="38">
        <v>0.08</v>
      </c>
      <c r="H56" s="38"/>
      <c r="I56" s="38"/>
      <c r="J56" s="38"/>
      <c r="K56" s="3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34" t="s">
        <v>84</v>
      </c>
      <c r="C57" s="167" t="s">
        <v>85</v>
      </c>
      <c r="D57" s="167"/>
      <c r="E57" s="167"/>
      <c r="F57" s="33" t="s">
        <v>82</v>
      </c>
      <c r="G57" s="38">
        <v>-0.08</v>
      </c>
      <c r="H57" s="38"/>
      <c r="I57" s="38"/>
      <c r="J57" s="38"/>
      <c r="K57" s="3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34" t="s">
        <v>88</v>
      </c>
      <c r="C58" s="167" t="s">
        <v>89</v>
      </c>
      <c r="D58" s="167"/>
      <c r="E58" s="167"/>
      <c r="F58" s="33" t="s">
        <v>90</v>
      </c>
      <c r="G58" s="41">
        <v>2.317E-3</v>
      </c>
      <c r="H58" s="41"/>
      <c r="I58" s="41"/>
      <c r="J58" s="41"/>
      <c r="K58" s="4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CH58" s="32"/>
      <c r="CI58" s="36" t="s">
        <v>89</v>
      </c>
      <c r="CM58" s="37"/>
      <c r="CN58" s="40"/>
    </row>
    <row r="59" spans="1:96" s="27" customFormat="1" ht="15" x14ac:dyDescent="0.25">
      <c r="A59" s="166" t="s">
        <v>91</v>
      </c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34" t="s">
        <v>63</v>
      </c>
      <c r="C60" s="167" t="s">
        <v>64</v>
      </c>
      <c r="D60" s="167"/>
      <c r="E60" s="167"/>
      <c r="F60" s="33" t="s">
        <v>42</v>
      </c>
      <c r="G60" s="38">
        <v>0.18</v>
      </c>
      <c r="H60" s="38"/>
      <c r="I60" s="38"/>
      <c r="J60" s="38"/>
      <c r="K60" s="3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34" t="s">
        <v>66</v>
      </c>
      <c r="C61" s="167" t="s">
        <v>67</v>
      </c>
      <c r="D61" s="167"/>
      <c r="E61" s="167"/>
      <c r="F61" s="33" t="s">
        <v>42</v>
      </c>
      <c r="G61" s="38">
        <v>0.18</v>
      </c>
      <c r="H61" s="38"/>
      <c r="I61" s="38"/>
      <c r="J61" s="38"/>
      <c r="K61" s="3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68" t="s">
        <v>70</v>
      </c>
      <c r="D62" s="168"/>
      <c r="E62" s="168"/>
      <c r="F62" s="44" t="s">
        <v>49</v>
      </c>
      <c r="G62" s="51">
        <v>18</v>
      </c>
      <c r="H62" s="51"/>
      <c r="I62" s="51"/>
      <c r="J62" s="51"/>
      <c r="K62" s="51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68" t="s">
        <v>72</v>
      </c>
      <c r="D63" s="168"/>
      <c r="E63" s="168"/>
      <c r="F63" s="44" t="s">
        <v>49</v>
      </c>
      <c r="G63" s="51">
        <v>18</v>
      </c>
      <c r="H63" s="51"/>
      <c r="I63" s="51"/>
      <c r="J63" s="51"/>
      <c r="K63" s="51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34" t="s">
        <v>80</v>
      </c>
      <c r="C64" s="167" t="s">
        <v>81</v>
      </c>
      <c r="D64" s="167"/>
      <c r="E64" s="167"/>
      <c r="F64" s="33" t="s">
        <v>82</v>
      </c>
      <c r="G64" s="38">
        <v>0.18</v>
      </c>
      <c r="H64" s="38"/>
      <c r="I64" s="38"/>
      <c r="J64" s="38"/>
      <c r="K64" s="3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34" t="s">
        <v>84</v>
      </c>
      <c r="C65" s="167" t="s">
        <v>85</v>
      </c>
      <c r="D65" s="167"/>
      <c r="E65" s="167"/>
      <c r="F65" s="33" t="s">
        <v>82</v>
      </c>
      <c r="G65" s="38">
        <v>-0.18</v>
      </c>
      <c r="H65" s="38"/>
      <c r="I65" s="38"/>
      <c r="J65" s="38"/>
      <c r="K65" s="3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34" t="s">
        <v>88</v>
      </c>
      <c r="C66" s="167" t="s">
        <v>89</v>
      </c>
      <c r="D66" s="167"/>
      <c r="E66" s="167"/>
      <c r="F66" s="33" t="s">
        <v>90</v>
      </c>
      <c r="G66" s="41">
        <v>4.0860000000000002E-3</v>
      </c>
      <c r="H66" s="41"/>
      <c r="I66" s="41"/>
      <c r="J66" s="41"/>
      <c r="K66" s="4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CH66" s="32"/>
      <c r="CI66" s="36" t="s">
        <v>89</v>
      </c>
      <c r="CM66" s="37"/>
      <c r="CN66" s="40"/>
    </row>
    <row r="67" spans="1:96" s="27" customFormat="1" ht="15" x14ac:dyDescent="0.25">
      <c r="A67" s="166" t="s">
        <v>112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34" t="s">
        <v>40</v>
      </c>
      <c r="C68" s="167" t="s">
        <v>41</v>
      </c>
      <c r="D68" s="167"/>
      <c r="E68" s="167"/>
      <c r="F68" s="33" t="s">
        <v>42</v>
      </c>
      <c r="G68" s="38">
        <v>0.04</v>
      </c>
      <c r="H68" s="38"/>
      <c r="I68" s="38"/>
      <c r="J68" s="38"/>
      <c r="K68" s="3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34" t="s">
        <v>44</v>
      </c>
      <c r="C69" s="167" t="s">
        <v>45</v>
      </c>
      <c r="D69" s="167"/>
      <c r="E69" s="167"/>
      <c r="F69" s="33" t="s">
        <v>42</v>
      </c>
      <c r="G69" s="38">
        <v>0.04</v>
      </c>
      <c r="H69" s="38"/>
      <c r="I69" s="38"/>
      <c r="J69" s="38"/>
      <c r="K69" s="3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68" t="s">
        <v>48</v>
      </c>
      <c r="D70" s="168"/>
      <c r="E70" s="168"/>
      <c r="F70" s="44" t="s">
        <v>49</v>
      </c>
      <c r="G70" s="51">
        <v>4</v>
      </c>
      <c r="H70" s="51"/>
      <c r="I70" s="51"/>
      <c r="J70" s="51"/>
      <c r="K70" s="51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68" t="s">
        <v>51</v>
      </c>
      <c r="D71" s="168"/>
      <c r="E71" s="168"/>
      <c r="F71" s="44" t="s">
        <v>49</v>
      </c>
      <c r="G71" s="51">
        <v>4</v>
      </c>
      <c r="H71" s="51"/>
      <c r="I71" s="51"/>
      <c r="J71" s="51"/>
      <c r="K71" s="51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66" t="s">
        <v>97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34" t="s">
        <v>40</v>
      </c>
      <c r="C73" s="167" t="s">
        <v>41</v>
      </c>
      <c r="D73" s="167"/>
      <c r="E73" s="167"/>
      <c r="F73" s="33" t="s">
        <v>42</v>
      </c>
      <c r="G73" s="39">
        <v>24</v>
      </c>
      <c r="H73" s="39"/>
      <c r="I73" s="39"/>
      <c r="J73" s="39"/>
      <c r="K73" s="39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34" t="s">
        <v>44</v>
      </c>
      <c r="C74" s="167" t="s">
        <v>45</v>
      </c>
      <c r="D74" s="167"/>
      <c r="E74" s="167"/>
      <c r="F74" s="33" t="s">
        <v>42</v>
      </c>
      <c r="G74" s="39">
        <v>24</v>
      </c>
      <c r="H74" s="39"/>
      <c r="I74" s="39"/>
      <c r="J74" s="39"/>
      <c r="K74" s="39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68" t="s">
        <v>48</v>
      </c>
      <c r="D75" s="168"/>
      <c r="E75" s="168"/>
      <c r="F75" s="44" t="s">
        <v>49</v>
      </c>
      <c r="G75" s="51">
        <v>24</v>
      </c>
      <c r="H75" s="51"/>
      <c r="I75" s="51"/>
      <c r="J75" s="51"/>
      <c r="K75" s="51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68" t="s">
        <v>51</v>
      </c>
      <c r="D76" s="168"/>
      <c r="E76" s="168"/>
      <c r="F76" s="44" t="s">
        <v>49</v>
      </c>
      <c r="G76" s="51">
        <v>24</v>
      </c>
      <c r="H76" s="51"/>
      <c r="I76" s="51"/>
      <c r="J76" s="51"/>
      <c r="K76" s="51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66" t="s">
        <v>115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34" t="s">
        <v>40</v>
      </c>
      <c r="C78" s="167" t="s">
        <v>41</v>
      </c>
      <c r="D78" s="167"/>
      <c r="E78" s="167"/>
      <c r="F78" s="33" t="s">
        <v>42</v>
      </c>
      <c r="G78" s="38">
        <v>0.04</v>
      </c>
      <c r="H78" s="38"/>
      <c r="I78" s="38"/>
      <c r="J78" s="38"/>
      <c r="K78" s="3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34" t="s">
        <v>44</v>
      </c>
      <c r="C79" s="167" t="s">
        <v>45</v>
      </c>
      <c r="D79" s="167"/>
      <c r="E79" s="167"/>
      <c r="F79" s="33" t="s">
        <v>42</v>
      </c>
      <c r="G79" s="38">
        <v>0.04</v>
      </c>
      <c r="H79" s="38"/>
      <c r="I79" s="38"/>
      <c r="J79" s="38"/>
      <c r="K79" s="3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68" t="s">
        <v>48</v>
      </c>
      <c r="D80" s="168"/>
      <c r="E80" s="168"/>
      <c r="F80" s="44" t="s">
        <v>49</v>
      </c>
      <c r="G80" s="51">
        <v>4</v>
      </c>
      <c r="H80" s="51"/>
      <c r="I80" s="51"/>
      <c r="J80" s="51"/>
      <c r="K80" s="51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68" t="s">
        <v>51</v>
      </c>
      <c r="D81" s="168"/>
      <c r="E81" s="168"/>
      <c r="F81" s="44" t="s">
        <v>49</v>
      </c>
      <c r="G81" s="51">
        <v>4</v>
      </c>
      <c r="H81" s="51"/>
      <c r="I81" s="51"/>
      <c r="J81" s="51"/>
      <c r="K81" s="5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169" t="s">
        <v>101</v>
      </c>
      <c r="B82" s="170"/>
      <c r="C82" s="170"/>
      <c r="D82" s="170"/>
      <c r="E82" s="171"/>
      <c r="F82" s="73"/>
      <c r="G82" s="73"/>
      <c r="H82" s="73"/>
      <c r="I82" s="73"/>
      <c r="J82" s="73"/>
      <c r="K82" s="73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167E40B6-97BB-48B2-8005-840466A9D4F3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76" t="s">
        <v>13</v>
      </c>
      <c r="B2" s="176"/>
      <c r="C2" s="176"/>
      <c r="D2" s="176"/>
      <c r="E2" s="176"/>
      <c r="F2" s="176"/>
      <c r="G2" s="176"/>
      <c r="H2" s="55"/>
      <c r="I2" s="55"/>
      <c r="J2" s="55"/>
      <c r="K2" s="55"/>
    </row>
    <row r="3" spans="1:11" s="27" customFormat="1" ht="15" x14ac:dyDescent="0.25">
      <c r="A3" s="177" t="s">
        <v>15</v>
      </c>
      <c r="B3" s="177"/>
      <c r="C3" s="177"/>
      <c r="D3" s="177"/>
      <c r="E3" s="177"/>
      <c r="F3" s="177"/>
      <c r="G3" s="177"/>
      <c r="H3" s="56"/>
      <c r="I3" s="56"/>
      <c r="J3" s="56"/>
      <c r="K3" s="56"/>
    </row>
    <row r="4" spans="1:11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27" customFormat="1" ht="28.5" customHeight="1" x14ac:dyDescent="0.25">
      <c r="A5" s="178" t="s">
        <v>16</v>
      </c>
      <c r="B5" s="178"/>
      <c r="C5" s="178"/>
      <c r="D5" s="178"/>
      <c r="E5" s="178"/>
      <c r="F5" s="178"/>
      <c r="G5" s="178"/>
      <c r="H5" s="57"/>
      <c r="I5" s="57"/>
      <c r="J5" s="57"/>
      <c r="K5" s="57"/>
    </row>
    <row r="6" spans="1:11" s="27" customFormat="1" ht="21" customHeight="1" x14ac:dyDescent="0.25">
      <c r="A6" s="179" t="s">
        <v>17</v>
      </c>
      <c r="B6" s="179"/>
      <c r="C6" s="179"/>
      <c r="D6" s="179"/>
      <c r="E6" s="179"/>
      <c r="F6" s="179"/>
      <c r="G6" s="179"/>
      <c r="H6" s="29"/>
      <c r="I6" s="29"/>
      <c r="J6" s="29"/>
      <c r="K6" s="29"/>
    </row>
    <row r="7" spans="1:11" s="27" customFormat="1" ht="15" x14ac:dyDescent="0.25">
      <c r="A7" s="176" t="s">
        <v>18</v>
      </c>
      <c r="B7" s="176"/>
      <c r="C7" s="176"/>
      <c r="D7" s="176"/>
      <c r="E7" s="176"/>
      <c r="F7" s="176"/>
      <c r="G7" s="176"/>
      <c r="H7" s="55"/>
      <c r="I7" s="55"/>
      <c r="J7" s="55"/>
      <c r="K7" s="55"/>
    </row>
    <row r="8" spans="1:11" s="27" customFormat="1" ht="15.75" customHeight="1" x14ac:dyDescent="0.25">
      <c r="A8" s="177" t="s">
        <v>19</v>
      </c>
      <c r="B8" s="177"/>
      <c r="C8" s="177"/>
      <c r="D8" s="177"/>
      <c r="E8" s="177"/>
      <c r="F8" s="177"/>
      <c r="G8" s="177"/>
      <c r="H8" s="56"/>
      <c r="I8" s="56"/>
      <c r="J8" s="56"/>
      <c r="K8" s="56"/>
    </row>
    <row r="9" spans="1:11" s="27" customFormat="1" ht="15" x14ac:dyDescent="0.25">
      <c r="A9" s="30"/>
    </row>
    <row r="10" spans="1:11" s="27" customFormat="1" ht="28.5" customHeight="1" x14ac:dyDescent="0.25">
      <c r="A10" s="54" t="s">
        <v>0</v>
      </c>
      <c r="B10" s="54" t="s">
        <v>20</v>
      </c>
      <c r="C10" s="174" t="s">
        <v>21</v>
      </c>
      <c r="D10" s="174"/>
      <c r="E10" s="174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</row>
    <row r="11" spans="1:11" s="27" customFormat="1" ht="15" x14ac:dyDescent="0.25">
      <c r="A11" s="31">
        <v>1</v>
      </c>
      <c r="B11" s="31">
        <v>2</v>
      </c>
      <c r="C11" s="175">
        <v>3</v>
      </c>
      <c r="D11" s="175"/>
      <c r="E11" s="175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</row>
    <row r="12" spans="1:11" s="27" customFormat="1" ht="15" x14ac:dyDescent="0.25">
      <c r="A12" s="172" t="s">
        <v>24</v>
      </c>
      <c r="B12" s="172"/>
      <c r="C12" s="172"/>
      <c r="D12" s="172"/>
      <c r="E12" s="172"/>
      <c r="F12" s="172"/>
      <c r="G12" s="172"/>
      <c r="H12" s="31"/>
      <c r="I12" s="31"/>
      <c r="J12" s="31"/>
      <c r="K12" s="31"/>
    </row>
    <row r="13" spans="1:11" s="27" customFormat="1" ht="33.75" x14ac:dyDescent="0.25">
      <c r="A13" s="33" t="s">
        <v>25</v>
      </c>
      <c r="B13" s="34" t="s">
        <v>26</v>
      </c>
      <c r="C13" s="167" t="s">
        <v>27</v>
      </c>
      <c r="D13" s="167"/>
      <c r="E13" s="167"/>
      <c r="F13" s="33" t="s">
        <v>28</v>
      </c>
      <c r="G13" s="35">
        <v>7.6948999999999996</v>
      </c>
      <c r="H13" s="35"/>
      <c r="I13" s="35"/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168" t="s">
        <v>30</v>
      </c>
      <c r="D14" s="168"/>
      <c r="E14" s="168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68" t="s">
        <v>33</v>
      </c>
      <c r="D15" s="168"/>
      <c r="E15" s="168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172" t="s">
        <v>35</v>
      </c>
      <c r="B16" s="172"/>
      <c r="C16" s="172"/>
      <c r="D16" s="172"/>
      <c r="E16" s="172"/>
      <c r="F16" s="172"/>
      <c r="G16" s="172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34" t="s">
        <v>26</v>
      </c>
      <c r="C17" s="167" t="s">
        <v>27</v>
      </c>
      <c r="D17" s="167"/>
      <c r="E17" s="167"/>
      <c r="F17" s="33" t="s">
        <v>28</v>
      </c>
      <c r="G17" s="35">
        <v>8.0701999999999998</v>
      </c>
      <c r="H17" s="35"/>
      <c r="I17" s="35"/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168" t="s">
        <v>30</v>
      </c>
      <c r="D18" s="168"/>
      <c r="E18" s="168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68" t="s">
        <v>33</v>
      </c>
      <c r="D19" s="168"/>
      <c r="E19" s="168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172" t="s">
        <v>37</v>
      </c>
      <c r="B20" s="172"/>
      <c r="C20" s="172"/>
      <c r="D20" s="172"/>
      <c r="E20" s="172"/>
      <c r="F20" s="172"/>
      <c r="G20" s="172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34" t="s">
        <v>26</v>
      </c>
      <c r="C21" s="167" t="s">
        <v>27</v>
      </c>
      <c r="D21" s="167"/>
      <c r="E21" s="167"/>
      <c r="F21" s="33" t="s">
        <v>28</v>
      </c>
      <c r="G21" s="35">
        <v>7.7721999999999998</v>
      </c>
      <c r="H21" s="48"/>
      <c r="I21" s="48"/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168" t="s">
        <v>30</v>
      </c>
      <c r="D22" s="168"/>
      <c r="E22" s="168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68" t="s">
        <v>33</v>
      </c>
      <c r="D23" s="168"/>
      <c r="E23" s="168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34" t="s">
        <v>40</v>
      </c>
      <c r="C24" s="167" t="s">
        <v>41</v>
      </c>
      <c r="D24" s="167"/>
      <c r="E24" s="167"/>
      <c r="F24" s="33" t="s">
        <v>42</v>
      </c>
      <c r="G24" s="38">
        <v>15.46</v>
      </c>
      <c r="H24" s="43"/>
      <c r="I24" s="43"/>
      <c r="J24" s="43"/>
      <c r="K24" s="43"/>
    </row>
    <row r="25" spans="1:11" s="27" customFormat="1" ht="33.75" x14ac:dyDescent="0.25">
      <c r="A25" s="33" t="s">
        <v>43</v>
      </c>
      <c r="B25" s="34" t="s">
        <v>44</v>
      </c>
      <c r="C25" s="167" t="s">
        <v>45</v>
      </c>
      <c r="D25" s="167"/>
      <c r="E25" s="167"/>
      <c r="F25" s="33" t="s">
        <v>42</v>
      </c>
      <c r="G25" s="39">
        <v>1546</v>
      </c>
      <c r="H25" s="49"/>
      <c r="I25" s="49"/>
      <c r="J25" s="49"/>
      <c r="K25" s="49"/>
    </row>
    <row r="26" spans="1:11" s="27" customFormat="1" ht="15" x14ac:dyDescent="0.25">
      <c r="A26" s="33"/>
      <c r="B26" s="76"/>
      <c r="C26" s="167" t="s">
        <v>46</v>
      </c>
      <c r="D26" s="167"/>
      <c r="E26" s="167"/>
      <c r="F26" s="167"/>
      <c r="G26" s="167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68" t="s">
        <v>48</v>
      </c>
      <c r="D27" s="168"/>
      <c r="E27" s="168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68" t="s">
        <v>51</v>
      </c>
      <c r="D28" s="168"/>
      <c r="E28" s="168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72" t="s">
        <v>52</v>
      </c>
      <c r="B29" s="172"/>
      <c r="C29" s="172"/>
      <c r="D29" s="172"/>
      <c r="E29" s="172"/>
      <c r="F29" s="172"/>
      <c r="G29" s="172"/>
      <c r="H29" s="51"/>
      <c r="I29" s="51"/>
      <c r="J29" s="51"/>
      <c r="K29" s="51"/>
    </row>
    <row r="30" spans="1:11" s="27" customFormat="1" ht="15" x14ac:dyDescent="0.25">
      <c r="A30" s="166" t="s">
        <v>53</v>
      </c>
      <c r="B30" s="166"/>
      <c r="C30" s="166"/>
      <c r="D30" s="166"/>
      <c r="E30" s="166"/>
      <c r="F30" s="166"/>
      <c r="G30" s="166"/>
      <c r="H30" s="51"/>
      <c r="I30" s="51"/>
      <c r="J30" s="51"/>
      <c r="K30" s="51"/>
    </row>
    <row r="31" spans="1:11" s="27" customFormat="1" ht="15" x14ac:dyDescent="0.25">
      <c r="A31" s="166" t="s">
        <v>54</v>
      </c>
      <c r="B31" s="166"/>
      <c r="C31" s="166"/>
      <c r="D31" s="166"/>
      <c r="E31" s="166"/>
      <c r="F31" s="166"/>
      <c r="G31" s="166"/>
      <c r="H31" s="53"/>
      <c r="I31" s="53"/>
      <c r="J31" s="53"/>
      <c r="K31" s="53"/>
    </row>
    <row r="32" spans="1:11" s="27" customFormat="1" ht="15" x14ac:dyDescent="0.25">
      <c r="A32" s="166" t="s">
        <v>55</v>
      </c>
      <c r="B32" s="166"/>
      <c r="C32" s="166"/>
      <c r="D32" s="166"/>
      <c r="E32" s="166"/>
      <c r="F32" s="166"/>
      <c r="G32" s="166"/>
      <c r="H32" s="53"/>
      <c r="I32" s="53"/>
      <c r="J32" s="53"/>
      <c r="K32" s="53"/>
    </row>
    <row r="33" spans="1:11" s="27" customFormat="1" ht="15" x14ac:dyDescent="0.25">
      <c r="A33" s="172" t="s">
        <v>56</v>
      </c>
      <c r="B33" s="172"/>
      <c r="C33" s="172"/>
      <c r="D33" s="172"/>
      <c r="E33" s="172"/>
      <c r="F33" s="172"/>
      <c r="G33" s="172"/>
      <c r="H33" s="52"/>
      <c r="I33" s="52"/>
      <c r="J33" s="52"/>
      <c r="K33" s="52"/>
    </row>
    <row r="34" spans="1:11" s="27" customFormat="1" ht="15" x14ac:dyDescent="0.25">
      <c r="A34" s="166" t="s">
        <v>57</v>
      </c>
      <c r="B34" s="166"/>
      <c r="C34" s="166"/>
      <c r="D34" s="166"/>
      <c r="E34" s="166"/>
      <c r="F34" s="166"/>
      <c r="G34" s="166"/>
      <c r="H34" s="53"/>
      <c r="I34" s="53"/>
      <c r="J34" s="53"/>
      <c r="K34" s="53"/>
    </row>
    <row r="35" spans="1:11" s="27" customFormat="1" ht="33.75" x14ac:dyDescent="0.25">
      <c r="A35" s="33" t="s">
        <v>58</v>
      </c>
      <c r="B35" s="34" t="s">
        <v>40</v>
      </c>
      <c r="C35" s="167" t="s">
        <v>41</v>
      </c>
      <c r="D35" s="167"/>
      <c r="E35" s="167"/>
      <c r="F35" s="33" t="s">
        <v>42</v>
      </c>
      <c r="G35" s="38">
        <v>3.42</v>
      </c>
      <c r="H35" s="38"/>
      <c r="I35" s="38"/>
      <c r="J35" s="38"/>
      <c r="K35" s="38"/>
    </row>
    <row r="36" spans="1:11" s="27" customFormat="1" ht="33.75" x14ac:dyDescent="0.25">
      <c r="A36" s="33" t="s">
        <v>59</v>
      </c>
      <c r="B36" s="34" t="s">
        <v>44</v>
      </c>
      <c r="C36" s="167" t="s">
        <v>45</v>
      </c>
      <c r="D36" s="167"/>
      <c r="E36" s="167"/>
      <c r="F36" s="33" t="s">
        <v>42</v>
      </c>
      <c r="G36" s="38">
        <v>3.42</v>
      </c>
      <c r="H36" s="38"/>
      <c r="I36" s="38"/>
      <c r="J36" s="38"/>
      <c r="K36" s="38"/>
    </row>
    <row r="37" spans="1:11" s="27" customFormat="1" ht="15" x14ac:dyDescent="0.25">
      <c r="A37" s="33"/>
      <c r="B37" s="76"/>
      <c r="C37" s="167" t="s">
        <v>60</v>
      </c>
      <c r="D37" s="167"/>
      <c r="E37" s="167"/>
      <c r="F37" s="167"/>
      <c r="G37" s="167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68" t="s">
        <v>48</v>
      </c>
      <c r="D38" s="168"/>
      <c r="E38" s="168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68" t="s">
        <v>51</v>
      </c>
      <c r="D39" s="168"/>
      <c r="E39" s="168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66" t="s">
        <v>61</v>
      </c>
      <c r="B40" s="166"/>
      <c r="C40" s="166"/>
      <c r="D40" s="166"/>
      <c r="E40" s="166"/>
      <c r="F40" s="166"/>
      <c r="G40" s="166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34" t="s">
        <v>63</v>
      </c>
      <c r="C41" s="167" t="s">
        <v>64</v>
      </c>
      <c r="D41" s="167"/>
      <c r="E41" s="167"/>
      <c r="F41" s="33" t="s">
        <v>42</v>
      </c>
      <c r="G41" s="38">
        <v>0.24</v>
      </c>
      <c r="H41" s="38"/>
      <c r="I41" s="38"/>
      <c r="J41" s="38"/>
      <c r="K41" s="38"/>
    </row>
    <row r="42" spans="1:11" s="27" customFormat="1" ht="33.75" x14ac:dyDescent="0.25">
      <c r="A42" s="33" t="s">
        <v>65</v>
      </c>
      <c r="B42" s="34" t="s">
        <v>66</v>
      </c>
      <c r="C42" s="167" t="s">
        <v>67</v>
      </c>
      <c r="D42" s="167"/>
      <c r="E42" s="167"/>
      <c r="F42" s="33" t="s">
        <v>42</v>
      </c>
      <c r="G42" s="38">
        <v>0.24</v>
      </c>
      <c r="H42" s="38"/>
      <c r="I42" s="38"/>
      <c r="J42" s="38"/>
      <c r="K42" s="38"/>
    </row>
    <row r="43" spans="1:11" s="27" customFormat="1" ht="15" x14ac:dyDescent="0.25">
      <c r="A43" s="33"/>
      <c r="B43" s="76"/>
      <c r="C43" s="167" t="s">
        <v>68</v>
      </c>
      <c r="D43" s="167"/>
      <c r="E43" s="167"/>
      <c r="F43" s="167"/>
      <c r="G43" s="167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68" t="s">
        <v>70</v>
      </c>
      <c r="D44" s="168"/>
      <c r="E44" s="168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68" t="s">
        <v>72</v>
      </c>
      <c r="D45" s="168"/>
      <c r="E45" s="168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66" t="s">
        <v>73</v>
      </c>
      <c r="B46" s="166"/>
      <c r="C46" s="166"/>
      <c r="D46" s="166"/>
      <c r="E46" s="166"/>
      <c r="F46" s="166"/>
      <c r="G46" s="166"/>
      <c r="H46" s="53"/>
      <c r="I46" s="53"/>
      <c r="J46" s="53"/>
      <c r="K46" s="53"/>
    </row>
    <row r="47" spans="1:11" s="27" customFormat="1" ht="33.75" x14ac:dyDescent="0.25">
      <c r="A47" s="33" t="s">
        <v>74</v>
      </c>
      <c r="B47" s="34" t="s">
        <v>40</v>
      </c>
      <c r="C47" s="167" t="s">
        <v>41</v>
      </c>
      <c r="D47" s="167"/>
      <c r="E47" s="167"/>
      <c r="F47" s="33" t="s">
        <v>42</v>
      </c>
      <c r="G47" s="38">
        <v>0.24</v>
      </c>
      <c r="H47" s="38"/>
      <c r="I47" s="38"/>
      <c r="J47" s="38"/>
      <c r="K47" s="38"/>
    </row>
    <row r="48" spans="1:11" s="27" customFormat="1" ht="33.75" x14ac:dyDescent="0.25">
      <c r="A48" s="33" t="s">
        <v>75</v>
      </c>
      <c r="B48" s="34" t="s">
        <v>44</v>
      </c>
      <c r="C48" s="167" t="s">
        <v>45</v>
      </c>
      <c r="D48" s="167"/>
      <c r="E48" s="167"/>
      <c r="F48" s="33" t="s">
        <v>42</v>
      </c>
      <c r="G48" s="38">
        <v>0.24</v>
      </c>
      <c r="H48" s="38"/>
      <c r="I48" s="38"/>
      <c r="J48" s="38"/>
      <c r="K48" s="38"/>
    </row>
    <row r="49" spans="1:11" s="27" customFormat="1" ht="15" x14ac:dyDescent="0.25">
      <c r="A49" s="33"/>
      <c r="B49" s="76"/>
      <c r="C49" s="167" t="s">
        <v>46</v>
      </c>
      <c r="D49" s="167"/>
      <c r="E49" s="167"/>
      <c r="F49" s="167"/>
      <c r="G49" s="167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68" t="s">
        <v>48</v>
      </c>
      <c r="D50" s="168"/>
      <c r="E50" s="168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68" t="s">
        <v>51</v>
      </c>
      <c r="D51" s="168"/>
      <c r="E51" s="168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66" t="s">
        <v>76</v>
      </c>
      <c r="B52" s="166"/>
      <c r="C52" s="166"/>
      <c r="D52" s="166"/>
      <c r="E52" s="166"/>
      <c r="F52" s="166"/>
      <c r="G52" s="166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34" t="s">
        <v>40</v>
      </c>
      <c r="C53" s="167" t="s">
        <v>41</v>
      </c>
      <c r="D53" s="167"/>
      <c r="E53" s="167"/>
      <c r="F53" s="33" t="s">
        <v>42</v>
      </c>
      <c r="G53" s="38">
        <v>0.16</v>
      </c>
      <c r="H53" s="38"/>
      <c r="I53" s="38"/>
      <c r="J53" s="38"/>
      <c r="K53" s="38"/>
    </row>
    <row r="54" spans="1:11" s="27" customFormat="1" ht="33.75" x14ac:dyDescent="0.25">
      <c r="A54" s="33" t="s">
        <v>78</v>
      </c>
      <c r="B54" s="34" t="s">
        <v>44</v>
      </c>
      <c r="C54" s="167" t="s">
        <v>45</v>
      </c>
      <c r="D54" s="167"/>
      <c r="E54" s="167"/>
      <c r="F54" s="33" t="s">
        <v>42</v>
      </c>
      <c r="G54" s="38">
        <v>0.16</v>
      </c>
      <c r="H54" s="51"/>
      <c r="I54" s="51"/>
      <c r="J54" s="51"/>
      <c r="K54" s="51"/>
    </row>
    <row r="55" spans="1:11" s="27" customFormat="1" ht="15" x14ac:dyDescent="0.25">
      <c r="A55" s="33"/>
      <c r="B55" s="76"/>
      <c r="C55" s="167" t="s">
        <v>46</v>
      </c>
      <c r="D55" s="167"/>
      <c r="E55" s="167"/>
      <c r="F55" s="167"/>
      <c r="G55" s="167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68" t="s">
        <v>70</v>
      </c>
      <c r="D56" s="168"/>
      <c r="E56" s="168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68" t="s">
        <v>72</v>
      </c>
      <c r="D57" s="168"/>
      <c r="E57" s="168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34" t="s">
        <v>80</v>
      </c>
      <c r="C58" s="167" t="s">
        <v>81</v>
      </c>
      <c r="D58" s="167"/>
      <c r="E58" s="167"/>
      <c r="F58" s="33" t="s">
        <v>82</v>
      </c>
      <c r="G58" s="38">
        <v>0.08</v>
      </c>
      <c r="H58" s="41"/>
      <c r="I58" s="41"/>
      <c r="J58" s="41"/>
      <c r="K58" s="41"/>
    </row>
    <row r="59" spans="1:11" s="27" customFormat="1" ht="33.75" x14ac:dyDescent="0.25">
      <c r="A59" s="33" t="s">
        <v>83</v>
      </c>
      <c r="B59" s="34" t="s">
        <v>84</v>
      </c>
      <c r="C59" s="167" t="s">
        <v>85</v>
      </c>
      <c r="D59" s="167"/>
      <c r="E59" s="167"/>
      <c r="F59" s="33" t="s">
        <v>82</v>
      </c>
      <c r="G59" s="38">
        <v>-0.08</v>
      </c>
      <c r="H59" s="38"/>
      <c r="I59" s="38"/>
      <c r="J59" s="38"/>
      <c r="K59" s="38"/>
    </row>
    <row r="60" spans="1:11" s="27" customFormat="1" ht="15" x14ac:dyDescent="0.25">
      <c r="A60" s="33"/>
      <c r="B60" s="76"/>
      <c r="C60" s="167" t="s">
        <v>86</v>
      </c>
      <c r="D60" s="167"/>
      <c r="E60" s="167"/>
      <c r="F60" s="167"/>
      <c r="G60" s="167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34" t="s">
        <v>88</v>
      </c>
      <c r="C61" s="167" t="s">
        <v>89</v>
      </c>
      <c r="D61" s="167"/>
      <c r="E61" s="167"/>
      <c r="F61" s="33" t="s">
        <v>90</v>
      </c>
      <c r="G61" s="41">
        <v>2.317E-3</v>
      </c>
      <c r="H61" s="38"/>
      <c r="I61" s="38"/>
      <c r="J61" s="38"/>
      <c r="K61" s="38"/>
    </row>
    <row r="62" spans="1:11" s="27" customFormat="1" ht="15" x14ac:dyDescent="0.25">
      <c r="A62" s="166" t="s">
        <v>91</v>
      </c>
      <c r="B62" s="166"/>
      <c r="C62" s="166"/>
      <c r="D62" s="166"/>
      <c r="E62" s="166"/>
      <c r="F62" s="166"/>
      <c r="G62" s="166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34" t="s">
        <v>40</v>
      </c>
      <c r="C63" s="167" t="s">
        <v>41</v>
      </c>
      <c r="D63" s="167"/>
      <c r="E63" s="167"/>
      <c r="F63" s="33" t="s">
        <v>42</v>
      </c>
      <c r="G63" s="38">
        <v>0.18</v>
      </c>
      <c r="H63" s="51"/>
      <c r="I63" s="51"/>
      <c r="J63" s="51"/>
      <c r="K63" s="51"/>
    </row>
    <row r="64" spans="1:11" s="27" customFormat="1" ht="33.75" x14ac:dyDescent="0.25">
      <c r="A64" s="33" t="s">
        <v>93</v>
      </c>
      <c r="B64" s="34" t="s">
        <v>44</v>
      </c>
      <c r="C64" s="167" t="s">
        <v>45</v>
      </c>
      <c r="D64" s="167"/>
      <c r="E64" s="167"/>
      <c r="F64" s="33" t="s">
        <v>42</v>
      </c>
      <c r="G64" s="38">
        <v>0.18</v>
      </c>
      <c r="H64" s="38"/>
      <c r="I64" s="38"/>
      <c r="J64" s="38"/>
      <c r="K64" s="38"/>
    </row>
    <row r="65" spans="1:93" s="27" customFormat="1" ht="15" x14ac:dyDescent="0.25">
      <c r="A65" s="33"/>
      <c r="B65" s="76"/>
      <c r="C65" s="167" t="s">
        <v>46</v>
      </c>
      <c r="D65" s="167"/>
      <c r="E65" s="167"/>
      <c r="F65" s="167"/>
      <c r="G65" s="167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68" t="s">
        <v>70</v>
      </c>
      <c r="D66" s="168"/>
      <c r="E66" s="168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68" t="s">
        <v>72</v>
      </c>
      <c r="D67" s="168"/>
      <c r="E67" s="168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34" t="s">
        <v>80</v>
      </c>
      <c r="C68" s="167" t="s">
        <v>81</v>
      </c>
      <c r="D68" s="167"/>
      <c r="E68" s="167"/>
      <c r="F68" s="33" t="s">
        <v>82</v>
      </c>
      <c r="G68" s="38">
        <v>0.18</v>
      </c>
      <c r="H68" s="38"/>
      <c r="I68" s="38"/>
      <c r="J68" s="38"/>
      <c r="K68" s="38"/>
    </row>
    <row r="69" spans="1:93" s="27" customFormat="1" ht="33.75" x14ac:dyDescent="0.25">
      <c r="A69" s="33" t="s">
        <v>95</v>
      </c>
      <c r="B69" s="34" t="s">
        <v>84</v>
      </c>
      <c r="C69" s="167" t="s">
        <v>85</v>
      </c>
      <c r="D69" s="167"/>
      <c r="E69" s="167"/>
      <c r="F69" s="33" t="s">
        <v>82</v>
      </c>
      <c r="G69" s="38">
        <v>-0.18</v>
      </c>
      <c r="H69" s="38"/>
      <c r="I69" s="38"/>
      <c r="J69" s="38"/>
      <c r="K69" s="38"/>
    </row>
    <row r="70" spans="1:93" s="27" customFormat="1" ht="15" x14ac:dyDescent="0.25">
      <c r="A70" s="33"/>
      <c r="B70" s="76"/>
      <c r="C70" s="167" t="s">
        <v>86</v>
      </c>
      <c r="D70" s="167"/>
      <c r="E70" s="167"/>
      <c r="F70" s="167"/>
      <c r="G70" s="167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34" t="s">
        <v>88</v>
      </c>
      <c r="C71" s="167" t="s">
        <v>89</v>
      </c>
      <c r="D71" s="167"/>
      <c r="E71" s="167"/>
      <c r="F71" s="33" t="s">
        <v>90</v>
      </c>
      <c r="G71" s="41">
        <v>4.0860000000000002E-3</v>
      </c>
      <c r="H71" s="51"/>
      <c r="I71" s="51"/>
      <c r="J71" s="51"/>
      <c r="K71" s="51"/>
    </row>
    <row r="72" spans="1:93" s="27" customFormat="1" ht="15" x14ac:dyDescent="0.25">
      <c r="A72" s="166" t="s">
        <v>97</v>
      </c>
      <c r="B72" s="166"/>
      <c r="C72" s="166"/>
      <c r="D72" s="166"/>
      <c r="E72" s="166"/>
      <c r="F72" s="166"/>
      <c r="G72" s="166"/>
      <c r="H72" s="53"/>
      <c r="I72" s="53"/>
      <c r="J72" s="53"/>
      <c r="K72" s="53"/>
    </row>
    <row r="73" spans="1:93" s="27" customFormat="1" ht="33.75" x14ac:dyDescent="0.25">
      <c r="A73" s="33" t="s">
        <v>98</v>
      </c>
      <c r="B73" s="34" t="s">
        <v>40</v>
      </c>
      <c r="C73" s="167" t="s">
        <v>41</v>
      </c>
      <c r="D73" s="167"/>
      <c r="E73" s="167"/>
      <c r="F73" s="33" t="s">
        <v>42</v>
      </c>
      <c r="G73" s="39">
        <v>60</v>
      </c>
      <c r="H73" s="39"/>
      <c r="I73" s="39"/>
      <c r="J73" s="39"/>
      <c r="K73" s="39"/>
    </row>
    <row r="74" spans="1:93" s="27" customFormat="1" ht="33.75" x14ac:dyDescent="0.25">
      <c r="A74" s="33" t="s">
        <v>99</v>
      </c>
      <c r="B74" s="34" t="s">
        <v>44</v>
      </c>
      <c r="C74" s="167" t="s">
        <v>45</v>
      </c>
      <c r="D74" s="167"/>
      <c r="E74" s="167"/>
      <c r="F74" s="33" t="s">
        <v>42</v>
      </c>
      <c r="G74" s="39">
        <v>60</v>
      </c>
      <c r="H74" s="39"/>
      <c r="I74" s="39"/>
      <c r="J74" s="39"/>
      <c r="K74" s="39"/>
    </row>
    <row r="75" spans="1:93" s="27" customFormat="1" ht="15" x14ac:dyDescent="0.25">
      <c r="A75" s="33"/>
      <c r="B75" s="76"/>
      <c r="C75" s="167" t="s">
        <v>100</v>
      </c>
      <c r="D75" s="167"/>
      <c r="E75" s="167"/>
      <c r="F75" s="167"/>
      <c r="G75" s="167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68" t="s">
        <v>48</v>
      </c>
      <c r="D76" s="168"/>
      <c r="E76" s="168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68" t="s">
        <v>51</v>
      </c>
      <c r="D77" s="168"/>
      <c r="E77" s="168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169" t="s">
        <v>101</v>
      </c>
      <c r="B78" s="170"/>
      <c r="C78" s="170"/>
      <c r="D78" s="170"/>
      <c r="E78" s="171"/>
      <c r="F78" s="73"/>
      <c r="G78" s="73"/>
      <c r="H78" s="73"/>
      <c r="I78" s="73"/>
      <c r="J78" s="73"/>
      <c r="K78" s="7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42"/>
      <c r="J79" s="42"/>
      <c r="K79" s="42"/>
    </row>
  </sheetData>
  <autoFilter ref="A11:G78" xr:uid="{551E7FBF-97A0-4DE1-988C-9943639F7942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свод</vt:lpstr>
      <vt:lpstr>3.1-КЖ1_ЭЭ</vt:lpstr>
      <vt:lpstr>3.2-КЖ1_ЭЭ</vt:lpstr>
      <vt:lpstr>3.1-КЖ1_подряд</vt:lpstr>
      <vt:lpstr>3.2-КЖ1_подряд</vt:lpstr>
      <vt:lpstr>'3.1-КЖ1_подряд'!Заголовки_для_печати</vt:lpstr>
      <vt:lpstr>'3.1-КЖ1_ЭЭ'!Заголовки_для_печати</vt:lpstr>
      <vt:lpstr>'3.2-КЖ1_подряд'!Заголовки_для_печати</vt:lpstr>
      <vt:lpstr>'3.2-КЖ1_ЭЭ'!Заголовки_для_печати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2025-07-09T13:37:38Z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