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подкрановые пути\"/>
    </mc:Choice>
  </mc:AlternateContent>
  <bookViews>
    <workbookView xWindow="0" yWindow="0" windowWidth="51600" windowHeight="17685"/>
  </bookViews>
  <sheets>
    <sheet name="свод" sheetId="3" r:id="rId1"/>
    <sheet name="3.1-КЖ1_ЭЭ" sheetId="12" r:id="rId2"/>
    <sheet name="3.2-КЖ1_ЭЭ" sheetId="13" r:id="rId3"/>
    <sheet name="3.1-КЖ1_подряд" sheetId="6" state="hidden" r:id="rId4"/>
    <sheet name="3.2-КЖ1_подряд" sheetId="7" state="hidden" r:id="rId5"/>
  </sheets>
  <definedNames>
    <definedName name="_xlnm._FilterDatabase" localSheetId="3" hidden="1">'3.1-КЖ1_подряд'!$A$12:$CR$82</definedName>
    <definedName name="_xlnm._FilterDatabase" localSheetId="1" hidden="1">'3.1-КЖ1_ЭЭ'!$A$12:$CP$82</definedName>
    <definedName name="_xlnm._FilterDatabase" localSheetId="4" hidden="1">'3.2-КЖ1_подряд'!$A$11:$G$78</definedName>
    <definedName name="_xlnm._FilterDatabase" localSheetId="2" hidden="1">'3.2-КЖ1_ЭЭ'!$A$11:$G$78</definedName>
    <definedName name="_xlnm.Print_Titles" localSheetId="3">'3.1-КЖ1_подряд'!$11:$11</definedName>
    <definedName name="_xlnm.Print_Titles" localSheetId="1">'3.1-КЖ1_ЭЭ'!$11:$11</definedName>
    <definedName name="_xlnm.Print_Titles" localSheetId="4">'3.2-КЖ1_подряд'!$11:$11</definedName>
    <definedName name="_xlnm.Print_Titles" localSheetId="2">'3.2-КЖ1_ЭЭ'!$11:$11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3" l="1"/>
  <c r="G74" i="13"/>
  <c r="I74" i="13" s="1"/>
  <c r="I78" i="13" s="1"/>
  <c r="I73" i="13"/>
  <c r="I71" i="13"/>
  <c r="I69" i="13"/>
  <c r="I68" i="13"/>
  <c r="I64" i="13"/>
  <c r="I63" i="13"/>
  <c r="I61" i="13"/>
  <c r="I59" i="13"/>
  <c r="I58" i="13"/>
  <c r="I54" i="13"/>
  <c r="I53" i="13"/>
  <c r="I48" i="13"/>
  <c r="I47" i="13"/>
  <c r="I42" i="13"/>
  <c r="I41" i="13"/>
  <c r="I36" i="13"/>
  <c r="I35" i="13"/>
  <c r="I25" i="13"/>
  <c r="I24" i="13"/>
  <c r="I21" i="13"/>
  <c r="I17" i="13"/>
  <c r="I13" i="13"/>
  <c r="I79" i="12"/>
  <c r="I78" i="12"/>
  <c r="I74" i="12"/>
  <c r="I73" i="12"/>
  <c r="I69" i="12"/>
  <c r="I68" i="12"/>
  <c r="I66" i="12"/>
  <c r="I65" i="12"/>
  <c r="I64" i="12"/>
  <c r="H61" i="12"/>
  <c r="I61" i="12" s="1"/>
  <c r="H60" i="12"/>
  <c r="I60" i="12" s="1"/>
  <c r="H58" i="12"/>
  <c r="I58" i="12" s="1"/>
  <c r="H57" i="12"/>
  <c r="I57" i="12" s="1"/>
  <c r="H56" i="12"/>
  <c r="I56" i="12" s="1"/>
  <c r="H53" i="12"/>
  <c r="I53" i="12" s="1"/>
  <c r="H52" i="12"/>
  <c r="I52" i="12" s="1"/>
  <c r="H48" i="12"/>
  <c r="I48" i="12" s="1"/>
  <c r="H47" i="12"/>
  <c r="I47" i="12" s="1"/>
  <c r="H43" i="12"/>
  <c r="I43" i="12" s="1"/>
  <c r="H42" i="12"/>
  <c r="I42" i="12" s="1"/>
  <c r="H38" i="12"/>
  <c r="I38" i="12" s="1"/>
  <c r="H37" i="12"/>
  <c r="I37" i="12" s="1"/>
  <c r="H28" i="12"/>
  <c r="I28" i="12" s="1"/>
  <c r="H27" i="12"/>
  <c r="I27" i="12" s="1"/>
  <c r="H24" i="12"/>
  <c r="I24" i="12" s="1"/>
  <c r="H19" i="12"/>
  <c r="I19" i="12" s="1"/>
  <c r="L14" i="12"/>
  <c r="H14" i="12"/>
  <c r="I14" i="12" s="1"/>
  <c r="C11" i="3"/>
  <c r="I82" i="12" l="1"/>
  <c r="D9" i="3" s="1"/>
  <c r="D11" i="3" s="1"/>
  <c r="C12" i="3" s="1"/>
  <c r="C13" i="3" s="1"/>
  <c r="C14" i="3" s="1"/>
</calcChain>
</file>

<file path=xl/sharedStrings.xml><?xml version="1.0" encoding="utf-8"?>
<sst xmlns="http://schemas.openxmlformats.org/spreadsheetml/2006/main" count="1145" uniqueCount="156">
  <si>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</si>
  <si>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</si>
  <si>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</si>
  <si>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</si>
  <si>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</si>
  <si>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</si>
  <si>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</si>
  <si>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</si>
  <si>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</si>
  <si>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</si>
  <si>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</si>
  <si>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</si>
  <si>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</si>
  <si>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</si>
  <si>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</si>
  <si>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</si>
  <si>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</si>
  <si>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</si>
  <si>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</si>
  <si>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</si>
  <si>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</si>
  <si>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</si>
  <si>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</si>
  <si>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</si>
  <si>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</si>
  <si>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</si>
  <si>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</si>
  <si>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</si>
  <si>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</si>
  <si>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</si>
  <si>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</si>
  <si>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</si>
  <si>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</si>
  <si>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</si>
  <si>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</si>
  <si>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</si>
  <si>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</si>
  <si>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</si>
  <si>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</si>
  <si>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</si>
  <si>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</si>
  <si>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</si>
  <si>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</si>
  <si>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</si>
  <si>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</si>
  <si>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</si>
  <si>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</si>
  <si>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</si>
  <si>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</si>
  <si>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</si>
  <si>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</si>
  <si>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</si>
  <si>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</si>
  <si>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</si>
  <si>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</si>
  <si>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</si>
  <si>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</si>
  <si>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</si>
  <si>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</si>
  <si>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</si>
  <si>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</si>
  <si>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</si>
  <si>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</si>
  <si>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</si>
  <si>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</si>
  <si>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</si>
  <si>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</si>
  <si>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</si>
  <si>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</si>
  <si>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</si>
  <si>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</si>
  <si>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</si>
  <si>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</si>
  <si>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</si>
  <si>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</si>
  <si>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</si>
  <si>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</si>
  <si>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</si>
  <si>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</si>
  <si>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</si>
  <si>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</si>
  <si>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</si>
  <si>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</si>
  <si>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</si>
  <si>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</si>
  <si>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</si>
  <si>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</si>
  <si>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</si>
  <si>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</si>
  <si>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</si>
  <si>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</si>
  <si>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</si>
  <si>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</si>
  <si>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</si>
  <si>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</si>
  <si>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</si>
  <si>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</si>
  <si>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</si>
  <si>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</si>
  <si>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</si>
  <si>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</si>
  <si>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</si>
  <si>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</si>
  <si>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</si>
  <si>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</si>
  <si>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</si>
  <si>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</si>
  <si>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</si>
  <si>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</si>
  <si>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</si>
  <si>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</si>
  <si>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</si>
  <si>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</si>
  <si>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</si>
  <si>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</si>
  <si>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</si>
  <si>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</si>
  <si>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</si>
  <si>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</si>
  <si>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</si>
  <si>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</si>
  <si>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</si>
  <si>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</si>
  <si>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</si>
  <si>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</si>
  <si>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</si>
  <si>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</si>
  <si>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</si>
  <si>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</si>
  <si>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</si>
  <si>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</si>
  <si>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</si>
  <si>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</si>
  <si>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</si>
  <si>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</si>
  <si>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</si>
  <si>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</si>
  <si>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</si>
  <si>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</si>
  <si>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</si>
  <si>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</si>
  <si>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</si>
  <si>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</si>
  <si>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</si>
  <si>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</si>
  <si>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</si>
  <si>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</si>
  <si>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</si>
  <si>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</si>
  <si>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</si>
  <si>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</si>
  <si>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Предложение Субподрядчика №1, руб , руб без НДС</t>
  </si>
  <si>
    <t>ЭлектроЭнергетика</t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</si>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</sst>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_-;\-* #,##0.00_-;_-* &quot;-&quot;??_-;_-@_-"/>
    <numFmt numFmtId="165" formatCode="0.0000"/>
    <numFmt numFmtId="166" formatCode="0.00000"/>
    <numFmt numFmtId="167" formatCode="0.0000000"/>
    <numFmt numFmtId="168" formatCode="0.000000"/>
    <numFmt numFmtId="169" formatCode="0.000"/>
    <numFmt numFmtId="170" formatCode="#,##0.000"/>
    <numFmt numFmtId="171" formatCode="#,##0.0000"/>
  </numFmts>
  <fonts count="2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  <font>
      <b/>
      <sz val="14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164" fontId="2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3" xfId="0" applyFont="1" applyBorder="1" applyAlignment="1">
      <alignment horizontal="justify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3" borderId="6" xfId="0" applyFont="1" applyFill="1" applyBorder="1" applyAlignment="1">
      <alignment horizontal="center" vertical="center"/>
    </xf>
    <xf numFmtId="0" fontId="8" fillId="3" borderId="6" xfId="0" quotePrefix="1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49" fontId="11" fillId="0" borderId="0" xfId="1" applyNumberFormat="1" applyFont="1"/>
    <xf numFmtId="0" fontId="10" fillId="0" borderId="0" xfId="1"/>
    <xf numFmtId="0" fontId="12" fillId="0" borderId="0" xfId="1" applyFont="1" applyAlignment="1">
      <alignment wrapText="1"/>
    </xf>
    <xf numFmtId="49" fontId="13" fillId="0" borderId="0" xfId="1" applyNumberFormat="1" applyFont="1" applyAlignment="1">
      <alignment horizontal="center" vertical="top"/>
    </xf>
    <xf numFmtId="0" fontId="11" fillId="0" borderId="0" xfId="1" applyFont="1" applyAlignment="1">
      <alignment vertical="center"/>
    </xf>
    <xf numFmtId="49" fontId="15" fillId="0" borderId="3" xfId="1" applyNumberFormat="1" applyFont="1" applyBorder="1" applyAlignment="1">
      <alignment horizontal="center" vertical="center"/>
    </xf>
    <xf numFmtId="0" fontId="16" fillId="0" borderId="0" xfId="1" applyFont="1" applyAlignment="1">
      <alignment wrapText="1"/>
    </xf>
    <xf numFmtId="49" fontId="11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top" wrapText="1"/>
    </xf>
    <xf numFmtId="165" fontId="11" fillId="0" borderId="3" xfId="1" applyNumberFormat="1" applyFont="1" applyBorder="1" applyAlignment="1">
      <alignment horizontal="center" vertical="top" wrapText="1"/>
    </xf>
    <xf numFmtId="0" fontId="11" fillId="0" borderId="0" xfId="1" applyFont="1" applyAlignment="1">
      <alignment wrapText="1"/>
    </xf>
    <xf numFmtId="0" fontId="17" fillId="0" borderId="0" xfId="1" applyFont="1" applyAlignment="1">
      <alignment wrapText="1"/>
    </xf>
    <xf numFmtId="2" fontId="11" fillId="0" borderId="3" xfId="1" applyNumberFormat="1" applyFont="1" applyBorder="1" applyAlignment="1">
      <alignment horizontal="center" vertical="top" wrapText="1"/>
    </xf>
    <xf numFmtId="1" fontId="11" fillId="0" borderId="3" xfId="1" applyNumberFormat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168" fontId="11" fillId="0" borderId="3" xfId="1" applyNumberFormat="1" applyFont="1" applyBorder="1" applyAlignment="1">
      <alignment horizontal="center" vertical="top" wrapText="1"/>
    </xf>
    <xf numFmtId="0" fontId="11" fillId="0" borderId="0" xfId="1" applyFont="1"/>
    <xf numFmtId="169" fontId="11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left" vertical="top" wrapText="1"/>
    </xf>
    <xf numFmtId="166" fontId="18" fillId="0" borderId="3" xfId="1" applyNumberFormat="1" applyFont="1" applyBorder="1" applyAlignment="1">
      <alignment horizontal="center" vertical="top" wrapText="1"/>
    </xf>
    <xf numFmtId="0" fontId="20" fillId="0" borderId="0" xfId="1" applyFont="1"/>
    <xf numFmtId="167" fontId="18" fillId="0" borderId="3" xfId="1" applyNumberFormat="1" applyFont="1" applyBorder="1" applyAlignment="1">
      <alignment horizontal="center" vertical="top" wrapText="1"/>
    </xf>
    <xf numFmtId="169" fontId="18" fillId="0" borderId="3" xfId="1" applyNumberFormat="1" applyFont="1" applyBorder="1" applyAlignment="1">
      <alignment horizontal="center" vertical="top" wrapText="1"/>
    </xf>
    <xf numFmtId="168" fontId="18" fillId="0" borderId="3" xfId="1" applyNumberFormat="1" applyFont="1" applyBorder="1" applyAlignment="1">
      <alignment horizontal="center" vertical="top" wrapText="1"/>
    </xf>
    <xf numFmtId="1" fontId="18" fillId="0" borderId="3" xfId="1" applyNumberFormat="1" applyFont="1" applyBorder="1" applyAlignment="1">
      <alignment horizontal="center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wrapText="1"/>
    </xf>
    <xf numFmtId="49" fontId="13" fillId="0" borderId="0" xfId="1" applyNumberFormat="1" applyFont="1" applyBorder="1" applyAlignment="1">
      <alignment horizontal="center" vertical="top"/>
    </xf>
    <xf numFmtId="49" fontId="14" fillId="0" borderId="0" xfId="1" applyNumberFormat="1" applyFont="1" applyAlignment="1">
      <alignment horizontal="center"/>
    </xf>
    <xf numFmtId="49" fontId="15" fillId="0" borderId="0" xfId="1" applyNumberFormat="1" applyFont="1" applyBorder="1" applyAlignment="1">
      <alignment horizontal="center" vertical="center" wrapText="1"/>
    </xf>
    <xf numFmtId="49" fontId="15" fillId="0" borderId="0" xfId="1" applyNumberFormat="1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left" vertical="center" wrapText="1"/>
    </xf>
    <xf numFmtId="169" fontId="11" fillId="0" borderId="0" xfId="1" applyNumberFormat="1" applyFont="1" applyBorder="1" applyAlignment="1">
      <alignment horizontal="center" vertical="top" wrapText="1"/>
    </xf>
    <xf numFmtId="166" fontId="18" fillId="0" borderId="0" xfId="1" applyNumberFormat="1" applyFont="1" applyBorder="1" applyAlignment="1">
      <alignment horizontal="center" vertical="top" wrapText="1"/>
    </xf>
    <xf numFmtId="167" fontId="18" fillId="0" borderId="0" xfId="1" applyNumberFormat="1" applyFont="1" applyBorder="1" applyAlignment="1">
      <alignment horizontal="center" vertical="top" wrapText="1"/>
    </xf>
    <xf numFmtId="49" fontId="17" fillId="0" borderId="0" xfId="1" applyNumberFormat="1" applyFont="1" applyBorder="1" applyAlignment="1">
      <alignment horizontal="left" vertical="top" wrapText="1"/>
    </xf>
    <xf numFmtId="165" fontId="11" fillId="0" borderId="0" xfId="1" applyNumberFormat="1" applyFont="1" applyBorder="1" applyAlignment="1">
      <alignment horizontal="center" vertical="top" wrapText="1"/>
    </xf>
    <xf numFmtId="169" fontId="18" fillId="0" borderId="0" xfId="1" applyNumberFormat="1" applyFont="1" applyBorder="1" applyAlignment="1">
      <alignment horizontal="center" vertical="top" wrapText="1"/>
    </xf>
    <xf numFmtId="168" fontId="18" fillId="0" borderId="0" xfId="1" applyNumberFormat="1" applyFont="1" applyBorder="1" applyAlignment="1">
      <alignment horizontal="center" vertical="top" wrapText="1"/>
    </xf>
    <xf numFmtId="2" fontId="11" fillId="0" borderId="0" xfId="1" applyNumberFormat="1" applyFont="1" applyBorder="1" applyAlignment="1">
      <alignment horizontal="center" vertical="top" wrapText="1"/>
    </xf>
    <xf numFmtId="1" fontId="18" fillId="0" borderId="0" xfId="1" applyNumberFormat="1" applyFont="1" applyBorder="1" applyAlignment="1">
      <alignment horizontal="center" vertical="top" wrapText="1"/>
    </xf>
    <xf numFmtId="49" fontId="15" fillId="0" borderId="0" xfId="1" applyNumberFormat="1" applyFont="1" applyBorder="1" applyAlignment="1">
      <alignment horizontal="left" vertical="center" wrapText="1"/>
    </xf>
    <xf numFmtId="168" fontId="11" fillId="0" borderId="0" xfId="1" applyNumberFormat="1" applyFont="1" applyBorder="1" applyAlignment="1">
      <alignment horizontal="center" vertical="top" wrapText="1"/>
    </xf>
    <xf numFmtId="1" fontId="11" fillId="0" borderId="0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vertical="top" wrapText="1"/>
    </xf>
    <xf numFmtId="165" fontId="18" fillId="0" borderId="3" xfId="1" applyNumberFormat="1" applyFont="1" applyBorder="1" applyAlignment="1">
      <alignment horizontal="center" vertical="top" wrapText="1"/>
    </xf>
    <xf numFmtId="2" fontId="18" fillId="0" borderId="3" xfId="1" applyNumberFormat="1" applyFont="1" applyBorder="1" applyAlignment="1">
      <alignment horizontal="center" vertical="top" wrapText="1"/>
    </xf>
    <xf numFmtId="49" fontId="11" fillId="0" borderId="3" xfId="1" applyNumberFormat="1" applyFont="1" applyBorder="1" applyAlignment="1">
      <alignment horizontal="right" vertical="top" wrapText="1"/>
    </xf>
    <xf numFmtId="0" fontId="8" fillId="3" borderId="11" xfId="0" quotePrefix="1" applyNumberFormat="1" applyFont="1" applyFill="1" applyBorder="1" applyAlignment="1">
      <alignment horizontal="center" vertical="center"/>
    </xf>
    <xf numFmtId="0" fontId="8" fillId="3" borderId="15" xfId="0" quotePrefix="1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/>
    </xf>
    <xf numFmtId="0" fontId="5" fillId="5" borderId="7" xfId="0" applyFont="1" applyFill="1" applyBorder="1" applyAlignment="1">
      <alignment horizontal="center" vertical="center"/>
    </xf>
    <xf numFmtId="4" fontId="8" fillId="5" borderId="17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4" fontId="8" fillId="5" borderId="15" xfId="0" applyNumberFormat="1" applyFont="1" applyFill="1" applyBorder="1" applyAlignment="1">
      <alignment horizontal="center" vertical="center"/>
    </xf>
    <xf numFmtId="4" fontId="8" fillId="5" borderId="18" xfId="0" applyNumberFormat="1" applyFont="1" applyFill="1" applyBorder="1" applyAlignment="1">
      <alignment horizontal="center" vertical="center"/>
    </xf>
    <xf numFmtId="0" fontId="8" fillId="3" borderId="21" xfId="0" quotePrefix="1" applyNumberFormat="1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left" vertical="center" wrapText="1"/>
    </xf>
    <xf numFmtId="4" fontId="8" fillId="5" borderId="6" xfId="0" applyNumberFormat="1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/>
    </xf>
    <xf numFmtId="4" fontId="8" fillId="5" borderId="11" xfId="0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center" wrapText="1"/>
    </xf>
    <xf numFmtId="49" fontId="15" fillId="0" borderId="0" xfId="1" applyNumberFormat="1" applyFont="1" applyAlignment="1">
      <alignment horizontal="center" vertical="center" wrapText="1"/>
    </xf>
    <xf numFmtId="49" fontId="15" fillId="0" borderId="0" xfId="1" applyNumberFormat="1" applyFont="1" applyAlignment="1">
      <alignment horizontal="center" vertical="center"/>
    </xf>
    <xf numFmtId="49" fontId="16" fillId="0" borderId="0" xfId="1" applyNumberFormat="1" applyFont="1" applyAlignment="1">
      <alignment horizontal="left" vertical="center" wrapText="1"/>
    </xf>
    <xf numFmtId="4" fontId="11" fillId="0" borderId="3" xfId="1" applyNumberFormat="1" applyFont="1" applyBorder="1" applyAlignment="1">
      <alignment horizontal="center" vertical="top" wrapText="1"/>
    </xf>
    <xf numFmtId="170" fontId="11" fillId="0" borderId="3" xfId="1" applyNumberFormat="1" applyFont="1" applyBorder="1" applyAlignment="1">
      <alignment horizontal="center" vertical="top" wrapText="1"/>
    </xf>
    <xf numFmtId="164" fontId="18" fillId="5" borderId="3" xfId="2" applyFont="1" applyFill="1" applyBorder="1" applyAlignment="1">
      <alignment vertical="center" wrapText="1"/>
    </xf>
    <xf numFmtId="169" fontId="11" fillId="0" borderId="0" xfId="1" applyNumberFormat="1" applyFont="1" applyAlignment="1">
      <alignment horizontal="center" vertical="top" wrapText="1"/>
    </xf>
    <xf numFmtId="166" fontId="18" fillId="0" borderId="0" xfId="1" applyNumberFormat="1" applyFont="1" applyAlignment="1">
      <alignment horizontal="center" vertical="top" wrapText="1"/>
    </xf>
    <xf numFmtId="167" fontId="18" fillId="0" borderId="0" xfId="1" applyNumberFormat="1" applyFont="1" applyAlignment="1">
      <alignment horizontal="center" vertical="top" wrapText="1"/>
    </xf>
    <xf numFmtId="49" fontId="17" fillId="0" borderId="0" xfId="1" applyNumberFormat="1" applyFont="1" applyAlignment="1">
      <alignment horizontal="left" vertical="top" wrapText="1"/>
    </xf>
    <xf numFmtId="171" fontId="11" fillId="0" borderId="3" xfId="1" applyNumberFormat="1" applyFont="1" applyBorder="1" applyAlignment="1">
      <alignment horizontal="center" vertical="top" wrapText="1"/>
    </xf>
    <xf numFmtId="165" fontId="11" fillId="0" borderId="0" xfId="1" applyNumberFormat="1" applyFont="1" applyAlignment="1">
      <alignment horizontal="center" vertical="top" wrapText="1"/>
    </xf>
    <xf numFmtId="4" fontId="18" fillId="0" borderId="3" xfId="1" applyNumberFormat="1" applyFont="1" applyBorder="1" applyAlignment="1">
      <alignment horizontal="center" vertical="top" wrapText="1"/>
    </xf>
    <xf numFmtId="169" fontId="18" fillId="0" borderId="0" xfId="1" applyNumberFormat="1" applyFont="1" applyAlignment="1">
      <alignment horizontal="center" vertical="top" wrapText="1"/>
    </xf>
    <xf numFmtId="168" fontId="18" fillId="0" borderId="0" xfId="1" applyNumberFormat="1" applyFont="1" applyAlignment="1">
      <alignment horizontal="center" vertical="top" wrapText="1"/>
    </xf>
    <xf numFmtId="2" fontId="11" fillId="0" borderId="0" xfId="1" applyNumberFormat="1" applyFont="1" applyAlignment="1">
      <alignment horizontal="center" vertical="top" wrapText="1"/>
    </xf>
    <xf numFmtId="1" fontId="18" fillId="0" borderId="0" xfId="1" applyNumberFormat="1" applyFont="1" applyAlignment="1">
      <alignment horizontal="center" vertical="top" wrapText="1"/>
    </xf>
    <xf numFmtId="49" fontId="15" fillId="0" borderId="0" xfId="1" applyNumberFormat="1" applyFont="1" applyAlignment="1">
      <alignment horizontal="left" vertical="center" wrapText="1"/>
    </xf>
    <xf numFmtId="168" fontId="11" fillId="0" borderId="0" xfId="1" applyNumberFormat="1" applyFont="1" applyAlignment="1">
      <alignment horizontal="center" vertical="top" wrapText="1"/>
    </xf>
    <xf numFmtId="1" fontId="11" fillId="0" borderId="0" xfId="1" applyNumberFormat="1" applyFont="1" applyAlignment="1">
      <alignment horizontal="center" vertical="top" wrapText="1"/>
    </xf>
    <xf numFmtId="4" fontId="17" fillId="0" borderId="3" xfId="1" applyNumberFormat="1" applyFont="1" applyBorder="1" applyAlignment="1">
      <alignment vertical="top" wrapText="1"/>
    </xf>
    <xf numFmtId="171" fontId="18" fillId="0" borderId="3" xfId="1" applyNumberFormat="1" applyFont="1" applyBorder="1" applyAlignment="1">
      <alignment horizontal="center" vertical="top" wrapText="1"/>
    </xf>
    <xf numFmtId="4" fontId="15" fillId="0" borderId="3" xfId="1" applyNumberFormat="1" applyFont="1" applyBorder="1" applyAlignment="1">
      <alignment horizontal="left" vertical="center" wrapText="1"/>
    </xf>
    <xf numFmtId="171" fontId="17" fillId="0" borderId="3" xfId="1" applyNumberFormat="1" applyFont="1" applyBorder="1"/>
    <xf numFmtId="171" fontId="11" fillId="0" borderId="0" xfId="1" applyNumberFormat="1" applyFont="1"/>
    <xf numFmtId="49" fontId="14" fillId="0" borderId="0" xfId="1" applyNumberFormat="1" applyFont="1" applyAlignment="1">
      <alignment horizontal="center"/>
    </xf>
    <xf numFmtId="49" fontId="13" fillId="0" borderId="0" xfId="1" applyNumberFormat="1" applyFont="1" applyAlignment="1">
      <alignment horizontal="center" vertical="top"/>
    </xf>
    <xf numFmtId="49" fontId="17" fillId="0" borderId="3" xfId="1" applyNumberFormat="1" applyFont="1" applyBorder="1" applyAlignment="1">
      <alignment horizontal="left" vertical="top" wrapText="1"/>
    </xf>
    <xf numFmtId="49" fontId="15" fillId="0" borderId="3" xfId="1" applyNumberFormat="1" applyFont="1" applyBorder="1" applyAlignment="1">
      <alignment horizontal="center" vertical="center" wrapText="1"/>
    </xf>
    <xf numFmtId="49" fontId="15" fillId="0" borderId="3" xfId="1" applyNumberFormat="1" applyFont="1" applyBorder="1" applyAlignment="1">
      <alignment horizontal="center" vertical="center"/>
    </xf>
    <xf numFmtId="49" fontId="16" fillId="0" borderId="3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2" fillId="6" borderId="2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20" xfId="0" applyNumberFormat="1" applyFont="1" applyFill="1" applyBorder="1" applyAlignment="1">
      <alignment horizontal="center" vertical="center"/>
    </xf>
    <xf numFmtId="4" fontId="8" fillId="5" borderId="6" xfId="0" applyNumberFormat="1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/>
    </xf>
    <xf numFmtId="4" fontId="5" fillId="5" borderId="21" xfId="0" applyNumberFormat="1" applyFont="1" applyFill="1" applyBorder="1" applyAlignment="1">
      <alignment horizontal="center" vertical="center"/>
    </xf>
    <xf numFmtId="4" fontId="5" fillId="5" borderId="22" xfId="0" applyNumberFormat="1" applyFont="1" applyFill="1" applyBorder="1" applyAlignment="1">
      <alignment horizontal="center" vertical="center"/>
    </xf>
    <xf numFmtId="49" fontId="15" fillId="0" borderId="3" xfId="1" applyNumberFormat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top" wrapText="1"/>
    </xf>
    <xf numFmtId="0" fontId="18" fillId="0" borderId="3" xfId="1" applyFont="1" applyBorder="1" applyAlignment="1">
      <alignment horizontal="left" vertical="top" wrapText="1"/>
    </xf>
    <xf numFmtId="49" fontId="17" fillId="0" borderId="14" xfId="1" applyNumberFormat="1" applyFont="1" applyBorder="1" applyAlignment="1">
      <alignment horizontal="left" vertical="top" wrapText="1"/>
    </xf>
    <xf numFmtId="49" fontId="17" fillId="0" borderId="5" xfId="1" applyNumberFormat="1" applyFont="1" applyBorder="1" applyAlignment="1">
      <alignment horizontal="left" vertical="top" wrapText="1"/>
    </xf>
    <xf numFmtId="49" fontId="17" fillId="0" borderId="1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top" wrapText="1"/>
    </xf>
    <xf numFmtId="49" fontId="15" fillId="0" borderId="3" xfId="1" applyNumberFormat="1" applyFont="1" applyBorder="1" applyAlignment="1">
      <alignment horizontal="center" vertical="center" wrapText="1"/>
    </xf>
    <xf numFmtId="49" fontId="15" fillId="0" borderId="3" xfId="1" applyNumberFormat="1" applyFont="1" applyBorder="1" applyAlignment="1">
      <alignment horizontal="center" vertical="center"/>
    </xf>
    <xf numFmtId="0" fontId="12" fillId="0" borderId="4" xfId="1" applyFont="1" applyBorder="1" applyAlignment="1">
      <alignment horizontal="center" wrapText="1"/>
    </xf>
    <xf numFmtId="49" fontId="13" fillId="0" borderId="12" xfId="1" applyNumberFormat="1" applyFont="1" applyBorder="1" applyAlignment="1">
      <alignment horizontal="center" vertical="top"/>
    </xf>
    <xf numFmtId="49" fontId="14" fillId="0" borderId="0" xfId="1" applyNumberFormat="1" applyFont="1" applyAlignment="1">
      <alignment horizontal="center"/>
    </xf>
    <xf numFmtId="49" fontId="13" fillId="0" borderId="0" xfId="1" applyNumberFormat="1" applyFont="1" applyAlignment="1">
      <alignment horizontal="center" vertical="top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0000"/>
  </sheetPr>
  <dimension ref="A1:K14"/>
  <sheetViews>
    <sheetView tabSelected="1" zoomScaleNormal="100" workbookViewId="0">
      <selection activeCell="F11" sqref="F11"/>
    </sheetView>
  </sheetViews>
  <sheetFormatPr defaultColWidth="8.85546875" defaultRowHeight="12.75" x14ac:dyDescent="0.2"/>
  <cols>
    <col min="1" max="1" width="7" style="16" customWidth="1"/>
    <col min="2" max="2" width="77.28515625" style="17" customWidth="1"/>
    <col min="3" max="3" width="21.42578125" style="12" customWidth="1"/>
    <col min="4" max="4" width="22.85546875" style="12" customWidth="1"/>
    <col min="5" max="5" width="8.85546875" style="12"/>
    <col min="6" max="6" width="86.140625" style="12" customWidth="1"/>
    <col min="7" max="9" width="8.85546875" style="12"/>
    <col min="10" max="10" width="43.5703125" style="12" customWidth="1"/>
    <col min="11" max="16384" width="8.85546875" style="12"/>
  </cols>
  <sheetData>
    <row r="1" spans="1:11" ht="79.5" customHeight="1" x14ac:dyDescent="0.2">
      <c r="A1" s="123" t="s">
        <v>10</v>
      </c>
      <c r="B1" s="124"/>
      <c r="C1" s="125"/>
      <c r="D1" s="125"/>
      <c r="G1" s="4"/>
      <c r="H1" s="4"/>
      <c r="I1" s="4"/>
      <c r="J1" s="4"/>
    </row>
    <row r="2" spans="1:11" ht="18.75" hidden="1" customHeight="1" x14ac:dyDescent="0.3">
      <c r="A2" s="119" t="s">
        <v>8</v>
      </c>
      <c r="B2" s="120"/>
      <c r="C2" s="6"/>
      <c r="D2" s="6"/>
      <c r="E2" s="6"/>
      <c r="F2" s="3"/>
      <c r="G2" s="13"/>
      <c r="H2" s="1"/>
      <c r="I2" s="1"/>
      <c r="J2" s="1"/>
      <c r="K2" s="1"/>
    </row>
    <row r="3" spans="1:11" ht="18.75" hidden="1" customHeight="1" x14ac:dyDescent="0.3">
      <c r="A3" s="7"/>
      <c r="B3" s="8"/>
      <c r="C3" s="5"/>
      <c r="D3" s="5"/>
      <c r="E3" s="5"/>
      <c r="F3" s="3"/>
      <c r="G3" s="13"/>
      <c r="H3" s="1"/>
      <c r="I3" s="1"/>
      <c r="J3" s="1"/>
      <c r="K3" s="1"/>
    </row>
    <row r="4" spans="1:11" ht="15.75" hidden="1" customHeight="1" x14ac:dyDescent="0.25">
      <c r="A4" s="121" t="s">
        <v>2</v>
      </c>
      <c r="B4" s="122"/>
      <c r="D4" s="14"/>
      <c r="E4" s="14"/>
      <c r="F4" s="3"/>
      <c r="G4" s="2"/>
      <c r="H4" s="2"/>
      <c r="I4" s="2"/>
      <c r="J4" s="2"/>
      <c r="K4" s="2"/>
    </row>
    <row r="5" spans="1:11" ht="18.75" hidden="1" customHeight="1" x14ac:dyDescent="0.25">
      <c r="A5" s="121" t="s">
        <v>3</v>
      </c>
      <c r="B5" s="122"/>
      <c r="D5" s="15"/>
      <c r="E5" s="14"/>
      <c r="F5" s="3"/>
      <c r="G5" s="2"/>
      <c r="H5" s="2"/>
      <c r="I5" s="2"/>
      <c r="J5" s="2"/>
      <c r="K5" s="2"/>
    </row>
    <row r="6" spans="1:11" ht="19.5" customHeight="1" thickBot="1" x14ac:dyDescent="0.35">
      <c r="C6" s="126" t="s">
        <v>152</v>
      </c>
      <c r="D6" s="126"/>
    </row>
    <row r="7" spans="1:11" ht="27.75" customHeight="1" x14ac:dyDescent="0.2">
      <c r="A7" s="9" t="s">
        <v>0</v>
      </c>
      <c r="B7" s="10" t="s">
        <v>1</v>
      </c>
      <c r="C7" s="127" t="s">
        <v>151</v>
      </c>
      <c r="D7" s="128"/>
    </row>
    <row r="8" spans="1:11" ht="25.5" customHeight="1" x14ac:dyDescent="0.2">
      <c r="A8" s="18"/>
      <c r="B8" s="11"/>
      <c r="C8" s="78" t="s">
        <v>4</v>
      </c>
      <c r="D8" s="76" t="s">
        <v>5</v>
      </c>
    </row>
    <row r="9" spans="1:11" ht="43.5" customHeight="1" x14ac:dyDescent="0.2">
      <c r="A9" s="19">
        <v>1</v>
      </c>
      <c r="B9" s="11" t="s">
        <v>148</v>
      </c>
      <c r="C9" s="83">
        <v>0</v>
      </c>
      <c r="D9" s="84">
        <f>'3.1-КЖ1_ЭЭ'!I82</f>
        <v>17814893.222788267</v>
      </c>
    </row>
    <row r="10" spans="1:11" ht="38.25" customHeight="1" thickBot="1" x14ac:dyDescent="0.25">
      <c r="A10" s="74">
        <v>2</v>
      </c>
      <c r="B10" s="75" t="s">
        <v>149</v>
      </c>
      <c r="C10" s="79">
        <v>0</v>
      </c>
      <c r="D10" s="77">
        <f>'3.2-КЖ1_ЭЭ'!I78</f>
        <v>21074871.035288259</v>
      </c>
    </row>
    <row r="11" spans="1:11" ht="30" customHeight="1" thickTop="1" x14ac:dyDescent="0.2">
      <c r="A11" s="73">
        <v>3</v>
      </c>
      <c r="B11" s="21" t="s">
        <v>6</v>
      </c>
      <c r="C11" s="85">
        <f>SUM(C9:C10)</f>
        <v>0</v>
      </c>
      <c r="D11" s="80">
        <f>SUM(D9:D10)</f>
        <v>38889764.258076526</v>
      </c>
    </row>
    <row r="12" spans="1:11" ht="30" customHeight="1" x14ac:dyDescent="0.2">
      <c r="A12" s="19">
        <v>4</v>
      </c>
      <c r="B12" s="20" t="s">
        <v>150</v>
      </c>
      <c r="C12" s="129">
        <f>C11+D11</f>
        <v>38889764.258076526</v>
      </c>
      <c r="D12" s="130"/>
    </row>
    <row r="13" spans="1:11" ht="30" customHeight="1" x14ac:dyDescent="0.2">
      <c r="A13" s="19">
        <v>5</v>
      </c>
      <c r="B13" s="20" t="s">
        <v>7</v>
      </c>
      <c r="C13" s="131">
        <f>C12*0.2</f>
        <v>7777952.851615306</v>
      </c>
      <c r="D13" s="132"/>
    </row>
    <row r="14" spans="1:11" ht="30" customHeight="1" thickBot="1" x14ac:dyDescent="0.25">
      <c r="A14" s="81">
        <v>6</v>
      </c>
      <c r="B14" s="82" t="s">
        <v>9</v>
      </c>
      <c r="C14" s="133">
        <f>C12+C13</f>
        <v>46667717.109691828</v>
      </c>
      <c r="D14" s="134"/>
    </row>
  </sheetData>
  <mergeCells count="10">
    <mergeCell ref="C13:D13"/>
    <mergeCell ref="C14:D14"/>
    <mergeCell ref="A1:B1"/>
    <mergeCell ref="C1:D1"/>
    <mergeCell ref="C6:D6"/>
    <mergeCell ref="C7:D7"/>
    <mergeCell ref="C12:D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85"/>
  <sheetViews>
    <sheetView topLeftCell="C73" zoomScaleNormal="100" workbookViewId="0">
      <selection activeCell="G16" sqref="G16"/>
    </sheetView>
  </sheetViews>
  <sheetFormatPr defaultColWidth="9.140625" defaultRowHeight="11.25" customHeight="1" x14ac:dyDescent="0.2"/>
  <cols>
    <col min="1" max="1" width="15" style="38" customWidth="1"/>
    <col min="2" max="2" width="25.7109375" style="38" customWidth="1"/>
    <col min="3" max="3" width="14.42578125" style="38" customWidth="1"/>
    <col min="4" max="4" width="15.42578125" style="38" customWidth="1"/>
    <col min="5" max="5" width="18.5703125" style="38" customWidth="1"/>
    <col min="6" max="6" width="12.85546875" style="38" customWidth="1"/>
    <col min="7" max="7" width="12.42578125" style="38" customWidth="1"/>
    <col min="8" max="8" width="16.140625" style="38" customWidth="1"/>
    <col min="9" max="9" width="24.7109375" style="38" customWidth="1"/>
    <col min="10" max="10" width="16.140625" style="38" customWidth="1"/>
    <col min="11" max="29" width="17.42578125" style="38" customWidth="1"/>
    <col min="30" max="65" width="190.7109375" style="32" customWidth="1"/>
    <col min="66" max="70" width="50.5703125" style="32" customWidth="1"/>
    <col min="71" max="83" width="127.42578125" style="32" customWidth="1"/>
    <col min="84" max="84" width="190.7109375" style="32" customWidth="1"/>
    <col min="85" max="85" width="34.140625" style="32" customWidth="1"/>
    <col min="86" max="88" width="161.5703125" style="32" customWidth="1"/>
    <col min="89" max="89" width="131.5703125" style="32" customWidth="1"/>
    <col min="90" max="90" width="190.7109375" style="32" customWidth="1"/>
    <col min="91" max="94" width="131.5703125" style="32" customWidth="1"/>
    <col min="95" max="16384" width="9.140625" style="38"/>
  </cols>
  <sheetData>
    <row r="1" spans="1:94" s="23" customFormat="1" ht="1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94" s="23" customFormat="1" ht="15" x14ac:dyDescent="0.25">
      <c r="A2" s="145" t="s">
        <v>11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24" t="s">
        <v>11</v>
      </c>
      <c r="AE2" s="24" t="s">
        <v>12</v>
      </c>
      <c r="AF2" s="24" t="s">
        <v>12</v>
      </c>
      <c r="AG2" s="24" t="s">
        <v>12</v>
      </c>
      <c r="AH2" s="24" t="s">
        <v>12</v>
      </c>
      <c r="AI2" s="24" t="s">
        <v>12</v>
      </c>
      <c r="AJ2" s="24" t="s">
        <v>12</v>
      </c>
      <c r="AK2" s="24" t="s">
        <v>12</v>
      </c>
      <c r="AL2" s="24" t="s">
        <v>12</v>
      </c>
      <c r="AM2" s="24" t="s">
        <v>12</v>
      </c>
      <c r="AN2" s="24" t="s">
        <v>12</v>
      </c>
      <c r="AO2" s="24" t="s">
        <v>12</v>
      </c>
      <c r="AP2" s="24" t="s">
        <v>12</v>
      </c>
      <c r="AQ2" s="24" t="s">
        <v>12</v>
      </c>
      <c r="AR2" s="24" t="s">
        <v>12</v>
      </c>
      <c r="AS2" s="24" t="s">
        <v>12</v>
      </c>
      <c r="AT2" s="24" t="s">
        <v>12</v>
      </c>
      <c r="AU2" s="24" t="s">
        <v>12</v>
      </c>
    </row>
    <row r="3" spans="1:94" s="23" customFormat="1" ht="15" x14ac:dyDescent="0.25">
      <c r="A3" s="146" t="s">
        <v>13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</row>
    <row r="4" spans="1:94" s="23" customFormat="1" ht="1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</row>
    <row r="5" spans="1:94" s="23" customFormat="1" ht="28.5" customHeight="1" x14ac:dyDescent="0.25">
      <c r="A5" s="147" t="s">
        <v>100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</row>
    <row r="6" spans="1:94" s="23" customFormat="1" ht="21" customHeight="1" x14ac:dyDescent="0.25">
      <c r="A6" s="148" t="s">
        <v>15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</row>
    <row r="7" spans="1:94" s="23" customFormat="1" ht="15" x14ac:dyDescent="0.25">
      <c r="A7" s="145" t="s">
        <v>101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V7" s="24" t="s">
        <v>101</v>
      </c>
      <c r="AW7" s="24" t="s">
        <v>12</v>
      </c>
      <c r="AX7" s="24" t="s">
        <v>12</v>
      </c>
      <c r="AY7" s="24" t="s">
        <v>12</v>
      </c>
      <c r="AZ7" s="24" t="s">
        <v>12</v>
      </c>
      <c r="BA7" s="24" t="s">
        <v>12</v>
      </c>
      <c r="BB7" s="24" t="s">
        <v>12</v>
      </c>
      <c r="BC7" s="24" t="s">
        <v>12</v>
      </c>
      <c r="BD7" s="24" t="s">
        <v>12</v>
      </c>
      <c r="BE7" s="24" t="s">
        <v>12</v>
      </c>
      <c r="BF7" s="24" t="s">
        <v>12</v>
      </c>
      <c r="BG7" s="24" t="s">
        <v>12</v>
      </c>
      <c r="BH7" s="24" t="s">
        <v>12</v>
      </c>
      <c r="BI7" s="24" t="s">
        <v>12</v>
      </c>
      <c r="BJ7" s="24" t="s">
        <v>12</v>
      </c>
      <c r="BK7" s="24" t="s">
        <v>12</v>
      </c>
      <c r="BL7" s="24" t="s">
        <v>12</v>
      </c>
      <c r="BM7" s="24" t="s">
        <v>12</v>
      </c>
    </row>
    <row r="8" spans="1:94" s="23" customFormat="1" ht="15.75" customHeight="1" x14ac:dyDescent="0.25">
      <c r="A8" s="146" t="s">
        <v>17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</row>
    <row r="9" spans="1:94" s="23" customFormat="1" ht="15" x14ac:dyDescent="0.25">
      <c r="A9" s="26"/>
    </row>
    <row r="10" spans="1:94" s="23" customFormat="1" ht="42.75" customHeight="1" x14ac:dyDescent="0.25">
      <c r="A10" s="115" t="s">
        <v>0</v>
      </c>
      <c r="B10" s="115" t="s">
        <v>18</v>
      </c>
      <c r="C10" s="143" t="s">
        <v>19</v>
      </c>
      <c r="D10" s="143"/>
      <c r="E10" s="143"/>
      <c r="F10" s="115" t="s">
        <v>20</v>
      </c>
      <c r="G10" s="115" t="s">
        <v>21</v>
      </c>
      <c r="H10" s="115" t="s">
        <v>119</v>
      </c>
      <c r="I10" s="115" t="s">
        <v>116</v>
      </c>
      <c r="J10" s="115" t="s">
        <v>118</v>
      </c>
      <c r="K10" s="115" t="s">
        <v>117</v>
      </c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</row>
    <row r="11" spans="1:94" s="23" customFormat="1" ht="15" x14ac:dyDescent="0.25">
      <c r="A11" s="116">
        <v>1</v>
      </c>
      <c r="B11" s="116">
        <v>2</v>
      </c>
      <c r="C11" s="144">
        <v>3</v>
      </c>
      <c r="D11" s="144"/>
      <c r="E11" s="144"/>
      <c r="F11" s="116">
        <v>4</v>
      </c>
      <c r="G11" s="116">
        <v>5</v>
      </c>
      <c r="H11" s="116" t="s">
        <v>144</v>
      </c>
      <c r="I11" s="116" t="s">
        <v>36</v>
      </c>
      <c r="J11" s="116" t="s">
        <v>145</v>
      </c>
      <c r="K11" s="116" t="s">
        <v>146</v>
      </c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</row>
    <row r="12" spans="1:94" s="23" customFormat="1" ht="15" x14ac:dyDescent="0.25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</row>
    <row r="13" spans="1:94" s="23" customFormat="1" ht="15" x14ac:dyDescent="0.25">
      <c r="A13" s="141" t="s">
        <v>22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CF13" s="28" t="s">
        <v>22</v>
      </c>
    </row>
    <row r="14" spans="1:94" s="23" customFormat="1" ht="45.75" x14ac:dyDescent="0.25">
      <c r="A14" s="29" t="s">
        <v>23</v>
      </c>
      <c r="B14" s="114" t="s">
        <v>24</v>
      </c>
      <c r="C14" s="136" t="s">
        <v>25</v>
      </c>
      <c r="D14" s="136"/>
      <c r="E14" s="136"/>
      <c r="F14" s="29" t="s">
        <v>26</v>
      </c>
      <c r="G14" s="39">
        <v>6.4989999999999997</v>
      </c>
      <c r="H14" s="90">
        <f>ROUND(7298.54*1.2,2)*100</f>
        <v>875825</v>
      </c>
      <c r="I14" s="91">
        <f>G14*H14</f>
        <v>5691986.6749999998</v>
      </c>
      <c r="J14" s="39"/>
      <c r="K14" s="39"/>
      <c r="L14" s="92">
        <f>ROUND(8372.82*1.2,2)</f>
        <v>10047.379999999999</v>
      </c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CF14" s="28"/>
      <c r="CG14" s="32" t="s">
        <v>25</v>
      </c>
    </row>
    <row r="15" spans="1:94" s="43" customFormat="1" ht="33.75" x14ac:dyDescent="0.25">
      <c r="A15" s="40" t="s">
        <v>120</v>
      </c>
      <c r="B15" s="41" t="s">
        <v>27</v>
      </c>
      <c r="C15" s="137" t="s">
        <v>28</v>
      </c>
      <c r="D15" s="137"/>
      <c r="E15" s="137"/>
      <c r="F15" s="40" t="s">
        <v>29</v>
      </c>
      <c r="G15" s="42">
        <v>25.172709999999999</v>
      </c>
      <c r="H15" s="71"/>
      <c r="I15" s="42"/>
      <c r="J15" s="42"/>
      <c r="K15" s="42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8"/>
      <c r="CG15" s="32" t="s">
        <v>28</v>
      </c>
      <c r="CH15" s="23"/>
      <c r="CI15" s="23"/>
      <c r="CJ15" s="23"/>
      <c r="CK15" s="23"/>
      <c r="CL15" s="23"/>
      <c r="CM15" s="23"/>
      <c r="CN15" s="23"/>
      <c r="CO15" s="23"/>
      <c r="CP15" s="23"/>
    </row>
    <row r="16" spans="1:94" s="43" customFormat="1" ht="33.75" x14ac:dyDescent="0.25">
      <c r="A16" s="40" t="s">
        <v>121</v>
      </c>
      <c r="B16" s="41" t="s">
        <v>30</v>
      </c>
      <c r="C16" s="137" t="s">
        <v>31</v>
      </c>
      <c r="D16" s="137"/>
      <c r="E16" s="137"/>
      <c r="F16" s="40" t="s">
        <v>29</v>
      </c>
      <c r="G16" s="44">
        <v>27.0000955</v>
      </c>
      <c r="H16" s="71"/>
      <c r="I16" s="44"/>
      <c r="J16" s="44"/>
      <c r="K16" s="44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8"/>
      <c r="CG16" s="32" t="s">
        <v>31</v>
      </c>
      <c r="CH16" s="23"/>
      <c r="CI16" s="23"/>
      <c r="CJ16" s="23"/>
      <c r="CK16" s="23"/>
      <c r="CL16" s="23"/>
      <c r="CM16" s="23"/>
      <c r="CN16" s="23"/>
      <c r="CO16" s="23"/>
      <c r="CP16" s="23"/>
    </row>
    <row r="17" spans="1:94" s="23" customFormat="1" ht="15" x14ac:dyDescent="0.25">
      <c r="A17" s="142" t="s">
        <v>32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CF17" s="28"/>
      <c r="CK17" s="33" t="s">
        <v>32</v>
      </c>
    </row>
    <row r="18" spans="1:94" s="23" customFormat="1" ht="15" x14ac:dyDescent="0.25">
      <c r="A18" s="141" t="s">
        <v>33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CF18" s="28" t="s">
        <v>33</v>
      </c>
      <c r="CK18" s="33"/>
    </row>
    <row r="19" spans="1:94" s="23" customFormat="1" ht="45.75" x14ac:dyDescent="0.25">
      <c r="A19" s="29" t="s">
        <v>34</v>
      </c>
      <c r="B19" s="114" t="s">
        <v>24</v>
      </c>
      <c r="C19" s="136" t="s">
        <v>25</v>
      </c>
      <c r="D19" s="136"/>
      <c r="E19" s="136"/>
      <c r="F19" s="29" t="s">
        <v>26</v>
      </c>
      <c r="G19" s="31">
        <v>6.8545999999999996</v>
      </c>
      <c r="H19" s="91">
        <f>ROUND(7298.54*1.2,2)*100</f>
        <v>875825</v>
      </c>
      <c r="I19" s="97">
        <f>H19*G19</f>
        <v>6003430.0449999999</v>
      </c>
      <c r="J19" s="31"/>
      <c r="K19" s="31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CF19" s="28"/>
      <c r="CG19" s="32" t="s">
        <v>25</v>
      </c>
      <c r="CK19" s="33"/>
    </row>
    <row r="20" spans="1:94" s="43" customFormat="1" ht="33.75" x14ac:dyDescent="0.25">
      <c r="A20" s="40" t="s">
        <v>122</v>
      </c>
      <c r="B20" s="41" t="s">
        <v>27</v>
      </c>
      <c r="C20" s="137" t="s">
        <v>28</v>
      </c>
      <c r="D20" s="137"/>
      <c r="E20" s="137"/>
      <c r="F20" s="40" t="s">
        <v>29</v>
      </c>
      <c r="G20" s="42">
        <v>43.106340000000003</v>
      </c>
      <c r="H20" s="42"/>
      <c r="I20" s="42"/>
      <c r="J20" s="42"/>
      <c r="K20" s="42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8"/>
      <c r="CG20" s="32" t="s">
        <v>28</v>
      </c>
      <c r="CH20" s="23"/>
      <c r="CI20" s="23"/>
      <c r="CJ20" s="23"/>
      <c r="CK20" s="33"/>
      <c r="CL20" s="23"/>
      <c r="CM20" s="23"/>
      <c r="CN20" s="23"/>
      <c r="CO20" s="23"/>
      <c r="CP20" s="23"/>
    </row>
    <row r="21" spans="1:94" s="43" customFormat="1" ht="33.75" x14ac:dyDescent="0.25">
      <c r="A21" s="40" t="s">
        <v>123</v>
      </c>
      <c r="B21" s="41" t="s">
        <v>30</v>
      </c>
      <c r="C21" s="137" t="s">
        <v>31</v>
      </c>
      <c r="D21" s="137"/>
      <c r="E21" s="137"/>
      <c r="F21" s="40" t="s">
        <v>29</v>
      </c>
      <c r="G21" s="44">
        <v>38.8895731</v>
      </c>
      <c r="H21" s="44"/>
      <c r="I21" s="44"/>
      <c r="J21" s="44"/>
      <c r="K21" s="44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8"/>
      <c r="CG21" s="32" t="s">
        <v>31</v>
      </c>
      <c r="CH21" s="23"/>
      <c r="CI21" s="23"/>
      <c r="CJ21" s="23"/>
      <c r="CK21" s="33"/>
      <c r="CL21" s="23"/>
      <c r="CM21" s="23"/>
      <c r="CN21" s="23"/>
      <c r="CO21" s="23"/>
      <c r="CP21" s="23"/>
    </row>
    <row r="22" spans="1:94" s="23" customFormat="1" ht="15" x14ac:dyDescent="0.25">
      <c r="A22" s="142" t="s">
        <v>32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CF22" s="28"/>
      <c r="CK22" s="33" t="s">
        <v>32</v>
      </c>
    </row>
    <row r="23" spans="1:94" s="23" customFormat="1" ht="15" x14ac:dyDescent="0.25">
      <c r="A23" s="141" t="s">
        <v>35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CF23" s="28" t="s">
        <v>35</v>
      </c>
      <c r="CK23" s="33"/>
    </row>
    <row r="24" spans="1:94" s="23" customFormat="1" ht="45.75" x14ac:dyDescent="0.25">
      <c r="A24" s="29" t="s">
        <v>36</v>
      </c>
      <c r="B24" s="114" t="s">
        <v>24</v>
      </c>
      <c r="C24" s="136" t="s">
        <v>25</v>
      </c>
      <c r="D24" s="136"/>
      <c r="E24" s="136"/>
      <c r="F24" s="29" t="s">
        <v>26</v>
      </c>
      <c r="G24" s="39">
        <v>6.5439999999999996</v>
      </c>
      <c r="H24" s="90">
        <f>ROUND(7298.54*1.2,2)*100</f>
        <v>875825</v>
      </c>
      <c r="I24" s="90">
        <f>G24*H24</f>
        <v>5731398.7999999998</v>
      </c>
      <c r="J24" s="39"/>
      <c r="K24" s="39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CF24" s="28"/>
      <c r="CG24" s="32" t="s">
        <v>25</v>
      </c>
      <c r="CK24" s="33"/>
    </row>
    <row r="25" spans="1:94" s="43" customFormat="1" ht="33.75" x14ac:dyDescent="0.25">
      <c r="A25" s="40" t="s">
        <v>124</v>
      </c>
      <c r="B25" s="41" t="s">
        <v>27</v>
      </c>
      <c r="C25" s="137" t="s">
        <v>28</v>
      </c>
      <c r="D25" s="137"/>
      <c r="E25" s="137"/>
      <c r="F25" s="40" t="s">
        <v>29</v>
      </c>
      <c r="G25" s="45">
        <v>12.101000000000001</v>
      </c>
      <c r="H25" s="99"/>
      <c r="I25" s="99"/>
      <c r="J25" s="45"/>
      <c r="K25" s="45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8"/>
      <c r="CG25" s="32" t="s">
        <v>28</v>
      </c>
      <c r="CH25" s="23"/>
      <c r="CI25" s="23"/>
      <c r="CJ25" s="23"/>
      <c r="CK25" s="33"/>
      <c r="CL25" s="23"/>
      <c r="CM25" s="23"/>
      <c r="CN25" s="23"/>
      <c r="CO25" s="23"/>
      <c r="CP25" s="23"/>
    </row>
    <row r="26" spans="1:94" s="43" customFormat="1" ht="33.75" x14ac:dyDescent="0.25">
      <c r="A26" s="40" t="s">
        <v>125</v>
      </c>
      <c r="B26" s="41" t="s">
        <v>30</v>
      </c>
      <c r="C26" s="137" t="s">
        <v>31</v>
      </c>
      <c r="D26" s="137"/>
      <c r="E26" s="137"/>
      <c r="F26" s="40" t="s">
        <v>29</v>
      </c>
      <c r="G26" s="46">
        <v>4.1096320000000004</v>
      </c>
      <c r="H26" s="99"/>
      <c r="I26" s="99"/>
      <c r="J26" s="46"/>
      <c r="K26" s="46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8"/>
      <c r="CG26" s="32" t="s">
        <v>31</v>
      </c>
      <c r="CH26" s="23"/>
      <c r="CI26" s="23"/>
      <c r="CJ26" s="23"/>
      <c r="CK26" s="33"/>
      <c r="CL26" s="23"/>
      <c r="CM26" s="23"/>
      <c r="CN26" s="23"/>
      <c r="CO26" s="23"/>
      <c r="CP26" s="23"/>
    </row>
    <row r="27" spans="1:94" s="23" customFormat="1" ht="45.75" x14ac:dyDescent="0.25">
      <c r="A27" s="29" t="s">
        <v>37</v>
      </c>
      <c r="B27" s="114" t="s">
        <v>61</v>
      </c>
      <c r="C27" s="136" t="s">
        <v>153</v>
      </c>
      <c r="D27" s="136"/>
      <c r="E27" s="136"/>
      <c r="F27" s="29" t="s">
        <v>40</v>
      </c>
      <c r="G27" s="34">
        <v>13.06</v>
      </c>
      <c r="H27" s="90">
        <f>ROUND(190.44*1.2,2)*100</f>
        <v>22853</v>
      </c>
      <c r="I27" s="90">
        <f>G27*H27</f>
        <v>298460.18</v>
      </c>
      <c r="J27" s="34"/>
      <c r="K27" s="34"/>
      <c r="L27" s="102" t="s">
        <v>154</v>
      </c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CF27" s="28"/>
      <c r="CG27" s="32" t="s">
        <v>62</v>
      </c>
      <c r="CK27" s="33"/>
    </row>
    <row r="28" spans="1:94" s="23" customFormat="1" ht="34.5" x14ac:dyDescent="0.25">
      <c r="A28" s="29" t="s">
        <v>41</v>
      </c>
      <c r="B28" s="114" t="s">
        <v>64</v>
      </c>
      <c r="C28" s="136" t="s">
        <v>65</v>
      </c>
      <c r="D28" s="136"/>
      <c r="E28" s="136"/>
      <c r="F28" s="29" t="s">
        <v>40</v>
      </c>
      <c r="G28" s="34">
        <v>13.06</v>
      </c>
      <c r="H28" s="90">
        <f>ROUND(17.28*1.2,2)*100</f>
        <v>2074</v>
      </c>
      <c r="I28" s="90">
        <f>G28*H28</f>
        <v>27086.440000000002</v>
      </c>
      <c r="J28" s="34"/>
      <c r="K28" s="34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CF28" s="28"/>
      <c r="CG28" s="32" t="s">
        <v>65</v>
      </c>
      <c r="CK28" s="33"/>
    </row>
    <row r="29" spans="1:94" s="43" customFormat="1" ht="45" x14ac:dyDescent="0.25">
      <c r="A29" s="40" t="s">
        <v>126</v>
      </c>
      <c r="B29" s="41" t="s">
        <v>102</v>
      </c>
      <c r="C29" s="137" t="s">
        <v>103</v>
      </c>
      <c r="D29" s="137"/>
      <c r="E29" s="137"/>
      <c r="F29" s="40" t="s">
        <v>47</v>
      </c>
      <c r="G29" s="47">
        <v>1306</v>
      </c>
      <c r="H29" s="99"/>
      <c r="I29" s="99"/>
      <c r="J29" s="47"/>
      <c r="K29" s="47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8"/>
      <c r="CG29" s="32" t="s">
        <v>103</v>
      </c>
      <c r="CH29" s="23"/>
      <c r="CI29" s="23"/>
      <c r="CJ29" s="23"/>
      <c r="CK29" s="33"/>
      <c r="CL29" s="23"/>
      <c r="CM29" s="23"/>
      <c r="CN29" s="23"/>
      <c r="CO29" s="23"/>
      <c r="CP29" s="23"/>
    </row>
    <row r="30" spans="1:94" s="43" customFormat="1" ht="45" x14ac:dyDescent="0.25">
      <c r="A30" s="40" t="s">
        <v>127</v>
      </c>
      <c r="B30" s="41" t="s">
        <v>104</v>
      </c>
      <c r="C30" s="137" t="s">
        <v>70</v>
      </c>
      <c r="D30" s="137"/>
      <c r="E30" s="137"/>
      <c r="F30" s="40" t="s">
        <v>47</v>
      </c>
      <c r="G30" s="47">
        <v>1306</v>
      </c>
      <c r="H30" s="99"/>
      <c r="I30" s="99"/>
      <c r="J30" s="47"/>
      <c r="K30" s="47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8"/>
      <c r="CG30" s="32" t="s">
        <v>70</v>
      </c>
      <c r="CH30" s="23"/>
      <c r="CI30" s="23"/>
      <c r="CJ30" s="23"/>
      <c r="CK30" s="33"/>
      <c r="CL30" s="23"/>
      <c r="CM30" s="23"/>
      <c r="CN30" s="23"/>
      <c r="CO30" s="23"/>
      <c r="CP30" s="23"/>
    </row>
    <row r="31" spans="1:94" s="23" customFormat="1" ht="15" x14ac:dyDescent="0.25">
      <c r="A31" s="141" t="s">
        <v>50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CF31" s="28" t="s">
        <v>50</v>
      </c>
      <c r="CK31" s="33"/>
    </row>
    <row r="32" spans="1:94" s="23" customFormat="1" ht="15" x14ac:dyDescent="0.25">
      <c r="A32" s="135" t="s">
        <v>105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CF32" s="28"/>
      <c r="CK32" s="33"/>
      <c r="CL32" s="36" t="s">
        <v>105</v>
      </c>
    </row>
    <row r="33" spans="1:94" s="23" customFormat="1" ht="15" x14ac:dyDescent="0.25">
      <c r="A33" s="135" t="s">
        <v>106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CF33" s="28"/>
      <c r="CK33" s="33"/>
      <c r="CL33" s="36" t="s">
        <v>106</v>
      </c>
    </row>
    <row r="34" spans="1:94" s="23" customFormat="1" ht="15" x14ac:dyDescent="0.25">
      <c r="A34" s="135" t="s">
        <v>107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CF34" s="28"/>
      <c r="CK34" s="33"/>
      <c r="CL34" s="36" t="s">
        <v>107</v>
      </c>
    </row>
    <row r="35" spans="1:94" s="23" customFormat="1" ht="15" x14ac:dyDescent="0.25">
      <c r="A35" s="141" t="s">
        <v>108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CF35" s="28" t="s">
        <v>108</v>
      </c>
      <c r="CK35" s="33"/>
      <c r="CL35" s="36"/>
    </row>
    <row r="36" spans="1:94" s="23" customFormat="1" ht="15" x14ac:dyDescent="0.25">
      <c r="A36" s="135" t="s">
        <v>55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CF36" s="28"/>
      <c r="CK36" s="33"/>
      <c r="CL36" s="36" t="s">
        <v>55</v>
      </c>
    </row>
    <row r="37" spans="1:94" s="23" customFormat="1" ht="34.5" x14ac:dyDescent="0.25">
      <c r="A37" s="29" t="s">
        <v>56</v>
      </c>
      <c r="B37" s="114" t="s">
        <v>38</v>
      </c>
      <c r="C37" s="136" t="s">
        <v>155</v>
      </c>
      <c r="D37" s="136"/>
      <c r="E37" s="136"/>
      <c r="F37" s="29" t="s">
        <v>40</v>
      </c>
      <c r="G37" s="34">
        <v>2.96</v>
      </c>
      <c r="H37" s="90">
        <f>ROUND(78.96*1.2,2)*100</f>
        <v>9475</v>
      </c>
      <c r="I37" s="90">
        <f>G37*H37</f>
        <v>28046</v>
      </c>
      <c r="J37" s="34"/>
      <c r="K37" s="34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CF37" s="28"/>
      <c r="CG37" s="32" t="s">
        <v>39</v>
      </c>
      <c r="CK37" s="33"/>
      <c r="CL37" s="36"/>
    </row>
    <row r="38" spans="1:94" s="23" customFormat="1" ht="34.5" x14ac:dyDescent="0.25">
      <c r="A38" s="29" t="s">
        <v>57</v>
      </c>
      <c r="B38" s="114" t="s">
        <v>42</v>
      </c>
      <c r="C38" s="136" t="s">
        <v>43</v>
      </c>
      <c r="D38" s="136"/>
      <c r="E38" s="136"/>
      <c r="F38" s="29" t="s">
        <v>40</v>
      </c>
      <c r="G38" s="34">
        <v>-2.96</v>
      </c>
      <c r="H38" s="90">
        <f>ROUND(6.76*1.2,2)*100</f>
        <v>811</v>
      </c>
      <c r="I38" s="90">
        <f>G38*H38</f>
        <v>-2400.56</v>
      </c>
      <c r="J38" s="34"/>
      <c r="K38" s="34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CF38" s="28"/>
      <c r="CG38" s="32" t="s">
        <v>43</v>
      </c>
      <c r="CK38" s="33"/>
      <c r="CL38" s="36"/>
    </row>
    <row r="39" spans="1:94" s="43" customFormat="1" ht="45" x14ac:dyDescent="0.25">
      <c r="A39" s="40" t="s">
        <v>128</v>
      </c>
      <c r="B39" s="41" t="s">
        <v>45</v>
      </c>
      <c r="C39" s="137" t="s">
        <v>46</v>
      </c>
      <c r="D39" s="137"/>
      <c r="E39" s="137"/>
      <c r="F39" s="40" t="s">
        <v>47</v>
      </c>
      <c r="G39" s="47">
        <v>296</v>
      </c>
      <c r="H39" s="99"/>
      <c r="I39" s="99"/>
      <c r="J39" s="47"/>
      <c r="K39" s="47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8"/>
      <c r="CG39" s="32" t="s">
        <v>46</v>
      </c>
      <c r="CH39" s="23"/>
      <c r="CI39" s="23"/>
      <c r="CJ39" s="23"/>
      <c r="CK39" s="33"/>
      <c r="CL39" s="36"/>
      <c r="CM39" s="23"/>
      <c r="CN39" s="23"/>
      <c r="CO39" s="23"/>
      <c r="CP39" s="23"/>
    </row>
    <row r="40" spans="1:94" s="43" customFormat="1" ht="45" x14ac:dyDescent="0.25">
      <c r="A40" s="40" t="s">
        <v>129</v>
      </c>
      <c r="B40" s="41" t="s">
        <v>48</v>
      </c>
      <c r="C40" s="137" t="s">
        <v>49</v>
      </c>
      <c r="D40" s="137"/>
      <c r="E40" s="137"/>
      <c r="F40" s="40" t="s">
        <v>47</v>
      </c>
      <c r="G40" s="47">
        <v>296</v>
      </c>
      <c r="H40" s="99"/>
      <c r="I40" s="99"/>
      <c r="J40" s="47"/>
      <c r="K40" s="47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8"/>
      <c r="CG40" s="32" t="s">
        <v>49</v>
      </c>
      <c r="CH40" s="23"/>
      <c r="CI40" s="23"/>
      <c r="CJ40" s="23"/>
      <c r="CK40" s="33"/>
      <c r="CL40" s="36"/>
      <c r="CM40" s="23"/>
      <c r="CN40" s="23"/>
      <c r="CO40" s="23"/>
      <c r="CP40" s="23"/>
    </row>
    <row r="41" spans="1:94" s="23" customFormat="1" ht="15" x14ac:dyDescent="0.25">
      <c r="A41" s="135" t="s">
        <v>59</v>
      </c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CF41" s="28"/>
      <c r="CK41" s="33"/>
      <c r="CL41" s="36" t="s">
        <v>59</v>
      </c>
    </row>
    <row r="42" spans="1:94" s="23" customFormat="1" ht="42" customHeight="1" x14ac:dyDescent="0.25">
      <c r="A42" s="29" t="s">
        <v>60</v>
      </c>
      <c r="B42" s="114" t="s">
        <v>61</v>
      </c>
      <c r="C42" s="136" t="s">
        <v>62</v>
      </c>
      <c r="D42" s="136"/>
      <c r="E42" s="136"/>
      <c r="F42" s="29" t="s">
        <v>40</v>
      </c>
      <c r="G42" s="34">
        <v>0.24</v>
      </c>
      <c r="H42" s="90">
        <f>ROUND(190.44*1.2,2)*100</f>
        <v>22853</v>
      </c>
      <c r="I42" s="90">
        <f>G42*H42</f>
        <v>5484.7199999999993</v>
      </c>
      <c r="J42" s="34"/>
      <c r="K42" s="34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CF42" s="28"/>
      <c r="CG42" s="32" t="s">
        <v>62</v>
      </c>
      <c r="CK42" s="33"/>
      <c r="CL42" s="36"/>
    </row>
    <row r="43" spans="1:94" s="23" customFormat="1" ht="34.5" x14ac:dyDescent="0.25">
      <c r="A43" s="29" t="s">
        <v>63</v>
      </c>
      <c r="B43" s="114" t="s">
        <v>64</v>
      </c>
      <c r="C43" s="136" t="s">
        <v>65</v>
      </c>
      <c r="D43" s="136"/>
      <c r="E43" s="136"/>
      <c r="F43" s="29" t="s">
        <v>40</v>
      </c>
      <c r="G43" s="34">
        <v>0.24</v>
      </c>
      <c r="H43" s="90">
        <f>ROUND(17.28*1.2,2)*100</f>
        <v>2074</v>
      </c>
      <c r="I43" s="90">
        <f>G43*H43</f>
        <v>497.76</v>
      </c>
      <c r="J43" s="34"/>
      <c r="K43" s="34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CF43" s="28"/>
      <c r="CG43" s="32" t="s">
        <v>65</v>
      </c>
      <c r="CK43" s="33"/>
      <c r="CL43" s="36"/>
    </row>
    <row r="44" spans="1:94" s="43" customFormat="1" ht="45" x14ac:dyDescent="0.25">
      <c r="A44" s="40" t="s">
        <v>130</v>
      </c>
      <c r="B44" s="41" t="s">
        <v>67</v>
      </c>
      <c r="C44" s="137" t="s">
        <v>68</v>
      </c>
      <c r="D44" s="137"/>
      <c r="E44" s="137"/>
      <c r="F44" s="40" t="s">
        <v>47</v>
      </c>
      <c r="G44" s="47">
        <v>24</v>
      </c>
      <c r="H44" s="99"/>
      <c r="I44" s="99"/>
      <c r="J44" s="47"/>
      <c r="K44" s="47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8"/>
      <c r="CG44" s="32" t="s">
        <v>68</v>
      </c>
      <c r="CH44" s="23"/>
      <c r="CI44" s="23"/>
      <c r="CJ44" s="23"/>
      <c r="CK44" s="33"/>
      <c r="CL44" s="36"/>
      <c r="CM44" s="23"/>
      <c r="CN44" s="23"/>
      <c r="CO44" s="23"/>
      <c r="CP44" s="23"/>
    </row>
    <row r="45" spans="1:94" s="43" customFormat="1" ht="45" x14ac:dyDescent="0.25">
      <c r="A45" s="40" t="s">
        <v>131</v>
      </c>
      <c r="B45" s="41" t="s">
        <v>69</v>
      </c>
      <c r="C45" s="137" t="s">
        <v>70</v>
      </c>
      <c r="D45" s="137"/>
      <c r="E45" s="137"/>
      <c r="F45" s="40" t="s">
        <v>47</v>
      </c>
      <c r="G45" s="47">
        <v>24</v>
      </c>
      <c r="H45" s="99"/>
      <c r="I45" s="99"/>
      <c r="J45" s="47"/>
      <c r="K45" s="47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8"/>
      <c r="CG45" s="32" t="s">
        <v>70</v>
      </c>
      <c r="CH45" s="23"/>
      <c r="CI45" s="23"/>
      <c r="CJ45" s="23"/>
      <c r="CK45" s="33"/>
      <c r="CL45" s="36"/>
      <c r="CM45" s="23"/>
      <c r="CN45" s="23"/>
      <c r="CO45" s="23"/>
      <c r="CP45" s="23"/>
    </row>
    <row r="46" spans="1:94" s="23" customFormat="1" ht="15" x14ac:dyDescent="0.25">
      <c r="A46" s="135" t="s">
        <v>71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CF46" s="28"/>
      <c r="CK46" s="33"/>
      <c r="CL46" s="36" t="s">
        <v>71</v>
      </c>
    </row>
    <row r="47" spans="1:94" s="23" customFormat="1" ht="34.5" x14ac:dyDescent="0.25">
      <c r="A47" s="29" t="s">
        <v>72</v>
      </c>
      <c r="B47" s="114" t="s">
        <v>38</v>
      </c>
      <c r="C47" s="136" t="s">
        <v>39</v>
      </c>
      <c r="D47" s="136"/>
      <c r="E47" s="136"/>
      <c r="F47" s="29" t="s">
        <v>40</v>
      </c>
      <c r="G47" s="34">
        <v>0.24</v>
      </c>
      <c r="H47" s="90">
        <f>ROUND(78.96*1.2,2)*100</f>
        <v>9475</v>
      </c>
      <c r="I47" s="90">
        <f>G47*H47</f>
        <v>2274</v>
      </c>
      <c r="J47" s="34"/>
      <c r="K47" s="34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CF47" s="28"/>
      <c r="CG47" s="32" t="s">
        <v>39</v>
      </c>
      <c r="CK47" s="33"/>
      <c r="CL47" s="36"/>
    </row>
    <row r="48" spans="1:94" s="23" customFormat="1" ht="34.5" x14ac:dyDescent="0.25">
      <c r="A48" s="29" t="s">
        <v>73</v>
      </c>
      <c r="B48" s="114" t="s">
        <v>42</v>
      </c>
      <c r="C48" s="136" t="s">
        <v>43</v>
      </c>
      <c r="D48" s="136"/>
      <c r="E48" s="136"/>
      <c r="F48" s="29" t="s">
        <v>40</v>
      </c>
      <c r="G48" s="34">
        <v>0.24</v>
      </c>
      <c r="H48" s="90">
        <f>ROUND(6.76*1.2,2)*100</f>
        <v>811</v>
      </c>
      <c r="I48" s="90">
        <f>G48*H48</f>
        <v>194.64</v>
      </c>
      <c r="J48" s="34"/>
      <c r="K48" s="34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CF48" s="28"/>
      <c r="CG48" s="32" t="s">
        <v>43</v>
      </c>
      <c r="CK48" s="33"/>
      <c r="CL48" s="36"/>
    </row>
    <row r="49" spans="1:94" s="43" customFormat="1" ht="45" x14ac:dyDescent="0.25">
      <c r="A49" s="40" t="s">
        <v>132</v>
      </c>
      <c r="B49" s="41" t="s">
        <v>45</v>
      </c>
      <c r="C49" s="137" t="s">
        <v>46</v>
      </c>
      <c r="D49" s="137"/>
      <c r="E49" s="137"/>
      <c r="F49" s="40" t="s">
        <v>47</v>
      </c>
      <c r="G49" s="47">
        <v>24</v>
      </c>
      <c r="H49" s="99"/>
      <c r="I49" s="99"/>
      <c r="J49" s="47"/>
      <c r="K49" s="47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8"/>
      <c r="CG49" s="32" t="s">
        <v>46</v>
      </c>
      <c r="CH49" s="23"/>
      <c r="CI49" s="23"/>
      <c r="CJ49" s="23"/>
      <c r="CK49" s="33"/>
      <c r="CL49" s="36"/>
      <c r="CM49" s="23"/>
      <c r="CN49" s="23"/>
      <c r="CO49" s="23"/>
      <c r="CP49" s="23"/>
    </row>
    <row r="50" spans="1:94" s="43" customFormat="1" ht="45" x14ac:dyDescent="0.25">
      <c r="A50" s="40" t="s">
        <v>133</v>
      </c>
      <c r="B50" s="41" t="s">
        <v>48</v>
      </c>
      <c r="C50" s="137" t="s">
        <v>49</v>
      </c>
      <c r="D50" s="137"/>
      <c r="E50" s="137"/>
      <c r="F50" s="40" t="s">
        <v>47</v>
      </c>
      <c r="G50" s="47">
        <v>24</v>
      </c>
      <c r="H50" s="99"/>
      <c r="I50" s="99"/>
      <c r="J50" s="47"/>
      <c r="K50" s="47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8"/>
      <c r="CG50" s="32" t="s">
        <v>49</v>
      </c>
      <c r="CH50" s="23"/>
      <c r="CI50" s="23"/>
      <c r="CJ50" s="23"/>
      <c r="CK50" s="33"/>
      <c r="CL50" s="36"/>
      <c r="CM50" s="23"/>
      <c r="CN50" s="23"/>
      <c r="CO50" s="23"/>
      <c r="CP50" s="23"/>
    </row>
    <row r="51" spans="1:94" s="23" customFormat="1" ht="15" x14ac:dyDescent="0.25">
      <c r="A51" s="135" t="s">
        <v>109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CF51" s="28"/>
      <c r="CK51" s="33"/>
      <c r="CL51" s="36" t="s">
        <v>109</v>
      </c>
    </row>
    <row r="52" spans="1:94" s="23" customFormat="1" ht="45.75" x14ac:dyDescent="0.25">
      <c r="A52" s="29" t="s">
        <v>75</v>
      </c>
      <c r="B52" s="114" t="s">
        <v>61</v>
      </c>
      <c r="C52" s="136" t="s">
        <v>62</v>
      </c>
      <c r="D52" s="136"/>
      <c r="E52" s="136"/>
      <c r="F52" s="29" t="s">
        <v>40</v>
      </c>
      <c r="G52" s="34">
        <v>0.16</v>
      </c>
      <c r="H52" s="90">
        <f>ROUND(190.44*1.2,2)*100</f>
        <v>22853</v>
      </c>
      <c r="I52" s="90">
        <f>G52*H52</f>
        <v>3656.48</v>
      </c>
      <c r="J52" s="34"/>
      <c r="K52" s="34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CF52" s="28"/>
      <c r="CG52" s="32" t="s">
        <v>62</v>
      </c>
      <c r="CK52" s="33"/>
      <c r="CL52" s="36"/>
    </row>
    <row r="53" spans="1:94" s="23" customFormat="1" ht="34.5" x14ac:dyDescent="0.25">
      <c r="A53" s="29" t="s">
        <v>76</v>
      </c>
      <c r="B53" s="114" t="s">
        <v>64</v>
      </c>
      <c r="C53" s="136" t="s">
        <v>65</v>
      </c>
      <c r="D53" s="136"/>
      <c r="E53" s="136"/>
      <c r="F53" s="29" t="s">
        <v>40</v>
      </c>
      <c r="G53" s="34">
        <v>0.16</v>
      </c>
      <c r="H53" s="90">
        <f>ROUND(17.28*1.2,2)*100</f>
        <v>2074</v>
      </c>
      <c r="I53" s="90">
        <f>G53*H53</f>
        <v>331.84000000000003</v>
      </c>
      <c r="J53" s="34"/>
      <c r="K53" s="34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CF53" s="28"/>
      <c r="CG53" s="32" t="s">
        <v>65</v>
      </c>
      <c r="CK53" s="33"/>
      <c r="CL53" s="36"/>
    </row>
    <row r="54" spans="1:94" s="43" customFormat="1" ht="45" x14ac:dyDescent="0.25">
      <c r="A54" s="40" t="s">
        <v>134</v>
      </c>
      <c r="B54" s="41" t="s">
        <v>67</v>
      </c>
      <c r="C54" s="137" t="s">
        <v>68</v>
      </c>
      <c r="D54" s="137"/>
      <c r="E54" s="137"/>
      <c r="F54" s="40" t="s">
        <v>47</v>
      </c>
      <c r="G54" s="47">
        <v>16</v>
      </c>
      <c r="H54" s="99"/>
      <c r="I54" s="99"/>
      <c r="J54" s="47"/>
      <c r="K54" s="47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8"/>
      <c r="CG54" s="32" t="s">
        <v>68</v>
      </c>
      <c r="CH54" s="23"/>
      <c r="CI54" s="23"/>
      <c r="CJ54" s="23"/>
      <c r="CK54" s="33"/>
      <c r="CL54" s="36"/>
      <c r="CM54" s="23"/>
      <c r="CN54" s="23"/>
      <c r="CO54" s="23"/>
      <c r="CP54" s="23"/>
    </row>
    <row r="55" spans="1:94" s="43" customFormat="1" ht="45" x14ac:dyDescent="0.25">
      <c r="A55" s="40" t="s">
        <v>135</v>
      </c>
      <c r="B55" s="41" t="s">
        <v>69</v>
      </c>
      <c r="C55" s="137" t="s">
        <v>70</v>
      </c>
      <c r="D55" s="137"/>
      <c r="E55" s="137"/>
      <c r="F55" s="40" t="s">
        <v>47</v>
      </c>
      <c r="G55" s="47">
        <v>16</v>
      </c>
      <c r="H55" s="99"/>
      <c r="I55" s="99"/>
      <c r="J55" s="47"/>
      <c r="K55" s="47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8"/>
      <c r="CG55" s="32" t="s">
        <v>70</v>
      </c>
      <c r="CH55" s="23"/>
      <c r="CI55" s="23"/>
      <c r="CJ55" s="23"/>
      <c r="CK55" s="33"/>
      <c r="CL55" s="36"/>
      <c r="CM55" s="23"/>
      <c r="CN55" s="23"/>
      <c r="CO55" s="23"/>
      <c r="CP55" s="23"/>
    </row>
    <row r="56" spans="1:94" s="23" customFormat="1" ht="45.75" x14ac:dyDescent="0.25">
      <c r="A56" s="29" t="s">
        <v>77</v>
      </c>
      <c r="B56" s="114" t="s">
        <v>78</v>
      </c>
      <c r="C56" s="136" t="s">
        <v>79</v>
      </c>
      <c r="D56" s="136"/>
      <c r="E56" s="136"/>
      <c r="F56" s="29" t="s">
        <v>80</v>
      </c>
      <c r="G56" s="34">
        <v>0.08</v>
      </c>
      <c r="H56" s="90">
        <f>ROUND(79.8*1.2,2)*100</f>
        <v>9576</v>
      </c>
      <c r="I56" s="90">
        <f>G56*H56</f>
        <v>766.08</v>
      </c>
      <c r="J56" s="34"/>
      <c r="K56" s="34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CF56" s="28"/>
      <c r="CG56" s="32" t="s">
        <v>79</v>
      </c>
      <c r="CK56" s="33"/>
      <c r="CL56" s="36"/>
    </row>
    <row r="57" spans="1:94" s="23" customFormat="1" ht="34.5" x14ac:dyDescent="0.25">
      <c r="A57" s="29" t="s">
        <v>81</v>
      </c>
      <c r="B57" s="114" t="s">
        <v>82</v>
      </c>
      <c r="C57" s="136" t="s">
        <v>83</v>
      </c>
      <c r="D57" s="136"/>
      <c r="E57" s="136"/>
      <c r="F57" s="29" t="s">
        <v>80</v>
      </c>
      <c r="G57" s="34">
        <v>-0.08</v>
      </c>
      <c r="H57" s="90">
        <f>ROUND(3.15*1.2,2)*100</f>
        <v>378</v>
      </c>
      <c r="I57" s="90">
        <f t="shared" ref="I57:I58" si="0">G57*H57</f>
        <v>-30.240000000000002</v>
      </c>
      <c r="J57" s="34"/>
      <c r="K57" s="34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CF57" s="28"/>
      <c r="CG57" s="32" t="s">
        <v>83</v>
      </c>
      <c r="CK57" s="33"/>
      <c r="CL57" s="36"/>
    </row>
    <row r="58" spans="1:94" s="23" customFormat="1" ht="33.75" x14ac:dyDescent="0.25">
      <c r="A58" s="29" t="s">
        <v>85</v>
      </c>
      <c r="B58" s="114" t="s">
        <v>86</v>
      </c>
      <c r="C58" s="136" t="s">
        <v>87</v>
      </c>
      <c r="D58" s="136"/>
      <c r="E58" s="136"/>
      <c r="F58" s="29" t="s">
        <v>88</v>
      </c>
      <c r="G58" s="37">
        <v>2.317E-3</v>
      </c>
      <c r="H58" s="90">
        <f>ROUND(1858027.85*1.2,2)</f>
        <v>2229633.42</v>
      </c>
      <c r="I58" s="90">
        <f t="shared" si="0"/>
        <v>5166.0606341399998</v>
      </c>
      <c r="J58" s="37"/>
      <c r="K58" s="37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CF58" s="28"/>
      <c r="CG58" s="32" t="s">
        <v>87</v>
      </c>
      <c r="CK58" s="33"/>
      <c r="CL58" s="36"/>
    </row>
    <row r="59" spans="1:94" s="23" customFormat="1" ht="15" x14ac:dyDescent="0.25">
      <c r="A59" s="135" t="s">
        <v>89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CF59" s="28"/>
      <c r="CK59" s="33"/>
      <c r="CL59" s="36" t="s">
        <v>89</v>
      </c>
    </row>
    <row r="60" spans="1:94" s="23" customFormat="1" ht="45.75" x14ac:dyDescent="0.25">
      <c r="A60" s="29" t="s">
        <v>90</v>
      </c>
      <c r="B60" s="114" t="s">
        <v>61</v>
      </c>
      <c r="C60" s="136" t="s">
        <v>62</v>
      </c>
      <c r="D60" s="136"/>
      <c r="E60" s="136"/>
      <c r="F60" s="29" t="s">
        <v>40</v>
      </c>
      <c r="G60" s="34">
        <v>0.18</v>
      </c>
      <c r="H60" s="90">
        <f>ROUND(190.44*1.2,2)*100</f>
        <v>22853</v>
      </c>
      <c r="I60" s="90">
        <f>G60*H60</f>
        <v>4113.54</v>
      </c>
      <c r="J60" s="34"/>
      <c r="K60" s="34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CF60" s="28"/>
      <c r="CG60" s="32" t="s">
        <v>62</v>
      </c>
      <c r="CK60" s="33"/>
      <c r="CL60" s="36"/>
    </row>
    <row r="61" spans="1:94" s="23" customFormat="1" ht="34.5" x14ac:dyDescent="0.25">
      <c r="A61" s="29" t="s">
        <v>91</v>
      </c>
      <c r="B61" s="114" t="s">
        <v>64</v>
      </c>
      <c r="C61" s="136" t="s">
        <v>65</v>
      </c>
      <c r="D61" s="136"/>
      <c r="E61" s="136"/>
      <c r="F61" s="29" t="s">
        <v>40</v>
      </c>
      <c r="G61" s="34">
        <v>0.18</v>
      </c>
      <c r="H61" s="90">
        <f>ROUND(17.28*1.2,2)*100</f>
        <v>2074</v>
      </c>
      <c r="I61" s="90">
        <f>G61*H61</f>
        <v>373.32</v>
      </c>
      <c r="J61" s="34"/>
      <c r="K61" s="34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CF61" s="28"/>
      <c r="CG61" s="32" t="s">
        <v>65</v>
      </c>
      <c r="CK61" s="33"/>
      <c r="CL61" s="36"/>
    </row>
    <row r="62" spans="1:94" s="43" customFormat="1" ht="45" x14ac:dyDescent="0.25">
      <c r="A62" s="40" t="s">
        <v>136</v>
      </c>
      <c r="B62" s="41" t="s">
        <v>67</v>
      </c>
      <c r="C62" s="137" t="s">
        <v>68</v>
      </c>
      <c r="D62" s="137"/>
      <c r="E62" s="137"/>
      <c r="F62" s="40" t="s">
        <v>47</v>
      </c>
      <c r="G62" s="47">
        <v>18</v>
      </c>
      <c r="H62" s="99"/>
      <c r="I62" s="99"/>
      <c r="J62" s="47"/>
      <c r="K62" s="47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8"/>
      <c r="CG62" s="32" t="s">
        <v>68</v>
      </c>
      <c r="CH62" s="23"/>
      <c r="CI62" s="23"/>
      <c r="CJ62" s="23"/>
      <c r="CK62" s="33"/>
      <c r="CL62" s="36"/>
      <c r="CM62" s="23"/>
      <c r="CN62" s="23"/>
      <c r="CO62" s="23"/>
      <c r="CP62" s="23"/>
    </row>
    <row r="63" spans="1:94" s="43" customFormat="1" ht="45" x14ac:dyDescent="0.25">
      <c r="A63" s="40" t="s">
        <v>137</v>
      </c>
      <c r="B63" s="41" t="s">
        <v>69</v>
      </c>
      <c r="C63" s="137" t="s">
        <v>70</v>
      </c>
      <c r="D63" s="137"/>
      <c r="E63" s="137"/>
      <c r="F63" s="40" t="s">
        <v>47</v>
      </c>
      <c r="G63" s="47">
        <v>18</v>
      </c>
      <c r="H63" s="99"/>
      <c r="I63" s="99"/>
      <c r="J63" s="47"/>
      <c r="K63" s="47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8"/>
      <c r="CG63" s="32" t="s">
        <v>70</v>
      </c>
      <c r="CH63" s="23"/>
      <c r="CI63" s="23"/>
      <c r="CJ63" s="23"/>
      <c r="CK63" s="33"/>
      <c r="CL63" s="36"/>
      <c r="CM63" s="23"/>
      <c r="CN63" s="23"/>
      <c r="CO63" s="23"/>
      <c r="CP63" s="23"/>
    </row>
    <row r="64" spans="1:94" s="23" customFormat="1" ht="45.75" x14ac:dyDescent="0.25">
      <c r="A64" s="29" t="s">
        <v>92</v>
      </c>
      <c r="B64" s="114" t="s">
        <v>78</v>
      </c>
      <c r="C64" s="136" t="s">
        <v>79</v>
      </c>
      <c r="D64" s="136"/>
      <c r="E64" s="136"/>
      <c r="F64" s="29" t="s">
        <v>80</v>
      </c>
      <c r="G64" s="34">
        <v>0.18</v>
      </c>
      <c r="H64" s="90">
        <v>9576</v>
      </c>
      <c r="I64" s="90">
        <f>G64*H64</f>
        <v>1723.6799999999998</v>
      </c>
      <c r="J64" s="34"/>
      <c r="K64" s="34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CF64" s="28"/>
      <c r="CG64" s="32" t="s">
        <v>79</v>
      </c>
      <c r="CK64" s="33"/>
      <c r="CL64" s="36"/>
    </row>
    <row r="65" spans="1:94" s="23" customFormat="1" ht="34.5" x14ac:dyDescent="0.25">
      <c r="A65" s="29" t="s">
        <v>93</v>
      </c>
      <c r="B65" s="114" t="s">
        <v>82</v>
      </c>
      <c r="C65" s="136" t="s">
        <v>83</v>
      </c>
      <c r="D65" s="136"/>
      <c r="E65" s="136"/>
      <c r="F65" s="29" t="s">
        <v>80</v>
      </c>
      <c r="G65" s="34">
        <v>-0.18</v>
      </c>
      <c r="H65" s="90">
        <v>378</v>
      </c>
      <c r="I65" s="90">
        <f t="shared" ref="I65:I66" si="1">G65*H65</f>
        <v>-68.039999999999992</v>
      </c>
      <c r="J65" s="34"/>
      <c r="K65" s="34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CF65" s="28"/>
      <c r="CG65" s="32" t="s">
        <v>83</v>
      </c>
      <c r="CK65" s="33"/>
      <c r="CL65" s="36"/>
    </row>
    <row r="66" spans="1:94" s="23" customFormat="1" ht="33.75" x14ac:dyDescent="0.25">
      <c r="A66" s="29" t="s">
        <v>94</v>
      </c>
      <c r="B66" s="114" t="s">
        <v>86</v>
      </c>
      <c r="C66" s="136" t="s">
        <v>87</v>
      </c>
      <c r="D66" s="136"/>
      <c r="E66" s="136"/>
      <c r="F66" s="29" t="s">
        <v>88</v>
      </c>
      <c r="G66" s="37">
        <v>4.0860000000000002E-3</v>
      </c>
      <c r="H66" s="90">
        <v>2229633.42</v>
      </c>
      <c r="I66" s="90">
        <f t="shared" si="1"/>
        <v>9110.282154120001</v>
      </c>
      <c r="J66" s="37"/>
      <c r="K66" s="37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CF66" s="28"/>
      <c r="CG66" s="32" t="s">
        <v>87</v>
      </c>
      <c r="CK66" s="33"/>
      <c r="CL66" s="36"/>
    </row>
    <row r="67" spans="1:94" s="23" customFormat="1" ht="15" x14ac:dyDescent="0.25">
      <c r="A67" s="135" t="s">
        <v>110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CF67" s="28"/>
      <c r="CK67" s="33"/>
      <c r="CL67" s="36" t="s">
        <v>110</v>
      </c>
    </row>
    <row r="68" spans="1:94" s="23" customFormat="1" ht="34.5" x14ac:dyDescent="0.25">
      <c r="A68" s="29" t="s">
        <v>96</v>
      </c>
      <c r="B68" s="114" t="s">
        <v>38</v>
      </c>
      <c r="C68" s="136" t="s">
        <v>39</v>
      </c>
      <c r="D68" s="136"/>
      <c r="E68" s="136"/>
      <c r="F68" s="29" t="s">
        <v>40</v>
      </c>
      <c r="G68" s="34">
        <v>0.04</v>
      </c>
      <c r="H68" s="90">
        <v>9475</v>
      </c>
      <c r="I68" s="90">
        <f>G68*H68</f>
        <v>379</v>
      </c>
      <c r="J68" s="34"/>
      <c r="K68" s="34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CF68" s="28"/>
      <c r="CG68" s="32" t="s">
        <v>39</v>
      </c>
      <c r="CK68" s="33"/>
      <c r="CL68" s="36"/>
    </row>
    <row r="69" spans="1:94" s="23" customFormat="1" ht="34.5" x14ac:dyDescent="0.25">
      <c r="A69" s="29" t="s">
        <v>97</v>
      </c>
      <c r="B69" s="114" t="s">
        <v>42</v>
      </c>
      <c r="C69" s="136" t="s">
        <v>43</v>
      </c>
      <c r="D69" s="136"/>
      <c r="E69" s="136"/>
      <c r="F69" s="29" t="s">
        <v>40</v>
      </c>
      <c r="G69" s="34">
        <v>0.04</v>
      </c>
      <c r="H69" s="90">
        <v>811</v>
      </c>
      <c r="I69" s="90">
        <f>G69*H69</f>
        <v>32.44</v>
      </c>
      <c r="J69" s="34"/>
      <c r="K69" s="34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CF69" s="28"/>
      <c r="CG69" s="32" t="s">
        <v>43</v>
      </c>
      <c r="CK69" s="33"/>
      <c r="CL69" s="36"/>
    </row>
    <row r="70" spans="1:94" s="43" customFormat="1" ht="45" x14ac:dyDescent="0.25">
      <c r="A70" s="40" t="s">
        <v>138</v>
      </c>
      <c r="B70" s="41" t="s">
        <v>45</v>
      </c>
      <c r="C70" s="137" t="s">
        <v>46</v>
      </c>
      <c r="D70" s="137"/>
      <c r="E70" s="137"/>
      <c r="F70" s="40" t="s">
        <v>47</v>
      </c>
      <c r="G70" s="47">
        <v>4</v>
      </c>
      <c r="H70" s="99"/>
      <c r="I70" s="99"/>
      <c r="J70" s="47"/>
      <c r="K70" s="47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8"/>
      <c r="CG70" s="32" t="s">
        <v>46</v>
      </c>
      <c r="CH70" s="23"/>
      <c r="CI70" s="23"/>
      <c r="CJ70" s="23"/>
      <c r="CK70" s="33"/>
      <c r="CL70" s="36"/>
      <c r="CM70" s="23"/>
      <c r="CN70" s="23"/>
      <c r="CO70" s="23"/>
      <c r="CP70" s="23"/>
    </row>
    <row r="71" spans="1:94" s="43" customFormat="1" ht="45" x14ac:dyDescent="0.25">
      <c r="A71" s="40" t="s">
        <v>139</v>
      </c>
      <c r="B71" s="41" t="s">
        <v>48</v>
      </c>
      <c r="C71" s="137" t="s">
        <v>49</v>
      </c>
      <c r="D71" s="137"/>
      <c r="E71" s="137"/>
      <c r="F71" s="40" t="s">
        <v>47</v>
      </c>
      <c r="G71" s="47">
        <v>4</v>
      </c>
      <c r="H71" s="99"/>
      <c r="I71" s="99"/>
      <c r="J71" s="47"/>
      <c r="K71" s="47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8"/>
      <c r="CG71" s="32" t="s">
        <v>49</v>
      </c>
      <c r="CH71" s="23"/>
      <c r="CI71" s="23"/>
      <c r="CJ71" s="23"/>
      <c r="CK71" s="33"/>
      <c r="CL71" s="36"/>
      <c r="CM71" s="23"/>
      <c r="CN71" s="23"/>
      <c r="CO71" s="23"/>
      <c r="CP71" s="23"/>
    </row>
    <row r="72" spans="1:94" s="23" customFormat="1" ht="15" x14ac:dyDescent="0.25">
      <c r="A72" s="135" t="s">
        <v>95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CF72" s="28"/>
      <c r="CK72" s="33"/>
      <c r="CL72" s="36" t="s">
        <v>95</v>
      </c>
    </row>
    <row r="73" spans="1:94" s="23" customFormat="1" ht="34.5" x14ac:dyDescent="0.25">
      <c r="A73" s="29" t="s">
        <v>111</v>
      </c>
      <c r="B73" s="114" t="s">
        <v>38</v>
      </c>
      <c r="C73" s="136" t="s">
        <v>39</v>
      </c>
      <c r="D73" s="136"/>
      <c r="E73" s="136"/>
      <c r="F73" s="29" t="s">
        <v>40</v>
      </c>
      <c r="G73" s="34">
        <v>0.24</v>
      </c>
      <c r="H73" s="90">
        <v>9475</v>
      </c>
      <c r="I73" s="90">
        <f>G73*H73</f>
        <v>2274</v>
      </c>
      <c r="J73" s="35"/>
      <c r="K73" s="35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CF73" s="28"/>
      <c r="CG73" s="32" t="s">
        <v>39</v>
      </c>
      <c r="CK73" s="33"/>
      <c r="CL73" s="36"/>
    </row>
    <row r="74" spans="1:94" s="23" customFormat="1" ht="34.5" x14ac:dyDescent="0.25">
      <c r="A74" s="29" t="s">
        <v>112</v>
      </c>
      <c r="B74" s="114" t="s">
        <v>42</v>
      </c>
      <c r="C74" s="136" t="s">
        <v>43</v>
      </c>
      <c r="D74" s="136"/>
      <c r="E74" s="136"/>
      <c r="F74" s="29" t="s">
        <v>40</v>
      </c>
      <c r="G74" s="34">
        <v>0.24</v>
      </c>
      <c r="H74" s="90">
        <v>811</v>
      </c>
      <c r="I74" s="90">
        <f>G74*H74</f>
        <v>194.64</v>
      </c>
      <c r="J74" s="35"/>
      <c r="K74" s="35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CF74" s="28"/>
      <c r="CG74" s="32" t="s">
        <v>43</v>
      </c>
      <c r="CK74" s="33"/>
      <c r="CL74" s="36"/>
    </row>
    <row r="75" spans="1:94" s="43" customFormat="1" ht="45" x14ac:dyDescent="0.25">
      <c r="A75" s="40" t="s">
        <v>140</v>
      </c>
      <c r="B75" s="41" t="s">
        <v>45</v>
      </c>
      <c r="C75" s="137" t="s">
        <v>46</v>
      </c>
      <c r="D75" s="137"/>
      <c r="E75" s="137"/>
      <c r="F75" s="40" t="s">
        <v>47</v>
      </c>
      <c r="G75" s="47">
        <v>24</v>
      </c>
      <c r="H75" s="99"/>
      <c r="I75" s="99"/>
      <c r="J75" s="47"/>
      <c r="K75" s="47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8"/>
      <c r="CG75" s="32" t="s">
        <v>46</v>
      </c>
      <c r="CH75" s="23"/>
      <c r="CI75" s="23"/>
      <c r="CJ75" s="23"/>
      <c r="CK75" s="33"/>
      <c r="CL75" s="36"/>
      <c r="CM75" s="23"/>
      <c r="CN75" s="23"/>
      <c r="CO75" s="23"/>
      <c r="CP75" s="23"/>
    </row>
    <row r="76" spans="1:94" s="43" customFormat="1" ht="45" x14ac:dyDescent="0.25">
      <c r="A76" s="40" t="s">
        <v>141</v>
      </c>
      <c r="B76" s="41" t="s">
        <v>48</v>
      </c>
      <c r="C76" s="137" t="s">
        <v>49</v>
      </c>
      <c r="D76" s="137"/>
      <c r="E76" s="137"/>
      <c r="F76" s="40" t="s">
        <v>47</v>
      </c>
      <c r="G76" s="47">
        <v>24</v>
      </c>
      <c r="H76" s="99"/>
      <c r="I76" s="99"/>
      <c r="J76" s="47"/>
      <c r="K76" s="47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8"/>
      <c r="CG76" s="32" t="s">
        <v>49</v>
      </c>
      <c r="CH76" s="23"/>
      <c r="CI76" s="23"/>
      <c r="CJ76" s="23"/>
      <c r="CK76" s="33"/>
      <c r="CL76" s="36"/>
      <c r="CM76" s="23"/>
      <c r="CN76" s="23"/>
      <c r="CO76" s="23"/>
      <c r="CP76" s="23"/>
    </row>
    <row r="77" spans="1:94" s="23" customFormat="1" ht="15" x14ac:dyDescent="0.25">
      <c r="A77" s="135" t="s">
        <v>113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CF77" s="28"/>
      <c r="CK77" s="33"/>
      <c r="CL77" s="36" t="s">
        <v>113</v>
      </c>
    </row>
    <row r="78" spans="1:94" s="23" customFormat="1" ht="34.5" x14ac:dyDescent="0.25">
      <c r="A78" s="29" t="s">
        <v>114</v>
      </c>
      <c r="B78" s="114" t="s">
        <v>38</v>
      </c>
      <c r="C78" s="136" t="s">
        <v>39</v>
      </c>
      <c r="D78" s="136"/>
      <c r="E78" s="136"/>
      <c r="F78" s="29" t="s">
        <v>40</v>
      </c>
      <c r="G78" s="34">
        <v>0.04</v>
      </c>
      <c r="H78" s="90">
        <v>9475</v>
      </c>
      <c r="I78" s="90">
        <f>G78*H78</f>
        <v>379</v>
      </c>
      <c r="J78" s="34"/>
      <c r="K78" s="34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CF78" s="28"/>
      <c r="CG78" s="32" t="s">
        <v>39</v>
      </c>
      <c r="CK78" s="33"/>
      <c r="CL78" s="36"/>
    </row>
    <row r="79" spans="1:94" s="23" customFormat="1" ht="34.5" x14ac:dyDescent="0.25">
      <c r="A79" s="29" t="s">
        <v>115</v>
      </c>
      <c r="B79" s="114" t="s">
        <v>42</v>
      </c>
      <c r="C79" s="136" t="s">
        <v>43</v>
      </c>
      <c r="D79" s="136"/>
      <c r="E79" s="136"/>
      <c r="F79" s="29" t="s">
        <v>40</v>
      </c>
      <c r="G79" s="34">
        <v>0.04</v>
      </c>
      <c r="H79" s="90">
        <v>811</v>
      </c>
      <c r="I79" s="90">
        <f>G79*H79</f>
        <v>32.44</v>
      </c>
      <c r="J79" s="34"/>
      <c r="K79" s="34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CF79" s="28"/>
      <c r="CG79" s="32" t="s">
        <v>43</v>
      </c>
      <c r="CK79" s="33"/>
      <c r="CL79" s="36"/>
    </row>
    <row r="80" spans="1:94" s="43" customFormat="1" ht="45" x14ac:dyDescent="0.25">
      <c r="A80" s="40" t="s">
        <v>142</v>
      </c>
      <c r="B80" s="41" t="s">
        <v>45</v>
      </c>
      <c r="C80" s="137" t="s">
        <v>46</v>
      </c>
      <c r="D80" s="137"/>
      <c r="E80" s="137"/>
      <c r="F80" s="40" t="s">
        <v>47</v>
      </c>
      <c r="G80" s="47">
        <v>4</v>
      </c>
      <c r="H80" s="99"/>
      <c r="I80" s="99"/>
      <c r="J80" s="47"/>
      <c r="K80" s="47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8"/>
      <c r="CG80" s="32" t="s">
        <v>46</v>
      </c>
      <c r="CH80" s="23"/>
      <c r="CI80" s="23"/>
      <c r="CJ80" s="23"/>
      <c r="CK80" s="33"/>
      <c r="CL80" s="36"/>
      <c r="CM80" s="23"/>
      <c r="CN80" s="23"/>
      <c r="CO80" s="23"/>
      <c r="CP80" s="23"/>
    </row>
    <row r="81" spans="1:94" s="43" customFormat="1" ht="45" x14ac:dyDescent="0.25">
      <c r="A81" s="40" t="s">
        <v>143</v>
      </c>
      <c r="B81" s="41" t="s">
        <v>48</v>
      </c>
      <c r="C81" s="137" t="s">
        <v>49</v>
      </c>
      <c r="D81" s="137"/>
      <c r="E81" s="137"/>
      <c r="F81" s="40" t="s">
        <v>47</v>
      </c>
      <c r="G81" s="47">
        <v>4</v>
      </c>
      <c r="H81" s="99"/>
      <c r="I81" s="99"/>
      <c r="J81" s="47"/>
      <c r="K81" s="47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8"/>
      <c r="CG81" s="32" t="s">
        <v>49</v>
      </c>
      <c r="CH81" s="23"/>
      <c r="CI81" s="23"/>
      <c r="CJ81" s="23"/>
      <c r="CK81" s="33"/>
      <c r="CL81" s="36"/>
      <c r="CM81" s="23"/>
      <c r="CN81" s="23"/>
      <c r="CO81" s="23"/>
      <c r="CP81" s="23"/>
    </row>
    <row r="82" spans="1:94" s="23" customFormat="1" ht="15" x14ac:dyDescent="0.25">
      <c r="A82" s="138" t="s">
        <v>99</v>
      </c>
      <c r="B82" s="139"/>
      <c r="C82" s="139"/>
      <c r="D82" s="139"/>
      <c r="E82" s="140"/>
      <c r="F82" s="69"/>
      <c r="G82" s="69"/>
      <c r="H82" s="69"/>
      <c r="I82" s="107">
        <f>I14+I19+I24+I27+I28+I37+I38+I42+I43+I47+I48+I52+I53+I56+I57+I58+I60+I61+I64+I65+I66+I68+I69+I73+I74+I78+I79</f>
        <v>17814893.222788267</v>
      </c>
      <c r="J82" s="69"/>
      <c r="K82" s="69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CM82" s="33" t="s">
        <v>99</v>
      </c>
    </row>
    <row r="83" spans="1:94" s="23" customFormat="1" ht="32.2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94" s="23" customFormat="1" ht="15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94" s="23" customFormat="1" ht="15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</sheetData>
  <autoFilter ref="A12:CP82"/>
  <mergeCells count="78">
    <mergeCell ref="A8:K8"/>
    <mergeCell ref="A2:K2"/>
    <mergeCell ref="A3:K3"/>
    <mergeCell ref="A5:K5"/>
    <mergeCell ref="A6:K6"/>
    <mergeCell ref="A7:K7"/>
    <mergeCell ref="A22:K22"/>
    <mergeCell ref="C10:E10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34:K34"/>
    <mergeCell ref="A23:K23"/>
    <mergeCell ref="C24:E24"/>
    <mergeCell ref="C25:E25"/>
    <mergeCell ref="C26:E26"/>
    <mergeCell ref="C27:E27"/>
    <mergeCell ref="C28:E28"/>
    <mergeCell ref="C29:E29"/>
    <mergeCell ref="C30:E30"/>
    <mergeCell ref="A31:K31"/>
    <mergeCell ref="A32:K32"/>
    <mergeCell ref="A33:K33"/>
    <mergeCell ref="A46:K46"/>
    <mergeCell ref="A35:K35"/>
    <mergeCell ref="A36:K36"/>
    <mergeCell ref="C37:E37"/>
    <mergeCell ref="C38:E38"/>
    <mergeCell ref="C39:E39"/>
    <mergeCell ref="C40:E40"/>
    <mergeCell ref="A41:K41"/>
    <mergeCell ref="C42:E42"/>
    <mergeCell ref="C43:E43"/>
    <mergeCell ref="C44:E44"/>
    <mergeCell ref="C45:E45"/>
    <mergeCell ref="C58:E58"/>
    <mergeCell ref="C47:E47"/>
    <mergeCell ref="C48:E48"/>
    <mergeCell ref="C49:E49"/>
    <mergeCell ref="C50:E50"/>
    <mergeCell ref="A51:K51"/>
    <mergeCell ref="C52:E52"/>
    <mergeCell ref="C53:E53"/>
    <mergeCell ref="C54:E54"/>
    <mergeCell ref="C55:E55"/>
    <mergeCell ref="C56:E56"/>
    <mergeCell ref="C57:E57"/>
    <mergeCell ref="C70:E70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A82:E82"/>
    <mergeCell ref="C71:E71"/>
    <mergeCell ref="A72:K72"/>
    <mergeCell ref="C73:E73"/>
    <mergeCell ref="C74:E74"/>
    <mergeCell ref="C75:E75"/>
    <mergeCell ref="C76:E76"/>
    <mergeCell ref="A77:K77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79"/>
  <sheetViews>
    <sheetView topLeftCell="B59" zoomScale="80" zoomScaleNormal="80" workbookViewId="0">
      <selection activeCell="I86" sqref="I86"/>
    </sheetView>
  </sheetViews>
  <sheetFormatPr defaultColWidth="9.140625" defaultRowHeight="11.25" customHeight="1" x14ac:dyDescent="0.2"/>
  <cols>
    <col min="1" max="1" width="23" style="38" customWidth="1"/>
    <col min="2" max="2" width="34.5703125" style="38" customWidth="1"/>
    <col min="3" max="3" width="16.7109375" style="38" customWidth="1"/>
    <col min="4" max="4" width="10.42578125" style="38" customWidth="1"/>
    <col min="5" max="5" width="19" style="38" customWidth="1"/>
    <col min="6" max="6" width="14.42578125" style="38" customWidth="1"/>
    <col min="7" max="7" width="17.7109375" style="38" customWidth="1"/>
    <col min="8" max="8" width="19.5703125" style="38" customWidth="1"/>
    <col min="9" max="9" width="19.28515625" style="38" customWidth="1"/>
    <col min="10" max="10" width="20.140625" style="38" customWidth="1"/>
    <col min="11" max="11" width="21.5703125" style="38" customWidth="1"/>
    <col min="12" max="16384" width="9.140625" style="38"/>
  </cols>
  <sheetData>
    <row r="1" spans="1:11" s="23" customFormat="1" ht="1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23" customFormat="1" ht="15" x14ac:dyDescent="0.25">
      <c r="A2" s="145" t="s">
        <v>11</v>
      </c>
      <c r="B2" s="145"/>
      <c r="C2" s="145"/>
      <c r="D2" s="145"/>
      <c r="E2" s="145"/>
      <c r="F2" s="145"/>
      <c r="G2" s="145"/>
      <c r="H2" s="86"/>
      <c r="I2" s="86"/>
      <c r="J2" s="86"/>
      <c r="K2" s="86"/>
    </row>
    <row r="3" spans="1:11" s="23" customFormat="1" ht="15" x14ac:dyDescent="0.25">
      <c r="A3" s="146" t="s">
        <v>13</v>
      </c>
      <c r="B3" s="146"/>
      <c r="C3" s="146"/>
      <c r="D3" s="146"/>
      <c r="E3" s="146"/>
      <c r="F3" s="146"/>
      <c r="G3" s="146"/>
      <c r="H3" s="113"/>
      <c r="I3" s="113"/>
      <c r="J3" s="113"/>
      <c r="K3" s="113"/>
    </row>
    <row r="4" spans="1:11" s="23" customFormat="1" ht="1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1" s="23" customFormat="1" ht="28.5" customHeight="1" x14ac:dyDescent="0.25">
      <c r="A5" s="147" t="s">
        <v>14</v>
      </c>
      <c r="B5" s="147"/>
      <c r="C5" s="147"/>
      <c r="D5" s="147"/>
      <c r="E5" s="147"/>
      <c r="F5" s="147"/>
      <c r="G5" s="147"/>
      <c r="H5" s="112"/>
      <c r="I5" s="112"/>
      <c r="J5" s="112"/>
      <c r="K5" s="112"/>
    </row>
    <row r="6" spans="1:11" s="23" customFormat="1" ht="21" customHeight="1" x14ac:dyDescent="0.25">
      <c r="A6" s="148" t="s">
        <v>15</v>
      </c>
      <c r="B6" s="148"/>
      <c r="C6" s="148"/>
      <c r="D6" s="148"/>
      <c r="E6" s="148"/>
      <c r="F6" s="148"/>
      <c r="G6" s="148"/>
      <c r="H6" s="113"/>
      <c r="I6" s="113"/>
      <c r="J6" s="113"/>
      <c r="K6" s="113"/>
    </row>
    <row r="7" spans="1:11" s="23" customFormat="1" ht="15" x14ac:dyDescent="0.25">
      <c r="A7" s="145" t="s">
        <v>16</v>
      </c>
      <c r="B7" s="145"/>
      <c r="C7" s="145"/>
      <c r="D7" s="145"/>
      <c r="E7" s="145"/>
      <c r="F7" s="145"/>
      <c r="G7" s="145"/>
      <c r="H7" s="86"/>
      <c r="I7" s="86"/>
      <c r="J7" s="86"/>
      <c r="K7" s="86"/>
    </row>
    <row r="8" spans="1:11" s="23" customFormat="1" ht="15.75" customHeight="1" x14ac:dyDescent="0.25">
      <c r="A8" s="146" t="s">
        <v>17</v>
      </c>
      <c r="B8" s="146"/>
      <c r="C8" s="146"/>
      <c r="D8" s="146"/>
      <c r="E8" s="146"/>
      <c r="F8" s="146"/>
      <c r="G8" s="146"/>
      <c r="H8" s="113"/>
      <c r="I8" s="113"/>
      <c r="J8" s="113"/>
      <c r="K8" s="113"/>
    </row>
    <row r="9" spans="1:11" s="23" customFormat="1" ht="15" x14ac:dyDescent="0.25">
      <c r="A9" s="26"/>
    </row>
    <row r="10" spans="1:11" s="23" customFormat="1" ht="28.5" customHeight="1" x14ac:dyDescent="0.25">
      <c r="A10" s="115" t="s">
        <v>0</v>
      </c>
      <c r="B10" s="115" t="s">
        <v>18</v>
      </c>
      <c r="C10" s="143" t="s">
        <v>19</v>
      </c>
      <c r="D10" s="143"/>
      <c r="E10" s="143"/>
      <c r="F10" s="115" t="s">
        <v>20</v>
      </c>
      <c r="G10" s="115" t="s">
        <v>21</v>
      </c>
      <c r="H10" s="115" t="s">
        <v>119</v>
      </c>
      <c r="I10" s="115" t="s">
        <v>116</v>
      </c>
      <c r="J10" s="115" t="s">
        <v>118</v>
      </c>
      <c r="K10" s="115" t="s">
        <v>117</v>
      </c>
    </row>
    <row r="11" spans="1:11" s="23" customFormat="1" ht="15" x14ac:dyDescent="0.25">
      <c r="A11" s="116">
        <v>1</v>
      </c>
      <c r="B11" s="116">
        <v>2</v>
      </c>
      <c r="C11" s="144">
        <v>3</v>
      </c>
      <c r="D11" s="144"/>
      <c r="E11" s="144"/>
      <c r="F11" s="116">
        <v>4</v>
      </c>
      <c r="G11" s="116">
        <v>5</v>
      </c>
      <c r="H11" s="116" t="s">
        <v>144</v>
      </c>
      <c r="I11" s="116" t="s">
        <v>36</v>
      </c>
      <c r="J11" s="116" t="s">
        <v>145</v>
      </c>
      <c r="K11" s="116" t="s">
        <v>146</v>
      </c>
    </row>
    <row r="12" spans="1:11" s="23" customFormat="1" ht="15" x14ac:dyDescent="0.25">
      <c r="A12" s="141" t="s">
        <v>22</v>
      </c>
      <c r="B12" s="141"/>
      <c r="C12" s="141"/>
      <c r="D12" s="141"/>
      <c r="E12" s="141"/>
      <c r="F12" s="141"/>
      <c r="G12" s="141"/>
      <c r="H12" s="116"/>
      <c r="I12" s="116"/>
      <c r="J12" s="116"/>
      <c r="K12" s="116"/>
    </row>
    <row r="13" spans="1:11" s="23" customFormat="1" ht="33.75" x14ac:dyDescent="0.25">
      <c r="A13" s="29" t="s">
        <v>23</v>
      </c>
      <c r="B13" s="114" t="s">
        <v>24</v>
      </c>
      <c r="C13" s="136" t="s">
        <v>25</v>
      </c>
      <c r="D13" s="136"/>
      <c r="E13" s="136"/>
      <c r="F13" s="29" t="s">
        <v>26</v>
      </c>
      <c r="G13" s="31">
        <v>7.6948999999999996</v>
      </c>
      <c r="H13" s="90">
        <v>875825</v>
      </c>
      <c r="I13" s="90">
        <f>H13*G13</f>
        <v>6739385.7924999995</v>
      </c>
      <c r="J13" s="31"/>
      <c r="K13" s="31"/>
    </row>
    <row r="14" spans="1:11" s="43" customFormat="1" ht="33.75" x14ac:dyDescent="0.25">
      <c r="A14" s="40" t="s">
        <v>120</v>
      </c>
      <c r="B14" s="41" t="s">
        <v>27</v>
      </c>
      <c r="C14" s="137" t="s">
        <v>28</v>
      </c>
      <c r="D14" s="137"/>
      <c r="E14" s="137"/>
      <c r="F14" s="40" t="s">
        <v>29</v>
      </c>
      <c r="G14" s="42">
        <v>29.783619999999999</v>
      </c>
      <c r="H14" s="99"/>
      <c r="I14" s="99"/>
      <c r="J14" s="45"/>
      <c r="K14" s="45"/>
    </row>
    <row r="15" spans="1:11" s="43" customFormat="1" ht="33.75" x14ac:dyDescent="0.25">
      <c r="A15" s="40" t="s">
        <v>147</v>
      </c>
      <c r="B15" s="41" t="s">
        <v>30</v>
      </c>
      <c r="C15" s="137" t="s">
        <v>31</v>
      </c>
      <c r="D15" s="137"/>
      <c r="E15" s="137"/>
      <c r="F15" s="40" t="s">
        <v>29</v>
      </c>
      <c r="G15" s="44">
        <v>31.9684621</v>
      </c>
      <c r="H15" s="99"/>
      <c r="I15" s="99"/>
      <c r="J15" s="42"/>
      <c r="K15" s="42"/>
    </row>
    <row r="16" spans="1:11" s="23" customFormat="1" ht="15" x14ac:dyDescent="0.25">
      <c r="A16" s="141" t="s">
        <v>33</v>
      </c>
      <c r="B16" s="141"/>
      <c r="C16" s="141"/>
      <c r="D16" s="141"/>
      <c r="E16" s="141"/>
      <c r="F16" s="141"/>
      <c r="G16" s="141"/>
      <c r="H16" s="44"/>
      <c r="I16" s="44"/>
      <c r="J16" s="44"/>
      <c r="K16" s="44"/>
    </row>
    <row r="17" spans="1:11" s="23" customFormat="1" ht="33.75" x14ac:dyDescent="0.25">
      <c r="A17" s="29" t="s">
        <v>34</v>
      </c>
      <c r="B17" s="114" t="s">
        <v>24</v>
      </c>
      <c r="C17" s="136" t="s">
        <v>25</v>
      </c>
      <c r="D17" s="136"/>
      <c r="E17" s="136"/>
      <c r="F17" s="29" t="s">
        <v>26</v>
      </c>
      <c r="G17" s="31">
        <v>8.0701999999999998</v>
      </c>
      <c r="H17" s="97">
        <v>875825</v>
      </c>
      <c r="I17" s="97">
        <f>H17*G17</f>
        <v>7068082.915</v>
      </c>
      <c r="J17" s="31"/>
      <c r="K17" s="31"/>
    </row>
    <row r="18" spans="1:11" s="43" customFormat="1" ht="33.75" x14ac:dyDescent="0.25">
      <c r="A18" s="40" t="s">
        <v>122</v>
      </c>
      <c r="B18" s="41" t="s">
        <v>27</v>
      </c>
      <c r="C18" s="137" t="s">
        <v>28</v>
      </c>
      <c r="D18" s="137"/>
      <c r="E18" s="137"/>
      <c r="F18" s="40" t="s">
        <v>29</v>
      </c>
      <c r="G18" s="70">
        <v>31.731100000000001</v>
      </c>
      <c r="H18" s="108"/>
      <c r="I18" s="108"/>
      <c r="J18" s="70"/>
      <c r="K18" s="70"/>
    </row>
    <row r="19" spans="1:11" s="43" customFormat="1" ht="33.75" x14ac:dyDescent="0.25">
      <c r="A19" s="40" t="s">
        <v>123</v>
      </c>
      <c r="B19" s="41" t="s">
        <v>30</v>
      </c>
      <c r="C19" s="137" t="s">
        <v>31</v>
      </c>
      <c r="D19" s="137"/>
      <c r="E19" s="137"/>
      <c r="F19" s="40" t="s">
        <v>29</v>
      </c>
      <c r="G19" s="44">
        <v>45.786279700000001</v>
      </c>
      <c r="H19" s="108"/>
      <c r="I19" s="108"/>
      <c r="J19" s="70"/>
      <c r="K19" s="70"/>
    </row>
    <row r="20" spans="1:11" s="23" customFormat="1" ht="15" x14ac:dyDescent="0.25">
      <c r="A20" s="141" t="s">
        <v>35</v>
      </c>
      <c r="B20" s="141"/>
      <c r="C20" s="141"/>
      <c r="D20" s="141"/>
      <c r="E20" s="141"/>
      <c r="F20" s="141"/>
      <c r="G20" s="141"/>
      <c r="H20" s="42"/>
      <c r="I20" s="42"/>
      <c r="J20" s="42"/>
      <c r="K20" s="42"/>
    </row>
    <row r="21" spans="1:11" s="23" customFormat="1" ht="33.75" x14ac:dyDescent="0.25">
      <c r="A21" s="29" t="s">
        <v>36</v>
      </c>
      <c r="B21" s="114" t="s">
        <v>24</v>
      </c>
      <c r="C21" s="136" t="s">
        <v>25</v>
      </c>
      <c r="D21" s="136"/>
      <c r="E21" s="136"/>
      <c r="F21" s="29" t="s">
        <v>26</v>
      </c>
      <c r="G21" s="31">
        <v>7.7721999999999998</v>
      </c>
      <c r="H21" s="99">
        <v>875825</v>
      </c>
      <c r="I21" s="99">
        <f>H21*G21</f>
        <v>6807087.0649999995</v>
      </c>
      <c r="J21" s="44"/>
      <c r="K21" s="44"/>
    </row>
    <row r="22" spans="1:11" s="43" customFormat="1" ht="33.75" x14ac:dyDescent="0.25">
      <c r="A22" s="40" t="s">
        <v>124</v>
      </c>
      <c r="B22" s="41" t="s">
        <v>27</v>
      </c>
      <c r="C22" s="137" t="s">
        <v>28</v>
      </c>
      <c r="D22" s="137"/>
      <c r="E22" s="137"/>
      <c r="F22" s="40" t="s">
        <v>29</v>
      </c>
      <c r="G22" s="42">
        <v>14.42985</v>
      </c>
      <c r="H22" s="99"/>
      <c r="I22" s="99"/>
      <c r="J22" s="42"/>
      <c r="K22" s="42"/>
    </row>
    <row r="23" spans="1:11" s="43" customFormat="1" ht="33.75" x14ac:dyDescent="0.25">
      <c r="A23" s="40" t="s">
        <v>125</v>
      </c>
      <c r="B23" s="41" t="s">
        <v>30</v>
      </c>
      <c r="C23" s="137" t="s">
        <v>31</v>
      </c>
      <c r="D23" s="137"/>
      <c r="E23" s="137"/>
      <c r="F23" s="40" t="s">
        <v>29</v>
      </c>
      <c r="G23" s="44">
        <v>4.8809415999999999</v>
      </c>
      <c r="H23" s="99"/>
      <c r="I23" s="99"/>
      <c r="J23" s="44"/>
      <c r="K23" s="44"/>
    </row>
    <row r="24" spans="1:11" s="23" customFormat="1" ht="33.75" x14ac:dyDescent="0.25">
      <c r="A24" s="29" t="s">
        <v>37</v>
      </c>
      <c r="B24" s="114" t="s">
        <v>38</v>
      </c>
      <c r="C24" s="136" t="s">
        <v>39</v>
      </c>
      <c r="D24" s="136"/>
      <c r="E24" s="136"/>
      <c r="F24" s="29" t="s">
        <v>40</v>
      </c>
      <c r="G24" s="34">
        <v>15.46</v>
      </c>
      <c r="H24" s="90">
        <v>22853</v>
      </c>
      <c r="I24" s="90">
        <f t="shared" ref="I24:I25" si="0">H24*G24</f>
        <v>353307.38</v>
      </c>
      <c r="J24" s="39"/>
      <c r="K24" s="39"/>
    </row>
    <row r="25" spans="1:11" s="23" customFormat="1" ht="33.75" x14ac:dyDescent="0.25">
      <c r="A25" s="29" t="s">
        <v>41</v>
      </c>
      <c r="B25" s="114" t="s">
        <v>42</v>
      </c>
      <c r="C25" s="136" t="s">
        <v>43</v>
      </c>
      <c r="D25" s="136"/>
      <c r="E25" s="136"/>
      <c r="F25" s="29" t="s">
        <v>40</v>
      </c>
      <c r="G25" s="34">
        <v>15.46</v>
      </c>
      <c r="H25" s="99">
        <v>2074</v>
      </c>
      <c r="I25" s="99">
        <f t="shared" si="0"/>
        <v>32064.04</v>
      </c>
      <c r="J25" s="45"/>
      <c r="K25" s="45"/>
    </row>
    <row r="26" spans="1:11" s="23" customFormat="1" ht="15" x14ac:dyDescent="0.25">
      <c r="A26" s="29"/>
      <c r="B26" s="72"/>
      <c r="C26" s="136" t="s">
        <v>44</v>
      </c>
      <c r="D26" s="136"/>
      <c r="E26" s="136"/>
      <c r="F26" s="136"/>
      <c r="G26" s="136"/>
      <c r="H26" s="46"/>
      <c r="I26" s="46"/>
      <c r="J26" s="46"/>
      <c r="K26" s="46"/>
    </row>
    <row r="27" spans="1:11" s="43" customFormat="1" ht="45" x14ac:dyDescent="0.25">
      <c r="A27" s="40" t="s">
        <v>126</v>
      </c>
      <c r="B27" s="41" t="s">
        <v>45</v>
      </c>
      <c r="C27" s="137" t="s">
        <v>46</v>
      </c>
      <c r="D27" s="137"/>
      <c r="E27" s="137"/>
      <c r="F27" s="40" t="s">
        <v>47</v>
      </c>
      <c r="G27" s="47">
        <v>1546</v>
      </c>
      <c r="H27" s="71"/>
      <c r="I27" s="71"/>
      <c r="J27" s="71"/>
      <c r="K27" s="71"/>
    </row>
    <row r="28" spans="1:11" s="43" customFormat="1" ht="45" x14ac:dyDescent="0.25">
      <c r="A28" s="40" t="s">
        <v>127</v>
      </c>
      <c r="B28" s="41" t="s">
        <v>48</v>
      </c>
      <c r="C28" s="137" t="s">
        <v>49</v>
      </c>
      <c r="D28" s="137"/>
      <c r="E28" s="137"/>
      <c r="F28" s="40" t="s">
        <v>47</v>
      </c>
      <c r="G28" s="47">
        <v>1546</v>
      </c>
      <c r="H28" s="71"/>
      <c r="I28" s="71"/>
      <c r="J28" s="71"/>
      <c r="K28" s="71"/>
    </row>
    <row r="29" spans="1:11" s="23" customFormat="1" ht="15" x14ac:dyDescent="0.25">
      <c r="A29" s="141" t="s">
        <v>50</v>
      </c>
      <c r="B29" s="141"/>
      <c r="C29" s="141"/>
      <c r="D29" s="141"/>
      <c r="E29" s="141"/>
      <c r="F29" s="141"/>
      <c r="G29" s="141"/>
      <c r="H29" s="47"/>
      <c r="I29" s="47"/>
      <c r="J29" s="47"/>
      <c r="K29" s="47"/>
    </row>
    <row r="30" spans="1:11" s="23" customFormat="1" ht="15" x14ac:dyDescent="0.25">
      <c r="A30" s="135" t="s">
        <v>51</v>
      </c>
      <c r="B30" s="135"/>
      <c r="C30" s="135"/>
      <c r="D30" s="135"/>
      <c r="E30" s="135"/>
      <c r="F30" s="135"/>
      <c r="G30" s="135"/>
      <c r="H30" s="47"/>
      <c r="I30" s="47"/>
      <c r="J30" s="47"/>
      <c r="K30" s="47"/>
    </row>
    <row r="31" spans="1:11" s="23" customFormat="1" ht="15" x14ac:dyDescent="0.25">
      <c r="A31" s="135" t="s">
        <v>52</v>
      </c>
      <c r="B31" s="135"/>
      <c r="C31" s="135"/>
      <c r="D31" s="135"/>
      <c r="E31" s="135"/>
      <c r="F31" s="135"/>
      <c r="G31" s="135"/>
      <c r="H31" s="118"/>
      <c r="I31" s="118"/>
      <c r="J31" s="118"/>
      <c r="K31" s="118"/>
    </row>
    <row r="32" spans="1:11" s="23" customFormat="1" ht="15" x14ac:dyDescent="0.25">
      <c r="A32" s="135" t="s">
        <v>53</v>
      </c>
      <c r="B32" s="135"/>
      <c r="C32" s="135"/>
      <c r="D32" s="135"/>
      <c r="E32" s="135"/>
      <c r="F32" s="135"/>
      <c r="G32" s="135"/>
      <c r="H32" s="118"/>
      <c r="I32" s="118"/>
      <c r="J32" s="118"/>
      <c r="K32" s="118"/>
    </row>
    <row r="33" spans="1:11" s="23" customFormat="1" ht="15" x14ac:dyDescent="0.25">
      <c r="A33" s="141" t="s">
        <v>54</v>
      </c>
      <c r="B33" s="141"/>
      <c r="C33" s="141"/>
      <c r="D33" s="141"/>
      <c r="E33" s="141"/>
      <c r="F33" s="141"/>
      <c r="G33" s="141"/>
      <c r="H33" s="117"/>
      <c r="I33" s="117"/>
      <c r="J33" s="117"/>
      <c r="K33" s="117"/>
    </row>
    <row r="34" spans="1:11" s="23" customFormat="1" ht="15" x14ac:dyDescent="0.25">
      <c r="A34" s="135" t="s">
        <v>55</v>
      </c>
      <c r="B34" s="135"/>
      <c r="C34" s="135"/>
      <c r="D34" s="135"/>
      <c r="E34" s="135"/>
      <c r="F34" s="135"/>
      <c r="G34" s="135"/>
      <c r="H34" s="118"/>
      <c r="I34" s="118"/>
      <c r="J34" s="118"/>
      <c r="K34" s="118"/>
    </row>
    <row r="35" spans="1:11" s="23" customFormat="1" ht="33.75" x14ac:dyDescent="0.25">
      <c r="A35" s="29" t="s">
        <v>56</v>
      </c>
      <c r="B35" s="114" t="s">
        <v>38</v>
      </c>
      <c r="C35" s="136" t="s">
        <v>39</v>
      </c>
      <c r="D35" s="136"/>
      <c r="E35" s="136"/>
      <c r="F35" s="29" t="s">
        <v>40</v>
      </c>
      <c r="G35" s="34">
        <v>3.42</v>
      </c>
      <c r="H35" s="90">
        <v>9475</v>
      </c>
      <c r="I35" s="90">
        <f t="shared" ref="I35:I36" si="1">H35*G35</f>
        <v>32404.5</v>
      </c>
      <c r="J35" s="34"/>
      <c r="K35" s="34"/>
    </row>
    <row r="36" spans="1:11" s="23" customFormat="1" ht="33.75" x14ac:dyDescent="0.25">
      <c r="A36" s="29" t="s">
        <v>57</v>
      </c>
      <c r="B36" s="114" t="s">
        <v>42</v>
      </c>
      <c r="C36" s="136" t="s">
        <v>43</v>
      </c>
      <c r="D36" s="136"/>
      <c r="E36" s="136"/>
      <c r="F36" s="29" t="s">
        <v>40</v>
      </c>
      <c r="G36" s="34">
        <v>3.42</v>
      </c>
      <c r="H36" s="90">
        <v>811</v>
      </c>
      <c r="I36" s="90">
        <f t="shared" si="1"/>
        <v>2773.62</v>
      </c>
      <c r="J36" s="34"/>
      <c r="K36" s="34"/>
    </row>
    <row r="37" spans="1:11" s="23" customFormat="1" ht="15" x14ac:dyDescent="0.25">
      <c r="A37" s="29"/>
      <c r="B37" s="72"/>
      <c r="C37" s="136" t="s">
        <v>58</v>
      </c>
      <c r="D37" s="136"/>
      <c r="E37" s="136"/>
      <c r="F37" s="136"/>
      <c r="G37" s="136"/>
      <c r="H37" s="34"/>
      <c r="I37" s="34"/>
      <c r="J37" s="34"/>
      <c r="K37" s="34"/>
    </row>
    <row r="38" spans="1:11" s="43" customFormat="1" ht="45" x14ac:dyDescent="0.25">
      <c r="A38" s="40" t="s">
        <v>128</v>
      </c>
      <c r="B38" s="41" t="s">
        <v>45</v>
      </c>
      <c r="C38" s="137" t="s">
        <v>46</v>
      </c>
      <c r="D38" s="137"/>
      <c r="E38" s="137"/>
      <c r="F38" s="40" t="s">
        <v>47</v>
      </c>
      <c r="G38" s="47">
        <v>342</v>
      </c>
      <c r="H38" s="71"/>
      <c r="I38" s="71"/>
      <c r="J38" s="71"/>
      <c r="K38" s="71"/>
    </row>
    <row r="39" spans="1:11" s="43" customFormat="1" ht="45" x14ac:dyDescent="0.25">
      <c r="A39" s="40" t="s">
        <v>129</v>
      </c>
      <c r="B39" s="41" t="s">
        <v>48</v>
      </c>
      <c r="C39" s="137" t="s">
        <v>49</v>
      </c>
      <c r="D39" s="137"/>
      <c r="E39" s="137"/>
      <c r="F39" s="40" t="s">
        <v>47</v>
      </c>
      <c r="G39" s="47">
        <v>342</v>
      </c>
      <c r="H39" s="47"/>
      <c r="I39" s="47"/>
      <c r="J39" s="47"/>
      <c r="K39" s="47"/>
    </row>
    <row r="40" spans="1:11" s="23" customFormat="1" ht="15" x14ac:dyDescent="0.25">
      <c r="A40" s="135" t="s">
        <v>59</v>
      </c>
      <c r="B40" s="135"/>
      <c r="C40" s="135"/>
      <c r="D40" s="135"/>
      <c r="E40" s="135"/>
      <c r="F40" s="135"/>
      <c r="G40" s="135"/>
      <c r="H40" s="47"/>
      <c r="I40" s="47"/>
      <c r="J40" s="47"/>
      <c r="K40" s="47"/>
    </row>
    <row r="41" spans="1:11" s="23" customFormat="1" ht="33.75" x14ac:dyDescent="0.25">
      <c r="A41" s="29" t="s">
        <v>60</v>
      </c>
      <c r="B41" s="114" t="s">
        <v>61</v>
      </c>
      <c r="C41" s="136" t="s">
        <v>62</v>
      </c>
      <c r="D41" s="136"/>
      <c r="E41" s="136"/>
      <c r="F41" s="29" t="s">
        <v>40</v>
      </c>
      <c r="G41" s="34">
        <v>0.24</v>
      </c>
      <c r="H41" s="90">
        <v>22853</v>
      </c>
      <c r="I41" s="90">
        <f t="shared" ref="I41:I42" si="2">H41*G41</f>
        <v>5484.7199999999993</v>
      </c>
      <c r="J41" s="34"/>
      <c r="K41" s="34"/>
    </row>
    <row r="42" spans="1:11" s="23" customFormat="1" ht="33.75" x14ac:dyDescent="0.25">
      <c r="A42" s="29" t="s">
        <v>63</v>
      </c>
      <c r="B42" s="114" t="s">
        <v>64</v>
      </c>
      <c r="C42" s="136" t="s">
        <v>65</v>
      </c>
      <c r="D42" s="136"/>
      <c r="E42" s="136"/>
      <c r="F42" s="29" t="s">
        <v>40</v>
      </c>
      <c r="G42" s="34">
        <v>0.24</v>
      </c>
      <c r="H42" s="90">
        <v>2074</v>
      </c>
      <c r="I42" s="90">
        <f t="shared" si="2"/>
        <v>497.76</v>
      </c>
      <c r="J42" s="34"/>
      <c r="K42" s="34"/>
    </row>
    <row r="43" spans="1:11" s="23" customFormat="1" ht="15" x14ac:dyDescent="0.25">
      <c r="A43" s="29"/>
      <c r="B43" s="72"/>
      <c r="C43" s="136" t="s">
        <v>66</v>
      </c>
      <c r="D43" s="136"/>
      <c r="E43" s="136"/>
      <c r="F43" s="136"/>
      <c r="G43" s="136"/>
      <c r="H43" s="34"/>
      <c r="I43" s="34"/>
      <c r="J43" s="34"/>
      <c r="K43" s="34"/>
    </row>
    <row r="44" spans="1:11" s="43" customFormat="1" ht="45" x14ac:dyDescent="0.25">
      <c r="A44" s="40" t="s">
        <v>130</v>
      </c>
      <c r="B44" s="41" t="s">
        <v>67</v>
      </c>
      <c r="C44" s="137" t="s">
        <v>68</v>
      </c>
      <c r="D44" s="137"/>
      <c r="E44" s="137"/>
      <c r="F44" s="40" t="s">
        <v>47</v>
      </c>
      <c r="G44" s="47">
        <v>24</v>
      </c>
      <c r="H44" s="47"/>
      <c r="I44" s="47"/>
      <c r="J44" s="47"/>
      <c r="K44" s="47"/>
    </row>
    <row r="45" spans="1:11" s="43" customFormat="1" ht="45" x14ac:dyDescent="0.25">
      <c r="A45" s="40" t="s">
        <v>131</v>
      </c>
      <c r="B45" s="41" t="s">
        <v>69</v>
      </c>
      <c r="C45" s="137" t="s">
        <v>70</v>
      </c>
      <c r="D45" s="137"/>
      <c r="E45" s="137"/>
      <c r="F45" s="40" t="s">
        <v>47</v>
      </c>
      <c r="G45" s="47">
        <v>24</v>
      </c>
      <c r="H45" s="47"/>
      <c r="I45" s="47"/>
      <c r="J45" s="47"/>
      <c r="K45" s="47"/>
    </row>
    <row r="46" spans="1:11" s="23" customFormat="1" ht="15" x14ac:dyDescent="0.25">
      <c r="A46" s="135" t="s">
        <v>71</v>
      </c>
      <c r="B46" s="135"/>
      <c r="C46" s="135"/>
      <c r="D46" s="135"/>
      <c r="E46" s="135"/>
      <c r="F46" s="135"/>
      <c r="G46" s="135"/>
      <c r="H46" s="118"/>
      <c r="I46" s="118"/>
      <c r="J46" s="118"/>
      <c r="K46" s="118"/>
    </row>
    <row r="47" spans="1:11" s="23" customFormat="1" ht="33.75" x14ac:dyDescent="0.25">
      <c r="A47" s="29" t="s">
        <v>72</v>
      </c>
      <c r="B47" s="114" t="s">
        <v>38</v>
      </c>
      <c r="C47" s="136" t="s">
        <v>39</v>
      </c>
      <c r="D47" s="136"/>
      <c r="E47" s="136"/>
      <c r="F47" s="29" t="s">
        <v>40</v>
      </c>
      <c r="G47" s="34">
        <v>0.24</v>
      </c>
      <c r="H47" s="90">
        <v>9475</v>
      </c>
      <c r="I47" s="90">
        <f t="shared" ref="I47:I48" si="3">H47*G47</f>
        <v>2274</v>
      </c>
      <c r="J47" s="34"/>
      <c r="K47" s="34"/>
    </row>
    <row r="48" spans="1:11" s="23" customFormat="1" ht="33.75" x14ac:dyDescent="0.25">
      <c r="A48" s="29" t="s">
        <v>73</v>
      </c>
      <c r="B48" s="114" t="s">
        <v>42</v>
      </c>
      <c r="C48" s="136" t="s">
        <v>43</v>
      </c>
      <c r="D48" s="136"/>
      <c r="E48" s="136"/>
      <c r="F48" s="29" t="s">
        <v>40</v>
      </c>
      <c r="G48" s="34">
        <v>0.24</v>
      </c>
      <c r="H48" s="90">
        <v>811</v>
      </c>
      <c r="I48" s="90">
        <f t="shared" si="3"/>
        <v>194.64</v>
      </c>
      <c r="J48" s="34"/>
      <c r="K48" s="34"/>
    </row>
    <row r="49" spans="1:11" s="23" customFormat="1" ht="15" x14ac:dyDescent="0.25">
      <c r="A49" s="29"/>
      <c r="B49" s="72"/>
      <c r="C49" s="136" t="s">
        <v>44</v>
      </c>
      <c r="D49" s="136"/>
      <c r="E49" s="136"/>
      <c r="F49" s="136"/>
      <c r="G49" s="136"/>
      <c r="H49" s="47"/>
      <c r="I49" s="47"/>
      <c r="J49" s="47"/>
      <c r="K49" s="47"/>
    </row>
    <row r="50" spans="1:11" s="43" customFormat="1" ht="45" x14ac:dyDescent="0.25">
      <c r="A50" s="40" t="s">
        <v>132</v>
      </c>
      <c r="B50" s="41" t="s">
        <v>45</v>
      </c>
      <c r="C50" s="137" t="s">
        <v>46</v>
      </c>
      <c r="D50" s="137"/>
      <c r="E50" s="137"/>
      <c r="F50" s="40" t="s">
        <v>47</v>
      </c>
      <c r="G50" s="47">
        <v>24</v>
      </c>
      <c r="H50" s="47"/>
      <c r="I50" s="47"/>
      <c r="J50" s="47"/>
      <c r="K50" s="47"/>
    </row>
    <row r="51" spans="1:11" s="43" customFormat="1" ht="45" x14ac:dyDescent="0.25">
      <c r="A51" s="40" t="s">
        <v>133</v>
      </c>
      <c r="B51" s="41" t="s">
        <v>48</v>
      </c>
      <c r="C51" s="137" t="s">
        <v>49</v>
      </c>
      <c r="D51" s="137"/>
      <c r="E51" s="137"/>
      <c r="F51" s="40" t="s">
        <v>47</v>
      </c>
      <c r="G51" s="47">
        <v>24</v>
      </c>
      <c r="H51" s="47"/>
      <c r="I51" s="47"/>
      <c r="J51" s="47"/>
      <c r="K51" s="47"/>
    </row>
    <row r="52" spans="1:11" s="23" customFormat="1" ht="15" x14ac:dyDescent="0.25">
      <c r="A52" s="135" t="s">
        <v>74</v>
      </c>
      <c r="B52" s="135"/>
      <c r="C52" s="135"/>
      <c r="D52" s="135"/>
      <c r="E52" s="135"/>
      <c r="F52" s="135"/>
      <c r="G52" s="135"/>
      <c r="H52" s="34"/>
      <c r="I52" s="34"/>
      <c r="J52" s="34"/>
      <c r="K52" s="34"/>
    </row>
    <row r="53" spans="1:11" s="23" customFormat="1" ht="33.75" x14ac:dyDescent="0.25">
      <c r="A53" s="29" t="s">
        <v>75</v>
      </c>
      <c r="B53" s="114" t="s">
        <v>38</v>
      </c>
      <c r="C53" s="136" t="s">
        <v>39</v>
      </c>
      <c r="D53" s="136"/>
      <c r="E53" s="136"/>
      <c r="F53" s="29" t="s">
        <v>40</v>
      </c>
      <c r="G53" s="34">
        <v>0.16</v>
      </c>
      <c r="H53" s="90">
        <v>22853</v>
      </c>
      <c r="I53" s="90">
        <f t="shared" ref="I53:I54" si="4">H53*G53</f>
        <v>3656.48</v>
      </c>
      <c r="J53" s="34"/>
      <c r="K53" s="34"/>
    </row>
    <row r="54" spans="1:11" s="23" customFormat="1" ht="33.75" x14ac:dyDescent="0.25">
      <c r="A54" s="29" t="s">
        <v>76</v>
      </c>
      <c r="B54" s="114" t="s">
        <v>42</v>
      </c>
      <c r="C54" s="136" t="s">
        <v>43</v>
      </c>
      <c r="D54" s="136"/>
      <c r="E54" s="136"/>
      <c r="F54" s="29" t="s">
        <v>40</v>
      </c>
      <c r="G54" s="34">
        <v>0.16</v>
      </c>
      <c r="H54" s="99">
        <v>2074</v>
      </c>
      <c r="I54" s="99">
        <f t="shared" si="4"/>
        <v>331.84000000000003</v>
      </c>
      <c r="J54" s="47"/>
      <c r="K54" s="47"/>
    </row>
    <row r="55" spans="1:11" s="23" customFormat="1" ht="15" x14ac:dyDescent="0.25">
      <c r="A55" s="29"/>
      <c r="B55" s="72"/>
      <c r="C55" s="136" t="s">
        <v>44</v>
      </c>
      <c r="D55" s="136"/>
      <c r="E55" s="136"/>
      <c r="F55" s="136"/>
      <c r="G55" s="136"/>
      <c r="H55" s="47"/>
      <c r="I55" s="47"/>
      <c r="J55" s="47"/>
      <c r="K55" s="47"/>
    </row>
    <row r="56" spans="1:11" s="43" customFormat="1" ht="45" x14ac:dyDescent="0.25">
      <c r="A56" s="40" t="s">
        <v>134</v>
      </c>
      <c r="B56" s="41" t="s">
        <v>67</v>
      </c>
      <c r="C56" s="137" t="s">
        <v>68</v>
      </c>
      <c r="D56" s="137"/>
      <c r="E56" s="137"/>
      <c r="F56" s="40" t="s">
        <v>47</v>
      </c>
      <c r="G56" s="47">
        <v>16</v>
      </c>
      <c r="H56" s="71"/>
      <c r="I56" s="71"/>
      <c r="J56" s="71"/>
      <c r="K56" s="71"/>
    </row>
    <row r="57" spans="1:11" s="43" customFormat="1" ht="45" x14ac:dyDescent="0.25">
      <c r="A57" s="40" t="s">
        <v>135</v>
      </c>
      <c r="B57" s="41" t="s">
        <v>69</v>
      </c>
      <c r="C57" s="137" t="s">
        <v>70</v>
      </c>
      <c r="D57" s="137"/>
      <c r="E57" s="137"/>
      <c r="F57" s="40" t="s">
        <v>47</v>
      </c>
      <c r="G57" s="47">
        <v>16</v>
      </c>
      <c r="H57" s="71"/>
      <c r="I57" s="71"/>
      <c r="J57" s="71"/>
      <c r="K57" s="71"/>
    </row>
    <row r="58" spans="1:11" s="23" customFormat="1" ht="33.75" x14ac:dyDescent="0.25">
      <c r="A58" s="29" t="s">
        <v>77</v>
      </c>
      <c r="B58" s="114" t="s">
        <v>78</v>
      </c>
      <c r="C58" s="136" t="s">
        <v>79</v>
      </c>
      <c r="D58" s="136"/>
      <c r="E58" s="136"/>
      <c r="F58" s="29" t="s">
        <v>80</v>
      </c>
      <c r="G58" s="34">
        <v>0.08</v>
      </c>
      <c r="H58" s="90">
        <v>9576</v>
      </c>
      <c r="I58" s="90">
        <f t="shared" ref="I58:I59" si="5">H58*G58</f>
        <v>766.08</v>
      </c>
      <c r="J58" s="37"/>
      <c r="K58" s="37"/>
    </row>
    <row r="59" spans="1:11" s="23" customFormat="1" ht="33.75" x14ac:dyDescent="0.25">
      <c r="A59" s="29" t="s">
        <v>81</v>
      </c>
      <c r="B59" s="114" t="s">
        <v>82</v>
      </c>
      <c r="C59" s="136" t="s">
        <v>83</v>
      </c>
      <c r="D59" s="136"/>
      <c r="E59" s="136"/>
      <c r="F59" s="29" t="s">
        <v>80</v>
      </c>
      <c r="G59" s="34">
        <v>-0.08</v>
      </c>
      <c r="H59" s="90">
        <v>378</v>
      </c>
      <c r="I59" s="90">
        <f t="shared" si="5"/>
        <v>-30.240000000000002</v>
      </c>
      <c r="J59" s="34"/>
      <c r="K59" s="34"/>
    </row>
    <row r="60" spans="1:11" s="23" customFormat="1" ht="15" x14ac:dyDescent="0.25">
      <c r="A60" s="29"/>
      <c r="B60" s="72"/>
      <c r="C60" s="136" t="s">
        <v>84</v>
      </c>
      <c r="D60" s="136"/>
      <c r="E60" s="136"/>
      <c r="F60" s="136"/>
      <c r="G60" s="136"/>
      <c r="I60" s="34"/>
      <c r="J60" s="34"/>
      <c r="K60" s="34"/>
    </row>
    <row r="61" spans="1:11" s="23" customFormat="1" ht="33.75" x14ac:dyDescent="0.25">
      <c r="A61" s="29" t="s">
        <v>85</v>
      </c>
      <c r="B61" s="114" t="s">
        <v>86</v>
      </c>
      <c r="C61" s="136" t="s">
        <v>87</v>
      </c>
      <c r="D61" s="136"/>
      <c r="E61" s="136"/>
      <c r="F61" s="29" t="s">
        <v>88</v>
      </c>
      <c r="G61" s="37">
        <v>2.317E-3</v>
      </c>
      <c r="H61" s="90">
        <v>2229633.42</v>
      </c>
      <c r="I61" s="90">
        <f>H61*G61</f>
        <v>5166.0606341399998</v>
      </c>
      <c r="J61" s="34"/>
      <c r="K61" s="34"/>
    </row>
    <row r="62" spans="1:11" s="23" customFormat="1" ht="15" x14ac:dyDescent="0.25">
      <c r="A62" s="135" t="s">
        <v>89</v>
      </c>
      <c r="B62" s="135"/>
      <c r="C62" s="135"/>
      <c r="D62" s="135"/>
      <c r="E62" s="135"/>
      <c r="F62" s="135"/>
      <c r="G62" s="135"/>
      <c r="H62" s="99"/>
      <c r="I62" s="99"/>
      <c r="J62" s="47"/>
      <c r="K62" s="47"/>
    </row>
    <row r="63" spans="1:11" s="23" customFormat="1" ht="33.75" x14ac:dyDescent="0.25">
      <c r="A63" s="29" t="s">
        <v>90</v>
      </c>
      <c r="B63" s="114" t="s">
        <v>38</v>
      </c>
      <c r="C63" s="136" t="s">
        <v>39</v>
      </c>
      <c r="D63" s="136"/>
      <c r="E63" s="136"/>
      <c r="F63" s="29" t="s">
        <v>40</v>
      </c>
      <c r="G63" s="34">
        <v>0.18</v>
      </c>
      <c r="H63" s="99">
        <v>22853</v>
      </c>
      <c r="I63" s="99">
        <f t="shared" ref="I63:I64" si="6">H63*G63</f>
        <v>4113.54</v>
      </c>
      <c r="J63" s="47"/>
      <c r="K63" s="47"/>
    </row>
    <row r="64" spans="1:11" s="23" customFormat="1" ht="33.75" x14ac:dyDescent="0.25">
      <c r="A64" s="29" t="s">
        <v>91</v>
      </c>
      <c r="B64" s="114" t="s">
        <v>42</v>
      </c>
      <c r="C64" s="136" t="s">
        <v>43</v>
      </c>
      <c r="D64" s="136"/>
      <c r="E64" s="136"/>
      <c r="F64" s="29" t="s">
        <v>40</v>
      </c>
      <c r="G64" s="34">
        <v>0.18</v>
      </c>
      <c r="H64" s="90">
        <v>2074</v>
      </c>
      <c r="I64" s="90">
        <f t="shared" si="6"/>
        <v>373.32</v>
      </c>
      <c r="J64" s="34"/>
      <c r="K64" s="34"/>
    </row>
    <row r="65" spans="1:93" s="23" customFormat="1" ht="15" x14ac:dyDescent="0.25">
      <c r="A65" s="29"/>
      <c r="B65" s="72"/>
      <c r="C65" s="136" t="s">
        <v>44</v>
      </c>
      <c r="D65" s="136"/>
      <c r="E65" s="136"/>
      <c r="F65" s="136"/>
      <c r="G65" s="136"/>
      <c r="H65" s="34"/>
      <c r="I65" s="34"/>
      <c r="J65" s="34"/>
      <c r="K65" s="34"/>
    </row>
    <row r="66" spans="1:93" s="43" customFormat="1" ht="45" x14ac:dyDescent="0.25">
      <c r="A66" s="40" t="s">
        <v>136</v>
      </c>
      <c r="B66" s="41" t="s">
        <v>67</v>
      </c>
      <c r="C66" s="137" t="s">
        <v>68</v>
      </c>
      <c r="D66" s="137"/>
      <c r="E66" s="137"/>
      <c r="F66" s="40" t="s">
        <v>47</v>
      </c>
      <c r="G66" s="47">
        <v>18</v>
      </c>
      <c r="H66" s="46"/>
      <c r="I66" s="46"/>
      <c r="J66" s="46"/>
      <c r="K66" s="46"/>
    </row>
    <row r="67" spans="1:93" s="43" customFormat="1" ht="45" x14ac:dyDescent="0.25">
      <c r="A67" s="40" t="s">
        <v>137</v>
      </c>
      <c r="B67" s="41" t="s">
        <v>69</v>
      </c>
      <c r="C67" s="137" t="s">
        <v>70</v>
      </c>
      <c r="D67" s="137"/>
      <c r="E67" s="137"/>
      <c r="F67" s="40" t="s">
        <v>47</v>
      </c>
      <c r="G67" s="47">
        <v>18</v>
      </c>
      <c r="H67" s="47"/>
      <c r="I67" s="47"/>
      <c r="J67" s="47"/>
      <c r="K67" s="47"/>
    </row>
    <row r="68" spans="1:93" s="23" customFormat="1" ht="33.75" x14ac:dyDescent="0.25">
      <c r="A68" s="29" t="s">
        <v>92</v>
      </c>
      <c r="B68" s="114" t="s">
        <v>78</v>
      </c>
      <c r="C68" s="136" t="s">
        <v>79</v>
      </c>
      <c r="D68" s="136"/>
      <c r="E68" s="136"/>
      <c r="F68" s="29" t="s">
        <v>80</v>
      </c>
      <c r="G68" s="34">
        <v>0.18</v>
      </c>
      <c r="H68" s="90">
        <v>9576</v>
      </c>
      <c r="I68" s="90">
        <f t="shared" ref="I68:I69" si="7">H68*G68</f>
        <v>1723.6799999999998</v>
      </c>
      <c r="J68" s="34"/>
      <c r="K68" s="34"/>
    </row>
    <row r="69" spans="1:93" s="23" customFormat="1" ht="33.75" x14ac:dyDescent="0.25">
      <c r="A69" s="29" t="s">
        <v>93</v>
      </c>
      <c r="B69" s="114" t="s">
        <v>82</v>
      </c>
      <c r="C69" s="136" t="s">
        <v>83</v>
      </c>
      <c r="D69" s="136"/>
      <c r="E69" s="136"/>
      <c r="F69" s="29" t="s">
        <v>80</v>
      </c>
      <c r="G69" s="34">
        <v>-0.18</v>
      </c>
      <c r="H69" s="90">
        <v>378</v>
      </c>
      <c r="I69" s="90">
        <f t="shared" si="7"/>
        <v>-68.039999999999992</v>
      </c>
      <c r="J69" s="34"/>
      <c r="K69" s="34"/>
    </row>
    <row r="70" spans="1:93" s="23" customFormat="1" ht="15" x14ac:dyDescent="0.25">
      <c r="A70" s="29"/>
      <c r="B70" s="72"/>
      <c r="C70" s="136" t="s">
        <v>84</v>
      </c>
      <c r="D70" s="136"/>
      <c r="E70" s="136"/>
      <c r="F70" s="136"/>
      <c r="G70" s="136"/>
      <c r="I70" s="47"/>
      <c r="J70" s="47"/>
      <c r="K70" s="47"/>
    </row>
    <row r="71" spans="1:93" s="23" customFormat="1" ht="33.75" x14ac:dyDescent="0.25">
      <c r="A71" s="29" t="s">
        <v>94</v>
      </c>
      <c r="B71" s="114" t="s">
        <v>86</v>
      </c>
      <c r="C71" s="136" t="s">
        <v>87</v>
      </c>
      <c r="D71" s="136"/>
      <c r="E71" s="136"/>
      <c r="F71" s="29" t="s">
        <v>88</v>
      </c>
      <c r="G71" s="37">
        <v>4.0860000000000002E-3</v>
      </c>
      <c r="H71" s="99">
        <v>2229633.42</v>
      </c>
      <c r="I71" s="99">
        <f>H71*G71</f>
        <v>9110.282154120001</v>
      </c>
      <c r="J71" s="47"/>
      <c r="K71" s="47"/>
    </row>
    <row r="72" spans="1:93" s="23" customFormat="1" ht="15" x14ac:dyDescent="0.25">
      <c r="A72" s="135" t="s">
        <v>95</v>
      </c>
      <c r="B72" s="135"/>
      <c r="C72" s="135"/>
      <c r="D72" s="135"/>
      <c r="E72" s="135"/>
      <c r="F72" s="135"/>
      <c r="G72" s="135"/>
      <c r="H72" s="109"/>
      <c r="I72" s="109"/>
      <c r="J72" s="118"/>
      <c r="K72" s="118"/>
    </row>
    <row r="73" spans="1:93" s="23" customFormat="1" ht="33.75" x14ac:dyDescent="0.25">
      <c r="A73" s="29" t="s">
        <v>96</v>
      </c>
      <c r="B73" s="114" t="s">
        <v>38</v>
      </c>
      <c r="C73" s="136" t="s">
        <v>39</v>
      </c>
      <c r="D73" s="136"/>
      <c r="E73" s="136"/>
      <c r="F73" s="29" t="s">
        <v>40</v>
      </c>
      <c r="G73" s="34">
        <v>0.6</v>
      </c>
      <c r="H73" s="90">
        <v>9475</v>
      </c>
      <c r="I73" s="90">
        <f t="shared" ref="I73:I74" si="8">H73*G73</f>
        <v>5685</v>
      </c>
      <c r="J73" s="35"/>
      <c r="K73" s="35"/>
    </row>
    <row r="74" spans="1:93" s="23" customFormat="1" ht="33.75" x14ac:dyDescent="0.25">
      <c r="A74" s="29" t="s">
        <v>97</v>
      </c>
      <c r="B74" s="114" t="s">
        <v>42</v>
      </c>
      <c r="C74" s="136" t="s">
        <v>43</v>
      </c>
      <c r="D74" s="136"/>
      <c r="E74" s="136"/>
      <c r="F74" s="29" t="s">
        <v>40</v>
      </c>
      <c r="G74" s="34">
        <f>G73</f>
        <v>0.6</v>
      </c>
      <c r="H74" s="90">
        <v>811</v>
      </c>
      <c r="I74" s="90">
        <f t="shared" si="8"/>
        <v>486.59999999999997</v>
      </c>
      <c r="J74" s="35"/>
      <c r="K74" s="35"/>
    </row>
    <row r="75" spans="1:93" s="23" customFormat="1" ht="15" x14ac:dyDescent="0.25">
      <c r="A75" s="29"/>
      <c r="B75" s="72"/>
      <c r="C75" s="136" t="s">
        <v>98</v>
      </c>
      <c r="D75" s="136"/>
      <c r="E75" s="136"/>
      <c r="F75" s="136"/>
      <c r="G75" s="136"/>
      <c r="H75" s="47"/>
      <c r="I75" s="47"/>
      <c r="J75" s="47"/>
      <c r="K75" s="47"/>
    </row>
    <row r="76" spans="1:93" s="43" customFormat="1" ht="45" x14ac:dyDescent="0.25">
      <c r="A76" s="40" t="s">
        <v>138</v>
      </c>
      <c r="B76" s="41" t="s">
        <v>45</v>
      </c>
      <c r="C76" s="137" t="s">
        <v>46</v>
      </c>
      <c r="D76" s="137"/>
      <c r="E76" s="137"/>
      <c r="F76" s="40" t="s">
        <v>47</v>
      </c>
      <c r="G76" s="47">
        <v>60</v>
      </c>
      <c r="H76" s="47"/>
      <c r="I76" s="47"/>
      <c r="J76" s="47"/>
      <c r="K76" s="47"/>
    </row>
    <row r="77" spans="1:93" s="43" customFormat="1" ht="45" x14ac:dyDescent="0.25">
      <c r="A77" s="40" t="s">
        <v>139</v>
      </c>
      <c r="B77" s="41" t="s">
        <v>48</v>
      </c>
      <c r="C77" s="137" t="s">
        <v>49</v>
      </c>
      <c r="D77" s="137"/>
      <c r="E77" s="137"/>
      <c r="F77" s="40" t="s">
        <v>47</v>
      </c>
      <c r="G77" s="47">
        <v>60</v>
      </c>
      <c r="H77" s="47"/>
      <c r="I77" s="47"/>
      <c r="J77" s="47"/>
      <c r="K77" s="47"/>
    </row>
    <row r="78" spans="1:93" s="23" customFormat="1" ht="23.25" x14ac:dyDescent="0.25">
      <c r="A78" s="138" t="s">
        <v>99</v>
      </c>
      <c r="B78" s="139"/>
      <c r="C78" s="139"/>
      <c r="D78" s="139"/>
      <c r="E78" s="140"/>
      <c r="F78" s="69"/>
      <c r="G78" s="69"/>
      <c r="H78" s="69"/>
      <c r="I78" s="110">
        <f>I74+I73+I71+I69+I68+I64+I63+I61+I59+I58+I54+I53+I48+I47+I42+I41+I36+I35+I25+I24+I21+I17+I13</f>
        <v>21074871.035288259</v>
      </c>
      <c r="J78" s="69"/>
      <c r="K78" s="69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CO78" s="33" t="s">
        <v>99</v>
      </c>
    </row>
    <row r="79" spans="1:93" s="23" customFormat="1" ht="15" x14ac:dyDescent="0.25">
      <c r="A79" s="22"/>
      <c r="B79" s="22"/>
      <c r="C79" s="22"/>
      <c r="D79" s="22"/>
      <c r="E79" s="22"/>
      <c r="F79" s="22"/>
      <c r="G79" s="22"/>
      <c r="H79" s="38"/>
      <c r="I79" s="111"/>
      <c r="J79" s="38"/>
      <c r="K79" s="38"/>
    </row>
  </sheetData>
  <autoFilter ref="A11:G78">
    <filterColumn colId="2" showButton="0"/>
    <filterColumn colId="3" showButton="0"/>
  </autoFilter>
  <mergeCells count="75">
    <mergeCell ref="A8:G8"/>
    <mergeCell ref="A2:G2"/>
    <mergeCell ref="A3:G3"/>
    <mergeCell ref="A5:G5"/>
    <mergeCell ref="A6:G6"/>
    <mergeCell ref="A7:G7"/>
    <mergeCell ref="C21:E21"/>
    <mergeCell ref="C10:E10"/>
    <mergeCell ref="C11:E11"/>
    <mergeCell ref="A12:G12"/>
    <mergeCell ref="C13:E13"/>
    <mergeCell ref="C14:E14"/>
    <mergeCell ref="C15:E15"/>
    <mergeCell ref="A16:G16"/>
    <mergeCell ref="C17:E17"/>
    <mergeCell ref="C18:E18"/>
    <mergeCell ref="C19:E19"/>
    <mergeCell ref="A20:G20"/>
    <mergeCell ref="A33:G33"/>
    <mergeCell ref="C22:E22"/>
    <mergeCell ref="C23:E23"/>
    <mergeCell ref="C24:E24"/>
    <mergeCell ref="C25:E25"/>
    <mergeCell ref="C26:G26"/>
    <mergeCell ref="C27:E27"/>
    <mergeCell ref="C28:E28"/>
    <mergeCell ref="A29:G29"/>
    <mergeCell ref="A30:G30"/>
    <mergeCell ref="A31:G31"/>
    <mergeCell ref="A32:G32"/>
    <mergeCell ref="C45:E45"/>
    <mergeCell ref="A34:G34"/>
    <mergeCell ref="C35:E35"/>
    <mergeCell ref="C36:E36"/>
    <mergeCell ref="C37:G37"/>
    <mergeCell ref="C38:E38"/>
    <mergeCell ref="C39:E39"/>
    <mergeCell ref="A40:G40"/>
    <mergeCell ref="C41:E41"/>
    <mergeCell ref="C42:E42"/>
    <mergeCell ref="C43:G43"/>
    <mergeCell ref="C44:E44"/>
    <mergeCell ref="C57:E57"/>
    <mergeCell ref="A46:G46"/>
    <mergeCell ref="C47:E47"/>
    <mergeCell ref="C48:E48"/>
    <mergeCell ref="C49:G49"/>
    <mergeCell ref="C50:E50"/>
    <mergeCell ref="C51:E51"/>
    <mergeCell ref="A52:G52"/>
    <mergeCell ref="C53:E53"/>
    <mergeCell ref="C54:E54"/>
    <mergeCell ref="C55:G55"/>
    <mergeCell ref="C56:E56"/>
    <mergeCell ref="C69:E69"/>
    <mergeCell ref="C58:E58"/>
    <mergeCell ref="C59:E59"/>
    <mergeCell ref="C60:G60"/>
    <mergeCell ref="C61:E61"/>
    <mergeCell ref="A62:G62"/>
    <mergeCell ref="C63:E63"/>
    <mergeCell ref="C64:E64"/>
    <mergeCell ref="C65:G65"/>
    <mergeCell ref="C66:E66"/>
    <mergeCell ref="C67:E67"/>
    <mergeCell ref="C68:E68"/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CR85"/>
  <sheetViews>
    <sheetView topLeftCell="A77" workbookViewId="0">
      <selection activeCell="C105" sqref="C105"/>
    </sheetView>
  </sheetViews>
  <sheetFormatPr defaultColWidth="9.140625" defaultRowHeight="11.25" customHeight="1" x14ac:dyDescent="0.2"/>
  <cols>
    <col min="1" max="1" width="15" style="38" customWidth="1"/>
    <col min="2" max="2" width="25.7109375" style="38" customWidth="1"/>
    <col min="3" max="3" width="14.42578125" style="38" customWidth="1"/>
    <col min="4" max="4" width="15.42578125" style="38" customWidth="1"/>
    <col min="5" max="5" width="18.5703125" style="38" customWidth="1"/>
    <col min="6" max="6" width="12.85546875" style="38" customWidth="1"/>
    <col min="7" max="7" width="12.42578125" style="38" customWidth="1"/>
    <col min="8" max="8" width="16.140625" style="38" customWidth="1"/>
    <col min="9" max="9" width="16" style="38" customWidth="1"/>
    <col min="10" max="10" width="16.140625" style="38" customWidth="1"/>
    <col min="11" max="31" width="17.42578125" style="38" customWidth="1"/>
    <col min="32" max="67" width="190.7109375" style="32" customWidth="1"/>
    <col min="68" max="72" width="50.5703125" style="32" customWidth="1"/>
    <col min="73" max="85" width="127.42578125" style="32" customWidth="1"/>
    <col min="86" max="86" width="190.7109375" style="32" customWidth="1"/>
    <col min="87" max="87" width="34.140625" style="32" customWidth="1"/>
    <col min="88" max="90" width="161.5703125" style="32" customWidth="1"/>
    <col min="91" max="91" width="131.5703125" style="32" customWidth="1"/>
    <col min="92" max="92" width="190.7109375" style="32" customWidth="1"/>
    <col min="93" max="96" width="131.5703125" style="32" customWidth="1"/>
    <col min="97" max="16384" width="9.140625" style="38"/>
  </cols>
  <sheetData>
    <row r="1" spans="1:96" s="23" customFormat="1" ht="1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</row>
    <row r="2" spans="1:96" s="23" customFormat="1" ht="15" x14ac:dyDescent="0.25">
      <c r="A2" s="145" t="s">
        <v>11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24" t="s">
        <v>11</v>
      </c>
      <c r="AG2" s="24" t="s">
        <v>12</v>
      </c>
      <c r="AH2" s="24" t="s">
        <v>12</v>
      </c>
      <c r="AI2" s="24" t="s">
        <v>12</v>
      </c>
      <c r="AJ2" s="24" t="s">
        <v>12</v>
      </c>
      <c r="AK2" s="24" t="s">
        <v>12</v>
      </c>
      <c r="AL2" s="24" t="s">
        <v>12</v>
      </c>
      <c r="AM2" s="24" t="s">
        <v>12</v>
      </c>
      <c r="AN2" s="24" t="s">
        <v>12</v>
      </c>
      <c r="AO2" s="24" t="s">
        <v>12</v>
      </c>
      <c r="AP2" s="24" t="s">
        <v>12</v>
      </c>
      <c r="AQ2" s="24" t="s">
        <v>12</v>
      </c>
      <c r="AR2" s="24" t="s">
        <v>12</v>
      </c>
      <c r="AS2" s="24" t="s">
        <v>12</v>
      </c>
      <c r="AT2" s="24" t="s">
        <v>12</v>
      </c>
      <c r="AU2" s="24" t="s">
        <v>12</v>
      </c>
      <c r="AV2" s="24" t="s">
        <v>12</v>
      </c>
      <c r="AW2" s="24" t="s">
        <v>12</v>
      </c>
    </row>
    <row r="3" spans="1:96" s="23" customFormat="1" ht="15" x14ac:dyDescent="0.25">
      <c r="A3" s="146" t="s">
        <v>13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</row>
    <row r="4" spans="1:96" s="23" customFormat="1" ht="1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96" s="23" customFormat="1" ht="28.5" customHeight="1" x14ac:dyDescent="0.25">
      <c r="A5" s="147" t="s">
        <v>100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96" s="23" customFormat="1" ht="21" customHeight="1" x14ac:dyDescent="0.25">
      <c r="A6" s="148" t="s">
        <v>15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</row>
    <row r="7" spans="1:96" s="23" customFormat="1" ht="15" x14ac:dyDescent="0.25">
      <c r="A7" s="145" t="s">
        <v>101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X7" s="24" t="s">
        <v>101</v>
      </c>
      <c r="AY7" s="24" t="s">
        <v>12</v>
      </c>
      <c r="AZ7" s="24" t="s">
        <v>12</v>
      </c>
      <c r="BA7" s="24" t="s">
        <v>12</v>
      </c>
      <c r="BB7" s="24" t="s">
        <v>12</v>
      </c>
      <c r="BC7" s="24" t="s">
        <v>12</v>
      </c>
      <c r="BD7" s="24" t="s">
        <v>12</v>
      </c>
      <c r="BE7" s="24" t="s">
        <v>12</v>
      </c>
      <c r="BF7" s="24" t="s">
        <v>12</v>
      </c>
      <c r="BG7" s="24" t="s">
        <v>12</v>
      </c>
      <c r="BH7" s="24" t="s">
        <v>12</v>
      </c>
      <c r="BI7" s="24" t="s">
        <v>12</v>
      </c>
      <c r="BJ7" s="24" t="s">
        <v>12</v>
      </c>
      <c r="BK7" s="24" t="s">
        <v>12</v>
      </c>
      <c r="BL7" s="24" t="s">
        <v>12</v>
      </c>
      <c r="BM7" s="24" t="s">
        <v>12</v>
      </c>
      <c r="BN7" s="24" t="s">
        <v>12</v>
      </c>
      <c r="BO7" s="24" t="s">
        <v>12</v>
      </c>
    </row>
    <row r="8" spans="1:96" s="23" customFormat="1" ht="15.75" customHeight="1" x14ac:dyDescent="0.25">
      <c r="A8" s="146" t="s">
        <v>17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9" spans="1:96" s="23" customFormat="1" ht="15" x14ac:dyDescent="0.25">
      <c r="A9" s="26"/>
    </row>
    <row r="10" spans="1:96" s="23" customFormat="1" ht="42.75" customHeight="1" x14ac:dyDescent="0.25">
      <c r="A10" s="50" t="s">
        <v>0</v>
      </c>
      <c r="B10" s="50" t="s">
        <v>18</v>
      </c>
      <c r="C10" s="143" t="s">
        <v>19</v>
      </c>
      <c r="D10" s="143"/>
      <c r="E10" s="143"/>
      <c r="F10" s="50" t="s">
        <v>20</v>
      </c>
      <c r="G10" s="50" t="s">
        <v>21</v>
      </c>
      <c r="H10" s="50" t="s">
        <v>119</v>
      </c>
      <c r="I10" s="50" t="s">
        <v>116</v>
      </c>
      <c r="J10" s="50" t="s">
        <v>118</v>
      </c>
      <c r="K10" s="50" t="s">
        <v>117</v>
      </c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</row>
    <row r="11" spans="1:96" s="23" customFormat="1" ht="15" x14ac:dyDescent="0.25">
      <c r="A11" s="27">
        <v>1</v>
      </c>
      <c r="B11" s="27">
        <v>2</v>
      </c>
      <c r="C11" s="144">
        <v>3</v>
      </c>
      <c r="D11" s="144"/>
      <c r="E11" s="144"/>
      <c r="F11" s="27">
        <v>4</v>
      </c>
      <c r="G11" s="27">
        <v>5</v>
      </c>
      <c r="H11" s="27" t="s">
        <v>144</v>
      </c>
      <c r="I11" s="27" t="s">
        <v>36</v>
      </c>
      <c r="J11" s="27" t="s">
        <v>145</v>
      </c>
      <c r="K11" s="27" t="s">
        <v>146</v>
      </c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96" s="23" customFormat="1" ht="15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</row>
    <row r="13" spans="1:96" s="23" customFormat="1" ht="15" x14ac:dyDescent="0.25">
      <c r="A13" s="141" t="s">
        <v>22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CH13" s="28" t="s">
        <v>22</v>
      </c>
    </row>
    <row r="14" spans="1:96" s="23" customFormat="1" ht="45.75" x14ac:dyDescent="0.25">
      <c r="A14" s="29" t="s">
        <v>23</v>
      </c>
      <c r="B14" s="30" t="s">
        <v>24</v>
      </c>
      <c r="C14" s="136" t="s">
        <v>25</v>
      </c>
      <c r="D14" s="136"/>
      <c r="E14" s="136"/>
      <c r="F14" s="29" t="s">
        <v>26</v>
      </c>
      <c r="G14" s="39">
        <v>6.4989999999999997</v>
      </c>
      <c r="H14" s="39"/>
      <c r="I14" s="39"/>
      <c r="J14" s="39"/>
      <c r="K14" s="39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CH14" s="28"/>
      <c r="CI14" s="32" t="s">
        <v>25</v>
      </c>
    </row>
    <row r="15" spans="1:96" s="43" customFormat="1" ht="33.75" x14ac:dyDescent="0.25">
      <c r="A15" s="40" t="s">
        <v>120</v>
      </c>
      <c r="B15" s="41" t="s">
        <v>27</v>
      </c>
      <c r="C15" s="137" t="s">
        <v>28</v>
      </c>
      <c r="D15" s="137"/>
      <c r="E15" s="137"/>
      <c r="F15" s="40" t="s">
        <v>29</v>
      </c>
      <c r="G15" s="42">
        <v>25.172709999999999</v>
      </c>
      <c r="H15" s="42"/>
      <c r="I15" s="42"/>
      <c r="J15" s="42"/>
      <c r="K15" s="42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8"/>
      <c r="CI15" s="32" t="s">
        <v>28</v>
      </c>
      <c r="CJ15" s="23"/>
      <c r="CK15" s="23"/>
      <c r="CL15" s="23"/>
      <c r="CM15" s="23"/>
      <c r="CN15" s="23"/>
      <c r="CO15" s="23"/>
      <c r="CP15" s="23"/>
      <c r="CQ15" s="23"/>
      <c r="CR15" s="23"/>
    </row>
    <row r="16" spans="1:96" s="43" customFormat="1" ht="33.75" x14ac:dyDescent="0.25">
      <c r="A16" s="40" t="s">
        <v>121</v>
      </c>
      <c r="B16" s="41" t="s">
        <v>30</v>
      </c>
      <c r="C16" s="137" t="s">
        <v>31</v>
      </c>
      <c r="D16" s="137"/>
      <c r="E16" s="137"/>
      <c r="F16" s="40" t="s">
        <v>29</v>
      </c>
      <c r="G16" s="44">
        <v>27.0000955</v>
      </c>
      <c r="H16" s="44"/>
      <c r="I16" s="44"/>
      <c r="J16" s="44"/>
      <c r="K16" s="44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8"/>
      <c r="CI16" s="32" t="s">
        <v>31</v>
      </c>
      <c r="CJ16" s="23"/>
      <c r="CK16" s="23"/>
      <c r="CL16" s="23"/>
      <c r="CM16" s="23"/>
      <c r="CN16" s="23"/>
      <c r="CO16" s="23"/>
      <c r="CP16" s="23"/>
      <c r="CQ16" s="23"/>
      <c r="CR16" s="23"/>
    </row>
    <row r="17" spans="1:96" s="23" customFormat="1" ht="15" x14ac:dyDescent="0.25">
      <c r="A17" s="142" t="s">
        <v>32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CH17" s="28"/>
      <c r="CM17" s="33" t="s">
        <v>32</v>
      </c>
    </row>
    <row r="18" spans="1:96" s="23" customFormat="1" ht="15" x14ac:dyDescent="0.25">
      <c r="A18" s="141" t="s">
        <v>33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CH18" s="28" t="s">
        <v>33</v>
      </c>
      <c r="CM18" s="33"/>
    </row>
    <row r="19" spans="1:96" s="23" customFormat="1" ht="45.75" x14ac:dyDescent="0.25">
      <c r="A19" s="29" t="s">
        <v>34</v>
      </c>
      <c r="B19" s="30" t="s">
        <v>24</v>
      </c>
      <c r="C19" s="136" t="s">
        <v>25</v>
      </c>
      <c r="D19" s="136"/>
      <c r="E19" s="136"/>
      <c r="F19" s="29" t="s">
        <v>26</v>
      </c>
      <c r="G19" s="31">
        <v>6.8545999999999996</v>
      </c>
      <c r="H19" s="31"/>
      <c r="I19" s="31"/>
      <c r="J19" s="31"/>
      <c r="K19" s="3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CH19" s="28"/>
      <c r="CI19" s="32" t="s">
        <v>25</v>
      </c>
      <c r="CM19" s="33"/>
    </row>
    <row r="20" spans="1:96" s="43" customFormat="1" ht="33.75" x14ac:dyDescent="0.25">
      <c r="A20" s="40" t="s">
        <v>122</v>
      </c>
      <c r="B20" s="41" t="s">
        <v>27</v>
      </c>
      <c r="C20" s="137" t="s">
        <v>28</v>
      </c>
      <c r="D20" s="137"/>
      <c r="E20" s="137"/>
      <c r="F20" s="40" t="s">
        <v>29</v>
      </c>
      <c r="G20" s="42">
        <v>43.106340000000003</v>
      </c>
      <c r="H20" s="42"/>
      <c r="I20" s="42"/>
      <c r="J20" s="42"/>
      <c r="K20" s="42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8"/>
      <c r="CI20" s="32" t="s">
        <v>28</v>
      </c>
      <c r="CJ20" s="23"/>
      <c r="CK20" s="23"/>
      <c r="CL20" s="23"/>
      <c r="CM20" s="33"/>
      <c r="CN20" s="23"/>
      <c r="CO20" s="23"/>
      <c r="CP20" s="23"/>
      <c r="CQ20" s="23"/>
      <c r="CR20" s="23"/>
    </row>
    <row r="21" spans="1:96" s="43" customFormat="1" ht="33.75" x14ac:dyDescent="0.25">
      <c r="A21" s="40" t="s">
        <v>123</v>
      </c>
      <c r="B21" s="41" t="s">
        <v>30</v>
      </c>
      <c r="C21" s="137" t="s">
        <v>31</v>
      </c>
      <c r="D21" s="137"/>
      <c r="E21" s="137"/>
      <c r="F21" s="40" t="s">
        <v>29</v>
      </c>
      <c r="G21" s="44">
        <v>38.8895731</v>
      </c>
      <c r="H21" s="44"/>
      <c r="I21" s="44"/>
      <c r="J21" s="44"/>
      <c r="K21" s="44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8"/>
      <c r="CI21" s="32" t="s">
        <v>31</v>
      </c>
      <c r="CJ21" s="23"/>
      <c r="CK21" s="23"/>
      <c r="CL21" s="23"/>
      <c r="CM21" s="33"/>
      <c r="CN21" s="23"/>
      <c r="CO21" s="23"/>
      <c r="CP21" s="23"/>
      <c r="CQ21" s="23"/>
      <c r="CR21" s="23"/>
    </row>
    <row r="22" spans="1:96" s="23" customFormat="1" ht="15" x14ac:dyDescent="0.25">
      <c r="A22" s="142" t="s">
        <v>32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CH22" s="28"/>
      <c r="CM22" s="33" t="s">
        <v>32</v>
      </c>
    </row>
    <row r="23" spans="1:96" s="23" customFormat="1" ht="15" x14ac:dyDescent="0.25">
      <c r="A23" s="141" t="s">
        <v>35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CH23" s="28" t="s">
        <v>35</v>
      </c>
      <c r="CM23" s="33"/>
    </row>
    <row r="24" spans="1:96" s="23" customFormat="1" ht="45.75" x14ac:dyDescent="0.25">
      <c r="A24" s="29" t="s">
        <v>36</v>
      </c>
      <c r="B24" s="30" t="s">
        <v>24</v>
      </c>
      <c r="C24" s="136" t="s">
        <v>25</v>
      </c>
      <c r="D24" s="136"/>
      <c r="E24" s="136"/>
      <c r="F24" s="29" t="s">
        <v>26</v>
      </c>
      <c r="G24" s="39">
        <v>6.5439999999999996</v>
      </c>
      <c r="H24" s="39"/>
      <c r="I24" s="39"/>
      <c r="J24" s="39"/>
      <c r="K24" s="39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CH24" s="28"/>
      <c r="CI24" s="32" t="s">
        <v>25</v>
      </c>
      <c r="CM24" s="33"/>
    </row>
    <row r="25" spans="1:96" s="43" customFormat="1" ht="33.75" x14ac:dyDescent="0.25">
      <c r="A25" s="40" t="s">
        <v>124</v>
      </c>
      <c r="B25" s="41" t="s">
        <v>27</v>
      </c>
      <c r="C25" s="137" t="s">
        <v>28</v>
      </c>
      <c r="D25" s="137"/>
      <c r="E25" s="137"/>
      <c r="F25" s="40" t="s">
        <v>29</v>
      </c>
      <c r="G25" s="45">
        <v>12.101000000000001</v>
      </c>
      <c r="H25" s="45"/>
      <c r="I25" s="45"/>
      <c r="J25" s="45"/>
      <c r="K25" s="45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8"/>
      <c r="CI25" s="32" t="s">
        <v>28</v>
      </c>
      <c r="CJ25" s="23"/>
      <c r="CK25" s="23"/>
      <c r="CL25" s="23"/>
      <c r="CM25" s="33"/>
      <c r="CN25" s="23"/>
      <c r="CO25" s="23"/>
      <c r="CP25" s="23"/>
      <c r="CQ25" s="23"/>
      <c r="CR25" s="23"/>
    </row>
    <row r="26" spans="1:96" s="43" customFormat="1" ht="33.75" x14ac:dyDescent="0.25">
      <c r="A26" s="40" t="s">
        <v>125</v>
      </c>
      <c r="B26" s="41" t="s">
        <v>30</v>
      </c>
      <c r="C26" s="137" t="s">
        <v>31</v>
      </c>
      <c r="D26" s="137"/>
      <c r="E26" s="137"/>
      <c r="F26" s="40" t="s">
        <v>29</v>
      </c>
      <c r="G26" s="46">
        <v>4.1096320000000004</v>
      </c>
      <c r="H26" s="46"/>
      <c r="I26" s="46"/>
      <c r="J26" s="46"/>
      <c r="K26" s="46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8"/>
      <c r="CI26" s="32" t="s">
        <v>31</v>
      </c>
      <c r="CJ26" s="23"/>
      <c r="CK26" s="23"/>
      <c r="CL26" s="23"/>
      <c r="CM26" s="33"/>
      <c r="CN26" s="23"/>
      <c r="CO26" s="23"/>
      <c r="CP26" s="23"/>
      <c r="CQ26" s="23"/>
      <c r="CR26" s="23"/>
    </row>
    <row r="27" spans="1:96" s="23" customFormat="1" ht="45.75" x14ac:dyDescent="0.25">
      <c r="A27" s="29" t="s">
        <v>37</v>
      </c>
      <c r="B27" s="30" t="s">
        <v>61</v>
      </c>
      <c r="C27" s="136" t="s">
        <v>62</v>
      </c>
      <c r="D27" s="136"/>
      <c r="E27" s="136"/>
      <c r="F27" s="29" t="s">
        <v>40</v>
      </c>
      <c r="G27" s="34">
        <v>13.06</v>
      </c>
      <c r="H27" s="34"/>
      <c r="I27" s="34"/>
      <c r="J27" s="34"/>
      <c r="K27" s="3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CH27" s="28"/>
      <c r="CI27" s="32" t="s">
        <v>62</v>
      </c>
      <c r="CM27" s="33"/>
    </row>
    <row r="28" spans="1:96" s="23" customFormat="1" ht="34.5" x14ac:dyDescent="0.25">
      <c r="A28" s="29" t="s">
        <v>41</v>
      </c>
      <c r="B28" s="30" t="s">
        <v>64</v>
      </c>
      <c r="C28" s="136" t="s">
        <v>65</v>
      </c>
      <c r="D28" s="136"/>
      <c r="E28" s="136"/>
      <c r="F28" s="29" t="s">
        <v>40</v>
      </c>
      <c r="G28" s="34">
        <v>13.06</v>
      </c>
      <c r="H28" s="34"/>
      <c r="I28" s="34"/>
      <c r="J28" s="34"/>
      <c r="K28" s="3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CH28" s="28"/>
      <c r="CI28" s="32" t="s">
        <v>65</v>
      </c>
      <c r="CM28" s="33"/>
    </row>
    <row r="29" spans="1:96" s="43" customFormat="1" ht="45" x14ac:dyDescent="0.25">
      <c r="A29" s="40" t="s">
        <v>126</v>
      </c>
      <c r="B29" s="41" t="s">
        <v>102</v>
      </c>
      <c r="C29" s="137" t="s">
        <v>103</v>
      </c>
      <c r="D29" s="137"/>
      <c r="E29" s="137"/>
      <c r="F29" s="40" t="s">
        <v>47</v>
      </c>
      <c r="G29" s="47">
        <v>1306</v>
      </c>
      <c r="H29" s="47"/>
      <c r="I29" s="47"/>
      <c r="J29" s="47"/>
      <c r="K29" s="47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8"/>
      <c r="CI29" s="32" t="s">
        <v>103</v>
      </c>
      <c r="CJ29" s="23"/>
      <c r="CK29" s="23"/>
      <c r="CL29" s="23"/>
      <c r="CM29" s="33"/>
      <c r="CN29" s="23"/>
      <c r="CO29" s="23"/>
      <c r="CP29" s="23"/>
      <c r="CQ29" s="23"/>
      <c r="CR29" s="23"/>
    </row>
    <row r="30" spans="1:96" s="43" customFormat="1" ht="45" x14ac:dyDescent="0.25">
      <c r="A30" s="40" t="s">
        <v>127</v>
      </c>
      <c r="B30" s="41" t="s">
        <v>104</v>
      </c>
      <c r="C30" s="137" t="s">
        <v>70</v>
      </c>
      <c r="D30" s="137"/>
      <c r="E30" s="137"/>
      <c r="F30" s="40" t="s">
        <v>47</v>
      </c>
      <c r="G30" s="47">
        <v>1306</v>
      </c>
      <c r="H30" s="47"/>
      <c r="I30" s="47"/>
      <c r="J30" s="47"/>
      <c r="K30" s="47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8"/>
      <c r="CI30" s="32" t="s">
        <v>70</v>
      </c>
      <c r="CJ30" s="23"/>
      <c r="CK30" s="23"/>
      <c r="CL30" s="23"/>
      <c r="CM30" s="33"/>
      <c r="CN30" s="23"/>
      <c r="CO30" s="23"/>
      <c r="CP30" s="23"/>
      <c r="CQ30" s="23"/>
      <c r="CR30" s="23"/>
    </row>
    <row r="31" spans="1:96" s="23" customFormat="1" ht="15" x14ac:dyDescent="0.25">
      <c r="A31" s="141" t="s">
        <v>50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CH31" s="28" t="s">
        <v>50</v>
      </c>
      <c r="CM31" s="33"/>
    </row>
    <row r="32" spans="1:96" s="23" customFormat="1" ht="15" x14ac:dyDescent="0.25">
      <c r="A32" s="135" t="s">
        <v>105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CH32" s="28"/>
      <c r="CM32" s="33"/>
      <c r="CN32" s="36" t="s">
        <v>105</v>
      </c>
    </row>
    <row r="33" spans="1:96" s="23" customFormat="1" ht="15" x14ac:dyDescent="0.25">
      <c r="A33" s="135" t="s">
        <v>106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CH33" s="28"/>
      <c r="CM33" s="33"/>
      <c r="CN33" s="36" t="s">
        <v>106</v>
      </c>
    </row>
    <row r="34" spans="1:96" s="23" customFormat="1" ht="15" x14ac:dyDescent="0.25">
      <c r="A34" s="135" t="s">
        <v>107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CH34" s="28"/>
      <c r="CM34" s="33"/>
      <c r="CN34" s="36" t="s">
        <v>107</v>
      </c>
    </row>
    <row r="35" spans="1:96" s="23" customFormat="1" ht="15" x14ac:dyDescent="0.25">
      <c r="A35" s="141" t="s">
        <v>108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CH35" s="28" t="s">
        <v>108</v>
      </c>
      <c r="CM35" s="33"/>
      <c r="CN35" s="36"/>
    </row>
    <row r="36" spans="1:96" s="23" customFormat="1" ht="15" x14ac:dyDescent="0.25">
      <c r="A36" s="135" t="s">
        <v>55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CH36" s="28"/>
      <c r="CM36" s="33"/>
      <c r="CN36" s="36" t="s">
        <v>55</v>
      </c>
    </row>
    <row r="37" spans="1:96" s="23" customFormat="1" ht="34.5" x14ac:dyDescent="0.25">
      <c r="A37" s="29" t="s">
        <v>56</v>
      </c>
      <c r="B37" s="30" t="s">
        <v>38</v>
      </c>
      <c r="C37" s="136" t="s">
        <v>39</v>
      </c>
      <c r="D37" s="136"/>
      <c r="E37" s="136"/>
      <c r="F37" s="29" t="s">
        <v>40</v>
      </c>
      <c r="G37" s="34">
        <v>2.96</v>
      </c>
      <c r="H37" s="34"/>
      <c r="I37" s="34"/>
      <c r="J37" s="34"/>
      <c r="K37" s="3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CH37" s="28"/>
      <c r="CI37" s="32" t="s">
        <v>39</v>
      </c>
      <c r="CM37" s="33"/>
      <c r="CN37" s="36"/>
    </row>
    <row r="38" spans="1:96" s="23" customFormat="1" ht="34.5" x14ac:dyDescent="0.25">
      <c r="A38" s="29" t="s">
        <v>57</v>
      </c>
      <c r="B38" s="30" t="s">
        <v>42</v>
      </c>
      <c r="C38" s="136" t="s">
        <v>43</v>
      </c>
      <c r="D38" s="136"/>
      <c r="E38" s="136"/>
      <c r="F38" s="29" t="s">
        <v>40</v>
      </c>
      <c r="G38" s="34">
        <v>-2.96</v>
      </c>
      <c r="H38" s="34"/>
      <c r="I38" s="34"/>
      <c r="J38" s="34"/>
      <c r="K38" s="3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CH38" s="28"/>
      <c r="CI38" s="32" t="s">
        <v>43</v>
      </c>
      <c r="CM38" s="33"/>
      <c r="CN38" s="36"/>
    </row>
    <row r="39" spans="1:96" s="43" customFormat="1" ht="45" x14ac:dyDescent="0.25">
      <c r="A39" s="40" t="s">
        <v>128</v>
      </c>
      <c r="B39" s="41" t="s">
        <v>45</v>
      </c>
      <c r="C39" s="137" t="s">
        <v>46</v>
      </c>
      <c r="D39" s="137"/>
      <c r="E39" s="137"/>
      <c r="F39" s="40" t="s">
        <v>47</v>
      </c>
      <c r="G39" s="47">
        <v>296</v>
      </c>
      <c r="H39" s="47"/>
      <c r="I39" s="47"/>
      <c r="J39" s="47"/>
      <c r="K39" s="47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8"/>
      <c r="CI39" s="32" t="s">
        <v>46</v>
      </c>
      <c r="CJ39" s="23"/>
      <c r="CK39" s="23"/>
      <c r="CL39" s="23"/>
      <c r="CM39" s="33"/>
      <c r="CN39" s="36"/>
      <c r="CO39" s="23"/>
      <c r="CP39" s="23"/>
      <c r="CQ39" s="23"/>
      <c r="CR39" s="23"/>
    </row>
    <row r="40" spans="1:96" s="43" customFormat="1" ht="45" x14ac:dyDescent="0.25">
      <c r="A40" s="40" t="s">
        <v>129</v>
      </c>
      <c r="B40" s="41" t="s">
        <v>48</v>
      </c>
      <c r="C40" s="137" t="s">
        <v>49</v>
      </c>
      <c r="D40" s="137"/>
      <c r="E40" s="137"/>
      <c r="F40" s="40" t="s">
        <v>47</v>
      </c>
      <c r="G40" s="47">
        <v>296</v>
      </c>
      <c r="H40" s="47"/>
      <c r="I40" s="47"/>
      <c r="J40" s="47"/>
      <c r="K40" s="47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8"/>
      <c r="CI40" s="32" t="s">
        <v>49</v>
      </c>
      <c r="CJ40" s="23"/>
      <c r="CK40" s="23"/>
      <c r="CL40" s="23"/>
      <c r="CM40" s="33"/>
      <c r="CN40" s="36"/>
      <c r="CO40" s="23"/>
      <c r="CP40" s="23"/>
      <c r="CQ40" s="23"/>
      <c r="CR40" s="23"/>
    </row>
    <row r="41" spans="1:96" s="23" customFormat="1" ht="15" x14ac:dyDescent="0.25">
      <c r="A41" s="135" t="s">
        <v>59</v>
      </c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CH41" s="28"/>
      <c r="CM41" s="33"/>
      <c r="CN41" s="36" t="s">
        <v>59</v>
      </c>
    </row>
    <row r="42" spans="1:96" s="23" customFormat="1" ht="42" customHeight="1" x14ac:dyDescent="0.25">
      <c r="A42" s="29" t="s">
        <v>60</v>
      </c>
      <c r="B42" s="30" t="s">
        <v>61</v>
      </c>
      <c r="C42" s="136" t="s">
        <v>62</v>
      </c>
      <c r="D42" s="136"/>
      <c r="E42" s="136"/>
      <c r="F42" s="29" t="s">
        <v>40</v>
      </c>
      <c r="G42" s="34">
        <v>0.24</v>
      </c>
      <c r="H42" s="34"/>
      <c r="I42" s="34"/>
      <c r="J42" s="34"/>
      <c r="K42" s="3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CH42" s="28"/>
      <c r="CI42" s="32" t="s">
        <v>62</v>
      </c>
      <c r="CM42" s="33"/>
      <c r="CN42" s="36"/>
    </row>
    <row r="43" spans="1:96" s="23" customFormat="1" ht="34.5" x14ac:dyDescent="0.25">
      <c r="A43" s="29" t="s">
        <v>63</v>
      </c>
      <c r="B43" s="30" t="s">
        <v>64</v>
      </c>
      <c r="C43" s="136" t="s">
        <v>65</v>
      </c>
      <c r="D43" s="136"/>
      <c r="E43" s="136"/>
      <c r="F43" s="29" t="s">
        <v>40</v>
      </c>
      <c r="G43" s="34">
        <v>0.24</v>
      </c>
      <c r="H43" s="34"/>
      <c r="I43" s="34"/>
      <c r="J43" s="34"/>
      <c r="K43" s="3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CH43" s="28"/>
      <c r="CI43" s="32" t="s">
        <v>65</v>
      </c>
      <c r="CM43" s="33"/>
      <c r="CN43" s="36"/>
    </row>
    <row r="44" spans="1:96" s="43" customFormat="1" ht="45" x14ac:dyDescent="0.25">
      <c r="A44" s="40" t="s">
        <v>130</v>
      </c>
      <c r="B44" s="41" t="s">
        <v>67</v>
      </c>
      <c r="C44" s="137" t="s">
        <v>68</v>
      </c>
      <c r="D44" s="137"/>
      <c r="E44" s="137"/>
      <c r="F44" s="40" t="s">
        <v>47</v>
      </c>
      <c r="G44" s="47">
        <v>24</v>
      </c>
      <c r="H44" s="47"/>
      <c r="I44" s="47"/>
      <c r="J44" s="47"/>
      <c r="K44" s="47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8"/>
      <c r="CI44" s="32" t="s">
        <v>68</v>
      </c>
      <c r="CJ44" s="23"/>
      <c r="CK44" s="23"/>
      <c r="CL44" s="23"/>
      <c r="CM44" s="33"/>
      <c r="CN44" s="36"/>
      <c r="CO44" s="23"/>
      <c r="CP44" s="23"/>
      <c r="CQ44" s="23"/>
      <c r="CR44" s="23"/>
    </row>
    <row r="45" spans="1:96" s="43" customFormat="1" ht="45" x14ac:dyDescent="0.25">
      <c r="A45" s="40" t="s">
        <v>131</v>
      </c>
      <c r="B45" s="41" t="s">
        <v>69</v>
      </c>
      <c r="C45" s="137" t="s">
        <v>70</v>
      </c>
      <c r="D45" s="137"/>
      <c r="E45" s="137"/>
      <c r="F45" s="40" t="s">
        <v>47</v>
      </c>
      <c r="G45" s="47">
        <v>24</v>
      </c>
      <c r="H45" s="47"/>
      <c r="I45" s="47"/>
      <c r="J45" s="47"/>
      <c r="K45" s="47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8"/>
      <c r="CI45" s="32" t="s">
        <v>70</v>
      </c>
      <c r="CJ45" s="23"/>
      <c r="CK45" s="23"/>
      <c r="CL45" s="23"/>
      <c r="CM45" s="33"/>
      <c r="CN45" s="36"/>
      <c r="CO45" s="23"/>
      <c r="CP45" s="23"/>
      <c r="CQ45" s="23"/>
      <c r="CR45" s="23"/>
    </row>
    <row r="46" spans="1:96" s="23" customFormat="1" ht="15" x14ac:dyDescent="0.25">
      <c r="A46" s="135" t="s">
        <v>71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CH46" s="28"/>
      <c r="CM46" s="33"/>
      <c r="CN46" s="36" t="s">
        <v>71</v>
      </c>
    </row>
    <row r="47" spans="1:96" s="23" customFormat="1" ht="34.5" x14ac:dyDescent="0.25">
      <c r="A47" s="29" t="s">
        <v>72</v>
      </c>
      <c r="B47" s="30" t="s">
        <v>38</v>
      </c>
      <c r="C47" s="136" t="s">
        <v>39</v>
      </c>
      <c r="D47" s="136"/>
      <c r="E47" s="136"/>
      <c r="F47" s="29" t="s">
        <v>40</v>
      </c>
      <c r="G47" s="34">
        <v>0.24</v>
      </c>
      <c r="H47" s="34"/>
      <c r="I47" s="34"/>
      <c r="J47" s="34"/>
      <c r="K47" s="3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CH47" s="28"/>
      <c r="CI47" s="32" t="s">
        <v>39</v>
      </c>
      <c r="CM47" s="33"/>
      <c r="CN47" s="36"/>
    </row>
    <row r="48" spans="1:96" s="23" customFormat="1" ht="34.5" x14ac:dyDescent="0.25">
      <c r="A48" s="29" t="s">
        <v>73</v>
      </c>
      <c r="B48" s="30" t="s">
        <v>42</v>
      </c>
      <c r="C48" s="136" t="s">
        <v>43</v>
      </c>
      <c r="D48" s="136"/>
      <c r="E48" s="136"/>
      <c r="F48" s="29" t="s">
        <v>40</v>
      </c>
      <c r="G48" s="34">
        <v>0.24</v>
      </c>
      <c r="H48" s="34"/>
      <c r="I48" s="34"/>
      <c r="J48" s="34"/>
      <c r="K48" s="3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CH48" s="28"/>
      <c r="CI48" s="32" t="s">
        <v>43</v>
      </c>
      <c r="CM48" s="33"/>
      <c r="CN48" s="36"/>
    </row>
    <row r="49" spans="1:96" s="43" customFormat="1" ht="45" x14ac:dyDescent="0.25">
      <c r="A49" s="40" t="s">
        <v>132</v>
      </c>
      <c r="B49" s="41" t="s">
        <v>45</v>
      </c>
      <c r="C49" s="137" t="s">
        <v>46</v>
      </c>
      <c r="D49" s="137"/>
      <c r="E49" s="137"/>
      <c r="F49" s="40" t="s">
        <v>47</v>
      </c>
      <c r="G49" s="47">
        <v>24</v>
      </c>
      <c r="H49" s="47"/>
      <c r="I49" s="47"/>
      <c r="J49" s="47"/>
      <c r="K49" s="47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8"/>
      <c r="CI49" s="32" t="s">
        <v>46</v>
      </c>
      <c r="CJ49" s="23"/>
      <c r="CK49" s="23"/>
      <c r="CL49" s="23"/>
      <c r="CM49" s="33"/>
      <c r="CN49" s="36"/>
      <c r="CO49" s="23"/>
      <c r="CP49" s="23"/>
      <c r="CQ49" s="23"/>
      <c r="CR49" s="23"/>
    </row>
    <row r="50" spans="1:96" s="43" customFormat="1" ht="45" x14ac:dyDescent="0.25">
      <c r="A50" s="40" t="s">
        <v>133</v>
      </c>
      <c r="B50" s="41" t="s">
        <v>48</v>
      </c>
      <c r="C50" s="137" t="s">
        <v>49</v>
      </c>
      <c r="D50" s="137"/>
      <c r="E50" s="137"/>
      <c r="F50" s="40" t="s">
        <v>47</v>
      </c>
      <c r="G50" s="47">
        <v>24</v>
      </c>
      <c r="H50" s="47"/>
      <c r="I50" s="47"/>
      <c r="J50" s="47"/>
      <c r="K50" s="47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8"/>
      <c r="CI50" s="32" t="s">
        <v>49</v>
      </c>
      <c r="CJ50" s="23"/>
      <c r="CK50" s="23"/>
      <c r="CL50" s="23"/>
      <c r="CM50" s="33"/>
      <c r="CN50" s="36"/>
      <c r="CO50" s="23"/>
      <c r="CP50" s="23"/>
      <c r="CQ50" s="23"/>
      <c r="CR50" s="23"/>
    </row>
    <row r="51" spans="1:96" s="23" customFormat="1" ht="15" x14ac:dyDescent="0.25">
      <c r="A51" s="135" t="s">
        <v>109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CH51" s="28"/>
      <c r="CM51" s="33"/>
      <c r="CN51" s="36" t="s">
        <v>109</v>
      </c>
    </row>
    <row r="52" spans="1:96" s="23" customFormat="1" ht="45.75" x14ac:dyDescent="0.25">
      <c r="A52" s="29" t="s">
        <v>75</v>
      </c>
      <c r="B52" s="30" t="s">
        <v>61</v>
      </c>
      <c r="C52" s="136" t="s">
        <v>62</v>
      </c>
      <c r="D52" s="136"/>
      <c r="E52" s="136"/>
      <c r="F52" s="29" t="s">
        <v>40</v>
      </c>
      <c r="G52" s="34">
        <v>0.16</v>
      </c>
      <c r="H52" s="34"/>
      <c r="I52" s="34"/>
      <c r="J52" s="34"/>
      <c r="K52" s="3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CH52" s="28"/>
      <c r="CI52" s="32" t="s">
        <v>62</v>
      </c>
      <c r="CM52" s="33"/>
      <c r="CN52" s="36"/>
    </row>
    <row r="53" spans="1:96" s="23" customFormat="1" ht="34.5" x14ac:dyDescent="0.25">
      <c r="A53" s="29" t="s">
        <v>76</v>
      </c>
      <c r="B53" s="30" t="s">
        <v>64</v>
      </c>
      <c r="C53" s="136" t="s">
        <v>65</v>
      </c>
      <c r="D53" s="136"/>
      <c r="E53" s="136"/>
      <c r="F53" s="29" t="s">
        <v>40</v>
      </c>
      <c r="G53" s="34">
        <v>0.16</v>
      </c>
      <c r="H53" s="34"/>
      <c r="I53" s="34"/>
      <c r="J53" s="34"/>
      <c r="K53" s="3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CH53" s="28"/>
      <c r="CI53" s="32" t="s">
        <v>65</v>
      </c>
      <c r="CM53" s="33"/>
      <c r="CN53" s="36"/>
    </row>
    <row r="54" spans="1:96" s="43" customFormat="1" ht="45" x14ac:dyDescent="0.25">
      <c r="A54" s="40" t="s">
        <v>134</v>
      </c>
      <c r="B54" s="41" t="s">
        <v>67</v>
      </c>
      <c r="C54" s="137" t="s">
        <v>68</v>
      </c>
      <c r="D54" s="137"/>
      <c r="E54" s="137"/>
      <c r="F54" s="40" t="s">
        <v>47</v>
      </c>
      <c r="G54" s="47">
        <v>16</v>
      </c>
      <c r="H54" s="47"/>
      <c r="I54" s="47"/>
      <c r="J54" s="47"/>
      <c r="K54" s="47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8"/>
      <c r="CI54" s="32" t="s">
        <v>68</v>
      </c>
      <c r="CJ54" s="23"/>
      <c r="CK54" s="23"/>
      <c r="CL54" s="23"/>
      <c r="CM54" s="33"/>
      <c r="CN54" s="36"/>
      <c r="CO54" s="23"/>
      <c r="CP54" s="23"/>
      <c r="CQ54" s="23"/>
      <c r="CR54" s="23"/>
    </row>
    <row r="55" spans="1:96" s="43" customFormat="1" ht="45" x14ac:dyDescent="0.25">
      <c r="A55" s="40" t="s">
        <v>135</v>
      </c>
      <c r="B55" s="41" t="s">
        <v>69</v>
      </c>
      <c r="C55" s="137" t="s">
        <v>70</v>
      </c>
      <c r="D55" s="137"/>
      <c r="E55" s="137"/>
      <c r="F55" s="40" t="s">
        <v>47</v>
      </c>
      <c r="G55" s="47">
        <v>16</v>
      </c>
      <c r="H55" s="47"/>
      <c r="I55" s="47"/>
      <c r="J55" s="47"/>
      <c r="K55" s="47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8"/>
      <c r="CI55" s="32" t="s">
        <v>70</v>
      </c>
      <c r="CJ55" s="23"/>
      <c r="CK55" s="23"/>
      <c r="CL55" s="23"/>
      <c r="CM55" s="33"/>
      <c r="CN55" s="36"/>
      <c r="CO55" s="23"/>
      <c r="CP55" s="23"/>
      <c r="CQ55" s="23"/>
      <c r="CR55" s="23"/>
    </row>
    <row r="56" spans="1:96" s="23" customFormat="1" ht="45.75" x14ac:dyDescent="0.25">
      <c r="A56" s="29" t="s">
        <v>77</v>
      </c>
      <c r="B56" s="30" t="s">
        <v>78</v>
      </c>
      <c r="C56" s="136" t="s">
        <v>79</v>
      </c>
      <c r="D56" s="136"/>
      <c r="E56" s="136"/>
      <c r="F56" s="29" t="s">
        <v>80</v>
      </c>
      <c r="G56" s="34">
        <v>0.08</v>
      </c>
      <c r="H56" s="34"/>
      <c r="I56" s="34"/>
      <c r="J56" s="34"/>
      <c r="K56" s="3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CH56" s="28"/>
      <c r="CI56" s="32" t="s">
        <v>79</v>
      </c>
      <c r="CM56" s="33"/>
      <c r="CN56" s="36"/>
    </row>
    <row r="57" spans="1:96" s="23" customFormat="1" ht="34.5" x14ac:dyDescent="0.25">
      <c r="A57" s="29" t="s">
        <v>81</v>
      </c>
      <c r="B57" s="30" t="s">
        <v>82</v>
      </c>
      <c r="C57" s="136" t="s">
        <v>83</v>
      </c>
      <c r="D57" s="136"/>
      <c r="E57" s="136"/>
      <c r="F57" s="29" t="s">
        <v>80</v>
      </c>
      <c r="G57" s="34">
        <v>-0.08</v>
      </c>
      <c r="H57" s="34"/>
      <c r="I57" s="34"/>
      <c r="J57" s="34"/>
      <c r="K57" s="3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CH57" s="28"/>
      <c r="CI57" s="32" t="s">
        <v>83</v>
      </c>
      <c r="CM57" s="33"/>
      <c r="CN57" s="36"/>
    </row>
    <row r="58" spans="1:96" s="23" customFormat="1" ht="33.75" x14ac:dyDescent="0.25">
      <c r="A58" s="29" t="s">
        <v>85</v>
      </c>
      <c r="B58" s="30" t="s">
        <v>86</v>
      </c>
      <c r="C58" s="136" t="s">
        <v>87</v>
      </c>
      <c r="D58" s="136"/>
      <c r="E58" s="136"/>
      <c r="F58" s="29" t="s">
        <v>88</v>
      </c>
      <c r="G58" s="37">
        <v>2.317E-3</v>
      </c>
      <c r="H58" s="37"/>
      <c r="I58" s="37"/>
      <c r="J58" s="37"/>
      <c r="K58" s="3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CH58" s="28"/>
      <c r="CI58" s="32" t="s">
        <v>87</v>
      </c>
      <c r="CM58" s="33"/>
      <c r="CN58" s="36"/>
    </row>
    <row r="59" spans="1:96" s="23" customFormat="1" ht="15" x14ac:dyDescent="0.25">
      <c r="A59" s="135" t="s">
        <v>89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CH59" s="28"/>
      <c r="CM59" s="33"/>
      <c r="CN59" s="36" t="s">
        <v>89</v>
      </c>
    </row>
    <row r="60" spans="1:96" s="23" customFormat="1" ht="45.75" x14ac:dyDescent="0.25">
      <c r="A60" s="29" t="s">
        <v>90</v>
      </c>
      <c r="B60" s="30" t="s">
        <v>61</v>
      </c>
      <c r="C60" s="136" t="s">
        <v>62</v>
      </c>
      <c r="D60" s="136"/>
      <c r="E60" s="136"/>
      <c r="F60" s="29" t="s">
        <v>40</v>
      </c>
      <c r="G60" s="34">
        <v>0.18</v>
      </c>
      <c r="H60" s="34"/>
      <c r="I60" s="34"/>
      <c r="J60" s="34"/>
      <c r="K60" s="3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CH60" s="28"/>
      <c r="CI60" s="32" t="s">
        <v>62</v>
      </c>
      <c r="CM60" s="33"/>
      <c r="CN60" s="36"/>
    </row>
    <row r="61" spans="1:96" s="23" customFormat="1" ht="34.5" x14ac:dyDescent="0.25">
      <c r="A61" s="29" t="s">
        <v>91</v>
      </c>
      <c r="B61" s="30" t="s">
        <v>64</v>
      </c>
      <c r="C61" s="136" t="s">
        <v>65</v>
      </c>
      <c r="D61" s="136"/>
      <c r="E61" s="136"/>
      <c r="F61" s="29" t="s">
        <v>40</v>
      </c>
      <c r="G61" s="34">
        <v>0.18</v>
      </c>
      <c r="H61" s="34"/>
      <c r="I61" s="34"/>
      <c r="J61" s="34"/>
      <c r="K61" s="3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CH61" s="28"/>
      <c r="CI61" s="32" t="s">
        <v>65</v>
      </c>
      <c r="CM61" s="33"/>
      <c r="CN61" s="36"/>
    </row>
    <row r="62" spans="1:96" s="43" customFormat="1" ht="45" x14ac:dyDescent="0.25">
      <c r="A62" s="40" t="s">
        <v>136</v>
      </c>
      <c r="B62" s="41" t="s">
        <v>67</v>
      </c>
      <c r="C62" s="137" t="s">
        <v>68</v>
      </c>
      <c r="D62" s="137"/>
      <c r="E62" s="137"/>
      <c r="F62" s="40" t="s">
        <v>47</v>
      </c>
      <c r="G62" s="47">
        <v>18</v>
      </c>
      <c r="H62" s="47"/>
      <c r="I62" s="47"/>
      <c r="J62" s="47"/>
      <c r="K62" s="47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8"/>
      <c r="CI62" s="32" t="s">
        <v>68</v>
      </c>
      <c r="CJ62" s="23"/>
      <c r="CK62" s="23"/>
      <c r="CL62" s="23"/>
      <c r="CM62" s="33"/>
      <c r="CN62" s="36"/>
      <c r="CO62" s="23"/>
      <c r="CP62" s="23"/>
      <c r="CQ62" s="23"/>
      <c r="CR62" s="23"/>
    </row>
    <row r="63" spans="1:96" s="43" customFormat="1" ht="45" x14ac:dyDescent="0.25">
      <c r="A63" s="40" t="s">
        <v>137</v>
      </c>
      <c r="B63" s="41" t="s">
        <v>69</v>
      </c>
      <c r="C63" s="137" t="s">
        <v>70</v>
      </c>
      <c r="D63" s="137"/>
      <c r="E63" s="137"/>
      <c r="F63" s="40" t="s">
        <v>47</v>
      </c>
      <c r="G63" s="47">
        <v>18</v>
      </c>
      <c r="H63" s="47"/>
      <c r="I63" s="47"/>
      <c r="J63" s="47"/>
      <c r="K63" s="47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8"/>
      <c r="CI63" s="32" t="s">
        <v>70</v>
      </c>
      <c r="CJ63" s="23"/>
      <c r="CK63" s="23"/>
      <c r="CL63" s="23"/>
      <c r="CM63" s="33"/>
      <c r="CN63" s="36"/>
      <c r="CO63" s="23"/>
      <c r="CP63" s="23"/>
      <c r="CQ63" s="23"/>
      <c r="CR63" s="23"/>
    </row>
    <row r="64" spans="1:96" s="23" customFormat="1" ht="45.75" x14ac:dyDescent="0.25">
      <c r="A64" s="29" t="s">
        <v>92</v>
      </c>
      <c r="B64" s="30" t="s">
        <v>78</v>
      </c>
      <c r="C64" s="136" t="s">
        <v>79</v>
      </c>
      <c r="D64" s="136"/>
      <c r="E64" s="136"/>
      <c r="F64" s="29" t="s">
        <v>80</v>
      </c>
      <c r="G64" s="34">
        <v>0.18</v>
      </c>
      <c r="H64" s="34"/>
      <c r="I64" s="34"/>
      <c r="J64" s="34"/>
      <c r="K64" s="3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CH64" s="28"/>
      <c r="CI64" s="32" t="s">
        <v>79</v>
      </c>
      <c r="CM64" s="33"/>
      <c r="CN64" s="36"/>
    </row>
    <row r="65" spans="1:96" s="23" customFormat="1" ht="34.5" x14ac:dyDescent="0.25">
      <c r="A65" s="29" t="s">
        <v>93</v>
      </c>
      <c r="B65" s="30" t="s">
        <v>82</v>
      </c>
      <c r="C65" s="136" t="s">
        <v>83</v>
      </c>
      <c r="D65" s="136"/>
      <c r="E65" s="136"/>
      <c r="F65" s="29" t="s">
        <v>80</v>
      </c>
      <c r="G65" s="34">
        <v>-0.18</v>
      </c>
      <c r="H65" s="34"/>
      <c r="I65" s="34"/>
      <c r="J65" s="34"/>
      <c r="K65" s="3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CH65" s="28"/>
      <c r="CI65" s="32" t="s">
        <v>83</v>
      </c>
      <c r="CM65" s="33"/>
      <c r="CN65" s="36"/>
    </row>
    <row r="66" spans="1:96" s="23" customFormat="1" ht="33.75" x14ac:dyDescent="0.25">
      <c r="A66" s="29" t="s">
        <v>94</v>
      </c>
      <c r="B66" s="30" t="s">
        <v>86</v>
      </c>
      <c r="C66" s="136" t="s">
        <v>87</v>
      </c>
      <c r="D66" s="136"/>
      <c r="E66" s="136"/>
      <c r="F66" s="29" t="s">
        <v>88</v>
      </c>
      <c r="G66" s="37">
        <v>4.0860000000000002E-3</v>
      </c>
      <c r="H66" s="37"/>
      <c r="I66" s="37"/>
      <c r="J66" s="37"/>
      <c r="K66" s="3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CH66" s="28"/>
      <c r="CI66" s="32" t="s">
        <v>87</v>
      </c>
      <c r="CM66" s="33"/>
      <c r="CN66" s="36"/>
    </row>
    <row r="67" spans="1:96" s="23" customFormat="1" ht="15" x14ac:dyDescent="0.25">
      <c r="A67" s="135" t="s">
        <v>110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CH67" s="28"/>
      <c r="CM67" s="33"/>
      <c r="CN67" s="36" t="s">
        <v>110</v>
      </c>
    </row>
    <row r="68" spans="1:96" s="23" customFormat="1" ht="34.5" x14ac:dyDescent="0.25">
      <c r="A68" s="29" t="s">
        <v>96</v>
      </c>
      <c r="B68" s="30" t="s">
        <v>38</v>
      </c>
      <c r="C68" s="136" t="s">
        <v>39</v>
      </c>
      <c r="D68" s="136"/>
      <c r="E68" s="136"/>
      <c r="F68" s="29" t="s">
        <v>40</v>
      </c>
      <c r="G68" s="34">
        <v>0.04</v>
      </c>
      <c r="H68" s="34"/>
      <c r="I68" s="34"/>
      <c r="J68" s="34"/>
      <c r="K68" s="3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CH68" s="28"/>
      <c r="CI68" s="32" t="s">
        <v>39</v>
      </c>
      <c r="CM68" s="33"/>
      <c r="CN68" s="36"/>
    </row>
    <row r="69" spans="1:96" s="23" customFormat="1" ht="34.5" x14ac:dyDescent="0.25">
      <c r="A69" s="29" t="s">
        <v>97</v>
      </c>
      <c r="B69" s="30" t="s">
        <v>42</v>
      </c>
      <c r="C69" s="136" t="s">
        <v>43</v>
      </c>
      <c r="D69" s="136"/>
      <c r="E69" s="136"/>
      <c r="F69" s="29" t="s">
        <v>40</v>
      </c>
      <c r="G69" s="34">
        <v>0.04</v>
      </c>
      <c r="H69" s="34"/>
      <c r="I69" s="34"/>
      <c r="J69" s="34"/>
      <c r="K69" s="3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CH69" s="28"/>
      <c r="CI69" s="32" t="s">
        <v>43</v>
      </c>
      <c r="CM69" s="33"/>
      <c r="CN69" s="36"/>
    </row>
    <row r="70" spans="1:96" s="43" customFormat="1" ht="45" x14ac:dyDescent="0.25">
      <c r="A70" s="40" t="s">
        <v>138</v>
      </c>
      <c r="B70" s="41" t="s">
        <v>45</v>
      </c>
      <c r="C70" s="137" t="s">
        <v>46</v>
      </c>
      <c r="D70" s="137"/>
      <c r="E70" s="137"/>
      <c r="F70" s="40" t="s">
        <v>47</v>
      </c>
      <c r="G70" s="47">
        <v>4</v>
      </c>
      <c r="H70" s="47"/>
      <c r="I70" s="47"/>
      <c r="J70" s="47"/>
      <c r="K70" s="47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8"/>
      <c r="CI70" s="32" t="s">
        <v>46</v>
      </c>
      <c r="CJ70" s="23"/>
      <c r="CK70" s="23"/>
      <c r="CL70" s="23"/>
      <c r="CM70" s="33"/>
      <c r="CN70" s="36"/>
      <c r="CO70" s="23"/>
      <c r="CP70" s="23"/>
      <c r="CQ70" s="23"/>
      <c r="CR70" s="23"/>
    </row>
    <row r="71" spans="1:96" s="43" customFormat="1" ht="45" x14ac:dyDescent="0.25">
      <c r="A71" s="40" t="s">
        <v>139</v>
      </c>
      <c r="B71" s="41" t="s">
        <v>48</v>
      </c>
      <c r="C71" s="137" t="s">
        <v>49</v>
      </c>
      <c r="D71" s="137"/>
      <c r="E71" s="137"/>
      <c r="F71" s="40" t="s">
        <v>47</v>
      </c>
      <c r="G71" s="47">
        <v>4</v>
      </c>
      <c r="H71" s="47"/>
      <c r="I71" s="47"/>
      <c r="J71" s="47"/>
      <c r="K71" s="47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8"/>
      <c r="CI71" s="32" t="s">
        <v>49</v>
      </c>
      <c r="CJ71" s="23"/>
      <c r="CK71" s="23"/>
      <c r="CL71" s="23"/>
      <c r="CM71" s="33"/>
      <c r="CN71" s="36"/>
      <c r="CO71" s="23"/>
      <c r="CP71" s="23"/>
      <c r="CQ71" s="23"/>
      <c r="CR71" s="23"/>
    </row>
    <row r="72" spans="1:96" s="23" customFormat="1" ht="15" x14ac:dyDescent="0.25">
      <c r="A72" s="135" t="s">
        <v>95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CH72" s="28"/>
      <c r="CM72" s="33"/>
      <c r="CN72" s="36" t="s">
        <v>95</v>
      </c>
    </row>
    <row r="73" spans="1:96" s="23" customFormat="1" ht="34.5" x14ac:dyDescent="0.25">
      <c r="A73" s="29" t="s">
        <v>111</v>
      </c>
      <c r="B73" s="30" t="s">
        <v>38</v>
      </c>
      <c r="C73" s="136" t="s">
        <v>39</v>
      </c>
      <c r="D73" s="136"/>
      <c r="E73" s="136"/>
      <c r="F73" s="29" t="s">
        <v>40</v>
      </c>
      <c r="G73" s="35">
        <v>24</v>
      </c>
      <c r="H73" s="35"/>
      <c r="I73" s="35"/>
      <c r="J73" s="35"/>
      <c r="K73" s="35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CH73" s="28"/>
      <c r="CI73" s="32" t="s">
        <v>39</v>
      </c>
      <c r="CM73" s="33"/>
      <c r="CN73" s="36"/>
    </row>
    <row r="74" spans="1:96" s="23" customFormat="1" ht="34.5" x14ac:dyDescent="0.25">
      <c r="A74" s="29" t="s">
        <v>112</v>
      </c>
      <c r="B74" s="30" t="s">
        <v>42</v>
      </c>
      <c r="C74" s="136" t="s">
        <v>43</v>
      </c>
      <c r="D74" s="136"/>
      <c r="E74" s="136"/>
      <c r="F74" s="29" t="s">
        <v>40</v>
      </c>
      <c r="G74" s="35">
        <v>24</v>
      </c>
      <c r="H74" s="35"/>
      <c r="I74" s="35"/>
      <c r="J74" s="35"/>
      <c r="K74" s="35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CH74" s="28"/>
      <c r="CI74" s="32" t="s">
        <v>43</v>
      </c>
      <c r="CM74" s="33"/>
      <c r="CN74" s="36"/>
    </row>
    <row r="75" spans="1:96" s="43" customFormat="1" ht="45" x14ac:dyDescent="0.25">
      <c r="A75" s="40" t="s">
        <v>140</v>
      </c>
      <c r="B75" s="41" t="s">
        <v>45</v>
      </c>
      <c r="C75" s="137" t="s">
        <v>46</v>
      </c>
      <c r="D75" s="137"/>
      <c r="E75" s="137"/>
      <c r="F75" s="40" t="s">
        <v>47</v>
      </c>
      <c r="G75" s="47">
        <v>24</v>
      </c>
      <c r="H75" s="47"/>
      <c r="I75" s="47"/>
      <c r="J75" s="47"/>
      <c r="K75" s="47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8"/>
      <c r="CI75" s="32" t="s">
        <v>46</v>
      </c>
      <c r="CJ75" s="23"/>
      <c r="CK75" s="23"/>
      <c r="CL75" s="23"/>
      <c r="CM75" s="33"/>
      <c r="CN75" s="36"/>
      <c r="CO75" s="23"/>
      <c r="CP75" s="23"/>
      <c r="CQ75" s="23"/>
      <c r="CR75" s="23"/>
    </row>
    <row r="76" spans="1:96" s="43" customFormat="1" ht="45" x14ac:dyDescent="0.25">
      <c r="A76" s="40" t="s">
        <v>141</v>
      </c>
      <c r="B76" s="41" t="s">
        <v>48</v>
      </c>
      <c r="C76" s="137" t="s">
        <v>49</v>
      </c>
      <c r="D76" s="137"/>
      <c r="E76" s="137"/>
      <c r="F76" s="40" t="s">
        <v>47</v>
      </c>
      <c r="G76" s="47">
        <v>24</v>
      </c>
      <c r="H76" s="47"/>
      <c r="I76" s="47"/>
      <c r="J76" s="47"/>
      <c r="K76" s="47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8"/>
      <c r="CI76" s="32" t="s">
        <v>49</v>
      </c>
      <c r="CJ76" s="23"/>
      <c r="CK76" s="23"/>
      <c r="CL76" s="23"/>
      <c r="CM76" s="33"/>
      <c r="CN76" s="36"/>
      <c r="CO76" s="23"/>
      <c r="CP76" s="23"/>
      <c r="CQ76" s="23"/>
      <c r="CR76" s="23"/>
    </row>
    <row r="77" spans="1:96" s="23" customFormat="1" ht="15" x14ac:dyDescent="0.25">
      <c r="A77" s="135" t="s">
        <v>113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CH77" s="28"/>
      <c r="CM77" s="33"/>
      <c r="CN77" s="36" t="s">
        <v>113</v>
      </c>
    </row>
    <row r="78" spans="1:96" s="23" customFormat="1" ht="34.5" x14ac:dyDescent="0.25">
      <c r="A78" s="29" t="s">
        <v>114</v>
      </c>
      <c r="B78" s="30" t="s">
        <v>38</v>
      </c>
      <c r="C78" s="136" t="s">
        <v>39</v>
      </c>
      <c r="D78" s="136"/>
      <c r="E78" s="136"/>
      <c r="F78" s="29" t="s">
        <v>40</v>
      </c>
      <c r="G78" s="34">
        <v>0.04</v>
      </c>
      <c r="H78" s="34"/>
      <c r="I78" s="34"/>
      <c r="J78" s="34"/>
      <c r="K78" s="3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CH78" s="28"/>
      <c r="CI78" s="32" t="s">
        <v>39</v>
      </c>
      <c r="CM78" s="33"/>
      <c r="CN78" s="36"/>
    </row>
    <row r="79" spans="1:96" s="23" customFormat="1" ht="34.5" x14ac:dyDescent="0.25">
      <c r="A79" s="29" t="s">
        <v>115</v>
      </c>
      <c r="B79" s="30" t="s">
        <v>42</v>
      </c>
      <c r="C79" s="136" t="s">
        <v>43</v>
      </c>
      <c r="D79" s="136"/>
      <c r="E79" s="136"/>
      <c r="F79" s="29" t="s">
        <v>40</v>
      </c>
      <c r="G79" s="34">
        <v>0.04</v>
      </c>
      <c r="H79" s="34"/>
      <c r="I79" s="34"/>
      <c r="J79" s="34"/>
      <c r="K79" s="3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CH79" s="28"/>
      <c r="CI79" s="32" t="s">
        <v>43</v>
      </c>
      <c r="CM79" s="33"/>
      <c r="CN79" s="36"/>
    </row>
    <row r="80" spans="1:96" s="43" customFormat="1" ht="45" x14ac:dyDescent="0.25">
      <c r="A80" s="40" t="s">
        <v>142</v>
      </c>
      <c r="B80" s="41" t="s">
        <v>45</v>
      </c>
      <c r="C80" s="137" t="s">
        <v>46</v>
      </c>
      <c r="D80" s="137"/>
      <c r="E80" s="137"/>
      <c r="F80" s="40" t="s">
        <v>47</v>
      </c>
      <c r="G80" s="47">
        <v>4</v>
      </c>
      <c r="H80" s="47"/>
      <c r="I80" s="47"/>
      <c r="J80" s="47"/>
      <c r="K80" s="47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8"/>
      <c r="CI80" s="32" t="s">
        <v>46</v>
      </c>
      <c r="CJ80" s="23"/>
      <c r="CK80" s="23"/>
      <c r="CL80" s="23"/>
      <c r="CM80" s="33"/>
      <c r="CN80" s="36"/>
      <c r="CO80" s="23"/>
      <c r="CP80" s="23"/>
      <c r="CQ80" s="23"/>
      <c r="CR80" s="23"/>
    </row>
    <row r="81" spans="1:96" s="43" customFormat="1" ht="45" x14ac:dyDescent="0.25">
      <c r="A81" s="40" t="s">
        <v>143</v>
      </c>
      <c r="B81" s="41" t="s">
        <v>48</v>
      </c>
      <c r="C81" s="137" t="s">
        <v>49</v>
      </c>
      <c r="D81" s="137"/>
      <c r="E81" s="137"/>
      <c r="F81" s="40" t="s">
        <v>47</v>
      </c>
      <c r="G81" s="47">
        <v>4</v>
      </c>
      <c r="H81" s="47"/>
      <c r="I81" s="47"/>
      <c r="J81" s="47"/>
      <c r="K81" s="47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8"/>
      <c r="CI81" s="32" t="s">
        <v>49</v>
      </c>
      <c r="CJ81" s="23"/>
      <c r="CK81" s="23"/>
      <c r="CL81" s="23"/>
      <c r="CM81" s="33"/>
      <c r="CN81" s="36"/>
      <c r="CO81" s="23"/>
      <c r="CP81" s="23"/>
      <c r="CQ81" s="23"/>
      <c r="CR81" s="23"/>
    </row>
    <row r="82" spans="1:96" s="23" customFormat="1" ht="15" x14ac:dyDescent="0.25">
      <c r="A82" s="138" t="s">
        <v>99</v>
      </c>
      <c r="B82" s="139"/>
      <c r="C82" s="139"/>
      <c r="D82" s="139"/>
      <c r="E82" s="140"/>
      <c r="F82" s="69"/>
      <c r="G82" s="69"/>
      <c r="H82" s="69"/>
      <c r="I82" s="69"/>
      <c r="J82" s="69"/>
      <c r="K82" s="69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CO82" s="33" t="s">
        <v>99</v>
      </c>
    </row>
    <row r="83" spans="1:96" s="23" customFormat="1" ht="32.2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96" s="23" customFormat="1" ht="15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</row>
    <row r="85" spans="1:96" s="23" customFormat="1" ht="15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</sheetData>
  <autoFilter ref="A12:CR82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CO79"/>
  <sheetViews>
    <sheetView topLeftCell="A69" workbookViewId="0">
      <selection activeCell="G84" sqref="G84"/>
    </sheetView>
  </sheetViews>
  <sheetFormatPr defaultColWidth="9.140625" defaultRowHeight="11.25" customHeight="1" x14ac:dyDescent="0.2"/>
  <cols>
    <col min="1" max="1" width="23" style="38" customWidth="1"/>
    <col min="2" max="2" width="34.5703125" style="38" customWidth="1"/>
    <col min="3" max="3" width="16.7109375" style="38" customWidth="1"/>
    <col min="4" max="4" width="10.42578125" style="38" customWidth="1"/>
    <col min="5" max="5" width="19" style="38" customWidth="1"/>
    <col min="6" max="6" width="14.42578125" style="38" customWidth="1"/>
    <col min="7" max="7" width="17.7109375" style="38" customWidth="1"/>
    <col min="8" max="8" width="19.5703125" style="38" customWidth="1"/>
    <col min="9" max="9" width="19.28515625" style="38" customWidth="1"/>
    <col min="10" max="10" width="20.140625" style="38" customWidth="1"/>
    <col min="11" max="11" width="21.5703125" style="38" customWidth="1"/>
    <col min="12" max="16384" width="9.140625" style="38"/>
  </cols>
  <sheetData>
    <row r="1" spans="1:11" s="23" customFormat="1" ht="1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23" customFormat="1" ht="15" x14ac:dyDescent="0.25">
      <c r="A2" s="145" t="s">
        <v>11</v>
      </c>
      <c r="B2" s="145"/>
      <c r="C2" s="145"/>
      <c r="D2" s="145"/>
      <c r="E2" s="145"/>
      <c r="F2" s="145"/>
      <c r="G2" s="145"/>
      <c r="H2" s="51"/>
      <c r="I2" s="51"/>
      <c r="J2" s="51"/>
      <c r="K2" s="51"/>
    </row>
    <row r="3" spans="1:11" s="23" customFormat="1" ht="15" x14ac:dyDescent="0.25">
      <c r="A3" s="146" t="s">
        <v>13</v>
      </c>
      <c r="B3" s="146"/>
      <c r="C3" s="146"/>
      <c r="D3" s="146"/>
      <c r="E3" s="146"/>
      <c r="F3" s="146"/>
      <c r="G3" s="146"/>
      <c r="H3" s="52"/>
      <c r="I3" s="52"/>
      <c r="J3" s="52"/>
      <c r="K3" s="52"/>
    </row>
    <row r="4" spans="1:11" s="23" customFormat="1" ht="1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s="23" customFormat="1" ht="28.5" customHeight="1" x14ac:dyDescent="0.25">
      <c r="A5" s="147" t="s">
        <v>14</v>
      </c>
      <c r="B5" s="147"/>
      <c r="C5" s="147"/>
      <c r="D5" s="147"/>
      <c r="E5" s="147"/>
      <c r="F5" s="147"/>
      <c r="G5" s="147"/>
      <c r="H5" s="53"/>
      <c r="I5" s="53"/>
      <c r="J5" s="53"/>
      <c r="K5" s="53"/>
    </row>
    <row r="6" spans="1:11" s="23" customFormat="1" ht="21" customHeight="1" x14ac:dyDescent="0.25">
      <c r="A6" s="148" t="s">
        <v>15</v>
      </c>
      <c r="B6" s="148"/>
      <c r="C6" s="148"/>
      <c r="D6" s="148"/>
      <c r="E6" s="148"/>
      <c r="F6" s="148"/>
      <c r="G6" s="148"/>
      <c r="H6" s="25"/>
      <c r="I6" s="25"/>
      <c r="J6" s="25"/>
      <c r="K6" s="25"/>
    </row>
    <row r="7" spans="1:11" s="23" customFormat="1" ht="15" x14ac:dyDescent="0.25">
      <c r="A7" s="145" t="s">
        <v>16</v>
      </c>
      <c r="B7" s="145"/>
      <c r="C7" s="145"/>
      <c r="D7" s="145"/>
      <c r="E7" s="145"/>
      <c r="F7" s="145"/>
      <c r="G7" s="145"/>
      <c r="H7" s="51"/>
      <c r="I7" s="51"/>
      <c r="J7" s="51"/>
      <c r="K7" s="51"/>
    </row>
    <row r="8" spans="1:11" s="23" customFormat="1" ht="15.75" customHeight="1" x14ac:dyDescent="0.25">
      <c r="A8" s="146" t="s">
        <v>17</v>
      </c>
      <c r="B8" s="146"/>
      <c r="C8" s="146"/>
      <c r="D8" s="146"/>
      <c r="E8" s="146"/>
      <c r="F8" s="146"/>
      <c r="G8" s="146"/>
      <c r="H8" s="52"/>
      <c r="I8" s="52"/>
      <c r="J8" s="52"/>
      <c r="K8" s="52"/>
    </row>
    <row r="9" spans="1:11" s="23" customFormat="1" ht="15" x14ac:dyDescent="0.25">
      <c r="A9" s="26"/>
    </row>
    <row r="10" spans="1:11" s="23" customFormat="1" ht="28.5" customHeight="1" x14ac:dyDescent="0.25">
      <c r="A10" s="50" t="s">
        <v>0</v>
      </c>
      <c r="B10" s="50" t="s">
        <v>18</v>
      </c>
      <c r="C10" s="143" t="s">
        <v>19</v>
      </c>
      <c r="D10" s="143"/>
      <c r="E10" s="143"/>
      <c r="F10" s="50" t="s">
        <v>20</v>
      </c>
      <c r="G10" s="50" t="s">
        <v>21</v>
      </c>
      <c r="H10" s="50" t="s">
        <v>119</v>
      </c>
      <c r="I10" s="50" t="s">
        <v>116</v>
      </c>
      <c r="J10" s="50" t="s">
        <v>118</v>
      </c>
      <c r="K10" s="50" t="s">
        <v>117</v>
      </c>
    </row>
    <row r="11" spans="1:11" s="23" customFormat="1" ht="15" x14ac:dyDescent="0.25">
      <c r="A11" s="27">
        <v>1</v>
      </c>
      <c r="B11" s="27">
        <v>2</v>
      </c>
      <c r="C11" s="144">
        <v>3</v>
      </c>
      <c r="D11" s="144"/>
      <c r="E11" s="144"/>
      <c r="F11" s="27">
        <v>4</v>
      </c>
      <c r="G11" s="27">
        <v>5</v>
      </c>
      <c r="H11" s="27" t="s">
        <v>144</v>
      </c>
      <c r="I11" s="27" t="s">
        <v>36</v>
      </c>
      <c r="J11" s="27" t="s">
        <v>145</v>
      </c>
      <c r="K11" s="27" t="s">
        <v>146</v>
      </c>
    </row>
    <row r="12" spans="1:11" s="23" customFormat="1" ht="15" x14ac:dyDescent="0.25">
      <c r="A12" s="141" t="s">
        <v>22</v>
      </c>
      <c r="B12" s="141"/>
      <c r="C12" s="141"/>
      <c r="D12" s="141"/>
      <c r="E12" s="141"/>
      <c r="F12" s="141"/>
      <c r="G12" s="141"/>
      <c r="H12" s="27"/>
      <c r="I12" s="27"/>
      <c r="J12" s="27"/>
      <c r="K12" s="27"/>
    </row>
    <row r="13" spans="1:11" s="23" customFormat="1" ht="33.75" x14ac:dyDescent="0.25">
      <c r="A13" s="29" t="s">
        <v>23</v>
      </c>
      <c r="B13" s="30" t="s">
        <v>24</v>
      </c>
      <c r="C13" s="136" t="s">
        <v>25</v>
      </c>
      <c r="D13" s="136"/>
      <c r="E13" s="136"/>
      <c r="F13" s="29" t="s">
        <v>26</v>
      </c>
      <c r="G13" s="31">
        <v>7.6948999999999996</v>
      </c>
      <c r="H13" s="31"/>
      <c r="I13" s="31"/>
      <c r="J13" s="31"/>
      <c r="K13" s="31"/>
    </row>
    <row r="14" spans="1:11" s="43" customFormat="1" ht="33.75" x14ac:dyDescent="0.25">
      <c r="A14" s="40" t="s">
        <v>120</v>
      </c>
      <c r="B14" s="41" t="s">
        <v>27</v>
      </c>
      <c r="C14" s="137" t="s">
        <v>28</v>
      </c>
      <c r="D14" s="137"/>
      <c r="E14" s="137"/>
      <c r="F14" s="40" t="s">
        <v>29</v>
      </c>
      <c r="G14" s="42">
        <v>29.783619999999999</v>
      </c>
      <c r="H14" s="45"/>
      <c r="I14" s="45"/>
      <c r="J14" s="45"/>
      <c r="K14" s="45"/>
    </row>
    <row r="15" spans="1:11" s="43" customFormat="1" ht="33.75" x14ac:dyDescent="0.25">
      <c r="A15" s="40" t="s">
        <v>147</v>
      </c>
      <c r="B15" s="41" t="s">
        <v>30</v>
      </c>
      <c r="C15" s="137" t="s">
        <v>31</v>
      </c>
      <c r="D15" s="137"/>
      <c r="E15" s="137"/>
      <c r="F15" s="40" t="s">
        <v>29</v>
      </c>
      <c r="G15" s="44">
        <v>31.9684621</v>
      </c>
      <c r="H15" s="42"/>
      <c r="I15" s="42"/>
      <c r="J15" s="42"/>
      <c r="K15" s="42"/>
    </row>
    <row r="16" spans="1:11" s="23" customFormat="1" ht="15" x14ac:dyDescent="0.25">
      <c r="A16" s="141" t="s">
        <v>33</v>
      </c>
      <c r="B16" s="141"/>
      <c r="C16" s="141"/>
      <c r="D16" s="141"/>
      <c r="E16" s="141"/>
      <c r="F16" s="141"/>
      <c r="G16" s="141"/>
      <c r="H16" s="44"/>
      <c r="I16" s="44"/>
      <c r="J16" s="44"/>
      <c r="K16" s="44"/>
    </row>
    <row r="17" spans="1:11" s="23" customFormat="1" ht="33.75" x14ac:dyDescent="0.25">
      <c r="A17" s="29" t="s">
        <v>34</v>
      </c>
      <c r="B17" s="30" t="s">
        <v>24</v>
      </c>
      <c r="C17" s="136" t="s">
        <v>25</v>
      </c>
      <c r="D17" s="136"/>
      <c r="E17" s="136"/>
      <c r="F17" s="29" t="s">
        <v>26</v>
      </c>
      <c r="G17" s="31">
        <v>8.0701999999999998</v>
      </c>
      <c r="H17" s="31"/>
      <c r="I17" s="31"/>
      <c r="J17" s="31"/>
      <c r="K17" s="31"/>
    </row>
    <row r="18" spans="1:11" s="43" customFormat="1" ht="33.75" x14ac:dyDescent="0.25">
      <c r="A18" s="40" t="s">
        <v>122</v>
      </c>
      <c r="B18" s="41" t="s">
        <v>27</v>
      </c>
      <c r="C18" s="137" t="s">
        <v>28</v>
      </c>
      <c r="D18" s="137"/>
      <c r="E18" s="137"/>
      <c r="F18" s="40" t="s">
        <v>29</v>
      </c>
      <c r="G18" s="70">
        <v>31.731100000000001</v>
      </c>
      <c r="H18" s="70"/>
      <c r="I18" s="70"/>
      <c r="J18" s="70"/>
      <c r="K18" s="70"/>
    </row>
    <row r="19" spans="1:11" s="43" customFormat="1" ht="33.75" x14ac:dyDescent="0.25">
      <c r="A19" s="40" t="s">
        <v>123</v>
      </c>
      <c r="B19" s="41" t="s">
        <v>30</v>
      </c>
      <c r="C19" s="137" t="s">
        <v>31</v>
      </c>
      <c r="D19" s="137"/>
      <c r="E19" s="137"/>
      <c r="F19" s="40" t="s">
        <v>29</v>
      </c>
      <c r="G19" s="44">
        <v>45.786279700000001</v>
      </c>
      <c r="H19" s="70"/>
      <c r="I19" s="70"/>
      <c r="J19" s="70"/>
      <c r="K19" s="70"/>
    </row>
    <row r="20" spans="1:11" s="23" customFormat="1" ht="15" x14ac:dyDescent="0.25">
      <c r="A20" s="141" t="s">
        <v>35</v>
      </c>
      <c r="B20" s="141"/>
      <c r="C20" s="141"/>
      <c r="D20" s="141"/>
      <c r="E20" s="141"/>
      <c r="F20" s="141"/>
      <c r="G20" s="141"/>
      <c r="H20" s="42"/>
      <c r="I20" s="42"/>
      <c r="J20" s="42"/>
      <c r="K20" s="42"/>
    </row>
    <row r="21" spans="1:11" s="23" customFormat="1" ht="33.75" x14ac:dyDescent="0.25">
      <c r="A21" s="29" t="s">
        <v>36</v>
      </c>
      <c r="B21" s="30" t="s">
        <v>24</v>
      </c>
      <c r="C21" s="136" t="s">
        <v>25</v>
      </c>
      <c r="D21" s="136"/>
      <c r="E21" s="136"/>
      <c r="F21" s="29" t="s">
        <v>26</v>
      </c>
      <c r="G21" s="31">
        <v>7.7721999999999998</v>
      </c>
      <c r="H21" s="44"/>
      <c r="I21" s="44"/>
      <c r="J21" s="44"/>
      <c r="K21" s="44"/>
    </row>
    <row r="22" spans="1:11" s="43" customFormat="1" ht="33.75" x14ac:dyDescent="0.25">
      <c r="A22" s="40" t="s">
        <v>124</v>
      </c>
      <c r="B22" s="41" t="s">
        <v>27</v>
      </c>
      <c r="C22" s="137" t="s">
        <v>28</v>
      </c>
      <c r="D22" s="137"/>
      <c r="E22" s="137"/>
      <c r="F22" s="40" t="s">
        <v>29</v>
      </c>
      <c r="G22" s="42">
        <v>14.42985</v>
      </c>
      <c r="H22" s="42"/>
      <c r="I22" s="42"/>
      <c r="J22" s="42"/>
      <c r="K22" s="42"/>
    </row>
    <row r="23" spans="1:11" s="43" customFormat="1" ht="33.75" x14ac:dyDescent="0.25">
      <c r="A23" s="40" t="s">
        <v>125</v>
      </c>
      <c r="B23" s="41" t="s">
        <v>30</v>
      </c>
      <c r="C23" s="137" t="s">
        <v>31</v>
      </c>
      <c r="D23" s="137"/>
      <c r="E23" s="137"/>
      <c r="F23" s="40" t="s">
        <v>29</v>
      </c>
      <c r="G23" s="44">
        <v>4.8809415999999999</v>
      </c>
      <c r="H23" s="44"/>
      <c r="I23" s="44"/>
      <c r="J23" s="44"/>
      <c r="K23" s="44"/>
    </row>
    <row r="24" spans="1:11" s="23" customFormat="1" ht="33.75" x14ac:dyDescent="0.25">
      <c r="A24" s="29" t="s">
        <v>37</v>
      </c>
      <c r="B24" s="30" t="s">
        <v>38</v>
      </c>
      <c r="C24" s="136" t="s">
        <v>39</v>
      </c>
      <c r="D24" s="136"/>
      <c r="E24" s="136"/>
      <c r="F24" s="29" t="s">
        <v>40</v>
      </c>
      <c r="G24" s="34">
        <v>15.46</v>
      </c>
      <c r="H24" s="39"/>
      <c r="I24" s="39"/>
      <c r="J24" s="39"/>
      <c r="K24" s="39"/>
    </row>
    <row r="25" spans="1:11" s="23" customFormat="1" ht="33.75" x14ac:dyDescent="0.25">
      <c r="A25" s="29" t="s">
        <v>41</v>
      </c>
      <c r="B25" s="30" t="s">
        <v>42</v>
      </c>
      <c r="C25" s="136" t="s">
        <v>43</v>
      </c>
      <c r="D25" s="136"/>
      <c r="E25" s="136"/>
      <c r="F25" s="29" t="s">
        <v>40</v>
      </c>
      <c r="G25" s="35">
        <v>1546</v>
      </c>
      <c r="H25" s="45"/>
      <c r="I25" s="45"/>
      <c r="J25" s="45"/>
      <c r="K25" s="45"/>
    </row>
    <row r="26" spans="1:11" s="23" customFormat="1" ht="15" x14ac:dyDescent="0.25">
      <c r="A26" s="29"/>
      <c r="B26" s="72"/>
      <c r="C26" s="136" t="s">
        <v>44</v>
      </c>
      <c r="D26" s="136"/>
      <c r="E26" s="136"/>
      <c r="F26" s="136"/>
      <c r="G26" s="136"/>
      <c r="H26" s="46"/>
      <c r="I26" s="46"/>
      <c r="J26" s="46"/>
      <c r="K26" s="46"/>
    </row>
    <row r="27" spans="1:11" s="43" customFormat="1" ht="45" x14ac:dyDescent="0.25">
      <c r="A27" s="40" t="s">
        <v>126</v>
      </c>
      <c r="B27" s="41" t="s">
        <v>45</v>
      </c>
      <c r="C27" s="137" t="s">
        <v>46</v>
      </c>
      <c r="D27" s="137"/>
      <c r="E27" s="137"/>
      <c r="F27" s="40" t="s">
        <v>47</v>
      </c>
      <c r="G27" s="47">
        <v>1546</v>
      </c>
      <c r="H27" s="71"/>
      <c r="I27" s="71"/>
      <c r="J27" s="71"/>
      <c r="K27" s="71"/>
    </row>
    <row r="28" spans="1:11" s="43" customFormat="1" ht="45" x14ac:dyDescent="0.25">
      <c r="A28" s="40" t="s">
        <v>127</v>
      </c>
      <c r="B28" s="41" t="s">
        <v>48</v>
      </c>
      <c r="C28" s="137" t="s">
        <v>49</v>
      </c>
      <c r="D28" s="137"/>
      <c r="E28" s="137"/>
      <c r="F28" s="40" t="s">
        <v>47</v>
      </c>
      <c r="G28" s="47">
        <v>1546</v>
      </c>
      <c r="H28" s="71"/>
      <c r="I28" s="71"/>
      <c r="J28" s="71"/>
      <c r="K28" s="71"/>
    </row>
    <row r="29" spans="1:11" s="23" customFormat="1" ht="15" x14ac:dyDescent="0.25">
      <c r="A29" s="141" t="s">
        <v>50</v>
      </c>
      <c r="B29" s="141"/>
      <c r="C29" s="141"/>
      <c r="D29" s="141"/>
      <c r="E29" s="141"/>
      <c r="F29" s="141"/>
      <c r="G29" s="141"/>
      <c r="H29" s="47"/>
      <c r="I29" s="47"/>
      <c r="J29" s="47"/>
      <c r="K29" s="47"/>
    </row>
    <row r="30" spans="1:11" s="23" customFormat="1" ht="15" x14ac:dyDescent="0.25">
      <c r="A30" s="135" t="s">
        <v>51</v>
      </c>
      <c r="B30" s="135"/>
      <c r="C30" s="135"/>
      <c r="D30" s="135"/>
      <c r="E30" s="135"/>
      <c r="F30" s="135"/>
      <c r="G30" s="135"/>
      <c r="H30" s="47"/>
      <c r="I30" s="47"/>
      <c r="J30" s="47"/>
      <c r="K30" s="47"/>
    </row>
    <row r="31" spans="1:11" s="23" customFormat="1" ht="15" x14ac:dyDescent="0.25">
      <c r="A31" s="135" t="s">
        <v>52</v>
      </c>
      <c r="B31" s="135"/>
      <c r="C31" s="135"/>
      <c r="D31" s="135"/>
      <c r="E31" s="135"/>
      <c r="F31" s="135"/>
      <c r="G31" s="135"/>
      <c r="H31" s="49"/>
      <c r="I31" s="49"/>
      <c r="J31" s="49"/>
      <c r="K31" s="49"/>
    </row>
    <row r="32" spans="1:11" s="23" customFormat="1" ht="15" x14ac:dyDescent="0.25">
      <c r="A32" s="135" t="s">
        <v>53</v>
      </c>
      <c r="B32" s="135"/>
      <c r="C32" s="135"/>
      <c r="D32" s="135"/>
      <c r="E32" s="135"/>
      <c r="F32" s="135"/>
      <c r="G32" s="135"/>
      <c r="H32" s="49"/>
      <c r="I32" s="49"/>
      <c r="J32" s="49"/>
      <c r="K32" s="49"/>
    </row>
    <row r="33" spans="1:11" s="23" customFormat="1" ht="15" x14ac:dyDescent="0.25">
      <c r="A33" s="141" t="s">
        <v>54</v>
      </c>
      <c r="B33" s="141"/>
      <c r="C33" s="141"/>
      <c r="D33" s="141"/>
      <c r="E33" s="141"/>
      <c r="F33" s="141"/>
      <c r="G33" s="141"/>
      <c r="H33" s="48"/>
      <c r="I33" s="48"/>
      <c r="J33" s="48"/>
      <c r="K33" s="48"/>
    </row>
    <row r="34" spans="1:11" s="23" customFormat="1" ht="15" x14ac:dyDescent="0.25">
      <c r="A34" s="135" t="s">
        <v>55</v>
      </c>
      <c r="B34" s="135"/>
      <c r="C34" s="135"/>
      <c r="D34" s="135"/>
      <c r="E34" s="135"/>
      <c r="F34" s="135"/>
      <c r="G34" s="135"/>
      <c r="H34" s="49"/>
      <c r="I34" s="49"/>
      <c r="J34" s="49"/>
      <c r="K34" s="49"/>
    </row>
    <row r="35" spans="1:11" s="23" customFormat="1" ht="33.75" x14ac:dyDescent="0.25">
      <c r="A35" s="29" t="s">
        <v>56</v>
      </c>
      <c r="B35" s="30" t="s">
        <v>38</v>
      </c>
      <c r="C35" s="136" t="s">
        <v>39</v>
      </c>
      <c r="D35" s="136"/>
      <c r="E35" s="136"/>
      <c r="F35" s="29" t="s">
        <v>40</v>
      </c>
      <c r="G35" s="34">
        <v>3.42</v>
      </c>
      <c r="H35" s="34"/>
      <c r="I35" s="34"/>
      <c r="J35" s="34"/>
      <c r="K35" s="34"/>
    </row>
    <row r="36" spans="1:11" s="23" customFormat="1" ht="33.75" x14ac:dyDescent="0.25">
      <c r="A36" s="29" t="s">
        <v>57</v>
      </c>
      <c r="B36" s="30" t="s">
        <v>42</v>
      </c>
      <c r="C36" s="136" t="s">
        <v>43</v>
      </c>
      <c r="D36" s="136"/>
      <c r="E36" s="136"/>
      <c r="F36" s="29" t="s">
        <v>40</v>
      </c>
      <c r="G36" s="34">
        <v>3.42</v>
      </c>
      <c r="H36" s="34"/>
      <c r="I36" s="34"/>
      <c r="J36" s="34"/>
      <c r="K36" s="34"/>
    </row>
    <row r="37" spans="1:11" s="23" customFormat="1" ht="15" x14ac:dyDescent="0.25">
      <c r="A37" s="29"/>
      <c r="B37" s="72"/>
      <c r="C37" s="136" t="s">
        <v>58</v>
      </c>
      <c r="D37" s="136"/>
      <c r="E37" s="136"/>
      <c r="F37" s="136"/>
      <c r="G37" s="136"/>
      <c r="H37" s="34"/>
      <c r="I37" s="34"/>
      <c r="J37" s="34"/>
      <c r="K37" s="34"/>
    </row>
    <row r="38" spans="1:11" s="43" customFormat="1" ht="45" x14ac:dyDescent="0.25">
      <c r="A38" s="40" t="s">
        <v>128</v>
      </c>
      <c r="B38" s="41" t="s">
        <v>45</v>
      </c>
      <c r="C38" s="137" t="s">
        <v>46</v>
      </c>
      <c r="D38" s="137"/>
      <c r="E38" s="137"/>
      <c r="F38" s="40" t="s">
        <v>47</v>
      </c>
      <c r="G38" s="47">
        <v>342</v>
      </c>
      <c r="H38" s="71"/>
      <c r="I38" s="71"/>
      <c r="J38" s="71"/>
      <c r="K38" s="71"/>
    </row>
    <row r="39" spans="1:11" s="43" customFormat="1" ht="45" x14ac:dyDescent="0.25">
      <c r="A39" s="40" t="s">
        <v>129</v>
      </c>
      <c r="B39" s="41" t="s">
        <v>48</v>
      </c>
      <c r="C39" s="137" t="s">
        <v>49</v>
      </c>
      <c r="D39" s="137"/>
      <c r="E39" s="137"/>
      <c r="F39" s="40" t="s">
        <v>47</v>
      </c>
      <c r="G39" s="47">
        <v>342</v>
      </c>
      <c r="H39" s="47"/>
      <c r="I39" s="47"/>
      <c r="J39" s="47"/>
      <c r="K39" s="47"/>
    </row>
    <row r="40" spans="1:11" s="23" customFormat="1" ht="15" x14ac:dyDescent="0.25">
      <c r="A40" s="135" t="s">
        <v>59</v>
      </c>
      <c r="B40" s="135"/>
      <c r="C40" s="135"/>
      <c r="D40" s="135"/>
      <c r="E40" s="135"/>
      <c r="F40" s="135"/>
      <c r="G40" s="135"/>
      <c r="H40" s="47"/>
      <c r="I40" s="47"/>
      <c r="J40" s="47"/>
      <c r="K40" s="47"/>
    </row>
    <row r="41" spans="1:11" s="23" customFormat="1" ht="33.75" x14ac:dyDescent="0.25">
      <c r="A41" s="29" t="s">
        <v>60</v>
      </c>
      <c r="B41" s="30" t="s">
        <v>61</v>
      </c>
      <c r="C41" s="136" t="s">
        <v>62</v>
      </c>
      <c r="D41" s="136"/>
      <c r="E41" s="136"/>
      <c r="F41" s="29" t="s">
        <v>40</v>
      </c>
      <c r="G41" s="34">
        <v>0.24</v>
      </c>
      <c r="H41" s="34"/>
      <c r="I41" s="34"/>
      <c r="J41" s="34"/>
      <c r="K41" s="34"/>
    </row>
    <row r="42" spans="1:11" s="23" customFormat="1" ht="33.75" x14ac:dyDescent="0.25">
      <c r="A42" s="29" t="s">
        <v>63</v>
      </c>
      <c r="B42" s="30" t="s">
        <v>64</v>
      </c>
      <c r="C42" s="136" t="s">
        <v>65</v>
      </c>
      <c r="D42" s="136"/>
      <c r="E42" s="136"/>
      <c r="F42" s="29" t="s">
        <v>40</v>
      </c>
      <c r="G42" s="34">
        <v>0.24</v>
      </c>
      <c r="H42" s="34"/>
      <c r="I42" s="34"/>
      <c r="J42" s="34"/>
      <c r="K42" s="34"/>
    </row>
    <row r="43" spans="1:11" s="23" customFormat="1" ht="15" x14ac:dyDescent="0.25">
      <c r="A43" s="29"/>
      <c r="B43" s="72"/>
      <c r="C43" s="136" t="s">
        <v>66</v>
      </c>
      <c r="D43" s="136"/>
      <c r="E43" s="136"/>
      <c r="F43" s="136"/>
      <c r="G43" s="136"/>
      <c r="H43" s="34"/>
      <c r="I43" s="34"/>
      <c r="J43" s="34"/>
      <c r="K43" s="34"/>
    </row>
    <row r="44" spans="1:11" s="43" customFormat="1" ht="45" x14ac:dyDescent="0.25">
      <c r="A44" s="40" t="s">
        <v>130</v>
      </c>
      <c r="B44" s="41" t="s">
        <v>67</v>
      </c>
      <c r="C44" s="137" t="s">
        <v>68</v>
      </c>
      <c r="D44" s="137"/>
      <c r="E44" s="137"/>
      <c r="F44" s="40" t="s">
        <v>47</v>
      </c>
      <c r="G44" s="47">
        <v>24</v>
      </c>
      <c r="H44" s="47"/>
      <c r="I44" s="47"/>
      <c r="J44" s="47"/>
      <c r="K44" s="47"/>
    </row>
    <row r="45" spans="1:11" s="43" customFormat="1" ht="45" x14ac:dyDescent="0.25">
      <c r="A45" s="40" t="s">
        <v>131</v>
      </c>
      <c r="B45" s="41" t="s">
        <v>69</v>
      </c>
      <c r="C45" s="137" t="s">
        <v>70</v>
      </c>
      <c r="D45" s="137"/>
      <c r="E45" s="137"/>
      <c r="F45" s="40" t="s">
        <v>47</v>
      </c>
      <c r="G45" s="47">
        <v>24</v>
      </c>
      <c r="H45" s="47"/>
      <c r="I45" s="47"/>
      <c r="J45" s="47"/>
      <c r="K45" s="47"/>
    </row>
    <row r="46" spans="1:11" s="23" customFormat="1" ht="15" x14ac:dyDescent="0.25">
      <c r="A46" s="135" t="s">
        <v>71</v>
      </c>
      <c r="B46" s="135"/>
      <c r="C46" s="135"/>
      <c r="D46" s="135"/>
      <c r="E46" s="135"/>
      <c r="F46" s="135"/>
      <c r="G46" s="135"/>
      <c r="H46" s="49"/>
      <c r="I46" s="49"/>
      <c r="J46" s="49"/>
      <c r="K46" s="49"/>
    </row>
    <row r="47" spans="1:11" s="23" customFormat="1" ht="33.75" x14ac:dyDescent="0.25">
      <c r="A47" s="29" t="s">
        <v>72</v>
      </c>
      <c r="B47" s="30" t="s">
        <v>38</v>
      </c>
      <c r="C47" s="136" t="s">
        <v>39</v>
      </c>
      <c r="D47" s="136"/>
      <c r="E47" s="136"/>
      <c r="F47" s="29" t="s">
        <v>40</v>
      </c>
      <c r="G47" s="34">
        <v>0.24</v>
      </c>
      <c r="H47" s="34"/>
      <c r="I47" s="34"/>
      <c r="J47" s="34"/>
      <c r="K47" s="34"/>
    </row>
    <row r="48" spans="1:11" s="23" customFormat="1" ht="33.75" x14ac:dyDescent="0.25">
      <c r="A48" s="29" t="s">
        <v>73</v>
      </c>
      <c r="B48" s="30" t="s">
        <v>42</v>
      </c>
      <c r="C48" s="136" t="s">
        <v>43</v>
      </c>
      <c r="D48" s="136"/>
      <c r="E48" s="136"/>
      <c r="F48" s="29" t="s">
        <v>40</v>
      </c>
      <c r="G48" s="34">
        <v>0.24</v>
      </c>
      <c r="H48" s="34"/>
      <c r="I48" s="34"/>
      <c r="J48" s="34"/>
      <c r="K48" s="34"/>
    </row>
    <row r="49" spans="1:11" s="23" customFormat="1" ht="15" x14ac:dyDescent="0.25">
      <c r="A49" s="29"/>
      <c r="B49" s="72"/>
      <c r="C49" s="136" t="s">
        <v>44</v>
      </c>
      <c r="D49" s="136"/>
      <c r="E49" s="136"/>
      <c r="F49" s="136"/>
      <c r="G49" s="136"/>
      <c r="H49" s="47"/>
      <c r="I49" s="47"/>
      <c r="J49" s="47"/>
      <c r="K49" s="47"/>
    </row>
    <row r="50" spans="1:11" s="43" customFormat="1" ht="45" x14ac:dyDescent="0.25">
      <c r="A50" s="40" t="s">
        <v>132</v>
      </c>
      <c r="B50" s="41" t="s">
        <v>45</v>
      </c>
      <c r="C50" s="137" t="s">
        <v>46</v>
      </c>
      <c r="D50" s="137"/>
      <c r="E50" s="137"/>
      <c r="F50" s="40" t="s">
        <v>47</v>
      </c>
      <c r="G50" s="47">
        <v>24</v>
      </c>
      <c r="H50" s="47"/>
      <c r="I50" s="47"/>
      <c r="J50" s="47"/>
      <c r="K50" s="47"/>
    </row>
    <row r="51" spans="1:11" s="43" customFormat="1" ht="45" x14ac:dyDescent="0.25">
      <c r="A51" s="40" t="s">
        <v>133</v>
      </c>
      <c r="B51" s="41" t="s">
        <v>48</v>
      </c>
      <c r="C51" s="137" t="s">
        <v>49</v>
      </c>
      <c r="D51" s="137"/>
      <c r="E51" s="137"/>
      <c r="F51" s="40" t="s">
        <v>47</v>
      </c>
      <c r="G51" s="47">
        <v>24</v>
      </c>
      <c r="H51" s="47"/>
      <c r="I51" s="47"/>
      <c r="J51" s="47"/>
      <c r="K51" s="47"/>
    </row>
    <row r="52" spans="1:11" s="23" customFormat="1" ht="15" x14ac:dyDescent="0.25">
      <c r="A52" s="135" t="s">
        <v>74</v>
      </c>
      <c r="B52" s="135"/>
      <c r="C52" s="135"/>
      <c r="D52" s="135"/>
      <c r="E52" s="135"/>
      <c r="F52" s="135"/>
      <c r="G52" s="135"/>
      <c r="H52" s="34"/>
      <c r="I52" s="34"/>
      <c r="J52" s="34"/>
      <c r="K52" s="34"/>
    </row>
    <row r="53" spans="1:11" s="23" customFormat="1" ht="33.75" x14ac:dyDescent="0.25">
      <c r="A53" s="29" t="s">
        <v>75</v>
      </c>
      <c r="B53" s="30" t="s">
        <v>38</v>
      </c>
      <c r="C53" s="136" t="s">
        <v>39</v>
      </c>
      <c r="D53" s="136"/>
      <c r="E53" s="136"/>
      <c r="F53" s="29" t="s">
        <v>40</v>
      </c>
      <c r="G53" s="34">
        <v>0.16</v>
      </c>
      <c r="H53" s="34"/>
      <c r="I53" s="34"/>
      <c r="J53" s="34"/>
      <c r="K53" s="34"/>
    </row>
    <row r="54" spans="1:11" s="23" customFormat="1" ht="33.75" x14ac:dyDescent="0.25">
      <c r="A54" s="29" t="s">
        <v>76</v>
      </c>
      <c r="B54" s="30" t="s">
        <v>42</v>
      </c>
      <c r="C54" s="136" t="s">
        <v>43</v>
      </c>
      <c r="D54" s="136"/>
      <c r="E54" s="136"/>
      <c r="F54" s="29" t="s">
        <v>40</v>
      </c>
      <c r="G54" s="34">
        <v>0.16</v>
      </c>
      <c r="H54" s="47"/>
      <c r="I54" s="47"/>
      <c r="J54" s="47"/>
      <c r="K54" s="47"/>
    </row>
    <row r="55" spans="1:11" s="23" customFormat="1" ht="15" x14ac:dyDescent="0.25">
      <c r="A55" s="29"/>
      <c r="B55" s="72"/>
      <c r="C55" s="136" t="s">
        <v>44</v>
      </c>
      <c r="D55" s="136"/>
      <c r="E55" s="136"/>
      <c r="F55" s="136"/>
      <c r="G55" s="136"/>
      <c r="H55" s="47"/>
      <c r="I55" s="47"/>
      <c r="J55" s="47"/>
      <c r="K55" s="47"/>
    </row>
    <row r="56" spans="1:11" s="43" customFormat="1" ht="45" x14ac:dyDescent="0.25">
      <c r="A56" s="40" t="s">
        <v>134</v>
      </c>
      <c r="B56" s="41" t="s">
        <v>67</v>
      </c>
      <c r="C56" s="137" t="s">
        <v>68</v>
      </c>
      <c r="D56" s="137"/>
      <c r="E56" s="137"/>
      <c r="F56" s="40" t="s">
        <v>47</v>
      </c>
      <c r="G56" s="47">
        <v>16</v>
      </c>
      <c r="H56" s="71"/>
      <c r="I56" s="71"/>
      <c r="J56" s="71"/>
      <c r="K56" s="71"/>
    </row>
    <row r="57" spans="1:11" s="43" customFormat="1" ht="45" x14ac:dyDescent="0.25">
      <c r="A57" s="40" t="s">
        <v>135</v>
      </c>
      <c r="B57" s="41" t="s">
        <v>69</v>
      </c>
      <c r="C57" s="137" t="s">
        <v>70</v>
      </c>
      <c r="D57" s="137"/>
      <c r="E57" s="137"/>
      <c r="F57" s="40" t="s">
        <v>47</v>
      </c>
      <c r="G57" s="47">
        <v>16</v>
      </c>
      <c r="H57" s="71"/>
      <c r="I57" s="71"/>
      <c r="J57" s="71"/>
      <c r="K57" s="71"/>
    </row>
    <row r="58" spans="1:11" s="23" customFormat="1" ht="33.75" x14ac:dyDescent="0.25">
      <c r="A58" s="29" t="s">
        <v>77</v>
      </c>
      <c r="B58" s="30" t="s">
        <v>78</v>
      </c>
      <c r="C58" s="136" t="s">
        <v>79</v>
      </c>
      <c r="D58" s="136"/>
      <c r="E58" s="136"/>
      <c r="F58" s="29" t="s">
        <v>80</v>
      </c>
      <c r="G58" s="34">
        <v>0.08</v>
      </c>
      <c r="H58" s="37"/>
      <c r="I58" s="37"/>
      <c r="J58" s="37"/>
      <c r="K58" s="37"/>
    </row>
    <row r="59" spans="1:11" s="23" customFormat="1" ht="33.75" x14ac:dyDescent="0.25">
      <c r="A59" s="29" t="s">
        <v>81</v>
      </c>
      <c r="B59" s="30" t="s">
        <v>82</v>
      </c>
      <c r="C59" s="136" t="s">
        <v>83</v>
      </c>
      <c r="D59" s="136"/>
      <c r="E59" s="136"/>
      <c r="F59" s="29" t="s">
        <v>80</v>
      </c>
      <c r="G59" s="34">
        <v>-0.08</v>
      </c>
      <c r="H59" s="34"/>
      <c r="I59" s="34"/>
      <c r="J59" s="34"/>
      <c r="K59" s="34"/>
    </row>
    <row r="60" spans="1:11" s="23" customFormat="1" ht="15" x14ac:dyDescent="0.25">
      <c r="A60" s="29"/>
      <c r="B60" s="72"/>
      <c r="C60" s="136" t="s">
        <v>84</v>
      </c>
      <c r="D60" s="136"/>
      <c r="E60" s="136"/>
      <c r="F60" s="136"/>
      <c r="G60" s="136"/>
      <c r="H60" s="34"/>
      <c r="I60" s="34"/>
      <c r="J60" s="34"/>
      <c r="K60" s="34"/>
    </row>
    <row r="61" spans="1:11" s="23" customFormat="1" ht="33.75" x14ac:dyDescent="0.25">
      <c r="A61" s="29" t="s">
        <v>85</v>
      </c>
      <c r="B61" s="30" t="s">
        <v>86</v>
      </c>
      <c r="C61" s="136" t="s">
        <v>87</v>
      </c>
      <c r="D61" s="136"/>
      <c r="E61" s="136"/>
      <c r="F61" s="29" t="s">
        <v>88</v>
      </c>
      <c r="G61" s="37">
        <v>2.317E-3</v>
      </c>
      <c r="H61" s="34"/>
      <c r="I61" s="34"/>
      <c r="J61" s="34"/>
      <c r="K61" s="34"/>
    </row>
    <row r="62" spans="1:11" s="23" customFormat="1" ht="15" x14ac:dyDescent="0.25">
      <c r="A62" s="135" t="s">
        <v>89</v>
      </c>
      <c r="B62" s="135"/>
      <c r="C62" s="135"/>
      <c r="D62" s="135"/>
      <c r="E62" s="135"/>
      <c r="F62" s="135"/>
      <c r="G62" s="135"/>
      <c r="H62" s="47"/>
      <c r="I62" s="47"/>
      <c r="J62" s="47"/>
      <c r="K62" s="47"/>
    </row>
    <row r="63" spans="1:11" s="23" customFormat="1" ht="33.75" x14ac:dyDescent="0.25">
      <c r="A63" s="29" t="s">
        <v>90</v>
      </c>
      <c r="B63" s="30" t="s">
        <v>38</v>
      </c>
      <c r="C63" s="136" t="s">
        <v>39</v>
      </c>
      <c r="D63" s="136"/>
      <c r="E63" s="136"/>
      <c r="F63" s="29" t="s">
        <v>40</v>
      </c>
      <c r="G63" s="34">
        <v>0.18</v>
      </c>
      <c r="H63" s="47"/>
      <c r="I63" s="47"/>
      <c r="J63" s="47"/>
      <c r="K63" s="47"/>
    </row>
    <row r="64" spans="1:11" s="23" customFormat="1" ht="33.75" x14ac:dyDescent="0.25">
      <c r="A64" s="29" t="s">
        <v>91</v>
      </c>
      <c r="B64" s="30" t="s">
        <v>42</v>
      </c>
      <c r="C64" s="136" t="s">
        <v>43</v>
      </c>
      <c r="D64" s="136"/>
      <c r="E64" s="136"/>
      <c r="F64" s="29" t="s">
        <v>40</v>
      </c>
      <c r="G64" s="34">
        <v>0.18</v>
      </c>
      <c r="H64" s="34"/>
      <c r="I64" s="34"/>
      <c r="J64" s="34"/>
      <c r="K64" s="34"/>
    </row>
    <row r="65" spans="1:93" s="23" customFormat="1" ht="15" x14ac:dyDescent="0.25">
      <c r="A65" s="29"/>
      <c r="B65" s="72"/>
      <c r="C65" s="136" t="s">
        <v>44</v>
      </c>
      <c r="D65" s="136"/>
      <c r="E65" s="136"/>
      <c r="F65" s="136"/>
      <c r="G65" s="136"/>
      <c r="H65" s="34"/>
      <c r="I65" s="34"/>
      <c r="J65" s="34"/>
      <c r="K65" s="34"/>
    </row>
    <row r="66" spans="1:93" s="43" customFormat="1" ht="45" x14ac:dyDescent="0.25">
      <c r="A66" s="40" t="s">
        <v>136</v>
      </c>
      <c r="B66" s="41" t="s">
        <v>67</v>
      </c>
      <c r="C66" s="137" t="s">
        <v>68</v>
      </c>
      <c r="D66" s="137"/>
      <c r="E66" s="137"/>
      <c r="F66" s="40" t="s">
        <v>47</v>
      </c>
      <c r="G66" s="47">
        <v>18</v>
      </c>
      <c r="H66" s="46"/>
      <c r="I66" s="46"/>
      <c r="J66" s="46"/>
      <c r="K66" s="46"/>
    </row>
    <row r="67" spans="1:93" s="43" customFormat="1" ht="45" x14ac:dyDescent="0.25">
      <c r="A67" s="40" t="s">
        <v>137</v>
      </c>
      <c r="B67" s="41" t="s">
        <v>69</v>
      </c>
      <c r="C67" s="137" t="s">
        <v>70</v>
      </c>
      <c r="D67" s="137"/>
      <c r="E67" s="137"/>
      <c r="F67" s="40" t="s">
        <v>47</v>
      </c>
      <c r="G67" s="47">
        <v>18</v>
      </c>
      <c r="H67" s="47"/>
      <c r="I67" s="47"/>
      <c r="J67" s="47"/>
      <c r="K67" s="47"/>
    </row>
    <row r="68" spans="1:93" s="23" customFormat="1" ht="33.75" x14ac:dyDescent="0.25">
      <c r="A68" s="29" t="s">
        <v>92</v>
      </c>
      <c r="B68" s="30" t="s">
        <v>78</v>
      </c>
      <c r="C68" s="136" t="s">
        <v>79</v>
      </c>
      <c r="D68" s="136"/>
      <c r="E68" s="136"/>
      <c r="F68" s="29" t="s">
        <v>80</v>
      </c>
      <c r="G68" s="34">
        <v>0.18</v>
      </c>
      <c r="H68" s="34"/>
      <c r="I68" s="34"/>
      <c r="J68" s="34"/>
      <c r="K68" s="34"/>
    </row>
    <row r="69" spans="1:93" s="23" customFormat="1" ht="33.75" x14ac:dyDescent="0.25">
      <c r="A69" s="29" t="s">
        <v>93</v>
      </c>
      <c r="B69" s="30" t="s">
        <v>82</v>
      </c>
      <c r="C69" s="136" t="s">
        <v>83</v>
      </c>
      <c r="D69" s="136"/>
      <c r="E69" s="136"/>
      <c r="F69" s="29" t="s">
        <v>80</v>
      </c>
      <c r="G69" s="34">
        <v>-0.18</v>
      </c>
      <c r="H69" s="34"/>
      <c r="I69" s="34"/>
      <c r="J69" s="34"/>
      <c r="K69" s="34"/>
    </row>
    <row r="70" spans="1:93" s="23" customFormat="1" ht="15" x14ac:dyDescent="0.25">
      <c r="A70" s="29"/>
      <c r="B70" s="72"/>
      <c r="C70" s="136" t="s">
        <v>84</v>
      </c>
      <c r="D70" s="136"/>
      <c r="E70" s="136"/>
      <c r="F70" s="136"/>
      <c r="G70" s="136"/>
      <c r="H70" s="47"/>
      <c r="I70" s="47"/>
      <c r="J70" s="47"/>
      <c r="K70" s="47"/>
    </row>
    <row r="71" spans="1:93" s="23" customFormat="1" ht="33.75" x14ac:dyDescent="0.25">
      <c r="A71" s="29" t="s">
        <v>94</v>
      </c>
      <c r="B71" s="30" t="s">
        <v>86</v>
      </c>
      <c r="C71" s="136" t="s">
        <v>87</v>
      </c>
      <c r="D71" s="136"/>
      <c r="E71" s="136"/>
      <c r="F71" s="29" t="s">
        <v>88</v>
      </c>
      <c r="G71" s="37">
        <v>4.0860000000000002E-3</v>
      </c>
      <c r="H71" s="47"/>
      <c r="I71" s="47"/>
      <c r="J71" s="47"/>
      <c r="K71" s="47"/>
    </row>
    <row r="72" spans="1:93" s="23" customFormat="1" ht="15" x14ac:dyDescent="0.25">
      <c r="A72" s="135" t="s">
        <v>95</v>
      </c>
      <c r="B72" s="135"/>
      <c r="C72" s="135"/>
      <c r="D72" s="135"/>
      <c r="E72" s="135"/>
      <c r="F72" s="135"/>
      <c r="G72" s="135"/>
      <c r="H72" s="49"/>
      <c r="I72" s="49"/>
      <c r="J72" s="49"/>
      <c r="K72" s="49"/>
    </row>
    <row r="73" spans="1:93" s="23" customFormat="1" ht="33.75" x14ac:dyDescent="0.25">
      <c r="A73" s="29" t="s">
        <v>96</v>
      </c>
      <c r="B73" s="30" t="s">
        <v>38</v>
      </c>
      <c r="C73" s="136" t="s">
        <v>39</v>
      </c>
      <c r="D73" s="136"/>
      <c r="E73" s="136"/>
      <c r="F73" s="29" t="s">
        <v>40</v>
      </c>
      <c r="G73" s="35">
        <v>60</v>
      </c>
      <c r="H73" s="35"/>
      <c r="I73" s="35"/>
      <c r="J73" s="35"/>
      <c r="K73" s="35"/>
    </row>
    <row r="74" spans="1:93" s="23" customFormat="1" ht="33.75" x14ac:dyDescent="0.25">
      <c r="A74" s="29" t="s">
        <v>97</v>
      </c>
      <c r="B74" s="30" t="s">
        <v>42</v>
      </c>
      <c r="C74" s="136" t="s">
        <v>43</v>
      </c>
      <c r="D74" s="136"/>
      <c r="E74" s="136"/>
      <c r="F74" s="29" t="s">
        <v>40</v>
      </c>
      <c r="G74" s="35">
        <v>60</v>
      </c>
      <c r="H74" s="35"/>
      <c r="I74" s="35"/>
      <c r="J74" s="35"/>
      <c r="K74" s="35"/>
    </row>
    <row r="75" spans="1:93" s="23" customFormat="1" ht="15" x14ac:dyDescent="0.25">
      <c r="A75" s="29"/>
      <c r="B75" s="72"/>
      <c r="C75" s="136" t="s">
        <v>98</v>
      </c>
      <c r="D75" s="136"/>
      <c r="E75" s="136"/>
      <c r="F75" s="136"/>
      <c r="G75" s="136"/>
      <c r="H75" s="47"/>
      <c r="I75" s="47"/>
      <c r="J75" s="47"/>
      <c r="K75" s="47"/>
    </row>
    <row r="76" spans="1:93" s="43" customFormat="1" ht="45" x14ac:dyDescent="0.25">
      <c r="A76" s="40" t="s">
        <v>138</v>
      </c>
      <c r="B76" s="41" t="s">
        <v>45</v>
      </c>
      <c r="C76" s="137" t="s">
        <v>46</v>
      </c>
      <c r="D76" s="137"/>
      <c r="E76" s="137"/>
      <c r="F76" s="40" t="s">
        <v>47</v>
      </c>
      <c r="G76" s="47">
        <v>60</v>
      </c>
      <c r="H76" s="47"/>
      <c r="I76" s="47"/>
      <c r="J76" s="47"/>
      <c r="K76" s="47"/>
    </row>
    <row r="77" spans="1:93" s="43" customFormat="1" ht="45" x14ac:dyDescent="0.25">
      <c r="A77" s="40" t="s">
        <v>139</v>
      </c>
      <c r="B77" s="41" t="s">
        <v>48</v>
      </c>
      <c r="C77" s="137" t="s">
        <v>49</v>
      </c>
      <c r="D77" s="137"/>
      <c r="E77" s="137"/>
      <c r="F77" s="40" t="s">
        <v>47</v>
      </c>
      <c r="G77" s="47">
        <v>60</v>
      </c>
      <c r="H77" s="47"/>
      <c r="I77" s="47"/>
      <c r="J77" s="47"/>
      <c r="K77" s="47"/>
    </row>
    <row r="78" spans="1:93" s="23" customFormat="1" ht="23.25" x14ac:dyDescent="0.25">
      <c r="A78" s="138" t="s">
        <v>99</v>
      </c>
      <c r="B78" s="139"/>
      <c r="C78" s="139"/>
      <c r="D78" s="139"/>
      <c r="E78" s="140"/>
      <c r="F78" s="69"/>
      <c r="G78" s="69"/>
      <c r="H78" s="69"/>
      <c r="I78" s="69"/>
      <c r="J78" s="69"/>
      <c r="K78" s="69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CO78" s="33" t="s">
        <v>99</v>
      </c>
    </row>
    <row r="79" spans="1:93" s="23" customFormat="1" ht="15" x14ac:dyDescent="0.25">
      <c r="A79" s="22"/>
      <c r="B79" s="22"/>
      <c r="C79" s="22"/>
      <c r="D79" s="22"/>
      <c r="E79" s="22"/>
      <c r="F79" s="22"/>
      <c r="G79" s="22"/>
      <c r="H79" s="38"/>
      <c r="I79" s="38"/>
      <c r="J79" s="38"/>
      <c r="K79" s="38"/>
    </row>
  </sheetData>
  <autoFilter ref="A11:G78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свод</vt:lpstr>
      <vt:lpstr>3.1-КЖ1_ЭЭ</vt:lpstr>
      <vt:lpstr>3.2-КЖ1_ЭЭ</vt:lpstr>
      <vt:lpstr>3.1-КЖ1_подряд</vt:lpstr>
      <vt:lpstr>3.2-КЖ1_подряд</vt:lpstr>
      <vt:lpstr>'3.1-КЖ1_подряд'!Заголовки_для_печати</vt:lpstr>
      <vt:lpstr>'3.1-КЖ1_ЭЭ'!Заголовки_для_печати</vt:lpstr>
      <vt:lpstr>'3.2-КЖ1_подряд'!Заголовки_для_печати</vt:lpstr>
      <vt:lpstr>'3.2-КЖ1_ЭЭ'!Заголовки_для_печати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2025-07-14T12:32:47Z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