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!!!\подкрановые пути\"/>
    </mc:Choice>
  </mc:AlternateContent>
  <bookViews>
    <workbookView xWindow="0" yWindow="0" windowWidth="51600" windowHeight="17685"/>
  </bookViews>
  <sheets>
    <sheet name="Лист2" sheetId="2" r:id="rId1"/>
    <sheet name="Лист3" sheetId="3" r:id="rId2"/>
  </sheets>
  <definedNames>
    <definedName name="_xlnm.Print_Area" localSheetId="0">Лист2!$A$1:$G$29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3" i="2" l="1"/>
  <c r="F21" i="2"/>
  <c r="F15" i="2"/>
  <c r="F19" i="2" l="1"/>
  <c r="F20" i="2"/>
  <c r="F18" i="2"/>
  <c r="A22" i="2" l="1"/>
  <c r="A23" i="2" s="1"/>
  <c r="A24" i="2" s="1"/>
  <c r="A25" i="2" s="1"/>
  <c r="F23" i="2"/>
  <c r="F11" i="2"/>
  <c r="F10" i="2"/>
  <c r="F9" i="2"/>
  <c r="F8" i="2"/>
  <c r="F7" i="2"/>
  <c r="A13" i="2"/>
  <c r="A11" i="2"/>
  <c r="H12" i="2" l="1"/>
  <c r="F13" i="2" s="1"/>
  <c r="F12" i="2" l="1"/>
  <c r="F24" i="2"/>
  <c r="F25" i="2" s="1"/>
  <c r="F26" i="2" l="1"/>
  <c r="F27" i="2" s="1"/>
  <c r="F28" i="2" l="1"/>
  <c r="F29" i="2" s="1"/>
</calcChain>
</file>

<file path=xl/sharedStrings.xml><?xml version="1.0" encoding="utf-8"?>
<sst xmlns="http://schemas.openxmlformats.org/spreadsheetml/2006/main" count="80" uniqueCount="60">
  <si>
    <t>№№
пп</t>
  </si>
  <si>
    <t>Наименование затрат</t>
  </si>
  <si>
    <t>ед. измер.</t>
  </si>
  <si>
    <t>Кол-во по объекту</t>
  </si>
  <si>
    <t>Стоимость за ед.</t>
  </si>
  <si>
    <t>Размер затрат по объекту</t>
  </si>
  <si>
    <t>Примечание</t>
  </si>
  <si>
    <t>Заработная плата работников, в том числе по специальностям:</t>
  </si>
  <si>
    <t>чел.день</t>
  </si>
  <si>
    <t>1.1</t>
  </si>
  <si>
    <t>1.2</t>
  </si>
  <si>
    <t>1.4</t>
  </si>
  <si>
    <t>1.7</t>
  </si>
  <si>
    <t>3</t>
  </si>
  <si>
    <t>Резерв на ежегодный отпуск (2,33 дн. за месяц работы)</t>
  </si>
  <si>
    <t>руб.</t>
  </si>
  <si>
    <t>5</t>
  </si>
  <si>
    <t>Дополнительный строительный инструмент и оборудование</t>
  </si>
  <si>
    <t>6</t>
  </si>
  <si>
    <t>Устройство временного городка и пр. ВЗИС</t>
  </si>
  <si>
    <t>8</t>
  </si>
  <si>
    <t>11</t>
  </si>
  <si>
    <t>Аренда техники, в т.ч.</t>
  </si>
  <si>
    <t>11.1</t>
  </si>
  <si>
    <t>маш/смена</t>
  </si>
  <si>
    <t>11.2</t>
  </si>
  <si>
    <t>11.3</t>
  </si>
  <si>
    <t>12</t>
  </si>
  <si>
    <t>Расходы на ГСМ</t>
  </si>
  <si>
    <t>"Зарплатные"налоги 43,7%</t>
  </si>
  <si>
    <t>Итого затрат по расчёту:</t>
  </si>
  <si>
    <t>80</t>
  </si>
  <si>
    <t>1 * 60 дней</t>
  </si>
  <si>
    <t>60</t>
  </si>
  <si>
    <t>120</t>
  </si>
  <si>
    <t>2 * 60 дней</t>
  </si>
  <si>
    <t>40</t>
  </si>
  <si>
    <t>Оплата услуг связи, канцелярские принадлежности, Интернет, туалет, вода</t>
  </si>
  <si>
    <t>месяц</t>
  </si>
  <si>
    <t>монтажник</t>
  </si>
  <si>
    <t>16 чел.*60 дней</t>
  </si>
  <si>
    <t>960</t>
  </si>
  <si>
    <t>мастер</t>
  </si>
  <si>
    <t xml:space="preserve">геодезист </t>
  </si>
  <si>
    <t xml:space="preserve">Руководитель работ </t>
  </si>
  <si>
    <t xml:space="preserve">Заработная плата инженеров ПТО </t>
  </si>
  <si>
    <t>2 * 20 дней</t>
  </si>
  <si>
    <t>Расходные материалы (свёрла, электроды, круги и пр.)</t>
  </si>
  <si>
    <t>Вилочный погрузчик</t>
  </si>
  <si>
    <t>доставка погрузчика</t>
  </si>
  <si>
    <t>Манипулятор (автокран)</t>
  </si>
  <si>
    <t>2 ед. по 40 дней</t>
  </si>
  <si>
    <t>Расходы на оплату труда управления (директор, гл.инженер, МТО, отдел бухгалтерского учета и отчетности, управление персоналом)</t>
  </si>
  <si>
    <t>10% от ФОТ</t>
  </si>
  <si>
    <t>Итого затрат:</t>
  </si>
  <si>
    <t>Непредвиденные расходы (5%)</t>
  </si>
  <si>
    <t>Административно-хозяйственные расходы 3%</t>
  </si>
  <si>
    <t>Проживание, питание и проезд персонала</t>
  </si>
  <si>
    <t>Подкрановые пути Усть-Луга</t>
  </si>
  <si>
    <t>3 бытовки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</si>
</sst>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\ ##0.00\ _₽_-;\-* #\ ##0.00\ _₽_-;_-* &quot;-&quot;??\ _₽_-;_-@_-"/>
  </numFmts>
  <fonts count="8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51">
    <xf numFmtId="0" fontId="0" fillId="0" borderId="0" xfId="0"/>
    <xf numFmtId="49" fontId="5" fillId="0" borderId="0" xfId="0" applyNumberFormat="1" applyFont="1" applyAlignment="1">
      <alignment wrapText="1"/>
    </xf>
    <xf numFmtId="0" fontId="0" fillId="0" borderId="0" xfId="0" applyAlignment="1">
      <alignment wrapText="1"/>
    </xf>
    <xf numFmtId="164" fontId="5" fillId="0" borderId="0" xfId="1" applyFont="1" applyAlignment="1">
      <alignment horizontal="left" wrapText="1"/>
    </xf>
    <xf numFmtId="0" fontId="5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left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1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wrapText="1"/>
    </xf>
    <xf numFmtId="164" fontId="4" fillId="0" borderId="0" xfId="0" applyNumberFormat="1" applyFont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164" fontId="0" fillId="0" borderId="1" xfId="1" applyFont="1" applyBorder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164" fontId="3" fillId="0" borderId="1" xfId="1" applyFont="1" applyBorder="1" applyAlignment="1">
      <alignment horizontal="left" vertical="center" wrapText="1"/>
    </xf>
    <xf numFmtId="164" fontId="3" fillId="0" borderId="1" xfId="1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64" fontId="2" fillId="0" borderId="1" xfId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164" fontId="2" fillId="0" borderId="1" xfId="1" applyFont="1" applyFill="1" applyBorder="1" applyAlignment="1">
      <alignment horizontal="left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4" fontId="0" fillId="0" borderId="1" xfId="1" applyNumberFormat="1" applyFont="1" applyFill="1" applyBorder="1" applyAlignment="1">
      <alignment vertical="center" wrapText="1"/>
    </xf>
    <xf numFmtId="4" fontId="0" fillId="2" borderId="1" xfId="1" applyNumberFormat="1" applyFont="1" applyFill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4" fontId="7" fillId="0" borderId="1" xfId="1" applyNumberFormat="1" applyFont="1" applyFill="1" applyBorder="1" applyAlignment="1">
      <alignment vertical="center" wrapText="1"/>
    </xf>
    <xf numFmtId="164" fontId="1" fillId="0" borderId="1" xfId="1" applyFont="1" applyBorder="1" applyAlignment="1">
      <alignment horizontal="left" vertical="center" wrapText="1"/>
    </xf>
    <xf numFmtId="4" fontId="0" fillId="0" borderId="1" xfId="0" applyNumberFormat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9"/>
  <sheetViews>
    <sheetView tabSelected="1" view="pageBreakPreview" zoomScaleNormal="100" zoomScaleSheetLayoutView="100" workbookViewId="0">
      <selection activeCell="N16" sqref="N16"/>
    </sheetView>
  </sheetViews>
  <sheetFormatPr defaultColWidth="9.140625" defaultRowHeight="15" x14ac:dyDescent="0.25"/>
  <cols>
    <col min="1" max="1" width="6.140625" style="1" customWidth="1"/>
    <col min="2" max="2" width="48" style="19" customWidth="1"/>
    <col min="3" max="4" width="11.5703125" style="2" customWidth="1"/>
    <col min="5" max="5" width="13.28515625" style="2" customWidth="1"/>
    <col min="6" max="6" width="18" style="21" customWidth="1"/>
    <col min="7" max="7" width="24.42578125" style="3" customWidth="1"/>
    <col min="8" max="8" width="14.42578125" style="2" customWidth="1"/>
    <col min="9" max="16384" width="9.140625" style="2"/>
  </cols>
  <sheetData>
    <row r="2" spans="1:8" x14ac:dyDescent="0.25">
      <c r="A2" s="41" t="s">
        <v>58</v>
      </c>
      <c r="B2" s="41"/>
      <c r="C2" s="41"/>
      <c r="D2" s="41"/>
      <c r="E2" s="41"/>
      <c r="F2" s="41"/>
      <c r="G2" s="41"/>
    </row>
    <row r="3" spans="1:8" x14ac:dyDescent="0.25">
      <c r="A3" s="5"/>
      <c r="B3" s="18"/>
      <c r="C3" s="4"/>
      <c r="D3" s="4"/>
      <c r="E3" s="4"/>
      <c r="F3" s="22"/>
      <c r="G3" s="6"/>
    </row>
    <row r="4" spans="1:8" x14ac:dyDescent="0.25">
      <c r="A4" s="5"/>
      <c r="B4" s="18"/>
      <c r="C4" s="4"/>
      <c r="D4" s="4"/>
      <c r="E4" s="4"/>
      <c r="F4" s="22"/>
      <c r="G4" s="6"/>
    </row>
    <row r="5" spans="1:8" ht="30" x14ac:dyDescent="0.25">
      <c r="A5" s="7" t="s">
        <v>0</v>
      </c>
      <c r="B5" s="17" t="s">
        <v>1</v>
      </c>
      <c r="C5" s="8" t="s">
        <v>2</v>
      </c>
      <c r="D5" s="8" t="s">
        <v>3</v>
      </c>
      <c r="E5" s="8" t="s">
        <v>4</v>
      </c>
      <c r="F5" s="23" t="s">
        <v>5</v>
      </c>
      <c r="G5" s="9" t="s">
        <v>6</v>
      </c>
    </row>
    <row r="6" spans="1:8" ht="30" x14ac:dyDescent="0.25">
      <c r="A6" s="10">
        <v>1</v>
      </c>
      <c r="B6" s="12" t="s">
        <v>7</v>
      </c>
      <c r="C6" s="11" t="s">
        <v>8</v>
      </c>
      <c r="D6" s="11"/>
      <c r="E6" s="11"/>
      <c r="F6" s="24"/>
      <c r="G6" s="26"/>
    </row>
    <row r="7" spans="1:8" x14ac:dyDescent="0.25">
      <c r="A7" s="10" t="s">
        <v>9</v>
      </c>
      <c r="B7" s="31" t="s">
        <v>39</v>
      </c>
      <c r="C7" s="11" t="s">
        <v>8</v>
      </c>
      <c r="D7" s="33" t="s">
        <v>41</v>
      </c>
      <c r="E7" s="47">
        <v>6300</v>
      </c>
      <c r="F7" s="42">
        <f>E7*D7</f>
        <v>6048000</v>
      </c>
      <c r="G7" s="32" t="s">
        <v>40</v>
      </c>
    </row>
    <row r="8" spans="1:8" x14ac:dyDescent="0.25">
      <c r="A8" s="10" t="s">
        <v>10</v>
      </c>
      <c r="B8" s="31" t="s">
        <v>42</v>
      </c>
      <c r="C8" s="11" t="s">
        <v>8</v>
      </c>
      <c r="D8" s="33" t="s">
        <v>34</v>
      </c>
      <c r="E8" s="47">
        <v>7650</v>
      </c>
      <c r="F8" s="42">
        <f t="shared" ref="F8:F11" si="0">E8*D8</f>
        <v>918000</v>
      </c>
      <c r="G8" s="32" t="s">
        <v>35</v>
      </c>
    </row>
    <row r="9" spans="1:8" x14ac:dyDescent="0.25">
      <c r="A9" s="10" t="s">
        <v>11</v>
      </c>
      <c r="B9" s="31" t="s">
        <v>43</v>
      </c>
      <c r="C9" s="11" t="s">
        <v>8</v>
      </c>
      <c r="D9" s="28" t="s">
        <v>33</v>
      </c>
      <c r="E9" s="47">
        <v>7650</v>
      </c>
      <c r="F9" s="42">
        <f t="shared" si="0"/>
        <v>459000</v>
      </c>
      <c r="G9" s="26" t="s">
        <v>32</v>
      </c>
    </row>
    <row r="10" spans="1:8" x14ac:dyDescent="0.25">
      <c r="A10" s="10" t="s">
        <v>12</v>
      </c>
      <c r="B10" s="12" t="s">
        <v>44</v>
      </c>
      <c r="C10" s="11" t="s">
        <v>8</v>
      </c>
      <c r="D10" s="50" t="s">
        <v>33</v>
      </c>
      <c r="E10" s="47">
        <v>8550</v>
      </c>
      <c r="F10" s="42">
        <f t="shared" si="0"/>
        <v>513000</v>
      </c>
      <c r="G10" s="26"/>
    </row>
    <row r="11" spans="1:8" x14ac:dyDescent="0.25">
      <c r="A11" s="10">
        <f>A6+1</f>
        <v>2</v>
      </c>
      <c r="B11" s="12" t="s">
        <v>45</v>
      </c>
      <c r="C11" s="11" t="s">
        <v>8</v>
      </c>
      <c r="D11" s="33" t="s">
        <v>36</v>
      </c>
      <c r="E11" s="47">
        <v>7650</v>
      </c>
      <c r="F11" s="42">
        <f t="shared" si="0"/>
        <v>306000</v>
      </c>
      <c r="G11" s="32" t="s">
        <v>46</v>
      </c>
    </row>
    <row r="12" spans="1:8" ht="30" x14ac:dyDescent="0.25">
      <c r="A12" s="10" t="s">
        <v>13</v>
      </c>
      <c r="B12" s="12" t="s">
        <v>14</v>
      </c>
      <c r="C12" s="11" t="s">
        <v>15</v>
      </c>
      <c r="D12" s="11"/>
      <c r="E12" s="47"/>
      <c r="F12" s="42">
        <f>H12*4.9%</f>
        <v>403956</v>
      </c>
      <c r="G12" s="26"/>
      <c r="H12" s="14">
        <f>SUM(F7:F11)</f>
        <v>8244000</v>
      </c>
    </row>
    <row r="13" spans="1:8" x14ac:dyDescent="0.25">
      <c r="A13" s="10">
        <f t="shared" ref="A13" si="1">A12+1</f>
        <v>4</v>
      </c>
      <c r="B13" s="15" t="s">
        <v>29</v>
      </c>
      <c r="C13" s="11" t="s">
        <v>15</v>
      </c>
      <c r="D13" s="30"/>
      <c r="E13" s="47"/>
      <c r="F13" s="42">
        <f>H12*43.7%</f>
        <v>3602628.0000000005</v>
      </c>
      <c r="G13" s="26"/>
    </row>
    <row r="14" spans="1:8" ht="30.75" customHeight="1" x14ac:dyDescent="0.25">
      <c r="A14" s="10" t="s">
        <v>16</v>
      </c>
      <c r="B14" s="12" t="s">
        <v>17</v>
      </c>
      <c r="C14" s="11" t="s">
        <v>15</v>
      </c>
      <c r="D14" s="11"/>
      <c r="E14" s="47"/>
      <c r="F14" s="42">
        <v>300000</v>
      </c>
      <c r="G14" s="26"/>
    </row>
    <row r="15" spans="1:8" ht="30" customHeight="1" x14ac:dyDescent="0.25">
      <c r="A15" s="34" t="s">
        <v>18</v>
      </c>
      <c r="B15" s="35" t="s">
        <v>19</v>
      </c>
      <c r="C15" s="36" t="s">
        <v>15</v>
      </c>
      <c r="D15" s="36">
        <v>1</v>
      </c>
      <c r="E15" s="48">
        <v>520000</v>
      </c>
      <c r="F15" s="43">
        <f>E15*D15</f>
        <v>520000</v>
      </c>
      <c r="G15" s="46" t="s">
        <v>59</v>
      </c>
    </row>
    <row r="16" spans="1:8" ht="29.25" customHeight="1" x14ac:dyDescent="0.25">
      <c r="A16" s="10" t="s">
        <v>20</v>
      </c>
      <c r="B16" s="12" t="s">
        <v>47</v>
      </c>
      <c r="C16" s="11" t="s">
        <v>15</v>
      </c>
      <c r="D16" s="11"/>
      <c r="E16" s="47"/>
      <c r="F16" s="42">
        <v>400000</v>
      </c>
      <c r="G16" s="26"/>
    </row>
    <row r="17" spans="1:7" ht="16.5" customHeight="1" x14ac:dyDescent="0.25">
      <c r="A17" s="10" t="s">
        <v>21</v>
      </c>
      <c r="B17" s="12" t="s">
        <v>22</v>
      </c>
      <c r="C17" s="11" t="s">
        <v>15</v>
      </c>
      <c r="D17" s="11"/>
      <c r="E17" s="47"/>
      <c r="F17" s="25"/>
      <c r="G17" s="26"/>
    </row>
    <row r="18" spans="1:7" ht="16.5" customHeight="1" x14ac:dyDescent="0.25">
      <c r="A18" s="10" t="s">
        <v>23</v>
      </c>
      <c r="B18" s="12" t="s">
        <v>48</v>
      </c>
      <c r="C18" s="11" t="s">
        <v>24</v>
      </c>
      <c r="D18" s="33" t="s">
        <v>31</v>
      </c>
      <c r="E18" s="49">
        <v>30000</v>
      </c>
      <c r="F18" s="25">
        <f>D18*E18</f>
        <v>2400000</v>
      </c>
      <c r="G18" s="37" t="s">
        <v>51</v>
      </c>
    </row>
    <row r="19" spans="1:7" ht="16.5" customHeight="1" x14ac:dyDescent="0.25">
      <c r="A19" s="10" t="s">
        <v>25</v>
      </c>
      <c r="B19" s="12" t="s">
        <v>49</v>
      </c>
      <c r="C19" s="11" t="s">
        <v>24</v>
      </c>
      <c r="D19" s="11">
        <v>2</v>
      </c>
      <c r="E19" s="49">
        <v>40000</v>
      </c>
      <c r="F19" s="25">
        <f t="shared" ref="F19:F20" si="2">D19*E19</f>
        <v>80000</v>
      </c>
      <c r="G19" s="27"/>
    </row>
    <row r="20" spans="1:7" ht="16.5" customHeight="1" x14ac:dyDescent="0.25">
      <c r="A20" s="10" t="s">
        <v>26</v>
      </c>
      <c r="B20" s="12" t="s">
        <v>50</v>
      </c>
      <c r="C20" s="11" t="s">
        <v>24</v>
      </c>
      <c r="D20" s="11">
        <v>20</v>
      </c>
      <c r="E20" s="49">
        <v>32000</v>
      </c>
      <c r="F20" s="25">
        <f t="shared" si="2"/>
        <v>640000</v>
      </c>
      <c r="G20" s="27"/>
    </row>
    <row r="21" spans="1:7" ht="30" x14ac:dyDescent="0.25">
      <c r="A21" s="38" t="s">
        <v>27</v>
      </c>
      <c r="B21" s="39" t="s">
        <v>37</v>
      </c>
      <c r="C21" s="36" t="s">
        <v>15</v>
      </c>
      <c r="D21" s="36">
        <v>2</v>
      </c>
      <c r="E21" s="48">
        <v>100000</v>
      </c>
      <c r="F21" s="43">
        <f>E21*D21</f>
        <v>200000</v>
      </c>
      <c r="G21" s="26"/>
    </row>
    <row r="22" spans="1:7" ht="16.5" customHeight="1" x14ac:dyDescent="0.25">
      <c r="A22" s="20">
        <f>A21+1</f>
        <v>13</v>
      </c>
      <c r="B22" s="12" t="s">
        <v>28</v>
      </c>
      <c r="C22" s="11" t="s">
        <v>15</v>
      </c>
      <c r="D22" s="11"/>
      <c r="E22" s="47"/>
      <c r="F22" s="42">
        <v>150000</v>
      </c>
      <c r="G22" s="26"/>
    </row>
    <row r="23" spans="1:7" ht="19.5" customHeight="1" x14ac:dyDescent="0.25">
      <c r="A23" s="20">
        <f t="shared" ref="A23:A25" si="3">A22+1</f>
        <v>14</v>
      </c>
      <c r="B23" s="31" t="s">
        <v>57</v>
      </c>
      <c r="C23" s="29" t="s">
        <v>38</v>
      </c>
      <c r="D23" s="40">
        <f>D7+D8+D9+D10</f>
        <v>1200</v>
      </c>
      <c r="E23" s="47">
        <v>1600</v>
      </c>
      <c r="F23" s="42">
        <f>E23*D23</f>
        <v>1920000</v>
      </c>
      <c r="G23" s="26"/>
    </row>
    <row r="24" spans="1:7" ht="46.5" customHeight="1" x14ac:dyDescent="0.25">
      <c r="A24" s="20">
        <f t="shared" si="3"/>
        <v>15</v>
      </c>
      <c r="B24" s="31" t="s">
        <v>52</v>
      </c>
      <c r="C24" s="11" t="s">
        <v>15</v>
      </c>
      <c r="D24" s="11"/>
      <c r="E24" s="47"/>
      <c r="F24" s="42">
        <f>H12*10%</f>
        <v>824400</v>
      </c>
      <c r="G24" s="32" t="s">
        <v>53</v>
      </c>
    </row>
    <row r="25" spans="1:7" ht="21.75" customHeight="1" x14ac:dyDescent="0.25">
      <c r="A25" s="20">
        <f t="shared" si="3"/>
        <v>16</v>
      </c>
      <c r="B25" s="15" t="s">
        <v>29</v>
      </c>
      <c r="C25" s="11" t="s">
        <v>15</v>
      </c>
      <c r="D25" s="11"/>
      <c r="E25" s="11"/>
      <c r="F25" s="42">
        <f>F24*43.7%</f>
        <v>360262.80000000005</v>
      </c>
      <c r="G25" s="26"/>
    </row>
    <row r="26" spans="1:7" ht="21.75" customHeight="1" x14ac:dyDescent="0.25">
      <c r="A26" s="13"/>
      <c r="B26" s="16" t="s">
        <v>30</v>
      </c>
      <c r="C26" s="11"/>
      <c r="D26" s="11"/>
      <c r="E26" s="11"/>
      <c r="F26" s="44">
        <f>SUM(F7:F25)</f>
        <v>20045246.800000001</v>
      </c>
      <c r="G26" s="26"/>
    </row>
    <row r="27" spans="1:7" ht="16.5" customHeight="1" x14ac:dyDescent="0.25">
      <c r="A27" s="10"/>
      <c r="B27" s="31" t="s">
        <v>55</v>
      </c>
      <c r="C27" s="11" t="s">
        <v>15</v>
      </c>
      <c r="D27" s="11"/>
      <c r="E27" s="11"/>
      <c r="F27" s="42">
        <f>F26*5%</f>
        <v>1002262.3400000001</v>
      </c>
      <c r="G27" s="26"/>
    </row>
    <row r="28" spans="1:7" x14ac:dyDescent="0.25">
      <c r="A28" s="10"/>
      <c r="B28" s="31" t="s">
        <v>56</v>
      </c>
      <c r="C28" s="11" t="s">
        <v>15</v>
      </c>
      <c r="D28" s="11"/>
      <c r="E28" s="11"/>
      <c r="F28" s="42">
        <f>F26*3%</f>
        <v>601357.40399999998</v>
      </c>
      <c r="G28" s="26"/>
    </row>
    <row r="29" spans="1:7" x14ac:dyDescent="0.25">
      <c r="A29" s="10"/>
      <c r="B29" s="17" t="s">
        <v>54</v>
      </c>
      <c r="C29" s="11"/>
      <c r="D29" s="11"/>
      <c r="E29" s="11"/>
      <c r="F29" s="45">
        <f>SUM(F26:F28)</f>
        <v>21648866.544</v>
      </c>
      <c r="G29" s="26"/>
    </row>
  </sheetData>
  <mergeCells count="1">
    <mergeCell ref="A2:G2"/>
  </mergeCells>
  <pageMargins left="0.70866141732283505" right="0.70866141732283505" top="0.74803149606299202" bottom="0.74803149606299202" header="0.31496062992126" footer="0.31496062992126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Лист3</vt:lpstr>
      <vt:lpstr>Лист2!Область_печати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2024-09-12T09:37:25Z</cp:lastPrinted>
  <dcterms:created xsi:type="dcterms:W3CDTF">2018-08-03T06:41:00Z</dcterms:created>
  <dcterms:modified xsi:type="dcterms:W3CDTF">2025-07-31T07:00:45Z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A610CB7F7F9C4AB68E08ADCC9949815C_12</vt:lpwstr>
  </property>
  <property fmtid="{D5CDD505-2E9C-101B-9397-08002B2CF9AE}" pid="3" name="KSOProductBuildVer">
    <vt:lpwstr>1049-12.2.0.17562</vt:lpwstr>
  </property>
</Properties>
</file>