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Акты на доп.работы\"/>
    </mc:Choice>
  </mc:AlternateContent>
  <xr:revisionPtr revIDLastSave="0" documentId="13_ncr:1_{CFDA9CAD-FBC0-4ED0-AD5D-16F0A7DAD8B0}" xr6:coauthVersionLast="47" xr6:coauthVersionMax="47" xr10:uidLastSave="{00000000-0000-0000-0000-000000000000}"/>
  <bookViews>
    <workbookView xWindow="-108" yWindow="-108" windowWidth="23256" windowHeight="12576" tabRatio="500" activeTab="3" xr2:uid="{00000000-000D-0000-FFFF-FFFF00000000}"/>
  </bookViews>
  <sheets>
    <sheet name="к подписанию" sheetId="1" r:id="rId1"/>
    <sheet name="Расчетное обоснование" sheetId="3" r:id="rId2"/>
    <sheet name="Правила расчета" sheetId="4" r:id="rId3"/>
    <sheet name="Лист1" sheetId="5" r:id="rId4"/>
    <sheet name="к подписанию (2)" sheetId="6" r:id="rId5"/>
  </sheets>
  <definedNames>
    <definedName name="_xlnm._FilterDatabase" localSheetId="0" hidden="1">'к подписанию'!$A$35:$H$37</definedName>
    <definedName name="_xlnm._FilterDatabase" localSheetId="4" hidden="1">'к подписанию (2)'!$A$35:$H$492</definedName>
    <definedName name="_xlnm._FilterDatabase" localSheetId="1" hidden="1">'Расчетное обоснование'!$A$1:$F$519</definedName>
    <definedName name="_xlnm.Print_Titles" localSheetId="0">'к подписанию'!$34:$35</definedName>
    <definedName name="_xlnm.Print_Titles" localSheetId="4">'к подписанию (2)'!$34:$35</definedName>
    <definedName name="_xlnm.Print_Area" localSheetId="0">'к подписанию'!$A$1:$H$52</definedName>
    <definedName name="_xlnm.Print_Area" localSheetId="4">'к подписанию (2)'!$A$1:$H$531</definedName>
    <definedName name="_xlnm.Print_Area" localSheetId="3">Лист1!$A$1:$AR$90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7" i="6" l="1"/>
  <c r="F515" i="6"/>
  <c r="G515" i="6" s="1"/>
  <c r="F492" i="6"/>
  <c r="G492" i="6" s="1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F476" i="6"/>
  <c r="G476" i="6" s="1"/>
  <c r="G475" i="6"/>
  <c r="G474" i="6"/>
  <c r="G473" i="6"/>
  <c r="G472" i="6"/>
  <c r="G471" i="6"/>
  <c r="F469" i="6"/>
  <c r="G469" i="6" s="1"/>
  <c r="G468" i="6"/>
  <c r="G467" i="6"/>
  <c r="G466" i="6"/>
  <c r="G465" i="6"/>
  <c r="G464" i="6"/>
  <c r="G462" i="6"/>
  <c r="F462" i="6"/>
  <c r="G461" i="6"/>
  <c r="G460" i="6"/>
  <c r="G459" i="6"/>
  <c r="G458" i="6"/>
  <c r="G457" i="6"/>
  <c r="F455" i="6"/>
  <c r="G455" i="6" s="1"/>
  <c r="G454" i="6"/>
  <c r="G453" i="6"/>
  <c r="G452" i="6"/>
  <c r="G451" i="6"/>
  <c r="G450" i="6"/>
  <c r="F448" i="6"/>
  <c r="G448" i="6" s="1"/>
  <c r="G447" i="6"/>
  <c r="G446" i="6"/>
  <c r="G445" i="6"/>
  <c r="G444" i="6"/>
  <c r="F442" i="6"/>
  <c r="G442" i="6" s="1"/>
  <c r="G441" i="6"/>
  <c r="G440" i="6"/>
  <c r="G439" i="6"/>
  <c r="G438" i="6"/>
  <c r="G437" i="6"/>
  <c r="G436" i="6"/>
  <c r="G435" i="6"/>
  <c r="G434" i="6"/>
  <c r="G433" i="6"/>
  <c r="G432" i="6"/>
  <c r="G430" i="6"/>
  <c r="F430" i="6"/>
  <c r="G429" i="6"/>
  <c r="G428" i="6"/>
  <c r="G427" i="6"/>
  <c r="G426" i="6"/>
  <c r="G425" i="6"/>
  <c r="G424" i="6"/>
  <c r="G423" i="6"/>
  <c r="G422" i="6"/>
  <c r="G421" i="6"/>
  <c r="G420" i="6"/>
  <c r="F418" i="6"/>
  <c r="G418" i="6" s="1"/>
  <c r="G417" i="6"/>
  <c r="G416" i="6"/>
  <c r="G415" i="6"/>
  <c r="G414" i="6"/>
  <c r="G413" i="6"/>
  <c r="G412" i="6"/>
  <c r="G411" i="6"/>
  <c r="G410" i="6"/>
  <c r="G409" i="6"/>
  <c r="G408" i="6"/>
  <c r="F406" i="6"/>
  <c r="G406" i="6" s="1"/>
  <c r="G405" i="6"/>
  <c r="G404" i="6"/>
  <c r="G403" i="6"/>
  <c r="G402" i="6"/>
  <c r="F401" i="6"/>
  <c r="G401" i="6" s="1"/>
  <c r="G400" i="6"/>
  <c r="G399" i="6"/>
  <c r="G398" i="6"/>
  <c r="G397" i="6"/>
  <c r="G396" i="6"/>
  <c r="G395" i="6"/>
  <c r="G394" i="6"/>
  <c r="G393" i="6"/>
  <c r="G392" i="6"/>
  <c r="F390" i="6"/>
  <c r="G390" i="6" s="1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F368" i="6"/>
  <c r="G368" i="6" s="1"/>
  <c r="G367" i="6"/>
  <c r="G366" i="6"/>
  <c r="G365" i="6"/>
  <c r="G364" i="6"/>
  <c r="F363" i="6"/>
  <c r="G363" i="6" s="1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F347" i="6"/>
  <c r="G347" i="6" s="1"/>
  <c r="G346" i="6"/>
  <c r="G345" i="6"/>
  <c r="G344" i="6"/>
  <c r="G343" i="6"/>
  <c r="G342" i="6"/>
  <c r="G341" i="6"/>
  <c r="G339" i="6"/>
  <c r="F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3" i="6"/>
  <c r="F323" i="6"/>
  <c r="G322" i="6"/>
  <c r="G321" i="6"/>
  <c r="G320" i="6"/>
  <c r="G319" i="6"/>
  <c r="F318" i="6"/>
  <c r="G318" i="6" s="1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F303" i="6"/>
  <c r="G303" i="6" s="1"/>
  <c r="G302" i="6"/>
  <c r="G301" i="6"/>
  <c r="G300" i="6"/>
  <c r="G299" i="6"/>
  <c r="F298" i="6"/>
  <c r="G298" i="6" s="1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F281" i="6"/>
  <c r="G281" i="6" s="1"/>
  <c r="G280" i="6"/>
  <c r="G279" i="6"/>
  <c r="G278" i="6"/>
  <c r="G277" i="6"/>
  <c r="G276" i="6"/>
  <c r="G275" i="6"/>
  <c r="G274" i="6"/>
  <c r="F273" i="6"/>
  <c r="G273" i="6" s="1"/>
  <c r="F272" i="6"/>
  <c r="G272" i="6" s="1"/>
  <c r="G271" i="6"/>
  <c r="F271" i="6"/>
  <c r="F270" i="6"/>
  <c r="G270" i="6" s="1"/>
  <c r="F269" i="6"/>
  <c r="G269" i="6" s="1"/>
  <c r="F268" i="6"/>
  <c r="G268" i="6" s="1"/>
  <c r="G267" i="6"/>
  <c r="F267" i="6"/>
  <c r="G266" i="6"/>
  <c r="F266" i="6"/>
  <c r="F265" i="6"/>
  <c r="G265" i="6" s="1"/>
  <c r="F263" i="6"/>
  <c r="G263" i="6" s="1"/>
  <c r="G262" i="6"/>
  <c r="G261" i="6"/>
  <c r="G260" i="6"/>
  <c r="G259" i="6"/>
  <c r="F257" i="6"/>
  <c r="G257" i="6" s="1"/>
  <c r="G256" i="6"/>
  <c r="G255" i="6"/>
  <c r="G254" i="6"/>
  <c r="G253" i="6"/>
  <c r="G252" i="6"/>
  <c r="F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F237" i="6"/>
  <c r="G237" i="6" s="1"/>
  <c r="F236" i="6"/>
  <c r="G236" i="6" s="1"/>
  <c r="G235" i="6"/>
  <c r="G234" i="6"/>
  <c r="G233" i="6"/>
  <c r="G231" i="6"/>
  <c r="G230" i="6"/>
  <c r="F229" i="6"/>
  <c r="G229" i="6" s="1"/>
  <c r="G228" i="6"/>
  <c r="G227" i="6"/>
  <c r="F227" i="6"/>
  <c r="G226" i="6"/>
  <c r="G225" i="6"/>
  <c r="F225" i="6"/>
  <c r="G224" i="6"/>
  <c r="F223" i="6"/>
  <c r="G223" i="6" s="1"/>
  <c r="G222" i="6"/>
  <c r="G221" i="6"/>
  <c r="G219" i="6"/>
  <c r="G218" i="6"/>
  <c r="G217" i="6"/>
  <c r="G216" i="6"/>
  <c r="G215" i="6"/>
  <c r="G213" i="6"/>
  <c r="G212" i="6"/>
  <c r="G211" i="6"/>
  <c r="G210" i="6"/>
  <c r="G209" i="6"/>
  <c r="G207" i="6"/>
  <c r="G206" i="6"/>
  <c r="G205" i="6"/>
  <c r="G204" i="6"/>
  <c r="G203" i="6"/>
  <c r="G202" i="6"/>
  <c r="F202" i="6"/>
  <c r="G200" i="6"/>
  <c r="G199" i="6"/>
  <c r="F198" i="6"/>
  <c r="G198" i="6" s="1"/>
  <c r="F196" i="6"/>
  <c r="G196" i="6" s="1"/>
  <c r="G195" i="6"/>
  <c r="G194" i="6"/>
  <c r="G193" i="6"/>
  <c r="G192" i="6"/>
  <c r="G191" i="6"/>
  <c r="G190" i="6"/>
  <c r="G189" i="6"/>
  <c r="G188" i="6"/>
  <c r="G187" i="6"/>
  <c r="G186" i="6"/>
  <c r="G185" i="6"/>
  <c r="G184" i="6"/>
  <c r="F182" i="6"/>
  <c r="G182" i="6" s="1"/>
  <c r="G181" i="6"/>
  <c r="G180" i="6"/>
  <c r="G179" i="6"/>
  <c r="G178" i="6"/>
  <c r="G177" i="6"/>
  <c r="G176" i="6"/>
  <c r="G175" i="6"/>
  <c r="G174" i="6"/>
  <c r="G173" i="6"/>
  <c r="G172" i="6"/>
  <c r="G171" i="6"/>
  <c r="G170" i="6"/>
  <c r="F168" i="6"/>
  <c r="G168" i="6" s="1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F153" i="6"/>
  <c r="G153" i="6" s="1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F137" i="6"/>
  <c r="G137" i="6" s="1"/>
  <c r="G136" i="6"/>
  <c r="G135" i="6"/>
  <c r="G134" i="6"/>
  <c r="G133" i="6"/>
  <c r="G132" i="6"/>
  <c r="G131" i="6"/>
  <c r="G130" i="6"/>
  <c r="G129" i="6"/>
  <c r="G128" i="6"/>
  <c r="F126" i="6"/>
  <c r="G126" i="6" s="1"/>
  <c r="G125" i="6"/>
  <c r="G124" i="6"/>
  <c r="G123" i="6"/>
  <c r="G122" i="6"/>
  <c r="G121" i="6"/>
  <c r="G120" i="6"/>
  <c r="G119" i="6"/>
  <c r="G118" i="6"/>
  <c r="G117" i="6"/>
  <c r="G116" i="6"/>
  <c r="G115" i="6"/>
  <c r="F113" i="6"/>
  <c r="G113" i="6" s="1"/>
  <c r="G112" i="6"/>
  <c r="G111" i="6"/>
  <c r="G110" i="6"/>
  <c r="G109" i="6"/>
  <c r="G108" i="6"/>
  <c r="G107" i="6"/>
  <c r="G106" i="6"/>
  <c r="G105" i="6"/>
  <c r="G104" i="6"/>
  <c r="F102" i="6"/>
  <c r="G102" i="6" s="1"/>
  <c r="G101" i="6"/>
  <c r="G100" i="6"/>
  <c r="G99" i="6"/>
  <c r="G98" i="6"/>
  <c r="G97" i="6"/>
  <c r="G96" i="6"/>
  <c r="G95" i="6"/>
  <c r="G94" i="6"/>
  <c r="G93" i="6"/>
  <c r="F91" i="6"/>
  <c r="G91" i="6" s="1"/>
  <c r="G90" i="6"/>
  <c r="G89" i="6"/>
  <c r="G88" i="6"/>
  <c r="G87" i="6"/>
  <c r="G86" i="6"/>
  <c r="G85" i="6"/>
  <c r="G84" i="6"/>
  <c r="G83" i="6"/>
  <c r="G82" i="6"/>
  <c r="G80" i="6"/>
  <c r="F80" i="6"/>
  <c r="G79" i="6"/>
  <c r="G78" i="6"/>
  <c r="G77" i="6"/>
  <c r="G76" i="6"/>
  <c r="G75" i="6"/>
  <c r="G74" i="6"/>
  <c r="G73" i="6"/>
  <c r="G72" i="6"/>
  <c r="G71" i="6"/>
  <c r="F69" i="6"/>
  <c r="G69" i="6" s="1"/>
  <c r="G68" i="6"/>
  <c r="G67" i="6"/>
  <c r="G66" i="6"/>
  <c r="G65" i="6"/>
  <c r="G64" i="6"/>
  <c r="G63" i="6"/>
  <c r="G62" i="6"/>
  <c r="G61" i="6"/>
  <c r="G60" i="6"/>
  <c r="G58" i="6"/>
  <c r="F58" i="6"/>
  <c r="G57" i="6"/>
  <c r="G56" i="6"/>
  <c r="G55" i="6"/>
  <c r="G54" i="6"/>
  <c r="G53" i="6"/>
  <c r="G52" i="6"/>
  <c r="G51" i="6"/>
  <c r="G50" i="6"/>
  <c r="G49" i="6"/>
  <c r="F47" i="6"/>
  <c r="G47" i="6" s="1"/>
  <c r="G46" i="6"/>
  <c r="G45" i="6"/>
  <c r="G44" i="6"/>
  <c r="G43" i="6"/>
  <c r="G42" i="6"/>
  <c r="G41" i="6"/>
  <c r="G40" i="6"/>
  <c r="G39" i="6"/>
  <c r="G38" i="6"/>
  <c r="K4" i="6"/>
  <c r="K3" i="6"/>
  <c r="E518" i="3"/>
  <c r="E492" i="3"/>
  <c r="E475" i="3"/>
  <c r="E467" i="3"/>
  <c r="E459" i="3"/>
  <c r="E451" i="3"/>
  <c r="E443" i="3"/>
  <c r="E436" i="3"/>
  <c r="E423" i="3"/>
  <c r="E410" i="3"/>
  <c r="E397" i="3"/>
  <c r="E392" i="3"/>
  <c r="E380" i="3"/>
  <c r="E357" i="3"/>
  <c r="E352" i="3"/>
  <c r="E335" i="3"/>
  <c r="E283" i="3"/>
  <c r="E234" i="3"/>
  <c r="E304" i="3"/>
  <c r="E309" i="3"/>
  <c r="E288" i="3"/>
  <c r="E265" i="3"/>
  <c r="E246" i="3"/>
  <c r="E239" i="3"/>
  <c r="E218" i="3"/>
  <c r="E199" i="3"/>
  <c r="E192" i="3"/>
  <c r="E185" i="3"/>
  <c r="E173" i="3"/>
  <c r="E158" i="3"/>
  <c r="E143" i="3"/>
  <c r="E127" i="3"/>
  <c r="E110" i="3"/>
  <c r="E98" i="3"/>
  <c r="E84" i="3"/>
  <c r="E72" i="3"/>
  <c r="E60" i="3"/>
  <c r="E48" i="3"/>
  <c r="E36" i="3"/>
  <c r="E24" i="3"/>
  <c r="E12" i="3"/>
  <c r="E516" i="3"/>
  <c r="E326" i="3"/>
  <c r="E257" i="3"/>
  <c r="E256" i="3"/>
  <c r="E255" i="3"/>
  <c r="E254" i="3"/>
  <c r="E253" i="3"/>
  <c r="E252" i="3"/>
  <c r="E251" i="3"/>
  <c r="E250" i="3"/>
  <c r="E249" i="3"/>
  <c r="E217" i="3"/>
  <c r="E213" i="3"/>
  <c r="E210" i="3"/>
  <c r="E208" i="3"/>
  <c r="E206" i="3"/>
  <c r="E204" i="3"/>
  <c r="E180" i="3"/>
  <c r="E176" i="3"/>
  <c r="F232" i="6" l="1"/>
  <c r="G232" i="6" s="1"/>
</calcChain>
</file>

<file path=xl/sharedStrings.xml><?xml version="1.0" encoding="utf-8"?>
<sst xmlns="http://schemas.openxmlformats.org/spreadsheetml/2006/main" count="3831" uniqueCount="960">
  <si>
    <t>АКТ №8</t>
  </si>
  <si>
    <t>о необходимости выполнения работ</t>
  </si>
  <si>
    <t>м.п.</t>
  </si>
  <si>
    <t>21.04.2026г.</t>
  </si>
  <si>
    <t>УЗК</t>
  </si>
  <si>
    <t xml:space="preserve">                                                                                          </t>
  </si>
  <si>
    <t>ВиК</t>
  </si>
  <si>
    <t xml:space="preserve">Объект капитального строительства  </t>
  </si>
  <si>
    <t xml:space="preserve">«Терминал по перевалке минеральных удобрений в морском торговом порту Усть-Луга. Береговые объекты терминала» </t>
  </si>
  <si>
    <t>(наименование объекта)</t>
  </si>
  <si>
    <t>Договор подряда на СМР</t>
  </si>
  <si>
    <t>№ 314-25/104 от 22.05.2025г.</t>
  </si>
  <si>
    <t>(номер и дата контракта на СМР)</t>
  </si>
  <si>
    <t>Мы нижеподписавшиеся</t>
  </si>
  <si>
    <t xml:space="preserve">Представитель заказчика </t>
  </si>
  <si>
    <t>Руководитель проектного офиса ООО «ЕТУ"</t>
  </si>
  <si>
    <t>Гуляев Е.В.</t>
  </si>
  <si>
    <t>Главный инженер проектов</t>
  </si>
  <si>
    <t>ООО "ЕТУ"</t>
  </si>
  <si>
    <t>Егоров Л.В.</t>
  </si>
  <si>
    <t>(должность, фамилия, имя, отчество)</t>
  </si>
  <si>
    <t>Заместитель руководителя направления по строительству</t>
  </si>
  <si>
    <t>объектов минеральных грузов ООО "ЕТУ"</t>
  </si>
  <si>
    <t>Боровков А.Ю</t>
  </si>
  <si>
    <t xml:space="preserve">Представитель подрядной строительной организации </t>
  </si>
  <si>
    <t>Руководитель проекта ООО «КиКГЕОСТРОЙ»</t>
  </si>
  <si>
    <t>Шевчук  К.А.</t>
  </si>
  <si>
    <t xml:space="preserve">составили настоящий акт о том, что: </t>
  </si>
  <si>
    <t>1.   По факту рассмотрения объемов согласно РД выявлено</t>
  </si>
  <si>
    <t>отсутствие необходимых отправочных марок для монтажа Конвейерной галереи №3 шифр:1632-2021-2.1.3-КМ</t>
  </si>
  <si>
    <t>(кратко указывается наименование работ)</t>
  </si>
  <si>
    <t>2.   Причина необходимости предлагаемых изменений</t>
  </si>
  <si>
    <t>Необходимость внесения изменений обусловлена несоответствием фактического наличия металлоконструкций на объекте рабочей документации (РД), а именно отсутствием части отправочных марок, предусмотренных проектом. Указанное несоответствие не позволяет выполнить монтаж конструкций в полном объеме и требует дополнительного изготовления недостающих элементов.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</si>
  <si>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</si>
  <si>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 xml:space="preserve">3. Предлагается внести следующие изменения в Рабочую документацию/ Контракт по составу и объему работ </t>
  </si>
  <si>
    <t>Включить в объем работ изготовление недостающих отправочных марок металлоконструкций, предусмотренных рабочей документацией, но фактически отсутствующих, с последующим выполнением их монтажа. Перечень и объемы элементов определены по результатам анализа рабочей документации и фактического наличия конструкций на объекте.</t>
  </si>
  <si>
    <t>№ п/п</t>
  </si>
  <si>
    <t>Шифр Раздела проекта</t>
  </si>
  <si>
    <t>Перечень работ</t>
  </si>
  <si>
    <t>Ед. изм.</t>
  </si>
  <si>
    <t>Количество
по ЛС</t>
  </si>
  <si>
    <t>Количество
по РД</t>
  </si>
  <si>
    <t>Разница
(+/-)</t>
  </si>
  <si>
    <t>Примечание</t>
  </si>
  <si>
    <t>Конвейерная галерея №3. Конструкции металлические
1632-2021-2.1.3-КМ</t>
  </si>
  <si>
    <t>4РС6-2 добавить</t>
  </si>
  <si>
    <t>1632-2021-2.1.3-КМ</t>
  </si>
  <si>
    <t>Настил 1Н1-136 (2шт)</t>
  </si>
  <si>
    <t>Резка листа рифл. 800×5710×5</t>
  </si>
  <si>
    <t>К увеличению</t>
  </si>
  <si>
    <t>С245, лист рифл. 5мм</t>
  </si>
  <si>
    <t>кг</t>
  </si>
  <si>
    <t>Резка полосы 700×60×4 (7 шт)</t>
  </si>
  <si>
    <t>С235, полоса 700×60×4</t>
  </si>
  <si>
    <t>Зачистка кромок после резки</t>
  </si>
  <si>
    <t>Сварка м.п.</t>
  </si>
  <si>
    <t>м.п./кг</t>
  </si>
  <si>
    <t>19,60/398,6</t>
  </si>
  <si>
    <t>масса напл. металла</t>
  </si>
  <si>
    <t>Визуально-измерительный контроль</t>
  </si>
  <si>
    <t>Очистка, антикоррозионная обработка (ГФ-021) (кроме зон БС/ДС)</t>
  </si>
  <si>
    <t>м2</t>
  </si>
  <si>
    <t>грунт ГФ-0,21</t>
  </si>
  <si>
    <t>Настил 1Н1-144 (2шт)</t>
  </si>
  <si>
    <t>Настил 1Н1-61</t>
  </si>
  <si>
    <t>Резка листа рифл. 720×2480×5</t>
  </si>
  <si>
    <t>Резка полосы 620×60×4 (3 шт)</t>
  </si>
  <si>
    <t>С235, полоса 620×60×4</t>
  </si>
  <si>
    <t>3,72/77,9</t>
  </si>
  <si>
    <t>Настил 1Н1-54</t>
  </si>
  <si>
    <t>Резка листа рифл. 780×2110×5</t>
  </si>
  <si>
    <t>Резка полосы 530×60×4 (2 шт)</t>
  </si>
  <si>
    <t>С235, полоса 530×60×4</t>
  </si>
  <si>
    <t>2,12/70,6</t>
  </si>
  <si>
    <t>Настил 1Н1-52</t>
  </si>
  <si>
    <t>Резка листа рифл. 860×2110×5</t>
  </si>
  <si>
    <t>Резка полосы 760×60×4 (2 шт)</t>
  </si>
  <si>
    <t>С235, полоса 760×60×4</t>
  </si>
  <si>
    <t>3,04/78,6</t>
  </si>
  <si>
    <t>Настил 1Н1-50</t>
  </si>
  <si>
    <t>Резка листа рифл. 720×2110×5</t>
  </si>
  <si>
    <t>Резка полосы 620×60×4 (2 шт)</t>
  </si>
  <si>
    <t>2,48/65,9</t>
  </si>
  <si>
    <t>Настил 1Н1-46</t>
  </si>
  <si>
    <t>Резка листа рифл. 650×2060×5</t>
  </si>
  <si>
    <t>Резка полосы 550×60×4 (2 шт)</t>
  </si>
  <si>
    <t>С235, полоса 550×60×4</t>
  </si>
  <si>
    <t>2,20/57,9</t>
  </si>
  <si>
    <t>Настил 1Н1-43</t>
  </si>
  <si>
    <t>Резка листа рифл. (1070×4020 + 782×1070)</t>
  </si>
  <si>
    <t>Резка полосы 970×60×4 (5 шт)</t>
  </si>
  <si>
    <t>С235, полоса 970×60×4</t>
  </si>
  <si>
    <t>Резка уголка L35×4 L1070</t>
  </si>
  <si>
    <t>С245, уголок L35×4</t>
  </si>
  <si>
    <t>9,70/224,9</t>
  </si>
  <si>
    <t>Настил 1Н1-33</t>
  </si>
  <si>
    <t>Резка листа рифл. (490×1940 + 490×782)</t>
  </si>
  <si>
    <t>Резка уголка L35×4 L450</t>
  </si>
  <si>
    <t>0,90/56,6</t>
  </si>
  <si>
    <t>Балка 1Б4-14</t>
  </si>
  <si>
    <t>Резка двутавр 50Ш1 L5610 (2 торца)</t>
  </si>
  <si>
    <t>С255-4, двутавр 50Ш1</t>
  </si>
  <si>
    <t>Резка пластины 400×180×12 (2 шт)</t>
  </si>
  <si>
    <t>С245-4, пластина 400×180×12</t>
  </si>
  <si>
    <t>Резка пластины 450×145×10 (4 шт)</t>
  </si>
  <si>
    <t>С245-4, пластина 450×145×10</t>
  </si>
  <si>
    <t>Резка пластины 400×60×6 (4 шт)</t>
  </si>
  <si>
    <t>С245-4, пластина 400×60×6</t>
  </si>
  <si>
    <t>Нарезка отверстий ⌀23</t>
  </si>
  <si>
    <t>шт</t>
  </si>
  <si>
    <t>Сварка</t>
  </si>
  <si>
    <t>12,50/653,8</t>
  </si>
  <si>
    <t>Балка 1Б5-1</t>
  </si>
  <si>
    <t>Резка двутавр 30Ш1 (2 элемента)</t>
  </si>
  <si>
    <t>С255-4, двутавр 30Ш1</t>
  </si>
  <si>
    <t>Резка пластины 220×180×12</t>
  </si>
  <si>
    <t>С245-4, пластина 220×180×12</t>
  </si>
  <si>
    <t>Резка пластины 240×180×12</t>
  </si>
  <si>
    <t>С245-4, пластина 240×180×12</t>
  </si>
  <si>
    <t>4,80/263,1</t>
  </si>
  <si>
    <t>Ультразвуковой контроль</t>
  </si>
  <si>
    <t>исправленно!!!!</t>
  </si>
  <si>
    <t>Колонна 3К1-11</t>
  </si>
  <si>
    <t>Резка двутавр 40Ш1 L11640 (2 торца)</t>
  </si>
  <si>
    <t>С255-4, двутавр 40Ш1</t>
  </si>
  <si>
    <t>Резка пластин (комплект)</t>
  </si>
  <si>
    <t>С245-4, пластины (суммарно)</t>
  </si>
  <si>
    <t>Резка уголка L100 (комплект)</t>
  </si>
  <si>
    <t>С245-4, уголки (суммарно)</t>
  </si>
  <si>
    <t>Нарезка отверстий ⌀23/27/54</t>
  </si>
  <si>
    <t>48,00/1208,0</t>
  </si>
  <si>
    <t>Колонна 3К1-15</t>
  </si>
  <si>
    <t>Резка двутавр 40Ш1 L11990 (2 торца)</t>
  </si>
  <si>
    <t>45,00/1222,8</t>
  </si>
  <si>
    <t>Распорка 1Б1-1</t>
  </si>
  <si>
    <t>Резка кв.трубы 140х5 L3300мм (1рез)</t>
  </si>
  <si>
    <t>С245-4, Тр кв. 140x50</t>
  </si>
  <si>
    <t>Резка листа 4 мм по периметру 2 шт 130×130</t>
  </si>
  <si>
    <t>м.п. реза</t>
  </si>
  <si>
    <t>С235, пластина толщиной 4мм</t>
  </si>
  <si>
    <t>Обварка заглушек по периметру</t>
  </si>
  <si>
    <t>1,04/69,9</t>
  </si>
  <si>
    <t>Ригель фахверка 1В-10</t>
  </si>
  <si>
    <t>Резка стального уголка L100х63х8 L4170 мм (1 рез, один торец 45°)</t>
  </si>
  <si>
    <t>С245-4, L100х63х8</t>
  </si>
  <si>
    <t>Ригель фахверка 1В-11</t>
  </si>
  <si>
    <t>Резка стального уголка L100х63х8 L3080 мм (1 рез, один торец 45°)</t>
  </si>
  <si>
    <t>Распорка 1РС3-2</t>
  </si>
  <si>
    <t xml:space="preserve">Резка трубы кв. 180×5 L6340мм (2 торца) </t>
  </si>
  <si>
    <t>С245-4, Тр кв. 180x5</t>
  </si>
  <si>
    <t>Резка пластины 220×110×8 (2 шт)</t>
  </si>
  <si>
    <t>С245-4, пластина толщиной 8мм</t>
  </si>
  <si>
    <t>Резка пластины 220×90×8 (2 шт)</t>
  </si>
  <si>
    <t>Резка пластины 320×220×10 (2 шт)</t>
  </si>
  <si>
    <t>С245-4, пластина толщиной 10мм</t>
  </si>
  <si>
    <t>Резка пластины 40×40×4 (4 шт)</t>
  </si>
  <si>
    <t>Сверление отверстий ⌀23</t>
  </si>
  <si>
    <t>сверление в м/к</t>
  </si>
  <si>
    <t>Обварка по длине шва</t>
  </si>
  <si>
    <t>4,7/187,6</t>
  </si>
  <si>
    <t>Распорка 1РС12-2</t>
  </si>
  <si>
    <t xml:space="preserve">Резка трубы кв. 120×5 L5680мм (2 торца) </t>
  </si>
  <si>
    <t>С245-4, Тр кв. 120x5</t>
  </si>
  <si>
    <t xml:space="preserve">Резка трубы кр. Ø89×5,5 (2 торца) </t>
  </si>
  <si>
    <t>С245-4, Тр кр. Ø89×5,5</t>
  </si>
  <si>
    <t>Резка уголка L100×63×8</t>
  </si>
  <si>
    <t>С245-4, L100×63×8</t>
  </si>
  <si>
    <t>Резка пластины 190×95×10</t>
  </si>
  <si>
    <t>С245-4, пластина 190×95×10</t>
  </si>
  <si>
    <t>Резка пластины 110×110×4</t>
  </si>
  <si>
    <t>С245-4, пластина 110×110×4</t>
  </si>
  <si>
    <t>Резка пластины 80×80×4</t>
  </si>
  <si>
    <t>С235, пластина 80×80×4</t>
  </si>
  <si>
    <t>Сверление отверстий ⌀19</t>
  </si>
  <si>
    <t>13/177,4</t>
  </si>
  <si>
    <t>Ригель фахверка 1РФ3-1 (18шт)</t>
  </si>
  <si>
    <t xml:space="preserve">Резка уголка L100х63х5 </t>
  </si>
  <si>
    <t xml:space="preserve">С245-4, L100х63х5  </t>
  </si>
  <si>
    <t>Связь 1СВ2-1 (2шт)</t>
  </si>
  <si>
    <t xml:space="preserve">Резка трубы кв. 180×5 L7820мм (2 торца) </t>
  </si>
  <si>
    <t>С245-4, тр. кв. 180x5</t>
  </si>
  <si>
    <t>Резка пластин 560×277×12</t>
  </si>
  <si>
    <t>С245-4, 560×277×12</t>
  </si>
  <si>
    <t>Резка пластин 410×220×12</t>
  </si>
  <si>
    <t>С245-4, 410×220×12</t>
  </si>
  <si>
    <t>Резка пластины 220×100×8</t>
  </si>
  <si>
    <t>тут удалена пластина 190</t>
  </si>
  <si>
    <t>С245-4, пластина 220×100×8</t>
  </si>
  <si>
    <t>Резка пластины 40×40×4</t>
  </si>
  <si>
    <t>С235, пластина 40×40×4</t>
  </si>
  <si>
    <t>Сверление отверстий ⌀27</t>
  </si>
  <si>
    <t>17,60/473,2</t>
  </si>
  <si>
    <t xml:space="preserve">Связь 1СВ4-4 </t>
  </si>
  <si>
    <t xml:space="preserve">Резка трубы кв. 160×6 L6540  (2 торца) </t>
  </si>
  <si>
    <t>С245-4, тр. кв. 160х6</t>
  </si>
  <si>
    <t>Резка пластин 490×299×12</t>
  </si>
  <si>
    <t>С245-4, 490×299×12</t>
  </si>
  <si>
    <t>Резка пластин 456×291×12</t>
  </si>
  <si>
    <t>С245-4, 456×291×12</t>
  </si>
  <si>
    <t>Резка пластины 200×90×8</t>
  </si>
  <si>
    <t>С245-4, пластина 200×90×8</t>
  </si>
  <si>
    <t>Резка пластины 200×85×8</t>
  </si>
  <si>
    <t>С245-4, пластина 200×85×8</t>
  </si>
  <si>
    <t>Резка пластины 200×95×8</t>
  </si>
  <si>
    <t>С245-4, пластина 200×95×8</t>
  </si>
  <si>
    <t>7,5/209,2</t>
  </si>
  <si>
    <t>Балка 2Б4-26</t>
  </si>
  <si>
    <t>Резка двутавр 50Ш1 L5610мм (2 торца)</t>
  </si>
  <si>
    <t>Резка пластины 400×180×12 (2шт)</t>
  </si>
  <si>
    <t>Резка пластины 450×145×10 (2 шт)</t>
  </si>
  <si>
    <t xml:space="preserve">С245-4, пластина 450×145×10 </t>
  </si>
  <si>
    <t>Резка пластины 400×60×6 (2 шт)</t>
  </si>
  <si>
    <t xml:space="preserve">С245-4, пластина 400×60×6  </t>
  </si>
  <si>
    <t>Резка пластины 510×245×10</t>
  </si>
  <si>
    <t>С245-4, пластина 510×245×10</t>
  </si>
  <si>
    <t>Резка пластины 580×245×10</t>
  </si>
  <si>
    <t>С245-4, пластина 580×245×10</t>
  </si>
  <si>
    <t>12,5/679,1</t>
  </si>
  <si>
    <t>Балка 2Б7-24</t>
  </si>
  <si>
    <t>Резка швеллер 22П L5610мм (2 торца)</t>
  </si>
  <si>
    <t>С245-4, швеллер 22П</t>
  </si>
  <si>
    <t>Резка пластины 200×180×8 м.п.</t>
  </si>
  <si>
    <t>С245-4, пластина 200×180×8</t>
  </si>
  <si>
    <t>Резка пластины 180×160×8</t>
  </si>
  <si>
    <t>С245-4, пластина 180×160×8</t>
  </si>
  <si>
    <t>Резка пластины 300×300×10</t>
  </si>
  <si>
    <t>С245-4, пластина 300×300×10</t>
  </si>
  <si>
    <t>5,2/128,8</t>
  </si>
  <si>
    <t xml:space="preserve">масса напл. металла </t>
  </si>
  <si>
    <t>Балка 2Б13-15 (2шт)</t>
  </si>
  <si>
    <t>Резка швеллер 20П L2480мм (2 торца)</t>
  </si>
  <si>
    <t>С245-4, швеллер 20П</t>
  </si>
  <si>
    <t>Колонна 2К1-6 (2шт)</t>
  </si>
  <si>
    <t>Резка двутавр 40Ш1 L1700мм (2 торца)</t>
  </si>
  <si>
    <t>Резка пластины 650×145×12 (2 шт)</t>
  </si>
  <si>
    <t xml:space="preserve">С245-4, пластина 650×145×12 </t>
  </si>
  <si>
    <t>Резка пластины 356×65×10 (4 шт)</t>
  </si>
  <si>
    <t>С245-4, пластина 356×65×10</t>
  </si>
  <si>
    <t>Резка пластины 270×250×40 (4 шт)</t>
  </si>
  <si>
    <t>С355-5, пластина 270×250×40</t>
  </si>
  <si>
    <t>Резка пластины 364×300×30 (2 шт)</t>
  </si>
  <si>
    <t>С355-5, пластина 364×300×30</t>
  </si>
  <si>
    <t>Резка уголка L100×7 L100 (8 шт)</t>
  </si>
  <si>
    <t>С245-4, уголок L100×7</t>
  </si>
  <si>
    <t>18,8/471,4</t>
  </si>
  <si>
    <t xml:space="preserve">Очистка, антикоррозионная обработка (ГФ-021) (кроме зон БС/ДС) </t>
  </si>
  <si>
    <t>Колонна 2К4-2</t>
  </si>
  <si>
    <t>Резка двутавр 30Ш1 L3143мм (2 торца)</t>
  </si>
  <si>
    <t>Резка трубы кв. 140×5 (960+900+2820)</t>
  </si>
  <si>
    <t xml:space="preserve">С245-4, тр. кв. 140×5 </t>
  </si>
  <si>
    <t>Резка уголка L100×63×8 L190 м.п. 0,18</t>
  </si>
  <si>
    <t>С245-4, уголок L100×63×8</t>
  </si>
  <si>
    <t>Резка пластин 200×12, 150×8, 195×8, 150×8, 95×8 (2 шт), 265×10, 235×10, 265×10, 235×10, 80×6 (2 шт)</t>
  </si>
  <si>
    <t>Резка пластин 130×130×4 (3 шт) м.п. 1,56</t>
  </si>
  <si>
    <t>С235, пластина 130×130×4 кг 1,50</t>
  </si>
  <si>
    <t>Резка пластины 128×128×4</t>
  </si>
  <si>
    <t>С235, пластина 128×128×4</t>
  </si>
  <si>
    <t>18,5/371,4</t>
  </si>
  <si>
    <t>Очистка, антикоррозионная обработка (ГФ-021) (кроме зон БС/ДС) м2 7,80</t>
  </si>
  <si>
    <t>Распорка 2РС11-2 (2шт)</t>
  </si>
  <si>
    <t>Резка трубы кв. 160×6 L5780мм (2 торца)</t>
  </si>
  <si>
    <t>С245-4, тр. кв. 160×6</t>
  </si>
  <si>
    <t>Резка пластины 148×148×4 (2 шт)</t>
  </si>
  <si>
    <t xml:space="preserve">С235, пластина 148×148×4 </t>
  </si>
  <si>
    <t>Резка пластины 194×170×4 (20 шт)</t>
  </si>
  <si>
    <t>С235, пластина 194×170×4</t>
  </si>
  <si>
    <t>Резка пластины 288×5980×4</t>
  </si>
  <si>
    <t xml:space="preserve">С235, пластина 288×5980×4 </t>
  </si>
  <si>
    <t>Зачистка кромок после резки м.п. 59,11</t>
  </si>
  <si>
    <t xml:space="preserve">Сварка </t>
  </si>
  <si>
    <t>44/478,2</t>
  </si>
  <si>
    <t>Ригель фахверка 2РФ1-4 (6шт)</t>
  </si>
  <si>
    <t>Резка трубы кв. 140×5 L5540мм (2 торца)</t>
  </si>
  <si>
    <t>Резка пластины 128×128×4 (2 шт)</t>
  </si>
  <si>
    <t>Зачистка кромок после резки м.п. 12,86</t>
  </si>
  <si>
    <t>6,14/693,6</t>
  </si>
  <si>
    <t>Ригель фахверка 2РФ1-6 (2шт)</t>
  </si>
  <si>
    <t>Резка трубы кв. 140×5 L5780мм (2 торца)</t>
  </si>
  <si>
    <t>2,05/241,2</t>
  </si>
  <si>
    <t>Ригель фахверка 2РФ1-8 (5шт)</t>
  </si>
  <si>
    <t>С245-4, тр. кв. 140×5</t>
  </si>
  <si>
    <t>Сверление отверстий</t>
  </si>
  <si>
    <t>5,12/578</t>
  </si>
  <si>
    <t>масса напл. Металла</t>
  </si>
  <si>
    <t>грунт ГФ-0,2</t>
  </si>
  <si>
    <t>Ригель фахверка 2РФ3-1 (36шт)</t>
  </si>
  <si>
    <t>Резка уголка L63×5 L1000мм (2 торца)</t>
  </si>
  <si>
    <t>С245-4, уголок L63×5</t>
  </si>
  <si>
    <t>Связь 2СГ1-1 (51шт)</t>
  </si>
  <si>
    <t>Резка уголка L125×8 L3560мм (2 торца)</t>
  </si>
  <si>
    <t xml:space="preserve">С245-4, уголок L125×8 </t>
  </si>
  <si>
    <t>Связь 2СГ1-5 (2шт)</t>
  </si>
  <si>
    <t>Резка уголка L125×8 L3580мм (2 торца)</t>
  </si>
  <si>
    <t>С245-4, уголок L125×8</t>
  </si>
  <si>
    <t>Связь 2СГ1-6 (2шт)</t>
  </si>
  <si>
    <t>Резка уголка L125×8 L2410мм (2 торца)</t>
  </si>
  <si>
    <t>Связь 2СГ1-7 (4шт)</t>
  </si>
  <si>
    <t>Резка уголка L125×8 L2310мм (2 торца)</t>
  </si>
  <si>
    <t>Колонна 1К3-1</t>
  </si>
  <si>
    <t>Резка двутавр 60Ш1 L10121 (2 торца)</t>
  </si>
  <si>
    <t>С255-4, двутавр 60Ш1</t>
  </si>
  <si>
    <t>С245-4/С255-4/С355-5, пластины (суммарно)</t>
  </si>
  <si>
    <t>Резка уголков L125, L140 (комплект)</t>
  </si>
  <si>
    <t>55,00/1573,5</t>
  </si>
  <si>
    <t>Распорка 4РС6-2</t>
  </si>
  <si>
    <t>Резка трубы прям. 300×200×6 L10820мм (2 торца)</t>
  </si>
  <si>
    <t>С245-4, тр. прям. 300×200×6</t>
  </si>
  <si>
    <t>Резка пластины 240×150×8 (2 шт)</t>
  </si>
  <si>
    <t>С245-4, пластина 240×150×8</t>
  </si>
  <si>
    <t>Резка пластины 240×170×8 (2 шт)</t>
  </si>
  <si>
    <t>С245-4, пластина 240×170×8</t>
  </si>
  <si>
    <t>Резка пластины 380×100×8</t>
  </si>
  <si>
    <t>С245-4, пластина 380×100×8</t>
  </si>
  <si>
    <t>Резка пластины 340×100×8</t>
  </si>
  <si>
    <t>С245-4, пластина 340×100×8</t>
  </si>
  <si>
    <t>Резка пластины 320×240×10 (2 шт)</t>
  </si>
  <si>
    <t>С245-4, пластина 320×240×10</t>
  </si>
  <si>
    <t>Резка пластины 40×40×4 (8 шт)</t>
  </si>
  <si>
    <t>Резка пластины 840×820×12</t>
  </si>
  <si>
    <t>С245-4, пластина 840×820×12</t>
  </si>
  <si>
    <t>Нарезка отверстий ⌀27</t>
  </si>
  <si>
    <t>18,40/572,5</t>
  </si>
  <si>
    <t>Руководитель проектного офиса</t>
  </si>
  <si>
    <t>ООО «ЕТУ"</t>
  </si>
  <si>
    <t>(должность, фамилия, инициалы, подпись)</t>
  </si>
  <si>
    <t>объектов минеральных грузов</t>
  </si>
  <si>
    <t>Элемент</t>
  </si>
  <si>
    <t>Позиция ВОР</t>
  </si>
  <si>
    <t>Объем</t>
  </si>
  <si>
    <t>Расчет / обоснование</t>
  </si>
  <si>
    <t>Расчет по позициям ниже.</t>
  </si>
  <si>
    <t>26,04</t>
  </si>
  <si>
    <t>Резка по полному периметру: (2×0,80 + 2×5,71) × 1 = 13,02 м.п.</t>
  </si>
  <si>
    <t>380,40</t>
  </si>
  <si>
    <t>Масса принята по спецификации металла КМД/выборке металла: 380,40 кг.</t>
  </si>
  <si>
    <t>21,28</t>
  </si>
  <si>
    <t>Резка по полному периметру: (2×0,70 + 2×0,06) × 7 = 10,64 м.п.</t>
  </si>
  <si>
    <t>18,20</t>
  </si>
  <si>
    <t>Масса принята по спецификации металла КМД/выборке металла: 18,20 кг.</t>
  </si>
  <si>
    <t>47,32</t>
  </si>
  <si>
    <t>Длина сварных швов принята по линиям швов на чертеже; масса после дроби — масса металла элемента без наплавленного металла. Объем: 19,60/398,6.</t>
  </si>
  <si>
    <t>4</t>
  </si>
  <si>
    <t>Масса наплавленного металла принята по КМД: 4 кг.</t>
  </si>
  <si>
    <t>19,60</t>
  </si>
  <si>
    <t>ВИК принят по длине сварных соединений данного элемента: 19,60 м.п.</t>
  </si>
  <si>
    <t>10,40</t>
  </si>
  <si>
    <t>Площадь очистки/окраски принята по наружной поверхности элемента с учетом исключения зон БС/ДС: 10,40 м².</t>
  </si>
  <si>
    <t>Грунт ГФ-021: 10,40 м² × 0,12 кг/м² = =F46*0.12 кг.</t>
  </si>
  <si>
    <t>Грунт ГФ-021: 10,40 м² × 0,12 кг/м² = =F57*0.12 кг.</t>
  </si>
  <si>
    <t>6,40</t>
  </si>
  <si>
    <t>Резка по полному периметру: (2×0,72 + 2×2,48) × 1 = 6,40 м.п.</t>
  </si>
  <si>
    <t>74,30</t>
  </si>
  <si>
    <t>Масса принята по спецификации металла КМД/выборке металла: 74,30 кг.</t>
  </si>
  <si>
    <t>4,08</t>
  </si>
  <si>
    <t>Резка по полному периметру: (2×0,62 + 2×0,06) × 3 = 4,08 м.п.</t>
  </si>
  <si>
    <t>3,60</t>
  </si>
  <si>
    <t>Масса принята по спецификации металла КМД/выборке металла: 3,60 кг.</t>
  </si>
  <si>
    <t>10,48</t>
  </si>
  <si>
    <t>Длина сварных швов принята по линиям швов на чертеже; масса после дроби — масса металла элемента без наплавленного металла. Объем: 3,72/77,9.</t>
  </si>
  <si>
    <t>0,80</t>
  </si>
  <si>
    <t>Масса наплавленного металла принята по КМД: 0,80 кг.</t>
  </si>
  <si>
    <t>3,72</t>
  </si>
  <si>
    <t>ВИК принят по длине сварных соединений данного элемента: 3,72 м.п.</t>
  </si>
  <si>
    <t>2,10</t>
  </si>
  <si>
    <t>Площадь очистки/окраски принята по наружной поверхности элемента с учетом исключения зон БС/ДС: 2,10 м².</t>
  </si>
  <si>
    <t>Грунт ГФ-021: 2,10 м² × 0,12 кг/м² = =F68*0.12 кг.</t>
  </si>
  <si>
    <t>5,78</t>
  </si>
  <si>
    <t>Резка по полному периметру: (2×0,78 + 2×2,11) × 1 = 5,78 м.п.</t>
  </si>
  <si>
    <t>68,60</t>
  </si>
  <si>
    <t>Масса принята по спецификации металла КМД/выборке металла: 68,60 кг.</t>
  </si>
  <si>
    <t>2,36</t>
  </si>
  <si>
    <t>Резка по полному периметру: (2×0,53 + 2×0,06) × 2 = 2,36 м.п.</t>
  </si>
  <si>
    <t>2</t>
  </si>
  <si>
    <t>Масса принята по спецификации металла КМД/выборке металла: 2 кг.</t>
  </si>
  <si>
    <t>8,14</t>
  </si>
  <si>
    <t>Длина сварных швов принята по линиям швов на чертеже; масса после дроби — масса металла элемента без наплавленного металла. Объем: 2,12/70,6.</t>
  </si>
  <si>
    <t>0,70</t>
  </si>
  <si>
    <t>Масса наплавленного металла принята по КМД: 0,70 кг.</t>
  </si>
  <si>
    <t>2,12</t>
  </si>
  <si>
    <t>ВИК принят по длине сварных соединений данного элемента: 2,12 м.п.</t>
  </si>
  <si>
    <t>3,30</t>
  </si>
  <si>
    <t>Площадь очистки/окраски принята по наружной поверхности элемента с учетом исключения зон БС/ДС: 3,30 м².</t>
  </si>
  <si>
    <t>Грунт ГФ-021: 3,30 м² × 0,12 кг/м² = =F79*0.12 кг.</t>
  </si>
  <si>
    <t>5,94</t>
  </si>
  <si>
    <t>Резка по полному периметру: (2×0,86 + 2×2,11) × 1 = 5,94 м.п.</t>
  </si>
  <si>
    <t>75,80</t>
  </si>
  <si>
    <t>Масса принята по спецификации металла КМД/выборке металла: 75,80 кг.</t>
  </si>
  <si>
    <t>3,28</t>
  </si>
  <si>
    <t>Резка по полному периметру: (2×0,76 + 2×0,06) × 2 = 3,28 м.п.</t>
  </si>
  <si>
    <t>2,80</t>
  </si>
  <si>
    <t>Масса принята по спецификации металла КМД/выборке металла: 2,80 кг.</t>
  </si>
  <si>
    <t>9,22</t>
  </si>
  <si>
    <t>Длина сварных швов принята по линиям швов на чертеже; масса после дроби — масса металла элемента без наплавленного металла. Объем: 3,04/78,6.</t>
  </si>
  <si>
    <t>3,04</t>
  </si>
  <si>
    <t>ВИК принят по длине сварных соединений данного элемента: 3,04 м.п.</t>
  </si>
  <si>
    <t>3,40</t>
  </si>
  <si>
    <t>Площадь очистки/окраски принята по наружной поверхности элемента с учетом исключения зон БС/ДС: 3,40 м².</t>
  </si>
  <si>
    <t>Грунт ГФ-021: 3,40 м² × 0,12 кг/м² = =F90*0.12 кг.</t>
  </si>
  <si>
    <t>5,66</t>
  </si>
  <si>
    <t>Резка по полному периметру: (2×0,72 + 2×2,11) × 1 = 5,66 м.п.</t>
  </si>
  <si>
    <t>63,50</t>
  </si>
  <si>
    <t>Масса принята по спецификации металла КМД/выборке металла: 63,50 кг.</t>
  </si>
  <si>
    <t>2,72</t>
  </si>
  <si>
    <t>Резка по полному периметру: (2×0,62 + 2×0,06) × 2 = 2,72 м.п.</t>
  </si>
  <si>
    <t>2,40</t>
  </si>
  <si>
    <t>Масса принята по спецификации металла КМД/выборке металла: 2,40 кг.</t>
  </si>
  <si>
    <t>8,38</t>
  </si>
  <si>
    <t>Длина сварных швов принята по линиям швов на чертеже; масса после дроби — масса металла элемента без наплавленного металла. Объем: 2,48/65,9.</t>
  </si>
  <si>
    <t>2,48</t>
  </si>
  <si>
    <t>ВИК принят по длине сварных соединений данного элемента: 2,48 м.п.</t>
  </si>
  <si>
    <t>3,10</t>
  </si>
  <si>
    <t>Площадь очистки/окраски принята по наружной поверхности элемента с учетом исключения зон БС/ДС: 3,10 м².</t>
  </si>
  <si>
    <t>Грунт ГФ-021: 3,10 м² × 0,12 кг/м² = =F101*0.12 кг.</t>
  </si>
  <si>
    <t>5</t>
  </si>
  <si>
    <t>Резка по полному периметру: (2×0,65 + 2×2,06) × 1 = 5,42 м.п.</t>
  </si>
  <si>
    <t>55,90</t>
  </si>
  <si>
    <t>Масса принята по спецификации металла КМД/выборке металла: 55,90 кг.</t>
  </si>
  <si>
    <t>2,44</t>
  </si>
  <si>
    <t>Резка по полному периметру: (2×0,55 + 2×0,06) × 2 = 2,44 м.п.</t>
  </si>
  <si>
    <t>7,86</t>
  </si>
  <si>
    <t>Длина сварных швов принята по линиям швов на чертеже; масса после дроби — масса металла элемента без наплавленного металла. Объем: 2,20/57,9.</t>
  </si>
  <si>
    <t>0,60</t>
  </si>
  <si>
    <t>Масса наплавленного металла принята по КМД: 0,60 кг.</t>
  </si>
  <si>
    <t>2,20</t>
  </si>
  <si>
    <t>ВИК принят по длине сварных соединений данного элемента: 2,20 м.п.</t>
  </si>
  <si>
    <t>Площадь очистки/окраски принята по наружной поверхности элемента с учетом исключения зон БС/ДС: 2,80 м².</t>
  </si>
  <si>
    <t>Грунт ГФ-021: 2,80 м² × 0,12 кг/м² = =F112*0.12 кг.</t>
  </si>
  <si>
    <t>10,87</t>
  </si>
  <si>
    <t>Резка по полному периметру: (2×1,07 + 2×4,02) × 1 = 10,18 м.п.</t>
  </si>
  <si>
    <t>213,70</t>
  </si>
  <si>
    <t>Масса принята по спецификации металла КМД/выборке металла: 213,70 кг.</t>
  </si>
  <si>
    <t>10,30</t>
  </si>
  <si>
    <t>Резка по полному периметру: (2×0,97 + 2×0,06) × 5 = 10,30 м.п.</t>
  </si>
  <si>
    <t>9</t>
  </si>
  <si>
    <t>Масса принята по спецификации металла КМД/выборке металла: 9 кг.</t>
  </si>
  <si>
    <t>2,21</t>
  </si>
  <si>
    <t>Резка принята по контуру сечения на указанные торцы/резы по чертежу; объем = 2,21 м.п..</t>
  </si>
  <si>
    <t>Масса принята по спецификации металла КМД/выборке металла: 2,20 кг.</t>
  </si>
  <si>
    <t>23,38</t>
  </si>
  <si>
    <t>Длина сварных швов принята по линиям швов на чертеже; масса после дроби — масса металла элемента без наплавленного металла. Объем: 9,70/224,9.</t>
  </si>
  <si>
    <t>Масса наплавленного металла принята по КМД: 2,20 кг.</t>
  </si>
  <si>
    <t>9,70</t>
  </si>
  <si>
    <t>ВИК принят по длине сварных соединений данного элемента: 9,70 м.п.</t>
  </si>
  <si>
    <t>9,30</t>
  </si>
  <si>
    <t>Площадь очистки/окраски принята по наружной поверхности элемента с учетом исключения зон БС/ДС: 9,30 м².</t>
  </si>
  <si>
    <t>Грунт ГФ-021: 9,30 м² × 0,12 кг/м² = =F125*0.12 кг.</t>
  </si>
  <si>
    <t>7,42</t>
  </si>
  <si>
    <t>Резка по полному периметру: (2×0,49 + 2×1,94) × 1 = 4,86 м.п.</t>
  </si>
  <si>
    <t>55,70</t>
  </si>
  <si>
    <t>Масса принята по спецификации металла КМД/выборке металла: 55,70 кг.</t>
  </si>
  <si>
    <t>0,90</t>
  </si>
  <si>
    <t>Резка принята по контуру сечения на указанные торцы/резы по чертежу; объем = 0,90 м.п..</t>
  </si>
  <si>
    <t>1</t>
  </si>
  <si>
    <t>Масса принята по спецификации металла КМД/выборке металла: 1 кг.</t>
  </si>
  <si>
    <t>8,32</t>
  </si>
  <si>
    <t>Длина сварных швов принята по линиям швов на чертеже; масса после дроби — масса металла элемента без наплавленного металла. Объем: 0,90/56,6.</t>
  </si>
  <si>
    <t>ВИК принят по длине сварных соединений данного элемента: 0,90 м.п.</t>
  </si>
  <si>
    <t>2,70</t>
  </si>
  <si>
    <t>Площадь очистки/окраски принята по наружной поверхности элемента с учетом исключения зон БС/ДС: 2,70 м².</t>
  </si>
  <si>
    <t>Грунт ГФ-021: 2,70 м² × 0,12 кг/м² = =F136*0.12 кг.</t>
  </si>
  <si>
    <t>4,20</t>
  </si>
  <si>
    <t>Резка принята по контуру сечения на указанные торцы/резы по чертежу; объем = 4,20 м.п..</t>
  </si>
  <si>
    <t>640,80</t>
  </si>
  <si>
    <t>Масса принята по спецификации металла КМД/выборке металла: 640,80 кг.</t>
  </si>
  <si>
    <t>2,32</t>
  </si>
  <si>
    <t>Резка по полному периметру: (2×0,40 + 2×0,18) × 2 = 2,32 м.п.</t>
  </si>
  <si>
    <t>6,80</t>
  </si>
  <si>
    <t>Масса принята по спецификации металла КМД/выборке металла: 6,80 кг.</t>
  </si>
  <si>
    <t>4,76</t>
  </si>
  <si>
    <t>Резка по полному периметру: (2×0,45 + 2×0,14) × 4 = 4,76 м.п.</t>
  </si>
  <si>
    <t>5,10</t>
  </si>
  <si>
    <t>Масса принята по спецификации металла КМД/выборке металла: 5,10 кг.</t>
  </si>
  <si>
    <t>3,68</t>
  </si>
  <si>
    <t>Резка по полному периметру: (2×0,40 + 2×0,06) × 4 = 3,68 м.п.</t>
  </si>
  <si>
    <t>1,10</t>
  </si>
  <si>
    <t>Масса принята по спецификации металла КМД/выборке металла: 1,10 кг.</t>
  </si>
  <si>
    <t>10</t>
  </si>
  <si>
    <t>Количество отверстий принято по чертежу КМД: 10 шт.</t>
  </si>
  <si>
    <t>14,96</t>
  </si>
  <si>
    <t>Длина сварных швов принята по линиям швов на чертеже; масса после дроби — масса металла элемента без наплавленного металла. Объем: 12,50/653,8.</t>
  </si>
  <si>
    <t>Масса наплавленного металла принята по КМД: 6,80 кг.</t>
  </si>
  <si>
    <t>12,50</t>
  </si>
  <si>
    <t>ВИК принят по длине сварных соединений данного элемента: 12,50 м.п.</t>
  </si>
  <si>
    <t>11,90</t>
  </si>
  <si>
    <t>Площадь очистки/окраски принята по наружной поверхности элемента с учетом исключения зон БС/ДС: 11,90 м².</t>
  </si>
  <si>
    <t>Грунт ГФ-021: 11,90 м² × 0,12 кг/м² = =F152*0.12 кг.</t>
  </si>
  <si>
    <t>4,49</t>
  </si>
  <si>
    <t>Резка принята по контуру сечения на указанные торцы/резы по чертежу; объем = 4,49 м.п..</t>
  </si>
  <si>
    <t>255,30</t>
  </si>
  <si>
    <t>Масса принята по спецификации металла КМД/выборке металла: 255,30 кг.</t>
  </si>
  <si>
    <t>Резка по полному периметру: (2×0,22 + 2×0,18) × 1 = 0,80 м.п.</t>
  </si>
  <si>
    <t>3,70</t>
  </si>
  <si>
    <t>Масса принята по спецификации металла КМД/выборке металла: 3,70 кг.</t>
  </si>
  <si>
    <t>0,84</t>
  </si>
  <si>
    <t>Резка по полному периметру: (2×0,24 + 2×0,18) × 1 = 0,84 м.п.</t>
  </si>
  <si>
    <t>4,10</t>
  </si>
  <si>
    <t>Масса принята по спецификации металла КМД/выборке металла: 4,10 кг.</t>
  </si>
  <si>
    <t>Количество отверстий принято по чертежу КМД: 5 шт.</t>
  </si>
  <si>
    <t>6,13</t>
  </si>
  <si>
    <t>Длина сварных швов принята по линиям швов на чертеже; масса после дроби — масса металла элемента без наплавленного металла. Объем: 4,80/263,1.</t>
  </si>
  <si>
    <t>2,60</t>
  </si>
  <si>
    <t>Масса наплавленного металла принята по КМД: 2,60 кг.</t>
  </si>
  <si>
    <t>4,80</t>
  </si>
  <si>
    <t>ВИК принят по длине сварных соединений данного элемента: 4,80 м.п.</t>
  </si>
  <si>
    <t>1,34</t>
  </si>
  <si>
    <t>УЗК принят по стыковым швам с полным проваром, где это предусмотрено КМД: 1,34 м.п.</t>
  </si>
  <si>
    <t>4,90</t>
  </si>
  <si>
    <t>Площадь очистки/окраски принята по наружной поверхности элемента с учетом исключения зон БС/ДС: 4,90 м².</t>
  </si>
  <si>
    <t>Грунт ГФ-021: 4,90 м² × 0,12 кг/м² = =F167*0.12 кг.</t>
  </si>
  <si>
    <t>Резка принята по контуру сечения на указанные торцы/резы по чертежу; объем = 4,80 м.п..</t>
  </si>
  <si>
    <t>1031,70</t>
  </si>
  <si>
    <t>Масса принята по спецификации металла КМД/выборке металла: 1031,70 кг.</t>
  </si>
  <si>
    <t>45,60</t>
  </si>
  <si>
    <t>Укрупненно по комплекту деталей согласно спецификации КМД: сумма периметров деталей = 45,60 м.п..</t>
  </si>
  <si>
    <t>187,30</t>
  </si>
  <si>
    <t>Масса принята по спецификации металла КМД/выборке металла: 187,30 кг.</t>
  </si>
  <si>
    <t>Резка принята по контуру сечения на указанные торцы/резы по чертежу; объем = 2,60 м.п..</t>
  </si>
  <si>
    <t>41</t>
  </si>
  <si>
    <t>Количество отверстий принято по чертежу КМД: 41 шт.</t>
  </si>
  <si>
    <t>52</t>
  </si>
  <si>
    <t>Длина сварных швов принята по линиям швов на чертеже; масса после дроби — масса металла элемента без наплавленного металла. Объем: 48,00/1208,0.</t>
  </si>
  <si>
    <t>12,10</t>
  </si>
  <si>
    <t>Масса наплавленного металла принята по КМД: 12,10 кг.</t>
  </si>
  <si>
    <t>48</t>
  </si>
  <si>
    <t>ВИК принят по длине сварных соединений данного элемента: 48 м.п.</t>
  </si>
  <si>
    <t>18,50</t>
  </si>
  <si>
    <t>Площадь очистки/окраски принята по наружной поверхности элемента с учетом исключения зон БС/ДС: 18,50 м².</t>
  </si>
  <si>
    <t>Грунт ГФ-021: 18,50 м² × 0,12 кг/м² = =F181*0.12 кг.</t>
  </si>
  <si>
    <t>1062,70</t>
  </si>
  <si>
    <t>Масса принята по спецификации металла КМД/выборке металла: 1062,70 кг.</t>
  </si>
  <si>
    <t>42</t>
  </si>
  <si>
    <t>Укрупненно по комплекту деталей согласно спецификации КМД: сумма периметров деталей = 42 м.п..</t>
  </si>
  <si>
    <t>176,70</t>
  </si>
  <si>
    <t>Масса принята по спецификации металла КМД/выборке металла: 176,70 кг.</t>
  </si>
  <si>
    <t>1,60</t>
  </si>
  <si>
    <t>Резка принята по контуру сечения на указанные торцы/резы по чертежу; объем = 1,60 м.п..</t>
  </si>
  <si>
    <t>4,40</t>
  </si>
  <si>
    <t>Масса принята по спецификации металла КМД/выборке металла: 4,40 кг.</t>
  </si>
  <si>
    <t>31</t>
  </si>
  <si>
    <t>Количество отверстий принято по чертежу КМД: 31 шт.</t>
  </si>
  <si>
    <t>Длина сварных швов принята по линиям швов на чертеже; масса после дроби — масса металла элемента без наплавленного металла. Объем: 45,00/1222,8.</t>
  </si>
  <si>
    <t>12,20</t>
  </si>
  <si>
    <t>Масса наплавленного металла принята по КМД: 12,20 кг.</t>
  </si>
  <si>
    <t>45</t>
  </si>
  <si>
    <t>ВИК принят по длине сварных соединений данного элемента: 45 м.п.</t>
  </si>
  <si>
    <t>19</t>
  </si>
  <si>
    <t>Площадь очистки/окраски принята по наружной поверхности элемента с учетом исключения зон БС/ДС: 19 м².</t>
  </si>
  <si>
    <t>Грунт ГФ-021: 19 м² × 0,12 кг/м² = =F195*0.12 кг.</t>
  </si>
  <si>
    <t>Резка принята по контуру сечения на указанные торцы/резы по чертежу; объем = =0.14*4 м.п..</t>
  </si>
  <si>
    <t>68,90</t>
  </si>
  <si>
    <t>Масса принята по спецификации металла КМД/выборке металла: 68,90 кг.</t>
  </si>
  <si>
    <t>1,04</t>
  </si>
  <si>
    <t>Резка по полному периметру: (2×0,13 + 2×0,13) × 2 = 1,04 м.п.</t>
  </si>
  <si>
    <t>Длина сварных швов принята по линиям швов на чертеже; масса после дроби — масса металла элемента без наплавленного металла. Объем: 1,04/69,9.</t>
  </si>
  <si>
    <t>ВИК принят по длине сварных соединений данного элемента: 1,04 м.п.</t>
  </si>
  <si>
    <t>1,79</t>
  </si>
  <si>
    <t>Площадь очистки/окраски принята по наружной поверхности элемента с учетом исключения зон БС/ДС: 1,79 м².</t>
  </si>
  <si>
    <t>Грунт ГФ-021: 1,79 м² × 0,12 кг/м² = 0,21 кг.</t>
  </si>
  <si>
    <t>0,18</t>
  </si>
  <si>
    <t>Объем принят по ВОР/КМД: 0,18 м.п..</t>
  </si>
  <si>
    <t>41,10</t>
  </si>
  <si>
    <t>Масса принята по спецификации металла КМД/выборке металла: 41,10 кг.</t>
  </si>
  <si>
    <t>0,38</t>
  </si>
  <si>
    <t>Площадь очистки/окраски принята по наружной поверхности элемента с учетом исключения зон БС/ДС: 1,34 м².</t>
  </si>
  <si>
    <t>Грунт ГФ-021: 1,34 м² × 0,12 кг/м² = 0,16 кг.</t>
  </si>
  <si>
    <t>30,40</t>
  </si>
  <si>
    <t>Масса принята по спецификации металла КМД/выборке металла: 30,40 кг.</t>
  </si>
  <si>
    <t>0,99</t>
  </si>
  <si>
    <t>Площадь очистки/окраски принята по наружной поверхности элемента с учетом исключения зон БС/ДС: 0,99 м².</t>
  </si>
  <si>
    <t>Грунт ГФ-021: 0,99 м² × 0,12 кг/м² = 0,12 кг.</t>
  </si>
  <si>
    <t>1,44</t>
  </si>
  <si>
    <t>Резка принята по контуру сечения на указанные торцы/резы по чертежу; объем = 1,44 м.п..</t>
  </si>
  <si>
    <t>171</t>
  </si>
  <si>
    <t>Масса принята по спецификации металла КМД/выборке металла: 171 кг.</t>
  </si>
  <si>
    <t>Резка по полному периметру: (2×0,22 + 2×0,11) × 2 = 1,32 м.п.</t>
  </si>
  <si>
    <t>3</t>
  </si>
  <si>
    <t>Масса принята по спецификации металла КМД/выборке металла: 3 кг.</t>
  </si>
  <si>
    <t>Резка по полному периметру: (2×0,22 + 2×0,09) × 2 = 1,24 м.п.</t>
  </si>
  <si>
    <t>Резка по полному периметру: (2×0,32 + 2×0,22) × 2 = 2,16 м.п.</t>
  </si>
  <si>
    <t>11</t>
  </si>
  <si>
    <t>Масса принята по спецификации металла КМД/выборке металла: 11 кг.</t>
  </si>
  <si>
    <t>Резка по полному периметру: (2×0,04 + 2×0,04) × 4 = 0,64 м.п.</t>
  </si>
  <si>
    <t>0,20</t>
  </si>
  <si>
    <t>Масса принята по спецификации металла КМД/выборке металла: 0,20 кг.</t>
  </si>
  <si>
    <t>Количество отверстий принято по чертежу КМД: 4 шт.</t>
  </si>
  <si>
    <t>Длина сварных швов принята по линиям швов на чертеже; масса после дроби — масса металла элемента без наплавленного металла. Объем: 4,7/187,6.</t>
  </si>
  <si>
    <t>1,90</t>
  </si>
  <si>
    <t>Масса наплавленного металла принята по КМД: 1,90 кг.</t>
  </si>
  <si>
    <t>4,70</t>
  </si>
  <si>
    <t>ВИК принят по длине сварных соединений данного элемента: 4,70 м.п.</t>
  </si>
  <si>
    <t>Площадь очистки/окраски принята по наружной поверхности элемента с учетом исключения зон БС/ДС: =(4*0.22)+(4*0.22)+(8*0.2)+0.696+0.64 м².</t>
  </si>
  <si>
    <t>Грунт ГФ-021 рассчитан по расходу 0,12 кг/м²: =F236*0.12 кг.</t>
  </si>
  <si>
    <t>0,96</t>
  </si>
  <si>
    <t>Резка принята по контуру сечения на указанные торцы/резы по чертежу; объем = 0,96 м.п..</t>
  </si>
  <si>
    <t>99,70</t>
  </si>
  <si>
    <t>Масса принята по спецификации металла КМД/выборке металла: 99,70 кг.</t>
  </si>
  <si>
    <t>0,56</t>
  </si>
  <si>
    <t>Резка принята по контуру сечения на указанные торцы/резы по чертежу; объем = 0,56 м.п..</t>
  </si>
  <si>
    <t>64,30</t>
  </si>
  <si>
    <t>Масса принята по спецификации металла КМД/выборке металла: 64,30 кг.</t>
  </si>
  <si>
    <t>0,72</t>
  </si>
  <si>
    <t>Резка принята по контуру сечения на указанные торцы/резы по чертежу; объем = 0,72 м.п..</t>
  </si>
  <si>
    <t>9,40</t>
  </si>
  <si>
    <t>Масса принята по спецификации металла КМД/выборке металла: 9,40 кг.</t>
  </si>
  <si>
    <t>1,14</t>
  </si>
  <si>
    <t>Резка по полному периметру: (2×0,19 + 2×0,10) × 1 = 0,57 м.п.</t>
  </si>
  <si>
    <t>0,88</t>
  </si>
  <si>
    <t>Резка по полному периметру: (2×0,11 + 2×0,11) × 1 = 0,44 м.п.</t>
  </si>
  <si>
    <t>Масса принята по спецификации металла КМД/выборке металла: 0,80 кг.</t>
  </si>
  <si>
    <t>0,64</t>
  </si>
  <si>
    <t>Резка по полному периметру: (2×0,08 + 2×0,08) × 1 = 0,32 м.п.</t>
  </si>
  <si>
    <t>0,40</t>
  </si>
  <si>
    <t>Масса принята по спецификации металла КМД/выборке металла: 0,40 кг.</t>
  </si>
  <si>
    <t>Длина сварных швов принята по линиям швов на чертеже; масса после дроби — масса металла элемента без наплавленного металла. Объем: 13/177,4.</t>
  </si>
  <si>
    <t>1,80</t>
  </si>
  <si>
    <t>Масса наплавленного металла принята по КМД: 1,80 кг.</t>
  </si>
  <si>
    <t>13</t>
  </si>
  <si>
    <t>ВИК принят по длине сварных соединений данного элемента: 13 м.п.</t>
  </si>
  <si>
    <t>4,60</t>
  </si>
  <si>
    <t>Площадь очистки/окраски принята по наружной поверхности элемента с учетом исключения зон БС/ДС: 4,60 м².</t>
  </si>
  <si>
    <t>Грунт ГФ-021: 4,60 м² × 0,12 кг/м² = =F256*0.12 кг.</t>
  </si>
  <si>
    <t>4,86</t>
  </si>
  <si>
    <t>Резка принята по контуру сечения на указанные торцы/резы по чертежу; объем = 4,86 м.п..</t>
  </si>
  <si>
    <t>86,40</t>
  </si>
  <si>
    <t>Масса принята по спецификации металла КМД/выборке металла: 86,40 кг.</t>
  </si>
  <si>
    <t>0,24</t>
  </si>
  <si>
    <t>Площадь очистки/окраски принята по наружной поверхности элемента с учетом исключения зон БС/ДС: 0,24 м².</t>
  </si>
  <si>
    <t>Грунт ГФ-021: 0,24 м² × 0,12 кг/м² = =F262*0.12 кг.</t>
  </si>
  <si>
    <t>Резка принята по контуру сечения на указанные торцы/резы по чертежу; объем = =1.44*2 м.п..</t>
  </si>
  <si>
    <t>Масса принята по спецификации металла КМД/выборке металла: =210.9*2 кг.</t>
  </si>
  <si>
    <t>Резка по полному периметру: (2×0,56 + 2×0,28) × 1 = 1,67 м.п.</t>
  </si>
  <si>
    <t>Масса принята по спецификации металла КМД/выборке металла: =11.4*2 кг.</t>
  </si>
  <si>
    <t>Резка по полному периметру: (2×0,41 + 2×0,22) × 1 = 1,26 м.п.</t>
  </si>
  <si>
    <t>Масса принята по спецификации металла КМД/выборке металла: =8.5*2 кг.</t>
  </si>
  <si>
    <t>Резка по полному периметру: (2×0,22 + 2×0,10) × 1 = 0,64 м.п.</t>
  </si>
  <si>
    <t>Масса принята по спецификации металла КМД/выборке металла: =5.6*2 кг.</t>
  </si>
  <si>
    <t>Резка по полному периметру: (2×0,04 + 2×0,04) × 1 = 0,16 м.п.</t>
  </si>
  <si>
    <t>12</t>
  </si>
  <si>
    <t>Количество отверстий принято по чертежу КМД: 12 шт.</t>
  </si>
  <si>
    <t>15,50</t>
  </si>
  <si>
    <t>Длина сварных швов принята по линиям швов на чертеже; масса после дроби — масса металла элемента без наплавленного металла. Объем: 17,60/473,2.</t>
  </si>
  <si>
    <t>Масса наплавленного металла принята по КМД: 4,80 кг.</t>
  </si>
  <si>
    <t>17,60</t>
  </si>
  <si>
    <t>ВИК принят по длине сварных соединений данного элемента: 17,60 м.п.</t>
  </si>
  <si>
    <t>6,30</t>
  </si>
  <si>
    <t>Площадь очистки/окраски принята по наружной поверхности элемента с учетом исключения зон БС/ДС: 6,30 м².</t>
  </si>
  <si>
    <t>Грунт ГФ-021: 6,30 м² × 0,12 кг/м² = =F280*0.12 кг.</t>
  </si>
  <si>
    <t>1,28</t>
  </si>
  <si>
    <t>Резка принята по контуру сечения на указанные торцы/резы по чертежу; объем = 1,28 м.п..</t>
  </si>
  <si>
    <t>185</t>
  </si>
  <si>
    <t>Масса принята по спецификации металла КМД/выборке металла: 185 кг.</t>
  </si>
  <si>
    <t>1,58</t>
  </si>
  <si>
    <t>Резка по полному периметру: (2×0,49 + 2×0,30) × 1 = 1,58 м.п.</t>
  </si>
  <si>
    <t>10,20</t>
  </si>
  <si>
    <t>Масса принята по спецификации металла КМД/выборке металла: 10,20 кг.</t>
  </si>
  <si>
    <t>1,49</t>
  </si>
  <si>
    <t>Резка по полному периметру: (2×0,46 + 2×0,29) × 1 = 1,49 м.п.</t>
  </si>
  <si>
    <t>Масса принята по спецификации металла КМД/выборке металла: 9,30 кг.</t>
  </si>
  <si>
    <t>1,16</t>
  </si>
  <si>
    <t>Резка по полному периметру: (2×0,20 + 2×0,09) × 1 = 0,58 м.п.</t>
  </si>
  <si>
    <t>0,57</t>
  </si>
  <si>
    <t>Резка по полному периметру: (2×0,20 + 2×0,09) × 1 = 0,57 м.п.</t>
  </si>
  <si>
    <t>0,59</t>
  </si>
  <si>
    <t>Резка по полному периметру: (2×0,20 + 2×0,10) × 1 = 0,59 м.п.</t>
  </si>
  <si>
    <t>1,20</t>
  </si>
  <si>
    <t>Масса принята по спецификации металла КМД/выборке металла: 1,20 кг.</t>
  </si>
  <si>
    <t>6</t>
  </si>
  <si>
    <t>Количество отверстий принято по чертежу КМД: 6 шт.</t>
  </si>
  <si>
    <t>Длина сварных швов принята по линиям швов на чертеже; масса после дроби — масса металла элемента без наплавленного металла. Объем: 7,5/209,2.</t>
  </si>
  <si>
    <t>7,50</t>
  </si>
  <si>
    <t>ВИК принят по длине сварных соединений данного элемента: 7,50 м.п.</t>
  </si>
  <si>
    <t>Площадь очистки/окраски принята по наружной поверхности элемента с учетом исключения зон БС/ДС: 4,80 м².</t>
  </si>
  <si>
    <t>Грунт ГФ-021: 4,80 м² × 0,12 кг/м² = =F302*0.12 кг.</t>
  </si>
  <si>
    <t>2,38</t>
  </si>
  <si>
    <t>Резка по полному периметру: (2×0,45 + 2×0,14) × 2 = 2,38 м.п.</t>
  </si>
  <si>
    <t>1,84</t>
  </si>
  <si>
    <t>Резка по полному периметру: (2×0,40 + 2×0,06) × 2 = 1,84 м.п.</t>
  </si>
  <si>
    <t>1,51</t>
  </si>
  <si>
    <t>Резка по полному периметру: (2×0,51 + 2×0,24) × 1 = 1,51 м.п.</t>
  </si>
  <si>
    <t>8,90</t>
  </si>
  <si>
    <t>Масса принята по спецификации металла КМД/выборке металла: 8,90 кг.</t>
  </si>
  <si>
    <t>1,65</t>
  </si>
  <si>
    <t>Резка по полному периметру: (2×0,58 + 2×0,24) × 1 = 1,65 м.п.</t>
  </si>
  <si>
    <t>Количество отверстий принято по чертежу КМД: 13 шт.</t>
  </si>
  <si>
    <t>Длина сварных швов принята по линиям швов на чертеже; масса после дроби — масса металла элемента без наплавленного металла. Объем: 12,5/679,1.</t>
  </si>
  <si>
    <t>6,90</t>
  </si>
  <si>
    <t>Масса наплавленного металла принята по КМД: 6,90 кг.</t>
  </si>
  <si>
    <t>Грунт ГФ-021: 11,90 м² × 0,12 кг/м² = =F322*0.12 кг.</t>
  </si>
  <si>
    <t>Резка принята по контуру сечения на указанные торцы/резы по чертежу; объем = 1,51 м.п..</t>
  </si>
  <si>
    <t>117,60</t>
  </si>
  <si>
    <t>Масса принята по спецификации металла КМД/выборке металла: 117,60 кг.</t>
  </si>
  <si>
    <t>0,76</t>
  </si>
  <si>
    <t>Резка по полному периметру: (2×0,20 + 2×0,18) × 1 = 0,76 м.п.</t>
  </si>
  <si>
    <t>2,30</t>
  </si>
  <si>
    <t>Масса принята по спецификации металла КМД/выборке металла: 2,30 кг.</t>
  </si>
  <si>
    <t>0,68</t>
  </si>
  <si>
    <t>Резка по полному периметру: (2×0,18 + 2×0,16) × 1 = 0,68 м.п.</t>
  </si>
  <si>
    <t>Масса принята по спецификации металла КМД/выборке металла: 1,80 кг.</t>
  </si>
  <si>
    <t>Резка по полному периметру: (2×0,30 + 2×0,30) × 1 = 1,20 м.п.</t>
  </si>
  <si>
    <t>7,10</t>
  </si>
  <si>
    <t>Масса принята по спецификации металла КМД/выборке металла: 7,10 кг.</t>
  </si>
  <si>
    <t>4,15</t>
  </si>
  <si>
    <t>Длина сварных швов принята по линиям швов на чертеже; масса после дроби — масса металла элемента без наплавленного металла. Объем: 5,2/128,8.</t>
  </si>
  <si>
    <t>1,30</t>
  </si>
  <si>
    <t>Масса наплавленного металла принята по КМД: 1,30 кг.</t>
  </si>
  <si>
    <t>5,20</t>
  </si>
  <si>
    <t>ВИК принят по длине сварных соединений данного элемента: 5,20 м.п.</t>
  </si>
  <si>
    <t>4,30</t>
  </si>
  <si>
    <t>Площадь очистки/окраски принята по наружной поверхности элемента с учетом исключения зон БС/ДС: 4,30 м².</t>
  </si>
  <si>
    <t>Грунт ГФ-021: 4,30 м² × 0,12 кг/м² = =F338*0.12 кг.</t>
  </si>
  <si>
    <t>2,04</t>
  </si>
  <si>
    <t>Резка принята по контуру сечения на указанные торцы/резы по чертежу; объем = 2,04 м.п..</t>
  </si>
  <si>
    <t>91,20</t>
  </si>
  <si>
    <t>Масса принята по спецификации металла КМД/выборке металла: 91,20 кг.</t>
  </si>
  <si>
    <t>8</t>
  </si>
  <si>
    <t>Количество отверстий принято по чертежу КМД: 8 шт.</t>
  </si>
  <si>
    <t>16</t>
  </si>
  <si>
    <t>Количество отверстий принято по чертежу КМД: 16 шт.</t>
  </si>
  <si>
    <t>Грунт ГФ-021: 2,70 м² × 0,12 кг/м² = =F346*0.12 кг.</t>
  </si>
  <si>
    <t>301,40</t>
  </si>
  <si>
    <t>Масса принята по спецификации металла КМД/выборке металла: 301,40 кг.</t>
  </si>
  <si>
    <t>3,18</t>
  </si>
  <si>
    <t>Резка по полному периметру: (2×0,65 + 2×0,14) × 2 = 3,18 м.п.</t>
  </si>
  <si>
    <t>17,80</t>
  </si>
  <si>
    <t>Масса принята по спецификации металла КМД/выборке металла: 17,80 кг.</t>
  </si>
  <si>
    <t>3,37</t>
  </si>
  <si>
    <t>Резка по полному периметру: (2×0,36 + 2×0,07) × 4 = 3,37 м.п.</t>
  </si>
  <si>
    <t>7,20</t>
  </si>
  <si>
    <t>Масса принята по спецификации металла КМД/выборке металла: 7,20 кг.</t>
  </si>
  <si>
    <t>4,16</t>
  </si>
  <si>
    <t>Резка по полному периметру: (2×0,27 + 2×0,25) × 4 = 4,16 м.п.</t>
  </si>
  <si>
    <t>84,80</t>
  </si>
  <si>
    <t>Масса принята по спецификации металла КМД/выборке металла: 84,80 кг.</t>
  </si>
  <si>
    <t>2,66</t>
  </si>
  <si>
    <t>Резка по полному периметру: (2×0,36 + 2×0,30) × 2 = 2,66 м.п.</t>
  </si>
  <si>
    <t>51,40</t>
  </si>
  <si>
    <t>Масса принята по спецификации металла КМД/выборке металла: 51,40 кг.</t>
  </si>
  <si>
    <t>8,80</t>
  </si>
  <si>
    <t>Масса принята по спецификации металла КМД/выборке металла: 8,80 кг.</t>
  </si>
  <si>
    <t>Длина сварных швов принята по линиям швов на чертеже; масса после дроби — масса металла элемента без наплавленного металла. Объем: 18,8/471,4.</t>
  </si>
  <si>
    <t>18,80</t>
  </si>
  <si>
    <t>ВИК принят по длине сварных соединений данного элемента: 18,80 м.п.</t>
  </si>
  <si>
    <t>9,60</t>
  </si>
  <si>
    <t>Площадь очистки/окраски принята по наружной поверхности элемента с учетом исключения зон БС/ДС: 9,60 м².</t>
  </si>
  <si>
    <t>Грунт ГФ-021: 9,60 м² × 0,12 кг/м² = =F367*0.12 кг.</t>
  </si>
  <si>
    <t>2,64</t>
  </si>
  <si>
    <t>Резка принята по контуру сечения на указанные торцы/резы по чертежу; объем = 2,64 м.п..</t>
  </si>
  <si>
    <t>178,60</t>
  </si>
  <si>
    <t>Масса принята по спецификации металла КМД/выборке металла: 178,60 кг.</t>
  </si>
  <si>
    <t>6,72</t>
  </si>
  <si>
    <t>Резка принята по контуру сечения на указанные торцы/резы по чертежу; объем = 6,72 м.п..</t>
  </si>
  <si>
    <t>96,90</t>
  </si>
  <si>
    <t>Масса принята по спецификации металла КМД/выборке металла: 96,90 кг.</t>
  </si>
  <si>
    <t>Резка принята по контуру сечения на указанные торцы/резы по чертежу; объем = 0,18 м.п..</t>
  </si>
  <si>
    <t>Масса принята по спецификации металла КМД/выборке металла: 1,90 кг.</t>
  </si>
  <si>
    <t>9,80</t>
  </si>
  <si>
    <t>Резка по полному периметру: (2×0,20 + 2×0,01) × 2 = 0,85 м.п.</t>
  </si>
  <si>
    <t>92</t>
  </si>
  <si>
    <t>Масса принята по спецификации металла КМД/выборке металла: 92 кг.</t>
  </si>
  <si>
    <t>1,56</t>
  </si>
  <si>
    <t>Резка по полному периметру: (2×0,13 + 2×0,13) × 3 = 1,56 м.п.</t>
  </si>
  <si>
    <t>1,50</t>
  </si>
  <si>
    <t>Масса принята по спецификации металла КМД/выборке металла: 1,50 кг.</t>
  </si>
  <si>
    <t>0,51</t>
  </si>
  <si>
    <t>Резка по полному периметру: (2×0,13 + 2×0,13) × 1 = 0,51 м.п.</t>
  </si>
  <si>
    <t>0,50</t>
  </si>
  <si>
    <t>Масса принята по спецификации металла КМД/выборке металла: 0,50 кг.</t>
  </si>
  <si>
    <t>7</t>
  </si>
  <si>
    <t>Количество отверстий принято по чертежу КМД: 7 шт.</t>
  </si>
  <si>
    <t>21,41</t>
  </si>
  <si>
    <t>Длина сварных швов принята по линиям швов на чертеже; масса после дроби — масса металла элемента без наплавленного металла. Объем: 18,5/371,4.</t>
  </si>
  <si>
    <t>3,20</t>
  </si>
  <si>
    <t>Масса наплавленного металла принята по КМД: 3,20 кг.</t>
  </si>
  <si>
    <t>ВИК принят по длине сварных соединений данного элемента: 18,50 м.п.</t>
  </si>
  <si>
    <t>7,80</t>
  </si>
  <si>
    <t>Площадь очистки/окраски принята по наружной поверхности элемента с учетом исключения зон БС/ДС: 7,80 м².</t>
  </si>
  <si>
    <t>Грунт ГФ-021: 7,80 м² × 0,12 кг/м² = =F389*0.12 кг.</t>
  </si>
  <si>
    <t>2,56</t>
  </si>
  <si>
    <t>Резка принята по контуру сечения на указанные торцы/резы по чертежу; объем = 2,56 м.п..</t>
  </si>
  <si>
    <t>327</t>
  </si>
  <si>
    <t>Масса принята по спецификации металла КМД/выборке металла: 327 кг.</t>
  </si>
  <si>
    <t>Резка по полному периметру: (2×0,15 + 2×0,15) × 2 = 1,18 м.п.</t>
  </si>
  <si>
    <t>29,12</t>
  </si>
  <si>
    <t>Резка по полному периметру: (2×0,19 + 2×0,17) × 20 = 14,56 м.п.</t>
  </si>
  <si>
    <t>40</t>
  </si>
  <si>
    <t>Масса принята по спецификации металла КМД/выборке металла: 40 кг.</t>
  </si>
  <si>
    <t>25,07</t>
  </si>
  <si>
    <t>Резка по полному периметру: (2×0,29 + 2×5,98) × 1 = 12,54 м.п.</t>
  </si>
  <si>
    <t>108,40</t>
  </si>
  <si>
    <t>Масса принята по спецификации металла КМД/выборке металла: 108,40 кг.</t>
  </si>
  <si>
    <t>Длина сварных швов принята по линиям швов на чертеже; масса после дроби — масса металла элемента без наплавленного металла. Объем: 44/478,2.</t>
  </si>
  <si>
    <t>44</t>
  </si>
  <si>
    <t>ВИК принят по длине сварных соединений данного элемента: 44 м.п.</t>
  </si>
  <si>
    <t>13,20</t>
  </si>
  <si>
    <t>Площадь очистки/окраски принята по наружной поверхности элемента с учетом исключения зон БС/ДС: 13,20 м².</t>
  </si>
  <si>
    <t>Грунт ГФ-021: 13,20 м² × 0,12 кг/м² = =F405*0.12 кг.</t>
  </si>
  <si>
    <t>687,60</t>
  </si>
  <si>
    <t>Масса принята по спецификации металла КМД/выборке металла: 687,60 кг.</t>
  </si>
  <si>
    <t>6,14</t>
  </si>
  <si>
    <t>Резка по полному периметру: (2×0,13 + 2×0,13) × 2 = 1,02 м.п.</t>
  </si>
  <si>
    <t>Масса принята по спецификации металла КМД/выборке металла: 6 кг.</t>
  </si>
  <si>
    <t>24</t>
  </si>
  <si>
    <t>Количество отверстий принято по чертежу КМД: 24 шт.</t>
  </si>
  <si>
    <t>12,86</t>
  </si>
  <si>
    <t>Длина сварных швов принята по линиям швов на чертеже; масса после дроби — масса металла элемента без наплавленного металла. Объем: 6,14/693,6.</t>
  </si>
  <si>
    <t>Масса наплавленного металла принята по КМД: 7,20 кг.</t>
  </si>
  <si>
    <t>ВИК принят по длине сварных соединений данного элемента: 6,14 м.п.</t>
  </si>
  <si>
    <t>18,60</t>
  </si>
  <si>
    <t>Площадь очистки/окраски принята по наружной поверхности элемента с учетом исключения зон БС/ДС: 18,60 м².</t>
  </si>
  <si>
    <t>Грунт ГФ-021: 18,60 м² × 0,12 кг/м² = =F417*0.12 кг.</t>
  </si>
  <si>
    <t>2,24</t>
  </si>
  <si>
    <t>Резка принята по контуру сечения на указанные торцы/резы по чертежу; объем = 2,24 м.п..</t>
  </si>
  <si>
    <t>239,20</t>
  </si>
  <si>
    <t>Масса принята по спецификации металла КМД/выборке металла: 239,20 кг.</t>
  </si>
  <si>
    <t>2,05</t>
  </si>
  <si>
    <t>4,29</t>
  </si>
  <si>
    <t>Длина сварных швов принята по линиям швов на чертеже; масса после дроби — масса металла элемента без наплавленного металла. Объем: 2,05/241,2.</t>
  </si>
  <si>
    <t>Масса наплавленного металла принята по КМД: 2,40 кг.</t>
  </si>
  <si>
    <t>ВИК принят по длине сварных соединений данного элемента: 2,05 м.п.</t>
  </si>
  <si>
    <t>Площадь очистки/окраски принята по наружной поверхности элемента с учетом исключения зон БС/ДС: 6,40 м².</t>
  </si>
  <si>
    <t>Грунт ГФ-021: 6,40 м² × 0,12 кг/м² = =F429*0.12 кг.</t>
  </si>
  <si>
    <t>5,60</t>
  </si>
  <si>
    <t>Резка принята по контуру сечения на указанные торцы/резы по чертежу; объем = 5,60 м.п..</t>
  </si>
  <si>
    <t>573</t>
  </si>
  <si>
    <t>Масса принята по спецификации металла КМД/выборке металла: 573 кг.</t>
  </si>
  <si>
    <t>5,12</t>
  </si>
  <si>
    <t>Масса принята по спецификации металла КМД/выборке металла: 5 кг.</t>
  </si>
  <si>
    <t>20</t>
  </si>
  <si>
    <t>Количество отверстий принято по чертежу КМД: 20 шт.</t>
  </si>
  <si>
    <t>10,72</t>
  </si>
  <si>
    <t>Длина сварных швов принята по линиям швов на чертеже; масса после дроби — масса металла элемента без наплавленного металла. Объем: 5,12/578.</t>
  </si>
  <si>
    <t>Масса наплавленного металла принята по КМД: 6 кг.</t>
  </si>
  <si>
    <t>ВИК принят по длине сварных соединений данного элемента: 5,12 м.п.</t>
  </si>
  <si>
    <t>Площадь очистки/окраски принята по наружной поверхности элемента с учетом исключения зон БС/ДС: 15,50 м².</t>
  </si>
  <si>
    <t>Грунт ГФ-021: 15,50 м² × 0,12 кг/м² = =F441*0.12 кг.</t>
  </si>
  <si>
    <t>9,79</t>
  </si>
  <si>
    <t>Резка принята по контуру сечения на указанные торцы/резы по чертежу; объем = 9,79 м.п..</t>
  </si>
  <si>
    <t>172,80</t>
  </si>
  <si>
    <t>Масса принята по спецификации металла КМД/выборке металла: 172,80 кг.</t>
  </si>
  <si>
    <t>8,64</t>
  </si>
  <si>
    <t>Площадь очистки/окраски принята по наружной поверхности элемента с учетом исключения зон БС/ДС: 8,64 м².</t>
  </si>
  <si>
    <t>Грунт ГФ-021: 8,64 м² × 0,12 кг/м² = =F447*0.12 кг.</t>
  </si>
  <si>
    <t>14,59</t>
  </si>
  <si>
    <t>Резка принята по контуру сечения на указанные торцы/резы по чертежу; объем = 14,59 м.п..</t>
  </si>
  <si>
    <t>2805</t>
  </si>
  <si>
    <t>Масса принята по спецификации металла КМД/выборке металла: 2805 кг.</t>
  </si>
  <si>
    <t>204</t>
  </si>
  <si>
    <t>Количество отверстий принято по чертежу КМД: 204 шт.</t>
  </si>
  <si>
    <t>32,64</t>
  </si>
  <si>
    <t>Площадь очистки/окраски принята по наружной поверхности элемента с учетом исключения зон БС/ДС: 32,64 м².</t>
  </si>
  <si>
    <t>Грунт ГФ-021: 32,64 м² × 0,12 кг/м² = =F454*0.12 кг.</t>
  </si>
  <si>
    <t>Резка принята по контуру сечения на указанные торцы/резы по чертежу; объем = 0,57 м.п..</t>
  </si>
  <si>
    <t>110,60</t>
  </si>
  <si>
    <t>Масса принята по спецификации металла КМД/выборке металла: 110,60 кг.</t>
  </si>
  <si>
    <t>Площадь очистки/окраски принята по наружной поверхности элемента с учетом исключения зон БС/ДС: 1,28 м².</t>
  </si>
  <si>
    <t>Грунт ГФ-021: 1,28 м² × 0,12 кг/м² = =F461*0.12 кг.</t>
  </si>
  <si>
    <t>74,60</t>
  </si>
  <si>
    <t>Масса принята по спецификации металла КМД/выборке металла: 74,60 кг.</t>
  </si>
  <si>
    <t>Площадь очистки/окраски принята по наружной поверхности элемента с учетом исключения зон БС/ДС: 0,88 м².</t>
  </si>
  <si>
    <t>Грунт ГФ-021: 0,88 м² × 0,12 кг/м² = =F468*0.12 кг.</t>
  </si>
  <si>
    <t>1,15</t>
  </si>
  <si>
    <t>Резка принята по контуру сечения на указанные торцы/резы по чертежу; объем = 1,15 м.п..</t>
  </si>
  <si>
    <t>142,80</t>
  </si>
  <si>
    <t>Масса принята по спецификации металла КМД/выборке металла: 142,80 кг.</t>
  </si>
  <si>
    <t>Площадь очистки/окраски принята по наружной поверхности элемента с учетом исключения зон БС/ДС: 1,80 м².</t>
  </si>
  <si>
    <t>Грунт ГФ-021: 1,80 м² × 0,12 кг/м² = =F475*0.12 кг.</t>
  </si>
  <si>
    <t>Резка принята по контуру сечения на указанные торцы/резы по чертежу; объем = 5 м.п..</t>
  </si>
  <si>
    <t>1386,30</t>
  </si>
  <si>
    <t>Масса принята по спецификации металла КМД/выборке металла: 1386,30 кг.</t>
  </si>
  <si>
    <t>20,48</t>
  </si>
  <si>
    <t>Укрупненно по комплекту деталей согласно спецификации КМД: сумма периметров деталей = 20,48 м.п..</t>
  </si>
  <si>
    <t>164,20</t>
  </si>
  <si>
    <t>Масса принята по спецификации металла КМД/выборке металла: 164,20 кг.</t>
  </si>
  <si>
    <t>2,51</t>
  </si>
  <si>
    <t>Объем принят по ВОР/КМД: 2,51 м.п..</t>
  </si>
  <si>
    <t>23</t>
  </si>
  <si>
    <t>Масса принята по спецификации металла КМД/выборке металла: 23 кг.</t>
  </si>
  <si>
    <t>27,99</t>
  </si>
  <si>
    <t>Длина сварных швов принята по линиям швов на чертеже; масса после дроби — масса металла элемента без наплавленного металла. Объем: 55,00/1573,5.</t>
  </si>
  <si>
    <t>15,70</t>
  </si>
  <si>
    <t>Масса наплавленного металла принята по КМД: 15,70 кг.</t>
  </si>
  <si>
    <t>55</t>
  </si>
  <si>
    <t>ВИК принят по длине сварных соединений данного элемента: 55 м.п.</t>
  </si>
  <si>
    <t>21</t>
  </si>
  <si>
    <t>Площадь очистки/окраски принята по наружной поверхности элемента с учетом исключения зон БС/ДС: 21 м².</t>
  </si>
  <si>
    <t>Грунт ГФ-021: 21 м² × 0,12 кг/м² = =F491*0.12 кг.</t>
  </si>
  <si>
    <t>Резка принята по контуру сечения на указанные торцы/резы по чертежу; объем = 1 м.п..</t>
  </si>
  <si>
    <t>489,50</t>
  </si>
  <si>
    <t>Масса принята по спецификации металла КМД/выборке металла: 489,50 кг.</t>
  </si>
  <si>
    <t>Резка по полному периметру: (2×0,24 + 2×0,15) × 2 = 1,56 м.п.</t>
  </si>
  <si>
    <t>Масса принята по спецификации металла КМД/выборке металла: 4,60 кг.</t>
  </si>
  <si>
    <t>1,64</t>
  </si>
  <si>
    <t>Резка по полному периметру: (2×0,24 + 2×0,17) × 2 = 1,64 м.п.</t>
  </si>
  <si>
    <t>Масса принята по спецификации металла КМД/выборке металла: 5,20 кг.</t>
  </si>
  <si>
    <t>Резка по полному периметру: (2×0,38 + 2×0,10) × 1 = 0,96 м.п.</t>
  </si>
  <si>
    <t>Резка по полному периметру: (2×0,34 + 2×0,10) × 1 = 0,88 м.п.</t>
  </si>
  <si>
    <t>Масса принята по спецификации металла КМД/выборке металла: 2,10 кг.</t>
  </si>
  <si>
    <t>Резка по полному периметру: (2×0,32 + 2×0,24) × 2 = 2,24 м.п.</t>
  </si>
  <si>
    <t>Масса принята по спецификации металла КМД/выборке металла: 12 кг.</t>
  </si>
  <si>
    <t>Резка по полному периметру: (2×0,04 + 2×0,04) × 8 = 1,28 м.п.</t>
  </si>
  <si>
    <t>3,32</t>
  </si>
  <si>
    <t>Резка по полному периметру: (2×0,84 + 2×0,82) × 1 = 3,32 м.п.</t>
  </si>
  <si>
    <t>56,30</t>
  </si>
  <si>
    <t>Масса принята по спецификации металла КМД/выборке металла: 56,30 кг.</t>
  </si>
  <si>
    <t>12,88</t>
  </si>
  <si>
    <t>Длина сварных швов принята по линиям швов на чертеже; масса после дроби — масса металла элемента без наплавленного металла. Объем: 18,40/572,5.</t>
  </si>
  <si>
    <t>5,70</t>
  </si>
  <si>
    <t>Масса наплавленного металла принята по КМД: 5,70 кг.</t>
  </si>
  <si>
    <t>ВИК принят по длине сварных соединений данного элемента: =18.4 м.п.</t>
  </si>
  <si>
    <t>14,50</t>
  </si>
  <si>
    <t>Площадь очистки/окраски принята по наружной поверхности элемента с учетом исключения зон БС/ДС: 14,50 м².</t>
  </si>
  <si>
    <t>Грунт ГФ-021: 14,50 м² × 0,12 кг/м² = =F516*0.12 кг.</t>
  </si>
  <si>
    <t>Показатель</t>
  </si>
  <si>
    <t>Принятое правило расчета</t>
  </si>
  <si>
    <t>Резка листов/пластин/полос</t>
  </si>
  <si>
    <t>По полному периметру детали: 2×длина + 2×ширина, умножается на количество деталей.</t>
  </si>
  <si>
    <t>Резка труб/двутавров/швеллеров/уголков</t>
  </si>
  <si>
    <t>По контуру сечения на количество торцов/резов, согласно принятой в акте методике.</t>
  </si>
  <si>
    <t>Принимается равной сумме длин реза по элементу.</t>
  </si>
  <si>
    <t>По фактическим линиям сварных швов согласно КМД; монтажные швы отдельно не включались, если считалось изготовление элемента.</t>
  </si>
  <si>
    <t>ВИК</t>
  </si>
  <si>
    <t>Принимается по длине сварных соединений.</t>
  </si>
  <si>
    <t>Включается только для стыковых швов с полным проваром при наличии требования КМД/ППР/договора.</t>
  </si>
  <si>
    <t>Масса металла</t>
  </si>
  <si>
    <t>По спецификации КМД; в строке сварки масса после дроби указана без массы наплавленного металла.</t>
  </si>
  <si>
    <t>Грунт ГФ-021</t>
  </si>
  <si>
    <t>Площадь окраски × 0,12 кг/м².</t>
  </si>
  <si>
    <t>Зачистка после резки принята равной суммарной длине реза: 47,32 м.п.</t>
  </si>
  <si>
    <t>Зачистка после резки принята равной суммарной длине реза: 10,48 м.п.</t>
  </si>
  <si>
    <t>Зачистка после резки принята равной суммарной длине реза: 8,14 м.п.</t>
  </si>
  <si>
    <t>Зачистка после резки принята равной суммарной длине реза: 9,22 м.п.</t>
  </si>
  <si>
    <t>Зачистка после резки принята равной суммарной длине реза: 8,38 м.п.</t>
  </si>
  <si>
    <t>Зачистка после резки принята равной суммарной длине реза: 7,86 м.п.</t>
  </si>
  <si>
    <t>Зачистка после резки принята равной суммарной длине реза: 23,38 м.п.</t>
  </si>
  <si>
    <t>Зачистка после резки принята равной суммарной длине реза: 8,32 м.п.</t>
  </si>
  <si>
    <t>Зачистка после резки принята равной суммарной длине реза: 14,96 м.п.</t>
  </si>
  <si>
    <t>Зачистка после резки принята равной суммарной длине реза: 6,13 м.п.</t>
  </si>
  <si>
    <t>Зачистка после резки принята равной суммарной длине реза: 52 м.п.</t>
  </si>
  <si>
    <t>Зачистка после резки принята равной суммарной длине реза: 48 м.п.</t>
  </si>
  <si>
    <t>Зачистка после резки принята равной суммарной длине реза: =0.14*4 м.п.</t>
  </si>
  <si>
    <t>Зачистка после резки принята равной суммарной длине реза: 0,38 м.п.</t>
  </si>
  <si>
    <t>Зачистка после резки принята равной суммарной длине реза: =SUM(F221:F229) м.п.</t>
  </si>
  <si>
    <t>Зачистка после резки принята равной суммарной длине реза</t>
  </si>
  <si>
    <t>Зачистка после резки принята равной суммарной длине реза: 4,86 м.п.</t>
  </si>
  <si>
    <t>Зачистка после резки принята равной суммарной длине реза: 15,50 м.п.</t>
  </si>
  <si>
    <t>Зачистка после резки принята равной суммарной длине реза =</t>
  </si>
  <si>
    <t>Зачистка после резки принята равной суммарной длине реза: 4,15 м.п.</t>
  </si>
  <si>
    <t>Зачистка после резки принята равной суммарной длине реза: 2,04 м.п.</t>
  </si>
  <si>
    <t>Зачистка после резки принята равной суммарной длине реза: 21,41 м.п.</t>
  </si>
  <si>
    <t>Зачистка после резки принята равной суммарной длине реза: 12,86 м.п.</t>
  </si>
  <si>
    <t>Зачистка после резки принята равной суммарной длине реза: 4,29 м.п.</t>
  </si>
  <si>
    <t>Зачистка после резки принята равной суммарной длине реза: 10,72 м.п.</t>
  </si>
  <si>
    <t>Зачистка после резки принята равной суммарной длине реза: 9,79 м.п.</t>
  </si>
  <si>
    <t>Зачистка после резки принята равной суммарной длине реза: 14,59 м.п.</t>
  </si>
  <si>
    <t>Зачистка после резки принята равной суммарной длине реза: 0,57 м.п.</t>
  </si>
  <si>
    <t>Зачистка после резки принята равной суммарной длине реза: 1,15 м.п.</t>
  </si>
  <si>
    <t>Зачистка после резки принята равной суммарной длине реза: 27,99 м.п.</t>
  </si>
  <si>
    <t>Зачистка после резки принята равной суммарной длине реза: 12,88 м.п.</t>
  </si>
  <si>
    <t>Изготовление металлоконструкций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</si>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</sst>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409]m/d/yyyy"/>
    <numFmt numFmtId="165" formatCode="[$-FC19]dd\ mmmm\ yyyy&quot; г.&quot;;@"/>
    <numFmt numFmtId="166" formatCode="_(* #,##0.00_);_(* \(#,##0.00\);_(* \-??_);_(@_)"/>
    <numFmt numFmtId="167" formatCode="0.0"/>
    <numFmt numFmtId="168" formatCode="#,##0.000"/>
    <numFmt numFmtId="169" formatCode="0.000"/>
    <numFmt numFmtId="170" formatCode="#,##0.0"/>
    <numFmt numFmtId="171" formatCode="_-* #,##0.00_р_._-;\-* #,##0.00_р_._-;_-* \-??_р_._-;_-@_-"/>
    <numFmt numFmtId="172" formatCode="_-* #,##0.00\ _₽_-;\-* #,##0.00\ _₽_-;_-* \-??\ _₽_-;_-@_-"/>
    <numFmt numFmtId="173" formatCode="_-* #,##0.00_-;\-* #,##0.00_-;_-* \-??_-;_-@_-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color rgb="FFFF0000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D9EAD3"/>
      </patternFill>
    </fill>
    <fill>
      <patternFill patternType="solid">
        <fgColor rgb="FF1F4E78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">
    <xf numFmtId="0" fontId="0" fillId="0" borderId="0"/>
    <xf numFmtId="0" fontId="3" fillId="0" borderId="1">
      <alignment horizontal="center" wrapText="1"/>
    </xf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171" fontId="2" fillId="0" borderId="0"/>
    <xf numFmtId="172" fontId="2" fillId="0" borderId="0"/>
    <xf numFmtId="173" fontId="2" fillId="0" borderId="0"/>
  </cellStyleXfs>
  <cellXfs count="142">
    <xf numFmtId="0" fontId="0" fillId="0" borderId="0" xfId="0" applyAlignment="1"/>
    <xf numFmtId="0" fontId="0" fillId="0" borderId="0" xfId="0"/>
    <xf numFmtId="4" fontId="8" fillId="2" borderId="0" xfId="0" applyNumberFormat="1" applyFont="1" applyFill="1" applyAlignment="1">
      <alignment horizontal="left" vertical="center"/>
    </xf>
    <xf numFmtId="165" fontId="8" fillId="2" borderId="0" xfId="0" applyNumberFormat="1" applyFont="1" applyFill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6" fontId="9" fillId="2" borderId="5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10" applyNumberFormat="1" applyFont="1" applyFill="1" applyBorder="1" applyAlignment="1">
      <alignment horizontal="center" vertical="center"/>
    </xf>
    <xf numFmtId="4" fontId="8" fillId="2" borderId="1" xfId="1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9" fillId="2" borderId="1" xfId="10" applyNumberFormat="1" applyFont="1" applyFill="1" applyBorder="1" applyAlignment="1">
      <alignment horizontal="center" vertical="center"/>
    </xf>
    <xf numFmtId="4" fontId="9" fillId="2" borderId="1" xfId="1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>
      <alignment horizontal="center" vertical="center" wrapText="1"/>
    </xf>
    <xf numFmtId="2" fontId="8" fillId="2" borderId="3" xfId="1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3" xfId="1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3" fontId="9" fillId="2" borderId="3" xfId="1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8" fontId="8" fillId="2" borderId="1" xfId="10" applyNumberFormat="1" applyFont="1" applyFill="1" applyBorder="1" applyAlignment="1">
      <alignment horizontal="center" vertical="center"/>
    </xf>
    <xf numFmtId="169" fontId="8" fillId="2" borderId="1" xfId="1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" xfId="10" applyNumberFormat="1" applyFont="1" applyFill="1" applyBorder="1" applyAlignment="1">
      <alignment horizontal="center" vertical="center"/>
    </xf>
    <xf numFmtId="170" fontId="8" fillId="2" borderId="3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10" applyNumberFormat="1" applyFont="1" applyFill="1" applyBorder="1" applyAlignment="1">
      <alignment horizontal="center" vertical="center"/>
    </xf>
    <xf numFmtId="3" fontId="8" fillId="2" borderId="3" xfId="10" applyNumberFormat="1" applyFont="1" applyFill="1" applyBorder="1" applyAlignment="1">
      <alignment horizontal="center" vertical="center"/>
    </xf>
    <xf numFmtId="170" fontId="8" fillId="2" borderId="3" xfId="10" applyNumberFormat="1" applyFont="1" applyFill="1" applyBorder="1" applyAlignment="1">
      <alignment horizontal="center" vertical="center"/>
    </xf>
    <xf numFmtId="170" fontId="8" fillId="2" borderId="1" xfId="1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4" fillId="5" borderId="9" xfId="0" applyFont="1" applyFill="1" applyBorder="1" applyAlignment="1">
      <alignment vertical="top" wrapText="1"/>
    </xf>
    <xf numFmtId="0" fontId="13" fillId="4" borderId="9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4" fillId="5" borderId="9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169" fontId="0" fillId="0" borderId="9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0" borderId="0" xfId="0" applyFont="1" applyAlignment="1"/>
    <xf numFmtId="4" fontId="16" fillId="2" borderId="0" xfId="0" applyNumberFormat="1" applyFont="1" applyFill="1" applyAlignment="1">
      <alignment horizontal="left" vertical="center"/>
    </xf>
    <xf numFmtId="165" fontId="16" fillId="2" borderId="0" xfId="0" applyNumberFormat="1" applyFont="1" applyFill="1" applyAlignment="1">
      <alignment horizontal="right" vertical="center"/>
    </xf>
    <xf numFmtId="0" fontId="16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6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2" fontId="16" fillId="2" borderId="1" xfId="10" applyNumberFormat="1" applyFont="1" applyFill="1" applyBorder="1" applyAlignment="1">
      <alignment horizontal="center" vertical="center"/>
    </xf>
    <xf numFmtId="4" fontId="16" fillId="2" borderId="1" xfId="1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169" fontId="16" fillId="2" borderId="1" xfId="1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/>
    </xf>
    <xf numFmtId="2" fontId="16" fillId="2" borderId="0" xfId="10" applyNumberFormat="1" applyFont="1" applyFill="1" applyBorder="1" applyAlignment="1">
      <alignment horizontal="center" vertical="center"/>
    </xf>
    <xf numFmtId="4" fontId="16" fillId="2" borderId="0" xfId="10" applyNumberFormat="1" applyFont="1" applyFill="1" applyBorder="1" applyAlignment="1">
      <alignment horizontal="center" vertical="center"/>
    </xf>
    <xf numFmtId="169" fontId="16" fillId="2" borderId="0" xfId="1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6" fontId="16" fillId="2" borderId="5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6" fillId="2" borderId="2" xfId="0" applyFont="1" applyFill="1" applyBorder="1" applyAlignment="1">
      <alignment horizontal="left" vertical="center" wrapText="1"/>
    </xf>
    <xf numFmtId="0" fontId="17" fillId="0" borderId="2" xfId="0" applyFont="1" applyBorder="1"/>
    <xf numFmtId="0" fontId="16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center" vertical="top"/>
    </xf>
    <xf numFmtId="0" fontId="15" fillId="3" borderId="4" xfId="0" applyFont="1" applyFill="1" applyBorder="1" applyAlignment="1">
      <alignment horizontal="center" vertical="center" wrapText="1"/>
    </xf>
    <xf numFmtId="0" fontId="17" fillId="0" borderId="7" xfId="0" applyFont="1" applyBorder="1"/>
    <xf numFmtId="0" fontId="17" fillId="0" borderId="8" xfId="0" applyFont="1" applyBorder="1"/>
    <xf numFmtId="0" fontId="15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2" fillId="0" borderId="6" xfId="0" applyFont="1" applyBorder="1" applyAlignment="1">
      <alignment vertical="center"/>
    </xf>
    <xf numFmtId="0" fontId="0" fillId="0" borderId="6" xfId="0" applyBorder="1"/>
    <xf numFmtId="0" fontId="8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</cellXfs>
  <cellStyles count="12">
    <cellStyle name="ЛокСмета" xfId="1" xr:uid="{00000000-0005-0000-0000-000006000000}"/>
    <cellStyle name="Обычный" xfId="0" builtinId="0"/>
    <cellStyle name="Обычный 134 2" xfId="2" xr:uid="{00000000-0005-0000-0000-000007000000}"/>
    <cellStyle name="Обычный 174" xfId="3" xr:uid="{00000000-0005-0000-0000-000008000000}"/>
    <cellStyle name="Обычный 2" xfId="4" xr:uid="{00000000-0005-0000-0000-000009000000}"/>
    <cellStyle name="Обычный 3" xfId="5" xr:uid="{00000000-0005-0000-0000-00000A000000}"/>
    <cellStyle name="Обычный 4_Выкид Ленинск НКК" xfId="6" xr:uid="{00000000-0005-0000-0000-00000B000000}"/>
    <cellStyle name="Стиль 1" xfId="7" xr:uid="{00000000-0005-0000-0000-00000C000000}"/>
    <cellStyle name="Стиль 1 2" xfId="8" xr:uid="{00000000-0005-0000-0000-00000D000000}"/>
    <cellStyle name="Финансовый 2" xfId="9" xr:uid="{00000000-0005-0000-0000-00000E000000}"/>
    <cellStyle name="Финансовый 3" xfId="10" xr:uid="{00000000-0005-0000-0000-00000F000000}"/>
    <cellStyle name="Финансовый 4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374372</xdr:colOff>
      <xdr:row>89</xdr:row>
      <xdr:rowOff>30480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5796372-C639-4B86-AC38-E45BCA1E8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587172" cy="163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W52"/>
  <sheetViews>
    <sheetView view="pageBreakPreview" topLeftCell="A31" zoomScale="85" zoomScaleNormal="70" zoomScaleSheetLayoutView="85" workbookViewId="0">
      <selection activeCell="J33" sqref="J33"/>
    </sheetView>
  </sheetViews>
  <sheetFormatPr defaultColWidth="9.109375" defaultRowHeight="15.6" customHeight="1" x14ac:dyDescent="0.3"/>
  <cols>
    <col min="1" max="1" width="12.33203125" style="78" customWidth="1"/>
    <col min="2" max="2" width="27.21875" style="78" customWidth="1"/>
    <col min="3" max="3" width="78.5546875" style="78" customWidth="1"/>
    <col min="4" max="4" width="15.44140625" style="78" customWidth="1"/>
    <col min="5" max="5" width="16.44140625" style="78" customWidth="1"/>
    <col min="6" max="6" width="16.5546875" style="78" customWidth="1"/>
    <col min="7" max="7" width="15.88671875" style="78" customWidth="1"/>
    <col min="8" max="8" width="22.33203125" style="78" customWidth="1"/>
    <col min="9" max="9" width="9.5546875" style="78" customWidth="1"/>
    <col min="10" max="10" width="26.44140625" style="78" customWidth="1"/>
    <col min="11" max="11" width="45.88671875" style="78" customWidth="1"/>
    <col min="12" max="257" width="9.109375" style="78" customWidth="1"/>
    <col min="258" max="16384" width="9.109375" style="79"/>
  </cols>
  <sheetData>
    <row r="1" spans="1:11" ht="25.8" customHeight="1" x14ac:dyDescent="0.3">
      <c r="A1" s="125" t="s">
        <v>0</v>
      </c>
      <c r="B1" s="114"/>
      <c r="C1" s="114"/>
      <c r="D1" s="114"/>
      <c r="E1" s="114"/>
      <c r="F1" s="114"/>
      <c r="G1" s="114"/>
      <c r="H1" s="114"/>
    </row>
    <row r="2" spans="1:11" ht="15.6" customHeight="1" x14ac:dyDescent="0.3">
      <c r="A2" s="125" t="s">
        <v>1</v>
      </c>
      <c r="B2" s="114"/>
      <c r="C2" s="114"/>
      <c r="D2" s="114"/>
      <c r="E2" s="114"/>
      <c r="F2" s="114"/>
      <c r="G2" s="114"/>
      <c r="H2" s="114"/>
    </row>
    <row r="3" spans="1:11" ht="15.6" customHeight="1" x14ac:dyDescent="0.3">
      <c r="A3" s="113" t="s">
        <v>3</v>
      </c>
      <c r="B3" s="114"/>
      <c r="C3" s="114"/>
      <c r="D3" s="114"/>
      <c r="E3" s="114"/>
      <c r="F3" s="114"/>
      <c r="G3" s="114"/>
      <c r="H3" s="114"/>
      <c r="K3" s="80"/>
    </row>
    <row r="4" spans="1:11" ht="16.2" customHeight="1" x14ac:dyDescent="0.3">
      <c r="A4" s="78" t="s">
        <v>5</v>
      </c>
      <c r="H4" s="81" t="s">
        <v>3</v>
      </c>
      <c r="K4" s="80"/>
    </row>
    <row r="5" spans="1:11" ht="15.6" customHeight="1" x14ac:dyDescent="0.3">
      <c r="A5" s="78" t="s">
        <v>7</v>
      </c>
    </row>
    <row r="6" spans="1:11" ht="25.8" customHeight="1" x14ac:dyDescent="0.3">
      <c r="A6" s="126" t="s">
        <v>8</v>
      </c>
      <c r="B6" s="118"/>
      <c r="C6" s="118"/>
      <c r="D6" s="118"/>
      <c r="E6" s="118"/>
      <c r="F6" s="118"/>
      <c r="G6" s="118"/>
      <c r="H6" s="118"/>
    </row>
    <row r="7" spans="1:11" ht="19.8" customHeight="1" x14ac:dyDescent="0.3">
      <c r="A7" s="115" t="s">
        <v>9</v>
      </c>
      <c r="B7" s="116"/>
      <c r="C7" s="116"/>
      <c r="D7" s="116"/>
      <c r="E7" s="116"/>
      <c r="F7" s="116"/>
      <c r="G7" s="116"/>
      <c r="H7" s="116"/>
    </row>
    <row r="8" spans="1:11" ht="15.6" customHeight="1" x14ac:dyDescent="0.3">
      <c r="A8" s="78" t="s">
        <v>10</v>
      </c>
    </row>
    <row r="9" spans="1:11" ht="15.6" customHeight="1" x14ac:dyDescent="0.3">
      <c r="A9" s="82" t="s">
        <v>11</v>
      </c>
      <c r="B9" s="82"/>
      <c r="C9" s="82"/>
      <c r="D9" s="82"/>
      <c r="E9" s="82"/>
      <c r="F9" s="82"/>
      <c r="G9" s="82"/>
      <c r="H9" s="82"/>
    </row>
    <row r="10" spans="1:11" ht="19.2" customHeight="1" x14ac:dyDescent="0.3">
      <c r="A10" s="115" t="s">
        <v>12</v>
      </c>
      <c r="B10" s="116"/>
      <c r="C10" s="116"/>
      <c r="D10" s="116"/>
      <c r="E10" s="116"/>
      <c r="F10" s="116"/>
      <c r="G10" s="116"/>
      <c r="H10" s="116"/>
    </row>
    <row r="11" spans="1:11" ht="19.2" customHeight="1" x14ac:dyDescent="0.3">
      <c r="A11" s="83" t="s">
        <v>13</v>
      </c>
    </row>
    <row r="12" spans="1:11" ht="15.6" customHeight="1" x14ac:dyDescent="0.3">
      <c r="A12" s="83" t="s">
        <v>14</v>
      </c>
    </row>
    <row r="13" spans="1:11" ht="19.8" customHeight="1" x14ac:dyDescent="0.3">
      <c r="A13" s="82" t="s">
        <v>15</v>
      </c>
      <c r="B13" s="82"/>
      <c r="C13" s="82"/>
      <c r="D13" s="82"/>
      <c r="E13" s="82"/>
      <c r="F13" s="82"/>
      <c r="G13" s="82" t="s">
        <v>16</v>
      </c>
      <c r="H13" s="82"/>
    </row>
    <row r="14" spans="1:11" ht="15.6" customHeight="1" x14ac:dyDescent="0.3">
      <c r="A14" s="78" t="s">
        <v>17</v>
      </c>
      <c r="B14" s="84"/>
      <c r="C14" s="84"/>
    </row>
    <row r="15" spans="1:11" ht="21.6" customHeight="1" x14ac:dyDescent="0.3">
      <c r="A15" s="117" t="s">
        <v>18</v>
      </c>
      <c r="B15" s="118"/>
      <c r="C15" s="118"/>
      <c r="D15" s="82"/>
      <c r="E15" s="82"/>
      <c r="F15" s="82"/>
      <c r="G15" s="82" t="s">
        <v>19</v>
      </c>
      <c r="H15" s="82"/>
    </row>
    <row r="16" spans="1:11" ht="15.6" customHeight="1" x14ac:dyDescent="0.3">
      <c r="A16" s="115" t="s">
        <v>20</v>
      </c>
      <c r="B16" s="116"/>
      <c r="C16" s="116"/>
      <c r="D16" s="116"/>
      <c r="E16" s="116"/>
      <c r="F16" s="116"/>
      <c r="G16" s="116"/>
      <c r="H16" s="116"/>
    </row>
    <row r="17" spans="1:257" ht="15.6" customHeight="1" x14ac:dyDescent="0.3">
      <c r="A17" s="78" t="s">
        <v>21</v>
      </c>
    </row>
    <row r="18" spans="1:257" ht="24.6" customHeight="1" x14ac:dyDescent="0.3">
      <c r="A18" s="82" t="s">
        <v>22</v>
      </c>
      <c r="B18" s="85"/>
      <c r="C18" s="85"/>
      <c r="D18" s="82"/>
      <c r="E18" s="82"/>
      <c r="F18" s="82"/>
      <c r="G18" s="82" t="s">
        <v>23</v>
      </c>
      <c r="H18" s="82"/>
    </row>
    <row r="19" spans="1:257" ht="15.6" customHeight="1" x14ac:dyDescent="0.3">
      <c r="A19" s="115" t="s">
        <v>20</v>
      </c>
      <c r="B19" s="116"/>
      <c r="C19" s="116"/>
      <c r="D19" s="116"/>
      <c r="E19" s="116"/>
      <c r="F19" s="116"/>
      <c r="G19" s="116"/>
      <c r="H19" s="116"/>
    </row>
    <row r="20" spans="1:257" ht="15.6" customHeight="1" x14ac:dyDescent="0.3">
      <c r="A20" s="83" t="s">
        <v>24</v>
      </c>
    </row>
    <row r="21" spans="1:257" ht="19.8" customHeight="1" x14ac:dyDescent="0.3">
      <c r="A21" s="82" t="s">
        <v>25</v>
      </c>
      <c r="B21" s="82"/>
      <c r="C21" s="82"/>
      <c r="D21" s="82"/>
      <c r="E21" s="82"/>
      <c r="F21" s="82"/>
      <c r="G21" s="82" t="s">
        <v>26</v>
      </c>
      <c r="H21" s="82"/>
    </row>
    <row r="22" spans="1:257" ht="15.6" customHeight="1" x14ac:dyDescent="0.3">
      <c r="A22" s="115" t="s">
        <v>20</v>
      </c>
      <c r="B22" s="116"/>
      <c r="C22" s="116"/>
      <c r="D22" s="116"/>
      <c r="E22" s="116"/>
      <c r="F22" s="116"/>
      <c r="G22" s="116"/>
      <c r="H22" s="116"/>
    </row>
    <row r="23" spans="1:257" ht="15.6" customHeight="1" x14ac:dyDescent="0.3">
      <c r="A23" s="83" t="s">
        <v>27</v>
      </c>
    </row>
    <row r="24" spans="1:257" ht="15.6" customHeight="1" x14ac:dyDescent="0.3">
      <c r="A24" s="83" t="s">
        <v>28</v>
      </c>
    </row>
    <row r="25" spans="1:257" ht="26.4" customHeight="1" x14ac:dyDescent="0.3">
      <c r="A25" s="82" t="s">
        <v>29</v>
      </c>
      <c r="B25" s="82"/>
      <c r="C25" s="86"/>
      <c r="D25" s="82"/>
      <c r="E25" s="82"/>
      <c r="F25" s="82"/>
      <c r="G25" s="82"/>
      <c r="H25" s="82"/>
    </row>
    <row r="26" spans="1:257" ht="21.6" customHeight="1" x14ac:dyDescent="0.3">
      <c r="A26" s="115" t="s">
        <v>30</v>
      </c>
      <c r="B26" s="116"/>
      <c r="C26" s="116"/>
      <c r="D26" s="116"/>
      <c r="E26" s="116"/>
      <c r="F26" s="116"/>
      <c r="G26" s="116"/>
      <c r="H26" s="116"/>
    </row>
    <row r="27" spans="1:257" ht="15.6" customHeight="1" x14ac:dyDescent="0.3">
      <c r="A27" s="83" t="s">
        <v>31</v>
      </c>
    </row>
    <row r="28" spans="1:257" ht="35.4" customHeight="1" x14ac:dyDescent="0.3">
      <c r="A28" s="117" t="s">
        <v>32</v>
      </c>
      <c r="B28" s="114"/>
      <c r="C28" s="114"/>
      <c r="D28" s="114"/>
      <c r="E28" s="114"/>
      <c r="F28" s="114"/>
      <c r="G28" s="114"/>
      <c r="H28" s="114"/>
    </row>
    <row r="29" spans="1:257" ht="25.8" customHeight="1" x14ac:dyDescent="0.3">
      <c r="A29" s="118"/>
      <c r="B29" s="118"/>
      <c r="C29" s="118"/>
      <c r="D29" s="118"/>
      <c r="E29" s="118"/>
      <c r="F29" s="118"/>
      <c r="G29" s="118"/>
      <c r="H29" s="118"/>
    </row>
    <row r="30" spans="1:257" s="106" customFormat="1" ht="22.2" customHeight="1" x14ac:dyDescent="0.3">
      <c r="A30" s="120" t="s">
        <v>33</v>
      </c>
      <c r="B30" s="121"/>
      <c r="C30" s="121"/>
      <c r="D30" s="121"/>
      <c r="E30" s="121"/>
      <c r="F30" s="121"/>
      <c r="G30" s="121"/>
      <c r="H30" s="121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  <c r="HN30" s="90"/>
      <c r="HO30" s="90"/>
      <c r="HP30" s="90"/>
      <c r="HQ30" s="90"/>
      <c r="HR30" s="90"/>
      <c r="HS30" s="90"/>
      <c r="HT30" s="90"/>
      <c r="HU30" s="90"/>
      <c r="HV30" s="90"/>
      <c r="HW30" s="90"/>
      <c r="HX30" s="90"/>
      <c r="HY30" s="90"/>
      <c r="HZ30" s="90"/>
      <c r="IA30" s="90"/>
      <c r="IB30" s="90"/>
      <c r="IC30" s="90"/>
      <c r="ID30" s="90"/>
      <c r="IE30" s="90"/>
      <c r="IF30" s="90"/>
      <c r="IG30" s="90"/>
      <c r="IH30" s="90"/>
      <c r="II30" s="90"/>
      <c r="IJ30" s="90"/>
      <c r="IK30" s="90"/>
      <c r="IL30" s="90"/>
      <c r="IM30" s="90"/>
      <c r="IN30" s="90"/>
      <c r="IO30" s="90"/>
      <c r="IP30" s="90"/>
      <c r="IQ30" s="90"/>
      <c r="IR30" s="90"/>
      <c r="IS30" s="90"/>
      <c r="IT30" s="90"/>
      <c r="IU30" s="90"/>
      <c r="IV30" s="90"/>
      <c r="IW30" s="90"/>
    </row>
    <row r="31" spans="1:257" ht="15.6" customHeight="1" x14ac:dyDescent="0.3">
      <c r="A31" s="83" t="s">
        <v>34</v>
      </c>
    </row>
    <row r="32" spans="1:257" ht="57" customHeight="1" x14ac:dyDescent="0.3">
      <c r="A32" s="119" t="s">
        <v>35</v>
      </c>
      <c r="B32" s="114"/>
      <c r="C32" s="114"/>
      <c r="D32" s="114"/>
      <c r="E32" s="114"/>
      <c r="F32" s="114"/>
      <c r="G32" s="114"/>
      <c r="H32" s="114"/>
    </row>
    <row r="33" spans="1:11" ht="11.4" customHeight="1" x14ac:dyDescent="0.3"/>
    <row r="34" spans="1:11" ht="41.4" customHeight="1" x14ac:dyDescent="0.3">
      <c r="A34" s="87" t="s">
        <v>36</v>
      </c>
      <c r="B34" s="87" t="s">
        <v>37</v>
      </c>
      <c r="C34" s="87" t="s">
        <v>38</v>
      </c>
      <c r="D34" s="87" t="s">
        <v>39</v>
      </c>
      <c r="E34" s="87" t="s">
        <v>40</v>
      </c>
      <c r="F34" s="87" t="s">
        <v>41</v>
      </c>
      <c r="G34" s="87" t="s">
        <v>42</v>
      </c>
      <c r="H34" s="87" t="s">
        <v>43</v>
      </c>
      <c r="K34" s="88"/>
    </row>
    <row r="35" spans="1:11" ht="16.2" customHeight="1" x14ac:dyDescent="0.3">
      <c r="A35" s="89">
        <v>1</v>
      </c>
      <c r="B35" s="89">
        <v>2</v>
      </c>
      <c r="C35" s="89">
        <v>3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</row>
    <row r="36" spans="1:11" ht="61.5" customHeight="1" x14ac:dyDescent="0.3">
      <c r="A36" s="122" t="s">
        <v>44</v>
      </c>
      <c r="B36" s="123"/>
      <c r="C36" s="123"/>
      <c r="D36" s="123"/>
      <c r="E36" s="123"/>
      <c r="F36" s="123"/>
      <c r="G36" s="123"/>
      <c r="H36" s="124"/>
      <c r="J36" s="90"/>
    </row>
    <row r="37" spans="1:11" ht="39" customHeight="1" x14ac:dyDescent="0.3">
      <c r="A37" s="91">
        <v>1</v>
      </c>
      <c r="B37" s="107" t="s">
        <v>46</v>
      </c>
      <c r="C37" s="108" t="s">
        <v>958</v>
      </c>
      <c r="D37" s="91" t="s">
        <v>959</v>
      </c>
      <c r="E37" s="92">
        <v>0</v>
      </c>
      <c r="F37" s="93">
        <v>0</v>
      </c>
      <c r="G37" s="97">
        <v>19.827000000000002</v>
      </c>
      <c r="H37" s="87" t="s">
        <v>49</v>
      </c>
    </row>
    <row r="38" spans="1:11" ht="22.8" customHeight="1" x14ac:dyDescent="0.3">
      <c r="A38" s="98"/>
      <c r="B38" s="99"/>
      <c r="C38" s="100"/>
      <c r="D38" s="101"/>
      <c r="E38" s="102"/>
      <c r="F38" s="103"/>
      <c r="G38" s="104"/>
      <c r="H38" s="105"/>
    </row>
    <row r="39" spans="1:11" ht="31.8" customHeight="1" x14ac:dyDescent="0.3">
      <c r="A39" s="94" t="s">
        <v>14</v>
      </c>
      <c r="B39" s="94"/>
      <c r="C39" s="94"/>
      <c r="D39" s="94"/>
      <c r="E39" s="94"/>
      <c r="F39" s="94"/>
      <c r="G39" s="94"/>
      <c r="H39" s="94"/>
    </row>
    <row r="40" spans="1:11" ht="18.75" customHeight="1" x14ac:dyDescent="0.3">
      <c r="A40" s="95" t="s">
        <v>322</v>
      </c>
      <c r="B40" s="95"/>
      <c r="C40" s="95"/>
      <c r="D40" s="95"/>
      <c r="E40" s="95"/>
      <c r="F40" s="95"/>
      <c r="G40" s="95"/>
      <c r="H40" s="95"/>
    </row>
    <row r="41" spans="1:11" ht="18" customHeight="1" x14ac:dyDescent="0.3">
      <c r="A41" s="96" t="s">
        <v>323</v>
      </c>
      <c r="B41" s="96"/>
      <c r="C41" s="96"/>
      <c r="D41" s="96"/>
      <c r="E41" s="96"/>
      <c r="F41" s="96"/>
      <c r="G41" s="96" t="s">
        <v>16</v>
      </c>
      <c r="H41" s="96"/>
    </row>
    <row r="42" spans="1:11" ht="18" customHeight="1" x14ac:dyDescent="0.3">
      <c r="A42" s="109" t="s">
        <v>324</v>
      </c>
      <c r="B42" s="110"/>
      <c r="C42" s="110"/>
      <c r="D42" s="110"/>
      <c r="E42" s="110"/>
      <c r="F42" s="110"/>
      <c r="G42" s="110"/>
      <c r="H42" s="110"/>
    </row>
    <row r="43" spans="1:11" ht="18" customHeight="1" x14ac:dyDescent="0.3">
      <c r="A43" s="95" t="s">
        <v>17</v>
      </c>
      <c r="B43" s="95"/>
      <c r="C43" s="95"/>
      <c r="D43" s="95"/>
      <c r="E43" s="95"/>
      <c r="F43" s="95"/>
      <c r="G43" s="95"/>
      <c r="H43" s="95"/>
    </row>
    <row r="44" spans="1:11" ht="18" customHeight="1" x14ac:dyDescent="0.3">
      <c r="A44" s="96" t="s">
        <v>18</v>
      </c>
      <c r="B44" s="96"/>
      <c r="C44" s="96"/>
      <c r="D44" s="96"/>
      <c r="E44" s="96"/>
      <c r="F44" s="96"/>
      <c r="G44" s="96" t="s">
        <v>19</v>
      </c>
      <c r="H44" s="96"/>
    </row>
    <row r="45" spans="1:11" ht="18" customHeight="1" x14ac:dyDescent="0.3">
      <c r="A45" s="109" t="s">
        <v>324</v>
      </c>
      <c r="B45" s="110"/>
      <c r="C45" s="110"/>
      <c r="D45" s="110"/>
      <c r="E45" s="110"/>
      <c r="F45" s="110"/>
      <c r="G45" s="110"/>
      <c r="H45" s="110"/>
    </row>
    <row r="46" spans="1:11" ht="18" customHeight="1" x14ac:dyDescent="0.3">
      <c r="A46" s="95" t="s">
        <v>21</v>
      </c>
      <c r="B46" s="95"/>
      <c r="C46" s="95"/>
      <c r="D46" s="95"/>
      <c r="E46" s="95"/>
      <c r="F46" s="95"/>
      <c r="G46" s="95"/>
      <c r="H46" s="95"/>
    </row>
    <row r="47" spans="1:11" ht="15.6" customHeight="1" x14ac:dyDescent="0.3">
      <c r="A47" s="95" t="s">
        <v>325</v>
      </c>
      <c r="B47" s="95"/>
      <c r="C47" s="95"/>
      <c r="D47" s="95"/>
      <c r="E47" s="95"/>
      <c r="F47" s="95"/>
      <c r="G47" s="95"/>
      <c r="H47" s="95"/>
    </row>
    <row r="48" spans="1:11" ht="18.600000000000001" customHeight="1" x14ac:dyDescent="0.3">
      <c r="A48" s="96" t="s">
        <v>18</v>
      </c>
      <c r="B48" s="96"/>
      <c r="C48" s="96"/>
      <c r="D48" s="96"/>
      <c r="E48" s="96"/>
      <c r="F48" s="96"/>
      <c r="G48" s="96" t="s">
        <v>23</v>
      </c>
      <c r="H48" s="96"/>
    </row>
    <row r="49" spans="1:8" ht="18.600000000000001" customHeight="1" x14ac:dyDescent="0.3">
      <c r="A49" s="109" t="s">
        <v>324</v>
      </c>
      <c r="B49" s="110"/>
      <c r="C49" s="110"/>
      <c r="D49" s="110"/>
      <c r="E49" s="110"/>
      <c r="F49" s="110"/>
      <c r="G49" s="110"/>
      <c r="H49" s="110"/>
    </row>
    <row r="50" spans="1:8" ht="15.6" customHeight="1" x14ac:dyDescent="0.3">
      <c r="A50" s="94" t="s">
        <v>24</v>
      </c>
      <c r="B50" s="94"/>
      <c r="C50" s="94"/>
      <c r="D50" s="94"/>
      <c r="E50" s="94"/>
      <c r="F50" s="94"/>
      <c r="G50" s="94"/>
      <c r="H50" s="94"/>
    </row>
    <row r="51" spans="1:8" ht="20.399999999999999" customHeight="1" x14ac:dyDescent="0.3">
      <c r="A51" s="96" t="s">
        <v>25</v>
      </c>
      <c r="B51" s="96"/>
      <c r="C51" s="96"/>
      <c r="D51" s="96"/>
      <c r="E51" s="96"/>
      <c r="F51" s="96"/>
      <c r="G51" s="96" t="s">
        <v>26</v>
      </c>
      <c r="H51" s="96"/>
    </row>
    <row r="52" spans="1:8" ht="24.6" customHeight="1" x14ac:dyDescent="0.3">
      <c r="A52" s="111" t="s">
        <v>324</v>
      </c>
      <c r="B52" s="112"/>
      <c r="C52" s="112"/>
      <c r="D52" s="112"/>
      <c r="E52" s="112"/>
      <c r="F52" s="112"/>
      <c r="G52" s="112"/>
      <c r="H52" s="112"/>
    </row>
  </sheetData>
  <autoFilter ref="A35:H37" xr:uid="{00000000-0009-0000-0000-000000000000}"/>
  <mergeCells count="19">
    <mergeCell ref="A1:H1"/>
    <mergeCell ref="A6:H6"/>
    <mergeCell ref="A7:H7"/>
    <mergeCell ref="A16:H16"/>
    <mergeCell ref="A2:H2"/>
    <mergeCell ref="A49:H49"/>
    <mergeCell ref="A52:H52"/>
    <mergeCell ref="A3:H3"/>
    <mergeCell ref="A26:H26"/>
    <mergeCell ref="A28:H29"/>
    <mergeCell ref="A45:H45"/>
    <mergeCell ref="A15:C15"/>
    <mergeCell ref="A32:H32"/>
    <mergeCell ref="A22:H22"/>
    <mergeCell ref="A10:H10"/>
    <mergeCell ref="A19:H19"/>
    <mergeCell ref="A30:H30"/>
    <mergeCell ref="A42:H42"/>
    <mergeCell ref="A36:H36"/>
  </mergeCells>
  <pageMargins left="0.43307086614173229" right="0.43307086614173229" top="0.74803149606299213" bottom="0.74803149606299213" header="0.51181102362204722" footer="0.31496062992125984"/>
  <pageSetup paperSize="9" scale="47" fitToHeight="0" orientation="portrait" horizontalDpi="300" verticalDpi="300" r:id="rId1"/>
  <headerFooter>
    <oddFooter>&amp;CСтраница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19"/>
  <sheetViews>
    <sheetView zoomScale="85" zoomScaleNormal="85" workbookViewId="0">
      <pane ySplit="1" topLeftCell="A272" activePane="bottomLeft" state="frozen"/>
      <selection pane="bottomLeft"/>
    </sheetView>
  </sheetViews>
  <sheetFormatPr defaultRowHeight="13.2" x14ac:dyDescent="0.25"/>
  <cols>
    <col min="1" max="1" width="8" style="77" customWidth="1"/>
    <col min="2" max="2" width="17.6640625" style="1" customWidth="1"/>
    <col min="3" max="3" width="48" style="1" customWidth="1"/>
    <col min="4" max="4" width="12" style="1" customWidth="1"/>
    <col min="5" max="5" width="14" style="69" customWidth="1"/>
    <col min="6" max="6" width="90" style="1" customWidth="1"/>
  </cols>
  <sheetData>
    <row r="1" spans="1:6" x14ac:dyDescent="0.25">
      <c r="A1" s="74" t="s">
        <v>36</v>
      </c>
      <c r="B1" s="60" t="s">
        <v>326</v>
      </c>
      <c r="C1" s="60" t="s">
        <v>327</v>
      </c>
      <c r="D1" s="60" t="s">
        <v>39</v>
      </c>
      <c r="E1" s="64" t="s">
        <v>328</v>
      </c>
      <c r="F1" s="60" t="s">
        <v>329</v>
      </c>
    </row>
    <row r="2" spans="1:6" ht="26.4" x14ac:dyDescent="0.25">
      <c r="A2" s="75">
        <v>1</v>
      </c>
      <c r="B2" s="61" t="s">
        <v>47</v>
      </c>
      <c r="C2" s="61"/>
      <c r="D2" s="61"/>
      <c r="E2" s="65"/>
      <c r="F2" s="61" t="s">
        <v>330</v>
      </c>
    </row>
    <row r="3" spans="1:6" ht="26.4" x14ac:dyDescent="0.25">
      <c r="A3" s="76"/>
      <c r="B3" s="62" t="s">
        <v>47</v>
      </c>
      <c r="C3" s="62" t="s">
        <v>48</v>
      </c>
      <c r="D3" s="62" t="s">
        <v>2</v>
      </c>
      <c r="E3" s="66" t="s">
        <v>331</v>
      </c>
      <c r="F3" s="62" t="s">
        <v>332</v>
      </c>
    </row>
    <row r="4" spans="1:6" ht="26.4" x14ac:dyDescent="0.25">
      <c r="A4" s="76"/>
      <c r="B4" s="62" t="s">
        <v>47</v>
      </c>
      <c r="C4" s="62" t="s">
        <v>50</v>
      </c>
      <c r="D4" s="62" t="s">
        <v>51</v>
      </c>
      <c r="E4" s="66" t="s">
        <v>333</v>
      </c>
      <c r="F4" s="62" t="s">
        <v>334</v>
      </c>
    </row>
    <row r="5" spans="1:6" ht="26.4" x14ac:dyDescent="0.25">
      <c r="A5" s="76"/>
      <c r="B5" s="62" t="s">
        <v>47</v>
      </c>
      <c r="C5" s="62" t="s">
        <v>52</v>
      </c>
      <c r="D5" s="62" t="s">
        <v>2</v>
      </c>
      <c r="E5" s="66" t="s">
        <v>335</v>
      </c>
      <c r="F5" s="62" t="s">
        <v>336</v>
      </c>
    </row>
    <row r="6" spans="1:6" ht="26.4" x14ac:dyDescent="0.25">
      <c r="A6" s="76"/>
      <c r="B6" s="62" t="s">
        <v>47</v>
      </c>
      <c r="C6" s="62" t="s">
        <v>53</v>
      </c>
      <c r="D6" s="62" t="s">
        <v>51</v>
      </c>
      <c r="E6" s="66" t="s">
        <v>337</v>
      </c>
      <c r="F6" s="62" t="s">
        <v>338</v>
      </c>
    </row>
    <row r="7" spans="1:6" ht="26.4" x14ac:dyDescent="0.25">
      <c r="A7" s="76"/>
      <c r="B7" s="62" t="s">
        <v>47</v>
      </c>
      <c r="C7" s="62" t="s">
        <v>54</v>
      </c>
      <c r="D7" s="62" t="s">
        <v>2</v>
      </c>
      <c r="E7" s="66" t="s">
        <v>339</v>
      </c>
      <c r="F7" s="62" t="s">
        <v>927</v>
      </c>
    </row>
    <row r="8" spans="1:6" ht="26.4" x14ac:dyDescent="0.25">
      <c r="A8" s="76"/>
      <c r="B8" s="62" t="s">
        <v>47</v>
      </c>
      <c r="C8" s="62" t="s">
        <v>55</v>
      </c>
      <c r="D8" s="62" t="s">
        <v>56</v>
      </c>
      <c r="E8" s="66" t="s">
        <v>57</v>
      </c>
      <c r="F8" s="62" t="s">
        <v>340</v>
      </c>
    </row>
    <row r="9" spans="1:6" ht="26.4" x14ac:dyDescent="0.25">
      <c r="A9" s="76"/>
      <c r="B9" s="62" t="s">
        <v>47</v>
      </c>
      <c r="C9" s="62" t="s">
        <v>58</v>
      </c>
      <c r="D9" s="62" t="s">
        <v>51</v>
      </c>
      <c r="E9" s="66" t="s">
        <v>341</v>
      </c>
      <c r="F9" s="62" t="s">
        <v>342</v>
      </c>
    </row>
    <row r="10" spans="1:6" ht="26.4" x14ac:dyDescent="0.25">
      <c r="A10" s="76"/>
      <c r="B10" s="62" t="s">
        <v>47</v>
      </c>
      <c r="C10" s="62" t="s">
        <v>59</v>
      </c>
      <c r="D10" s="62" t="s">
        <v>2</v>
      </c>
      <c r="E10" s="66" t="s">
        <v>343</v>
      </c>
      <c r="F10" s="62" t="s">
        <v>344</v>
      </c>
    </row>
    <row r="11" spans="1:6" ht="26.4" x14ac:dyDescent="0.25">
      <c r="A11" s="76"/>
      <c r="B11" s="62" t="s">
        <v>47</v>
      </c>
      <c r="C11" s="62" t="s">
        <v>60</v>
      </c>
      <c r="D11" s="62" t="s">
        <v>61</v>
      </c>
      <c r="E11" s="66" t="s">
        <v>345</v>
      </c>
      <c r="F11" s="62" t="s">
        <v>346</v>
      </c>
    </row>
    <row r="12" spans="1:6" ht="26.4" x14ac:dyDescent="0.25">
      <c r="A12" s="76"/>
      <c r="B12" s="62" t="s">
        <v>47</v>
      </c>
      <c r="C12" s="62" t="s">
        <v>62</v>
      </c>
      <c r="D12" s="62" t="s">
        <v>51</v>
      </c>
      <c r="E12" s="67">
        <f>E11*0.12</f>
        <v>1.248</v>
      </c>
      <c r="F12" s="62" t="s">
        <v>347</v>
      </c>
    </row>
    <row r="13" spans="1:6" x14ac:dyDescent="0.25">
      <c r="A13" s="76"/>
      <c r="B13" s="62"/>
      <c r="C13" s="62"/>
      <c r="D13" s="62"/>
      <c r="E13" s="66"/>
      <c r="F13" s="62"/>
    </row>
    <row r="14" spans="1:6" ht="26.4" x14ac:dyDescent="0.25">
      <c r="A14" s="75">
        <v>2</v>
      </c>
      <c r="B14" s="61" t="s">
        <v>63</v>
      </c>
      <c r="C14" s="61"/>
      <c r="D14" s="61"/>
      <c r="E14" s="65"/>
      <c r="F14" s="61" t="s">
        <v>330</v>
      </c>
    </row>
    <row r="15" spans="1:6" ht="26.4" x14ac:dyDescent="0.25">
      <c r="A15" s="76"/>
      <c r="B15" s="62" t="s">
        <v>63</v>
      </c>
      <c r="C15" s="62" t="s">
        <v>48</v>
      </c>
      <c r="D15" s="62" t="s">
        <v>2</v>
      </c>
      <c r="E15" s="66" t="s">
        <v>331</v>
      </c>
      <c r="F15" s="62" t="s">
        <v>332</v>
      </c>
    </row>
    <row r="16" spans="1:6" ht="26.4" x14ac:dyDescent="0.25">
      <c r="A16" s="76"/>
      <c r="B16" s="62" t="s">
        <v>63</v>
      </c>
      <c r="C16" s="62" t="s">
        <v>50</v>
      </c>
      <c r="D16" s="62" t="s">
        <v>51</v>
      </c>
      <c r="E16" s="66" t="s">
        <v>333</v>
      </c>
      <c r="F16" s="62" t="s">
        <v>334</v>
      </c>
    </row>
    <row r="17" spans="1:6" ht="26.4" x14ac:dyDescent="0.25">
      <c r="A17" s="76"/>
      <c r="B17" s="62" t="s">
        <v>63</v>
      </c>
      <c r="C17" s="62" t="s">
        <v>52</v>
      </c>
      <c r="D17" s="62" t="s">
        <v>2</v>
      </c>
      <c r="E17" s="66" t="s">
        <v>335</v>
      </c>
      <c r="F17" s="62" t="s">
        <v>336</v>
      </c>
    </row>
    <row r="18" spans="1:6" ht="26.4" x14ac:dyDescent="0.25">
      <c r="A18" s="76"/>
      <c r="B18" s="62" t="s">
        <v>63</v>
      </c>
      <c r="C18" s="62" t="s">
        <v>53</v>
      </c>
      <c r="D18" s="62" t="s">
        <v>51</v>
      </c>
      <c r="E18" s="66" t="s">
        <v>337</v>
      </c>
      <c r="F18" s="62" t="s">
        <v>338</v>
      </c>
    </row>
    <row r="19" spans="1:6" ht="26.4" x14ac:dyDescent="0.25">
      <c r="A19" s="76"/>
      <c r="B19" s="62" t="s">
        <v>63</v>
      </c>
      <c r="C19" s="62" t="s">
        <v>54</v>
      </c>
      <c r="D19" s="62" t="s">
        <v>2</v>
      </c>
      <c r="E19" s="66" t="s">
        <v>339</v>
      </c>
      <c r="F19" s="62" t="s">
        <v>927</v>
      </c>
    </row>
    <row r="20" spans="1:6" ht="26.4" x14ac:dyDescent="0.25">
      <c r="A20" s="76"/>
      <c r="B20" s="62" t="s">
        <v>63</v>
      </c>
      <c r="C20" s="62" t="s">
        <v>55</v>
      </c>
      <c r="D20" s="62" t="s">
        <v>56</v>
      </c>
      <c r="E20" s="66" t="s">
        <v>57</v>
      </c>
      <c r="F20" s="62" t="s">
        <v>340</v>
      </c>
    </row>
    <row r="21" spans="1:6" ht="26.4" x14ac:dyDescent="0.25">
      <c r="A21" s="76"/>
      <c r="B21" s="62" t="s">
        <v>63</v>
      </c>
      <c r="C21" s="62" t="s">
        <v>58</v>
      </c>
      <c r="D21" s="62" t="s">
        <v>51</v>
      </c>
      <c r="E21" s="66" t="s">
        <v>341</v>
      </c>
      <c r="F21" s="62" t="s">
        <v>342</v>
      </c>
    </row>
    <row r="22" spans="1:6" ht="26.4" x14ac:dyDescent="0.25">
      <c r="A22" s="76"/>
      <c r="B22" s="62" t="s">
        <v>63</v>
      </c>
      <c r="C22" s="62" t="s">
        <v>59</v>
      </c>
      <c r="D22" s="62" t="s">
        <v>2</v>
      </c>
      <c r="E22" s="66" t="s">
        <v>343</v>
      </c>
      <c r="F22" s="62" t="s">
        <v>344</v>
      </c>
    </row>
    <row r="23" spans="1:6" ht="26.4" x14ac:dyDescent="0.25">
      <c r="A23" s="76"/>
      <c r="B23" s="62" t="s">
        <v>63</v>
      </c>
      <c r="C23" s="62" t="s">
        <v>60</v>
      </c>
      <c r="D23" s="62" t="s">
        <v>61</v>
      </c>
      <c r="E23" s="66" t="s">
        <v>345</v>
      </c>
      <c r="F23" s="62" t="s">
        <v>346</v>
      </c>
    </row>
    <row r="24" spans="1:6" ht="26.4" x14ac:dyDescent="0.25">
      <c r="A24" s="76"/>
      <c r="B24" s="62" t="s">
        <v>63</v>
      </c>
      <c r="C24" s="62" t="s">
        <v>62</v>
      </c>
      <c r="D24" s="62" t="s">
        <v>51</v>
      </c>
      <c r="E24" s="66">
        <f>E23*0.12</f>
        <v>1.248</v>
      </c>
      <c r="F24" s="62" t="s">
        <v>348</v>
      </c>
    </row>
    <row r="25" spans="1:6" x14ac:dyDescent="0.25">
      <c r="A25" s="76"/>
      <c r="B25" s="62"/>
      <c r="C25" s="62"/>
      <c r="D25" s="62"/>
      <c r="E25" s="66"/>
      <c r="F25" s="62"/>
    </row>
    <row r="26" spans="1:6" x14ac:dyDescent="0.25">
      <c r="A26" s="75">
        <v>3</v>
      </c>
      <c r="B26" s="61" t="s">
        <v>64</v>
      </c>
      <c r="C26" s="61"/>
      <c r="D26" s="61"/>
      <c r="E26" s="65"/>
      <c r="F26" s="61" t="s">
        <v>330</v>
      </c>
    </row>
    <row r="27" spans="1:6" x14ac:dyDescent="0.25">
      <c r="A27" s="76"/>
      <c r="B27" s="62" t="s">
        <v>64</v>
      </c>
      <c r="C27" s="62" t="s">
        <v>65</v>
      </c>
      <c r="D27" s="62" t="s">
        <v>2</v>
      </c>
      <c r="E27" s="66" t="s">
        <v>349</v>
      </c>
      <c r="F27" s="62" t="s">
        <v>350</v>
      </c>
    </row>
    <row r="28" spans="1:6" x14ac:dyDescent="0.25">
      <c r="A28" s="76"/>
      <c r="B28" s="62" t="s">
        <v>64</v>
      </c>
      <c r="C28" s="62" t="s">
        <v>50</v>
      </c>
      <c r="D28" s="62" t="s">
        <v>51</v>
      </c>
      <c r="E28" s="66" t="s">
        <v>351</v>
      </c>
      <c r="F28" s="62" t="s">
        <v>352</v>
      </c>
    </row>
    <row r="29" spans="1:6" x14ac:dyDescent="0.25">
      <c r="A29" s="76"/>
      <c r="B29" s="62" t="s">
        <v>64</v>
      </c>
      <c r="C29" s="62" t="s">
        <v>66</v>
      </c>
      <c r="D29" s="62" t="s">
        <v>2</v>
      </c>
      <c r="E29" s="66" t="s">
        <v>353</v>
      </c>
      <c r="F29" s="62" t="s">
        <v>354</v>
      </c>
    </row>
    <row r="30" spans="1:6" x14ac:dyDescent="0.25">
      <c r="A30" s="76"/>
      <c r="B30" s="62" t="s">
        <v>64</v>
      </c>
      <c r="C30" s="62" t="s">
        <v>67</v>
      </c>
      <c r="D30" s="62" t="s">
        <v>51</v>
      </c>
      <c r="E30" s="66" t="s">
        <v>355</v>
      </c>
      <c r="F30" s="62" t="s">
        <v>356</v>
      </c>
    </row>
    <row r="31" spans="1:6" x14ac:dyDescent="0.25">
      <c r="A31" s="76"/>
      <c r="B31" s="62" t="s">
        <v>64</v>
      </c>
      <c r="C31" s="62" t="s">
        <v>54</v>
      </c>
      <c r="D31" s="62" t="s">
        <v>2</v>
      </c>
      <c r="E31" s="66" t="s">
        <v>357</v>
      </c>
      <c r="F31" s="62" t="s">
        <v>928</v>
      </c>
    </row>
    <row r="32" spans="1:6" ht="26.4" x14ac:dyDescent="0.25">
      <c r="A32" s="76"/>
      <c r="B32" s="62" t="s">
        <v>64</v>
      </c>
      <c r="C32" s="62" t="s">
        <v>55</v>
      </c>
      <c r="D32" s="62" t="s">
        <v>56</v>
      </c>
      <c r="E32" s="66" t="s">
        <v>68</v>
      </c>
      <c r="F32" s="62" t="s">
        <v>358</v>
      </c>
    </row>
    <row r="33" spans="1:6" x14ac:dyDescent="0.25">
      <c r="A33" s="76"/>
      <c r="B33" s="62" t="s">
        <v>64</v>
      </c>
      <c r="C33" s="62" t="s">
        <v>58</v>
      </c>
      <c r="D33" s="62" t="s">
        <v>51</v>
      </c>
      <c r="E33" s="66" t="s">
        <v>359</v>
      </c>
      <c r="F33" s="62" t="s">
        <v>360</v>
      </c>
    </row>
    <row r="34" spans="1:6" x14ac:dyDescent="0.25">
      <c r="A34" s="76"/>
      <c r="B34" s="62" t="s">
        <v>64</v>
      </c>
      <c r="C34" s="62" t="s">
        <v>59</v>
      </c>
      <c r="D34" s="62" t="s">
        <v>2</v>
      </c>
      <c r="E34" s="66" t="s">
        <v>361</v>
      </c>
      <c r="F34" s="62" t="s">
        <v>362</v>
      </c>
    </row>
    <row r="35" spans="1:6" ht="26.4" x14ac:dyDescent="0.25">
      <c r="A35" s="76"/>
      <c r="B35" s="62" t="s">
        <v>64</v>
      </c>
      <c r="C35" s="62" t="s">
        <v>60</v>
      </c>
      <c r="D35" s="62" t="s">
        <v>61</v>
      </c>
      <c r="E35" s="66" t="s">
        <v>363</v>
      </c>
      <c r="F35" s="62" t="s">
        <v>364</v>
      </c>
    </row>
    <row r="36" spans="1:6" x14ac:dyDescent="0.25">
      <c r="A36" s="76"/>
      <c r="B36" s="62" t="s">
        <v>64</v>
      </c>
      <c r="C36" s="62" t="s">
        <v>62</v>
      </c>
      <c r="D36" s="62" t="s">
        <v>51</v>
      </c>
      <c r="E36" s="66">
        <f>E35*0.12</f>
        <v>0.252</v>
      </c>
      <c r="F36" s="62" t="s">
        <v>365</v>
      </c>
    </row>
    <row r="37" spans="1:6" x14ac:dyDescent="0.25">
      <c r="A37" s="76"/>
      <c r="B37" s="62"/>
      <c r="C37" s="62"/>
      <c r="D37" s="62"/>
      <c r="E37" s="66"/>
      <c r="F37" s="62"/>
    </row>
    <row r="38" spans="1:6" x14ac:dyDescent="0.25">
      <c r="A38" s="75">
        <v>4</v>
      </c>
      <c r="B38" s="61" t="s">
        <v>69</v>
      </c>
      <c r="C38" s="61"/>
      <c r="D38" s="61"/>
      <c r="E38" s="65"/>
      <c r="F38" s="61" t="s">
        <v>330</v>
      </c>
    </row>
    <row r="39" spans="1:6" x14ac:dyDescent="0.25">
      <c r="A39" s="76"/>
      <c r="B39" s="62" t="s">
        <v>69</v>
      </c>
      <c r="C39" s="62" t="s">
        <v>70</v>
      </c>
      <c r="D39" s="62" t="s">
        <v>2</v>
      </c>
      <c r="E39" s="66" t="s">
        <v>366</v>
      </c>
      <c r="F39" s="62" t="s">
        <v>367</v>
      </c>
    </row>
    <row r="40" spans="1:6" x14ac:dyDescent="0.25">
      <c r="A40" s="76"/>
      <c r="B40" s="62" t="s">
        <v>69</v>
      </c>
      <c r="C40" s="62" t="s">
        <v>50</v>
      </c>
      <c r="D40" s="62" t="s">
        <v>51</v>
      </c>
      <c r="E40" s="66" t="s">
        <v>368</v>
      </c>
      <c r="F40" s="62" t="s">
        <v>369</v>
      </c>
    </row>
    <row r="41" spans="1:6" x14ac:dyDescent="0.25">
      <c r="A41" s="76"/>
      <c r="B41" s="62" t="s">
        <v>69</v>
      </c>
      <c r="C41" s="62" t="s">
        <v>71</v>
      </c>
      <c r="D41" s="62" t="s">
        <v>2</v>
      </c>
      <c r="E41" s="66" t="s">
        <v>370</v>
      </c>
      <c r="F41" s="62" t="s">
        <v>371</v>
      </c>
    </row>
    <row r="42" spans="1:6" x14ac:dyDescent="0.25">
      <c r="A42" s="76"/>
      <c r="B42" s="62" t="s">
        <v>69</v>
      </c>
      <c r="C42" s="62" t="s">
        <v>72</v>
      </c>
      <c r="D42" s="62" t="s">
        <v>51</v>
      </c>
      <c r="E42" s="66" t="s">
        <v>372</v>
      </c>
      <c r="F42" s="62" t="s">
        <v>373</v>
      </c>
    </row>
    <row r="43" spans="1:6" x14ac:dyDescent="0.25">
      <c r="A43" s="76"/>
      <c r="B43" s="62" t="s">
        <v>69</v>
      </c>
      <c r="C43" s="62" t="s">
        <v>54</v>
      </c>
      <c r="D43" s="62" t="s">
        <v>2</v>
      </c>
      <c r="E43" s="66" t="s">
        <v>374</v>
      </c>
      <c r="F43" s="62" t="s">
        <v>929</v>
      </c>
    </row>
    <row r="44" spans="1:6" ht="26.4" x14ac:dyDescent="0.25">
      <c r="A44" s="76"/>
      <c r="B44" s="62" t="s">
        <v>69</v>
      </c>
      <c r="C44" s="62" t="s">
        <v>55</v>
      </c>
      <c r="D44" s="62" t="s">
        <v>56</v>
      </c>
      <c r="E44" s="66" t="s">
        <v>73</v>
      </c>
      <c r="F44" s="62" t="s">
        <v>375</v>
      </c>
    </row>
    <row r="45" spans="1:6" x14ac:dyDescent="0.25">
      <c r="A45" s="76"/>
      <c r="B45" s="62" t="s">
        <v>69</v>
      </c>
      <c r="C45" s="62" t="s">
        <v>58</v>
      </c>
      <c r="D45" s="62" t="s">
        <v>51</v>
      </c>
      <c r="E45" s="66" t="s">
        <v>376</v>
      </c>
      <c r="F45" s="62" t="s">
        <v>377</v>
      </c>
    </row>
    <row r="46" spans="1:6" x14ac:dyDescent="0.25">
      <c r="A46" s="76"/>
      <c r="B46" s="62" t="s">
        <v>69</v>
      </c>
      <c r="C46" s="62" t="s">
        <v>59</v>
      </c>
      <c r="D46" s="62" t="s">
        <v>2</v>
      </c>
      <c r="E46" s="66" t="s">
        <v>378</v>
      </c>
      <c r="F46" s="62" t="s">
        <v>379</v>
      </c>
    </row>
    <row r="47" spans="1:6" ht="26.4" x14ac:dyDescent="0.25">
      <c r="A47" s="76"/>
      <c r="B47" s="62" t="s">
        <v>69</v>
      </c>
      <c r="C47" s="62" t="s">
        <v>60</v>
      </c>
      <c r="D47" s="62" t="s">
        <v>61</v>
      </c>
      <c r="E47" s="66" t="s">
        <v>380</v>
      </c>
      <c r="F47" s="62" t="s">
        <v>381</v>
      </c>
    </row>
    <row r="48" spans="1:6" x14ac:dyDescent="0.25">
      <c r="A48" s="76"/>
      <c r="B48" s="62" t="s">
        <v>69</v>
      </c>
      <c r="C48" s="62" t="s">
        <v>62</v>
      </c>
      <c r="D48" s="62" t="s">
        <v>51</v>
      </c>
      <c r="E48" s="66">
        <f>E47*0.12</f>
        <v>0.39599999999999996</v>
      </c>
      <c r="F48" s="62" t="s">
        <v>382</v>
      </c>
    </row>
    <row r="49" spans="1:6" x14ac:dyDescent="0.25">
      <c r="A49" s="76"/>
      <c r="B49" s="62"/>
      <c r="C49" s="62"/>
      <c r="D49" s="62"/>
      <c r="E49" s="66"/>
      <c r="F49" s="62"/>
    </row>
    <row r="50" spans="1:6" x14ac:dyDescent="0.25">
      <c r="A50" s="75">
        <v>5</v>
      </c>
      <c r="B50" s="61" t="s">
        <v>74</v>
      </c>
      <c r="C50" s="61"/>
      <c r="D50" s="61"/>
      <c r="E50" s="65"/>
      <c r="F50" s="61" t="s">
        <v>330</v>
      </c>
    </row>
    <row r="51" spans="1:6" x14ac:dyDescent="0.25">
      <c r="A51" s="76"/>
      <c r="B51" s="62" t="s">
        <v>74</v>
      </c>
      <c r="C51" s="62" t="s">
        <v>75</v>
      </c>
      <c r="D51" s="62" t="s">
        <v>2</v>
      </c>
      <c r="E51" s="66" t="s">
        <v>383</v>
      </c>
      <c r="F51" s="62" t="s">
        <v>384</v>
      </c>
    </row>
    <row r="52" spans="1:6" x14ac:dyDescent="0.25">
      <c r="A52" s="76"/>
      <c r="B52" s="62" t="s">
        <v>74</v>
      </c>
      <c r="C52" s="62" t="s">
        <v>50</v>
      </c>
      <c r="D52" s="62" t="s">
        <v>51</v>
      </c>
      <c r="E52" s="66" t="s">
        <v>385</v>
      </c>
      <c r="F52" s="62" t="s">
        <v>386</v>
      </c>
    </row>
    <row r="53" spans="1:6" x14ac:dyDescent="0.25">
      <c r="A53" s="76"/>
      <c r="B53" s="62" t="s">
        <v>74</v>
      </c>
      <c r="C53" s="62" t="s">
        <v>76</v>
      </c>
      <c r="D53" s="62" t="s">
        <v>2</v>
      </c>
      <c r="E53" s="66" t="s">
        <v>387</v>
      </c>
      <c r="F53" s="62" t="s">
        <v>388</v>
      </c>
    </row>
    <row r="54" spans="1:6" x14ac:dyDescent="0.25">
      <c r="A54" s="76"/>
      <c r="B54" s="62" t="s">
        <v>74</v>
      </c>
      <c r="C54" s="62" t="s">
        <v>77</v>
      </c>
      <c r="D54" s="62" t="s">
        <v>51</v>
      </c>
      <c r="E54" s="66" t="s">
        <v>389</v>
      </c>
      <c r="F54" s="62" t="s">
        <v>390</v>
      </c>
    </row>
    <row r="55" spans="1:6" x14ac:dyDescent="0.25">
      <c r="A55" s="76"/>
      <c r="B55" s="62" t="s">
        <v>74</v>
      </c>
      <c r="C55" s="62" t="s">
        <v>54</v>
      </c>
      <c r="D55" s="62" t="s">
        <v>2</v>
      </c>
      <c r="E55" s="66" t="s">
        <v>391</v>
      </c>
      <c r="F55" s="62" t="s">
        <v>930</v>
      </c>
    </row>
    <row r="56" spans="1:6" ht="26.4" x14ac:dyDescent="0.25">
      <c r="A56" s="76"/>
      <c r="B56" s="62" t="s">
        <v>74</v>
      </c>
      <c r="C56" s="62" t="s">
        <v>55</v>
      </c>
      <c r="D56" s="62" t="s">
        <v>56</v>
      </c>
      <c r="E56" s="66" t="s">
        <v>78</v>
      </c>
      <c r="F56" s="62" t="s">
        <v>392</v>
      </c>
    </row>
    <row r="57" spans="1:6" x14ac:dyDescent="0.25">
      <c r="A57" s="76"/>
      <c r="B57" s="62" t="s">
        <v>74</v>
      </c>
      <c r="C57" s="62" t="s">
        <v>58</v>
      </c>
      <c r="D57" s="62" t="s">
        <v>51</v>
      </c>
      <c r="E57" s="66" t="s">
        <v>359</v>
      </c>
      <c r="F57" s="62" t="s">
        <v>360</v>
      </c>
    </row>
    <row r="58" spans="1:6" x14ac:dyDescent="0.25">
      <c r="A58" s="76"/>
      <c r="B58" s="62" t="s">
        <v>74</v>
      </c>
      <c r="C58" s="62" t="s">
        <v>59</v>
      </c>
      <c r="D58" s="62" t="s">
        <v>2</v>
      </c>
      <c r="E58" s="66" t="s">
        <v>393</v>
      </c>
      <c r="F58" s="62" t="s">
        <v>394</v>
      </c>
    </row>
    <row r="59" spans="1:6" ht="26.4" x14ac:dyDescent="0.25">
      <c r="A59" s="76"/>
      <c r="B59" s="62" t="s">
        <v>74</v>
      </c>
      <c r="C59" s="62" t="s">
        <v>60</v>
      </c>
      <c r="D59" s="62" t="s">
        <v>61</v>
      </c>
      <c r="E59" s="66" t="s">
        <v>395</v>
      </c>
      <c r="F59" s="62" t="s">
        <v>396</v>
      </c>
    </row>
    <row r="60" spans="1:6" x14ac:dyDescent="0.25">
      <c r="A60" s="76"/>
      <c r="B60" s="62" t="s">
        <v>74</v>
      </c>
      <c r="C60" s="62" t="s">
        <v>62</v>
      </c>
      <c r="D60" s="62" t="s">
        <v>51</v>
      </c>
      <c r="E60" s="66">
        <f>E59*0.12</f>
        <v>0.40799999999999997</v>
      </c>
      <c r="F60" s="62" t="s">
        <v>397</v>
      </c>
    </row>
    <row r="61" spans="1:6" x14ac:dyDescent="0.25">
      <c r="A61" s="76"/>
      <c r="B61" s="62"/>
      <c r="C61" s="62"/>
      <c r="D61" s="62"/>
      <c r="E61" s="66"/>
      <c r="F61" s="62"/>
    </row>
    <row r="62" spans="1:6" x14ac:dyDescent="0.25">
      <c r="A62" s="75">
        <v>6</v>
      </c>
      <c r="B62" s="61" t="s">
        <v>79</v>
      </c>
      <c r="C62" s="61"/>
      <c r="D62" s="61"/>
      <c r="E62" s="65"/>
      <c r="F62" s="61" t="s">
        <v>330</v>
      </c>
    </row>
    <row r="63" spans="1:6" x14ac:dyDescent="0.25">
      <c r="A63" s="76"/>
      <c r="B63" s="62" t="s">
        <v>79</v>
      </c>
      <c r="C63" s="62" t="s">
        <v>80</v>
      </c>
      <c r="D63" s="62" t="s">
        <v>2</v>
      </c>
      <c r="E63" s="66" t="s">
        <v>398</v>
      </c>
      <c r="F63" s="62" t="s">
        <v>399</v>
      </c>
    </row>
    <row r="64" spans="1:6" x14ac:dyDescent="0.25">
      <c r="A64" s="76"/>
      <c r="B64" s="62" t="s">
        <v>79</v>
      </c>
      <c r="C64" s="62" t="s">
        <v>50</v>
      </c>
      <c r="D64" s="62" t="s">
        <v>51</v>
      </c>
      <c r="E64" s="66" t="s">
        <v>400</v>
      </c>
      <c r="F64" s="62" t="s">
        <v>401</v>
      </c>
    </row>
    <row r="65" spans="1:6" x14ac:dyDescent="0.25">
      <c r="A65" s="76"/>
      <c r="B65" s="62" t="s">
        <v>79</v>
      </c>
      <c r="C65" s="62" t="s">
        <v>81</v>
      </c>
      <c r="D65" s="62" t="s">
        <v>2</v>
      </c>
      <c r="E65" s="66" t="s">
        <v>402</v>
      </c>
      <c r="F65" s="62" t="s">
        <v>403</v>
      </c>
    </row>
    <row r="66" spans="1:6" x14ac:dyDescent="0.25">
      <c r="A66" s="76"/>
      <c r="B66" s="62" t="s">
        <v>79</v>
      </c>
      <c r="C66" s="62" t="s">
        <v>67</v>
      </c>
      <c r="D66" s="62" t="s">
        <v>51</v>
      </c>
      <c r="E66" s="66" t="s">
        <v>404</v>
      </c>
      <c r="F66" s="62" t="s">
        <v>405</v>
      </c>
    </row>
    <row r="67" spans="1:6" x14ac:dyDescent="0.25">
      <c r="A67" s="76"/>
      <c r="B67" s="62" t="s">
        <v>79</v>
      </c>
      <c r="C67" s="62" t="s">
        <v>54</v>
      </c>
      <c r="D67" s="62" t="s">
        <v>2</v>
      </c>
      <c r="E67" s="66" t="s">
        <v>406</v>
      </c>
      <c r="F67" s="62" t="s">
        <v>931</v>
      </c>
    </row>
    <row r="68" spans="1:6" ht="26.4" x14ac:dyDescent="0.25">
      <c r="A68" s="76"/>
      <c r="B68" s="62" t="s">
        <v>79</v>
      </c>
      <c r="C68" s="62" t="s">
        <v>55</v>
      </c>
      <c r="D68" s="62" t="s">
        <v>56</v>
      </c>
      <c r="E68" s="66" t="s">
        <v>82</v>
      </c>
      <c r="F68" s="62" t="s">
        <v>407</v>
      </c>
    </row>
    <row r="69" spans="1:6" x14ac:dyDescent="0.25">
      <c r="A69" s="76"/>
      <c r="B69" s="62" t="s">
        <v>79</v>
      </c>
      <c r="C69" s="62" t="s">
        <v>58</v>
      </c>
      <c r="D69" s="62" t="s">
        <v>51</v>
      </c>
      <c r="E69" s="66" t="s">
        <v>376</v>
      </c>
      <c r="F69" s="62" t="s">
        <v>377</v>
      </c>
    </row>
    <row r="70" spans="1:6" x14ac:dyDescent="0.25">
      <c r="A70" s="76"/>
      <c r="B70" s="62" t="s">
        <v>79</v>
      </c>
      <c r="C70" s="62" t="s">
        <v>59</v>
      </c>
      <c r="D70" s="62" t="s">
        <v>2</v>
      </c>
      <c r="E70" s="66" t="s">
        <v>408</v>
      </c>
      <c r="F70" s="62" t="s">
        <v>409</v>
      </c>
    </row>
    <row r="71" spans="1:6" ht="26.4" x14ac:dyDescent="0.25">
      <c r="A71" s="76"/>
      <c r="B71" s="62" t="s">
        <v>79</v>
      </c>
      <c r="C71" s="62" t="s">
        <v>60</v>
      </c>
      <c r="D71" s="62" t="s">
        <v>61</v>
      </c>
      <c r="E71" s="66" t="s">
        <v>410</v>
      </c>
      <c r="F71" s="62" t="s">
        <v>411</v>
      </c>
    </row>
    <row r="72" spans="1:6" x14ac:dyDescent="0.25">
      <c r="A72" s="76"/>
      <c r="B72" s="62" t="s">
        <v>79</v>
      </c>
      <c r="C72" s="62" t="s">
        <v>62</v>
      </c>
      <c r="D72" s="62" t="s">
        <v>51</v>
      </c>
      <c r="E72" s="66">
        <f>E71*0.12</f>
        <v>0.372</v>
      </c>
      <c r="F72" s="62" t="s">
        <v>412</v>
      </c>
    </row>
    <row r="73" spans="1:6" x14ac:dyDescent="0.25">
      <c r="A73" s="76"/>
      <c r="B73" s="62"/>
      <c r="C73" s="62"/>
      <c r="D73" s="62"/>
      <c r="E73" s="66"/>
      <c r="F73" s="62"/>
    </row>
    <row r="74" spans="1:6" x14ac:dyDescent="0.25">
      <c r="A74" s="75">
        <v>7</v>
      </c>
      <c r="B74" s="61" t="s">
        <v>83</v>
      </c>
      <c r="C74" s="61"/>
      <c r="D74" s="61"/>
      <c r="E74" s="65"/>
      <c r="F74" s="61" t="s">
        <v>330</v>
      </c>
    </row>
    <row r="75" spans="1:6" x14ac:dyDescent="0.25">
      <c r="A75" s="76"/>
      <c r="B75" s="62" t="s">
        <v>83</v>
      </c>
      <c r="C75" s="62" t="s">
        <v>84</v>
      </c>
      <c r="D75" s="62" t="s">
        <v>2</v>
      </c>
      <c r="E75" s="66" t="s">
        <v>413</v>
      </c>
      <c r="F75" s="62" t="s">
        <v>414</v>
      </c>
    </row>
    <row r="76" spans="1:6" x14ac:dyDescent="0.25">
      <c r="A76" s="76"/>
      <c r="B76" s="62" t="s">
        <v>83</v>
      </c>
      <c r="C76" s="62" t="s">
        <v>50</v>
      </c>
      <c r="D76" s="62" t="s">
        <v>51</v>
      </c>
      <c r="E76" s="66" t="s">
        <v>415</v>
      </c>
      <c r="F76" s="62" t="s">
        <v>416</v>
      </c>
    </row>
    <row r="77" spans="1:6" x14ac:dyDescent="0.25">
      <c r="A77" s="76"/>
      <c r="B77" s="62" t="s">
        <v>83</v>
      </c>
      <c r="C77" s="62" t="s">
        <v>85</v>
      </c>
      <c r="D77" s="62" t="s">
        <v>2</v>
      </c>
      <c r="E77" s="66" t="s">
        <v>417</v>
      </c>
      <c r="F77" s="62" t="s">
        <v>418</v>
      </c>
    </row>
    <row r="78" spans="1:6" x14ac:dyDescent="0.25">
      <c r="A78" s="76"/>
      <c r="B78" s="62" t="s">
        <v>83</v>
      </c>
      <c r="C78" s="62" t="s">
        <v>86</v>
      </c>
      <c r="D78" s="62" t="s">
        <v>51</v>
      </c>
      <c r="E78" s="66" t="s">
        <v>372</v>
      </c>
      <c r="F78" s="62" t="s">
        <v>373</v>
      </c>
    </row>
    <row r="79" spans="1:6" x14ac:dyDescent="0.25">
      <c r="A79" s="76"/>
      <c r="B79" s="62" t="s">
        <v>83</v>
      </c>
      <c r="C79" s="62" t="s">
        <v>54</v>
      </c>
      <c r="D79" s="62" t="s">
        <v>2</v>
      </c>
      <c r="E79" s="66" t="s">
        <v>419</v>
      </c>
      <c r="F79" s="62" t="s">
        <v>932</v>
      </c>
    </row>
    <row r="80" spans="1:6" ht="26.4" x14ac:dyDescent="0.25">
      <c r="A80" s="76"/>
      <c r="B80" s="62" t="s">
        <v>83</v>
      </c>
      <c r="C80" s="62" t="s">
        <v>55</v>
      </c>
      <c r="D80" s="62" t="s">
        <v>56</v>
      </c>
      <c r="E80" s="66" t="s">
        <v>87</v>
      </c>
      <c r="F80" s="62" t="s">
        <v>420</v>
      </c>
    </row>
    <row r="81" spans="1:6" x14ac:dyDescent="0.25">
      <c r="A81" s="76"/>
      <c r="B81" s="62" t="s">
        <v>83</v>
      </c>
      <c r="C81" s="62" t="s">
        <v>58</v>
      </c>
      <c r="D81" s="62" t="s">
        <v>51</v>
      </c>
      <c r="E81" s="66" t="s">
        <v>421</v>
      </c>
      <c r="F81" s="62" t="s">
        <v>422</v>
      </c>
    </row>
    <row r="82" spans="1:6" x14ac:dyDescent="0.25">
      <c r="A82" s="76"/>
      <c r="B82" s="62" t="s">
        <v>83</v>
      </c>
      <c r="C82" s="62" t="s">
        <v>59</v>
      </c>
      <c r="D82" s="62" t="s">
        <v>2</v>
      </c>
      <c r="E82" s="66" t="s">
        <v>423</v>
      </c>
      <c r="F82" s="62" t="s">
        <v>424</v>
      </c>
    </row>
    <row r="83" spans="1:6" ht="26.4" x14ac:dyDescent="0.25">
      <c r="A83" s="76"/>
      <c r="B83" s="62" t="s">
        <v>83</v>
      </c>
      <c r="C83" s="62" t="s">
        <v>60</v>
      </c>
      <c r="D83" s="62" t="s">
        <v>61</v>
      </c>
      <c r="E83" s="66" t="s">
        <v>389</v>
      </c>
      <c r="F83" s="62" t="s">
        <v>425</v>
      </c>
    </row>
    <row r="84" spans="1:6" x14ac:dyDescent="0.25">
      <c r="A84" s="76"/>
      <c r="B84" s="62" t="s">
        <v>83</v>
      </c>
      <c r="C84" s="62" t="s">
        <v>62</v>
      </c>
      <c r="D84" s="62" t="s">
        <v>51</v>
      </c>
      <c r="E84" s="66">
        <f>E83*0.12</f>
        <v>0.33599999999999997</v>
      </c>
      <c r="F84" s="62" t="s">
        <v>426</v>
      </c>
    </row>
    <row r="85" spans="1:6" x14ac:dyDescent="0.25">
      <c r="A85" s="76"/>
      <c r="B85" s="62"/>
      <c r="C85" s="62"/>
      <c r="D85" s="62"/>
      <c r="E85" s="66"/>
      <c r="F85" s="62"/>
    </row>
    <row r="86" spans="1:6" x14ac:dyDescent="0.25">
      <c r="A86" s="75">
        <v>8</v>
      </c>
      <c r="B86" s="61" t="s">
        <v>88</v>
      </c>
      <c r="C86" s="61"/>
      <c r="D86" s="61"/>
      <c r="E86" s="65"/>
      <c r="F86" s="61" t="s">
        <v>330</v>
      </c>
    </row>
    <row r="87" spans="1:6" x14ac:dyDescent="0.25">
      <c r="A87" s="76"/>
      <c r="B87" s="62" t="s">
        <v>88</v>
      </c>
      <c r="C87" s="62" t="s">
        <v>89</v>
      </c>
      <c r="D87" s="62" t="s">
        <v>2</v>
      </c>
      <c r="E87" s="66" t="s">
        <v>427</v>
      </c>
      <c r="F87" s="62" t="s">
        <v>428</v>
      </c>
    </row>
    <row r="88" spans="1:6" x14ac:dyDescent="0.25">
      <c r="A88" s="76"/>
      <c r="B88" s="62" t="s">
        <v>88</v>
      </c>
      <c r="C88" s="62" t="s">
        <v>50</v>
      </c>
      <c r="D88" s="62" t="s">
        <v>51</v>
      </c>
      <c r="E88" s="66" t="s">
        <v>429</v>
      </c>
      <c r="F88" s="62" t="s">
        <v>430</v>
      </c>
    </row>
    <row r="89" spans="1:6" x14ac:dyDescent="0.25">
      <c r="A89" s="76"/>
      <c r="B89" s="62" t="s">
        <v>88</v>
      </c>
      <c r="C89" s="62" t="s">
        <v>90</v>
      </c>
      <c r="D89" s="62" t="s">
        <v>2</v>
      </c>
      <c r="E89" s="66" t="s">
        <v>431</v>
      </c>
      <c r="F89" s="62" t="s">
        <v>432</v>
      </c>
    </row>
    <row r="90" spans="1:6" x14ac:dyDescent="0.25">
      <c r="A90" s="76"/>
      <c r="B90" s="62" t="s">
        <v>88</v>
      </c>
      <c r="C90" s="62" t="s">
        <v>91</v>
      </c>
      <c r="D90" s="62" t="s">
        <v>51</v>
      </c>
      <c r="E90" s="66" t="s">
        <v>433</v>
      </c>
      <c r="F90" s="62" t="s">
        <v>434</v>
      </c>
    </row>
    <row r="91" spans="1:6" x14ac:dyDescent="0.25">
      <c r="A91" s="76"/>
      <c r="B91" s="62" t="s">
        <v>88</v>
      </c>
      <c r="C91" s="62" t="s">
        <v>92</v>
      </c>
      <c r="D91" s="62" t="s">
        <v>2</v>
      </c>
      <c r="E91" s="66" t="s">
        <v>435</v>
      </c>
      <c r="F91" s="62" t="s">
        <v>436</v>
      </c>
    </row>
    <row r="92" spans="1:6" x14ac:dyDescent="0.25">
      <c r="A92" s="76"/>
      <c r="B92" s="62" t="s">
        <v>88</v>
      </c>
      <c r="C92" s="62" t="s">
        <v>93</v>
      </c>
      <c r="D92" s="62" t="s">
        <v>51</v>
      </c>
      <c r="E92" s="66" t="s">
        <v>423</v>
      </c>
      <c r="F92" s="62" t="s">
        <v>437</v>
      </c>
    </row>
    <row r="93" spans="1:6" x14ac:dyDescent="0.25">
      <c r="A93" s="76"/>
      <c r="B93" s="62" t="s">
        <v>88</v>
      </c>
      <c r="C93" s="62" t="s">
        <v>54</v>
      </c>
      <c r="D93" s="62" t="s">
        <v>2</v>
      </c>
      <c r="E93" s="66" t="s">
        <v>438</v>
      </c>
      <c r="F93" s="62" t="s">
        <v>933</v>
      </c>
    </row>
    <row r="94" spans="1:6" ht="26.4" x14ac:dyDescent="0.25">
      <c r="A94" s="76"/>
      <c r="B94" s="62" t="s">
        <v>88</v>
      </c>
      <c r="C94" s="62" t="s">
        <v>55</v>
      </c>
      <c r="D94" s="62" t="s">
        <v>56</v>
      </c>
      <c r="E94" s="66" t="s">
        <v>94</v>
      </c>
      <c r="F94" s="62" t="s">
        <v>439</v>
      </c>
    </row>
    <row r="95" spans="1:6" x14ac:dyDescent="0.25">
      <c r="A95" s="76"/>
      <c r="B95" s="62" t="s">
        <v>88</v>
      </c>
      <c r="C95" s="62" t="s">
        <v>58</v>
      </c>
      <c r="D95" s="62" t="s">
        <v>51</v>
      </c>
      <c r="E95" s="66" t="s">
        <v>423</v>
      </c>
      <c r="F95" s="62" t="s">
        <v>440</v>
      </c>
    </row>
    <row r="96" spans="1:6" x14ac:dyDescent="0.25">
      <c r="A96" s="76"/>
      <c r="B96" s="62" t="s">
        <v>88</v>
      </c>
      <c r="C96" s="62" t="s">
        <v>59</v>
      </c>
      <c r="D96" s="62" t="s">
        <v>2</v>
      </c>
      <c r="E96" s="66" t="s">
        <v>441</v>
      </c>
      <c r="F96" s="62" t="s">
        <v>442</v>
      </c>
    </row>
    <row r="97" spans="1:6" ht="26.4" x14ac:dyDescent="0.25">
      <c r="A97" s="76"/>
      <c r="B97" s="62" t="s">
        <v>88</v>
      </c>
      <c r="C97" s="62" t="s">
        <v>60</v>
      </c>
      <c r="D97" s="62" t="s">
        <v>61</v>
      </c>
      <c r="E97" s="66" t="s">
        <v>443</v>
      </c>
      <c r="F97" s="62" t="s">
        <v>444</v>
      </c>
    </row>
    <row r="98" spans="1:6" x14ac:dyDescent="0.25">
      <c r="A98" s="76"/>
      <c r="B98" s="62" t="s">
        <v>88</v>
      </c>
      <c r="C98" s="62" t="s">
        <v>62</v>
      </c>
      <c r="D98" s="62" t="s">
        <v>51</v>
      </c>
      <c r="E98" s="66">
        <f>E97*0.12</f>
        <v>1.1160000000000001</v>
      </c>
      <c r="F98" s="62" t="s">
        <v>445</v>
      </c>
    </row>
    <row r="99" spans="1:6" x14ac:dyDescent="0.25">
      <c r="A99" s="76"/>
      <c r="B99" s="62"/>
      <c r="C99" s="62"/>
      <c r="D99" s="62"/>
      <c r="E99" s="66"/>
      <c r="F99" s="62"/>
    </row>
    <row r="100" spans="1:6" x14ac:dyDescent="0.25">
      <c r="A100" s="75">
        <v>9</v>
      </c>
      <c r="B100" s="61" t="s">
        <v>95</v>
      </c>
      <c r="C100" s="61"/>
      <c r="D100" s="61"/>
      <c r="E100" s="65"/>
      <c r="F100" s="61" t="s">
        <v>330</v>
      </c>
    </row>
    <row r="101" spans="1:6" x14ac:dyDescent="0.25">
      <c r="A101" s="76"/>
      <c r="B101" s="62" t="s">
        <v>95</v>
      </c>
      <c r="C101" s="62" t="s">
        <v>96</v>
      </c>
      <c r="D101" s="62" t="s">
        <v>2</v>
      </c>
      <c r="E101" s="66" t="s">
        <v>446</v>
      </c>
      <c r="F101" s="62" t="s">
        <v>447</v>
      </c>
    </row>
    <row r="102" spans="1:6" x14ac:dyDescent="0.25">
      <c r="A102" s="76"/>
      <c r="B102" s="62" t="s">
        <v>95</v>
      </c>
      <c r="C102" s="62" t="s">
        <v>50</v>
      </c>
      <c r="D102" s="62" t="s">
        <v>51</v>
      </c>
      <c r="E102" s="66" t="s">
        <v>448</v>
      </c>
      <c r="F102" s="62" t="s">
        <v>449</v>
      </c>
    </row>
    <row r="103" spans="1:6" x14ac:dyDescent="0.25">
      <c r="A103" s="76"/>
      <c r="B103" s="62" t="s">
        <v>95</v>
      </c>
      <c r="C103" s="62" t="s">
        <v>97</v>
      </c>
      <c r="D103" s="62" t="s">
        <v>2</v>
      </c>
      <c r="E103" s="66" t="s">
        <v>450</v>
      </c>
      <c r="F103" s="62" t="s">
        <v>451</v>
      </c>
    </row>
    <row r="104" spans="1:6" x14ac:dyDescent="0.25">
      <c r="A104" s="76"/>
      <c r="B104" s="62" t="s">
        <v>95</v>
      </c>
      <c r="C104" s="62" t="s">
        <v>93</v>
      </c>
      <c r="D104" s="62" t="s">
        <v>51</v>
      </c>
      <c r="E104" s="66" t="s">
        <v>452</v>
      </c>
      <c r="F104" s="62" t="s">
        <v>453</v>
      </c>
    </row>
    <row r="105" spans="1:6" x14ac:dyDescent="0.25">
      <c r="A105" s="76"/>
      <c r="B105" s="62" t="s">
        <v>95</v>
      </c>
      <c r="C105" s="62" t="s">
        <v>54</v>
      </c>
      <c r="D105" s="62" t="s">
        <v>2</v>
      </c>
      <c r="E105" s="66" t="s">
        <v>454</v>
      </c>
      <c r="F105" s="62" t="s">
        <v>934</v>
      </c>
    </row>
    <row r="106" spans="1:6" ht="26.4" x14ac:dyDescent="0.25">
      <c r="A106" s="76"/>
      <c r="B106" s="62" t="s">
        <v>95</v>
      </c>
      <c r="C106" s="62" t="s">
        <v>55</v>
      </c>
      <c r="D106" s="62" t="s">
        <v>56</v>
      </c>
      <c r="E106" s="66" t="s">
        <v>98</v>
      </c>
      <c r="F106" s="62" t="s">
        <v>455</v>
      </c>
    </row>
    <row r="107" spans="1:6" x14ac:dyDescent="0.25">
      <c r="A107" s="76"/>
      <c r="B107" s="62" t="s">
        <v>95</v>
      </c>
      <c r="C107" s="62" t="s">
        <v>58</v>
      </c>
      <c r="D107" s="62" t="s">
        <v>51</v>
      </c>
      <c r="E107" s="66" t="s">
        <v>421</v>
      </c>
      <c r="F107" s="62" t="s">
        <v>422</v>
      </c>
    </row>
    <row r="108" spans="1:6" x14ac:dyDescent="0.25">
      <c r="A108" s="76"/>
      <c r="B108" s="62" t="s">
        <v>95</v>
      </c>
      <c r="C108" s="62" t="s">
        <v>59</v>
      </c>
      <c r="D108" s="62" t="s">
        <v>2</v>
      </c>
      <c r="E108" s="66" t="s">
        <v>450</v>
      </c>
      <c r="F108" s="62" t="s">
        <v>456</v>
      </c>
    </row>
    <row r="109" spans="1:6" ht="26.4" x14ac:dyDescent="0.25">
      <c r="A109" s="76"/>
      <c r="B109" s="62" t="s">
        <v>95</v>
      </c>
      <c r="C109" s="62" t="s">
        <v>60</v>
      </c>
      <c r="D109" s="62" t="s">
        <v>61</v>
      </c>
      <c r="E109" s="66" t="s">
        <v>457</v>
      </c>
      <c r="F109" s="62" t="s">
        <v>458</v>
      </c>
    </row>
    <row r="110" spans="1:6" x14ac:dyDescent="0.25">
      <c r="A110" s="76"/>
      <c r="B110" s="62" t="s">
        <v>95</v>
      </c>
      <c r="C110" s="62" t="s">
        <v>62</v>
      </c>
      <c r="D110" s="62" t="s">
        <v>51</v>
      </c>
      <c r="E110" s="66">
        <f>E109*0.12</f>
        <v>0.32400000000000001</v>
      </c>
      <c r="F110" s="62" t="s">
        <v>459</v>
      </c>
    </row>
    <row r="111" spans="1:6" x14ac:dyDescent="0.25">
      <c r="A111" s="76"/>
      <c r="B111" s="62"/>
      <c r="C111" s="62"/>
      <c r="D111" s="62"/>
      <c r="E111" s="66"/>
      <c r="F111" s="62"/>
    </row>
    <row r="112" spans="1:6" x14ac:dyDescent="0.25">
      <c r="A112" s="75">
        <v>10</v>
      </c>
      <c r="B112" s="61" t="s">
        <v>99</v>
      </c>
      <c r="C112" s="61"/>
      <c r="D112" s="61"/>
      <c r="E112" s="65"/>
      <c r="F112" s="61" t="s">
        <v>330</v>
      </c>
    </row>
    <row r="113" spans="1:6" x14ac:dyDescent="0.25">
      <c r="A113" s="76"/>
      <c r="B113" s="62" t="s">
        <v>99</v>
      </c>
      <c r="C113" s="62" t="s">
        <v>100</v>
      </c>
      <c r="D113" s="62" t="s">
        <v>2</v>
      </c>
      <c r="E113" s="66" t="s">
        <v>460</v>
      </c>
      <c r="F113" s="62" t="s">
        <v>461</v>
      </c>
    </row>
    <row r="114" spans="1:6" x14ac:dyDescent="0.25">
      <c r="A114" s="76"/>
      <c r="B114" s="62" t="s">
        <v>99</v>
      </c>
      <c r="C114" s="62" t="s">
        <v>101</v>
      </c>
      <c r="D114" s="62" t="s">
        <v>51</v>
      </c>
      <c r="E114" s="66" t="s">
        <v>462</v>
      </c>
      <c r="F114" s="62" t="s">
        <v>463</v>
      </c>
    </row>
    <row r="115" spans="1:6" x14ac:dyDescent="0.25">
      <c r="A115" s="76"/>
      <c r="B115" s="62" t="s">
        <v>99</v>
      </c>
      <c r="C115" s="62" t="s">
        <v>102</v>
      </c>
      <c r="D115" s="62" t="s">
        <v>2</v>
      </c>
      <c r="E115" s="66" t="s">
        <v>464</v>
      </c>
      <c r="F115" s="62" t="s">
        <v>465</v>
      </c>
    </row>
    <row r="116" spans="1:6" x14ac:dyDescent="0.25">
      <c r="A116" s="76"/>
      <c r="B116" s="62" t="s">
        <v>99</v>
      </c>
      <c r="C116" s="62" t="s">
        <v>103</v>
      </c>
      <c r="D116" s="62" t="s">
        <v>51</v>
      </c>
      <c r="E116" s="66" t="s">
        <v>466</v>
      </c>
      <c r="F116" s="62" t="s">
        <v>467</v>
      </c>
    </row>
    <row r="117" spans="1:6" x14ac:dyDescent="0.25">
      <c r="A117" s="76"/>
      <c r="B117" s="62" t="s">
        <v>99</v>
      </c>
      <c r="C117" s="62" t="s">
        <v>104</v>
      </c>
      <c r="D117" s="62" t="s">
        <v>2</v>
      </c>
      <c r="E117" s="66" t="s">
        <v>468</v>
      </c>
      <c r="F117" s="62" t="s">
        <v>469</v>
      </c>
    </row>
    <row r="118" spans="1:6" x14ac:dyDescent="0.25">
      <c r="A118" s="76"/>
      <c r="B118" s="62" t="s">
        <v>99</v>
      </c>
      <c r="C118" s="62" t="s">
        <v>105</v>
      </c>
      <c r="D118" s="62" t="s">
        <v>51</v>
      </c>
      <c r="E118" s="66" t="s">
        <v>470</v>
      </c>
      <c r="F118" s="62" t="s">
        <v>471</v>
      </c>
    </row>
    <row r="119" spans="1:6" x14ac:dyDescent="0.25">
      <c r="A119" s="76"/>
      <c r="B119" s="62" t="s">
        <v>99</v>
      </c>
      <c r="C119" s="62" t="s">
        <v>106</v>
      </c>
      <c r="D119" s="62" t="s">
        <v>2</v>
      </c>
      <c r="E119" s="66" t="s">
        <v>472</v>
      </c>
      <c r="F119" s="62" t="s">
        <v>473</v>
      </c>
    </row>
    <row r="120" spans="1:6" x14ac:dyDescent="0.25">
      <c r="A120" s="76"/>
      <c r="B120" s="62" t="s">
        <v>99</v>
      </c>
      <c r="C120" s="62" t="s">
        <v>107</v>
      </c>
      <c r="D120" s="62" t="s">
        <v>51</v>
      </c>
      <c r="E120" s="66" t="s">
        <v>474</v>
      </c>
      <c r="F120" s="62" t="s">
        <v>475</v>
      </c>
    </row>
    <row r="121" spans="1:6" x14ac:dyDescent="0.25">
      <c r="A121" s="76"/>
      <c r="B121" s="62" t="s">
        <v>99</v>
      </c>
      <c r="C121" s="62" t="s">
        <v>108</v>
      </c>
      <c r="D121" s="62" t="s">
        <v>109</v>
      </c>
      <c r="E121" s="66" t="s">
        <v>476</v>
      </c>
      <c r="F121" s="62" t="s">
        <v>477</v>
      </c>
    </row>
    <row r="122" spans="1:6" x14ac:dyDescent="0.25">
      <c r="A122" s="76"/>
      <c r="B122" s="62" t="s">
        <v>99</v>
      </c>
      <c r="C122" s="62" t="s">
        <v>54</v>
      </c>
      <c r="D122" s="62" t="s">
        <v>2</v>
      </c>
      <c r="E122" s="66" t="s">
        <v>478</v>
      </c>
      <c r="F122" s="62" t="s">
        <v>935</v>
      </c>
    </row>
    <row r="123" spans="1:6" ht="26.4" x14ac:dyDescent="0.25">
      <c r="A123" s="76"/>
      <c r="B123" s="62" t="s">
        <v>99</v>
      </c>
      <c r="C123" s="62" t="s">
        <v>110</v>
      </c>
      <c r="D123" s="62" t="s">
        <v>56</v>
      </c>
      <c r="E123" s="66" t="s">
        <v>111</v>
      </c>
      <c r="F123" s="62" t="s">
        <v>479</v>
      </c>
    </row>
    <row r="124" spans="1:6" x14ac:dyDescent="0.25">
      <c r="A124" s="76"/>
      <c r="B124" s="62" t="s">
        <v>99</v>
      </c>
      <c r="C124" s="62" t="s">
        <v>58</v>
      </c>
      <c r="D124" s="62" t="s">
        <v>51</v>
      </c>
      <c r="E124" s="66" t="s">
        <v>466</v>
      </c>
      <c r="F124" s="62" t="s">
        <v>480</v>
      </c>
    </row>
    <row r="125" spans="1:6" x14ac:dyDescent="0.25">
      <c r="A125" s="76"/>
      <c r="B125" s="62" t="s">
        <v>99</v>
      </c>
      <c r="C125" s="62" t="s">
        <v>59</v>
      </c>
      <c r="D125" s="62" t="s">
        <v>2</v>
      </c>
      <c r="E125" s="66" t="s">
        <v>481</v>
      </c>
      <c r="F125" s="62" t="s">
        <v>482</v>
      </c>
    </row>
    <row r="126" spans="1:6" ht="26.4" x14ac:dyDescent="0.25">
      <c r="A126" s="76"/>
      <c r="B126" s="62" t="s">
        <v>99</v>
      </c>
      <c r="C126" s="62" t="s">
        <v>60</v>
      </c>
      <c r="D126" s="62" t="s">
        <v>61</v>
      </c>
      <c r="E126" s="66" t="s">
        <v>483</v>
      </c>
      <c r="F126" s="62" t="s">
        <v>484</v>
      </c>
    </row>
    <row r="127" spans="1:6" x14ac:dyDescent="0.25">
      <c r="A127" s="76"/>
      <c r="B127" s="62" t="s">
        <v>99</v>
      </c>
      <c r="C127" s="62" t="s">
        <v>62</v>
      </c>
      <c r="D127" s="62" t="s">
        <v>51</v>
      </c>
      <c r="E127" s="66">
        <f>E126*0.12</f>
        <v>1.4279999999999999</v>
      </c>
      <c r="F127" s="62" t="s">
        <v>485</v>
      </c>
    </row>
    <row r="128" spans="1:6" x14ac:dyDescent="0.25">
      <c r="A128" s="76"/>
      <c r="B128" s="62"/>
      <c r="C128" s="62"/>
      <c r="D128" s="62"/>
      <c r="E128" s="66"/>
      <c r="F128" s="62"/>
    </row>
    <row r="129" spans="1:6" x14ac:dyDescent="0.25">
      <c r="A129" s="75">
        <v>11</v>
      </c>
      <c r="B129" s="61" t="s">
        <v>112</v>
      </c>
      <c r="C129" s="61"/>
      <c r="D129" s="61"/>
      <c r="E129" s="65"/>
      <c r="F129" s="61" t="s">
        <v>330</v>
      </c>
    </row>
    <row r="130" spans="1:6" x14ac:dyDescent="0.25">
      <c r="A130" s="76"/>
      <c r="B130" s="62" t="s">
        <v>112</v>
      </c>
      <c r="C130" s="62" t="s">
        <v>113</v>
      </c>
      <c r="D130" s="62" t="s">
        <v>2</v>
      </c>
      <c r="E130" s="66" t="s">
        <v>486</v>
      </c>
      <c r="F130" s="62" t="s">
        <v>487</v>
      </c>
    </row>
    <row r="131" spans="1:6" x14ac:dyDescent="0.25">
      <c r="A131" s="76"/>
      <c r="B131" s="62" t="s">
        <v>112</v>
      </c>
      <c r="C131" s="62" t="s">
        <v>114</v>
      </c>
      <c r="D131" s="62" t="s">
        <v>51</v>
      </c>
      <c r="E131" s="66" t="s">
        <v>488</v>
      </c>
      <c r="F131" s="62" t="s">
        <v>489</v>
      </c>
    </row>
    <row r="132" spans="1:6" x14ac:dyDescent="0.25">
      <c r="A132" s="76"/>
      <c r="B132" s="62" t="s">
        <v>112</v>
      </c>
      <c r="C132" s="62" t="s">
        <v>115</v>
      </c>
      <c r="D132" s="62" t="s">
        <v>2</v>
      </c>
      <c r="E132" s="66" t="s">
        <v>359</v>
      </c>
      <c r="F132" s="62" t="s">
        <v>490</v>
      </c>
    </row>
    <row r="133" spans="1:6" x14ac:dyDescent="0.25">
      <c r="A133" s="76"/>
      <c r="B133" s="62" t="s">
        <v>112</v>
      </c>
      <c r="C133" s="62" t="s">
        <v>116</v>
      </c>
      <c r="D133" s="62" t="s">
        <v>51</v>
      </c>
      <c r="E133" s="66" t="s">
        <v>491</v>
      </c>
      <c r="F133" s="62" t="s">
        <v>492</v>
      </c>
    </row>
    <row r="134" spans="1:6" x14ac:dyDescent="0.25">
      <c r="A134" s="76"/>
      <c r="B134" s="62" t="s">
        <v>112</v>
      </c>
      <c r="C134" s="62" t="s">
        <v>117</v>
      </c>
      <c r="D134" s="62" t="s">
        <v>2</v>
      </c>
      <c r="E134" s="66" t="s">
        <v>493</v>
      </c>
      <c r="F134" s="62" t="s">
        <v>494</v>
      </c>
    </row>
    <row r="135" spans="1:6" x14ac:dyDescent="0.25">
      <c r="A135" s="76"/>
      <c r="B135" s="62" t="s">
        <v>112</v>
      </c>
      <c r="C135" s="62" t="s">
        <v>118</v>
      </c>
      <c r="D135" s="62" t="s">
        <v>51</v>
      </c>
      <c r="E135" s="66" t="s">
        <v>495</v>
      </c>
      <c r="F135" s="62" t="s">
        <v>496</v>
      </c>
    </row>
    <row r="136" spans="1:6" x14ac:dyDescent="0.25">
      <c r="A136" s="76"/>
      <c r="B136" s="62" t="s">
        <v>112</v>
      </c>
      <c r="C136" s="62" t="s">
        <v>108</v>
      </c>
      <c r="D136" s="62" t="s">
        <v>109</v>
      </c>
      <c r="E136" s="66" t="s">
        <v>413</v>
      </c>
      <c r="F136" s="62" t="s">
        <v>497</v>
      </c>
    </row>
    <row r="137" spans="1:6" x14ac:dyDescent="0.25">
      <c r="A137" s="76"/>
      <c r="B137" s="62" t="s">
        <v>112</v>
      </c>
      <c r="C137" s="62" t="s">
        <v>54</v>
      </c>
      <c r="D137" s="62" t="s">
        <v>2</v>
      </c>
      <c r="E137" s="66" t="s">
        <v>498</v>
      </c>
      <c r="F137" s="62" t="s">
        <v>936</v>
      </c>
    </row>
    <row r="138" spans="1:6" ht="26.4" x14ac:dyDescent="0.25">
      <c r="A138" s="76"/>
      <c r="B138" s="62" t="s">
        <v>112</v>
      </c>
      <c r="C138" s="62" t="s">
        <v>110</v>
      </c>
      <c r="D138" s="62" t="s">
        <v>56</v>
      </c>
      <c r="E138" s="66" t="s">
        <v>119</v>
      </c>
      <c r="F138" s="62" t="s">
        <v>499</v>
      </c>
    </row>
    <row r="139" spans="1:6" x14ac:dyDescent="0.25">
      <c r="A139" s="76"/>
      <c r="B139" s="62" t="s">
        <v>112</v>
      </c>
      <c r="C139" s="62" t="s">
        <v>58</v>
      </c>
      <c r="D139" s="62" t="s">
        <v>51</v>
      </c>
      <c r="E139" s="66" t="s">
        <v>500</v>
      </c>
      <c r="F139" s="62" t="s">
        <v>501</v>
      </c>
    </row>
    <row r="140" spans="1:6" x14ac:dyDescent="0.25">
      <c r="A140" s="76"/>
      <c r="B140" s="62" t="s">
        <v>112</v>
      </c>
      <c r="C140" s="62" t="s">
        <v>59</v>
      </c>
      <c r="D140" s="62" t="s">
        <v>2</v>
      </c>
      <c r="E140" s="66" t="s">
        <v>502</v>
      </c>
      <c r="F140" s="62" t="s">
        <v>503</v>
      </c>
    </row>
    <row r="141" spans="1:6" x14ac:dyDescent="0.25">
      <c r="A141" s="76"/>
      <c r="B141" s="62" t="s">
        <v>112</v>
      </c>
      <c r="C141" s="62" t="s">
        <v>120</v>
      </c>
      <c r="D141" s="62" t="s">
        <v>2</v>
      </c>
      <c r="E141" s="66" t="s">
        <v>504</v>
      </c>
      <c r="F141" s="62" t="s">
        <v>505</v>
      </c>
    </row>
    <row r="142" spans="1:6" ht="26.4" x14ac:dyDescent="0.25">
      <c r="A142" s="76"/>
      <c r="B142" s="62" t="s">
        <v>112</v>
      </c>
      <c r="C142" s="62" t="s">
        <v>60</v>
      </c>
      <c r="D142" s="62" t="s">
        <v>61</v>
      </c>
      <c r="E142" s="66" t="s">
        <v>506</v>
      </c>
      <c r="F142" s="62" t="s">
        <v>507</v>
      </c>
    </row>
    <row r="143" spans="1:6" x14ac:dyDescent="0.25">
      <c r="A143" s="76"/>
      <c r="B143" s="62" t="s">
        <v>112</v>
      </c>
      <c r="C143" s="62" t="s">
        <v>62</v>
      </c>
      <c r="D143" s="62" t="s">
        <v>51</v>
      </c>
      <c r="E143" s="66">
        <f>E142*0.12</f>
        <v>0.58799999999999997</v>
      </c>
      <c r="F143" s="62" t="s">
        <v>508</v>
      </c>
    </row>
    <row r="144" spans="1:6" x14ac:dyDescent="0.25">
      <c r="A144" s="76"/>
      <c r="B144" s="62"/>
      <c r="C144" s="62"/>
      <c r="D144" s="62"/>
      <c r="E144" s="66"/>
      <c r="F144" s="62"/>
    </row>
    <row r="145" spans="1:6" x14ac:dyDescent="0.25">
      <c r="A145" s="75">
        <v>12</v>
      </c>
      <c r="B145" s="61" t="s">
        <v>122</v>
      </c>
      <c r="C145" s="61"/>
      <c r="D145" s="61"/>
      <c r="E145" s="65"/>
      <c r="F145" s="61" t="s">
        <v>330</v>
      </c>
    </row>
    <row r="146" spans="1:6" x14ac:dyDescent="0.25">
      <c r="A146" s="76"/>
      <c r="B146" s="62" t="s">
        <v>122</v>
      </c>
      <c r="C146" s="62" t="s">
        <v>123</v>
      </c>
      <c r="D146" s="62" t="s">
        <v>2</v>
      </c>
      <c r="E146" s="66" t="s">
        <v>502</v>
      </c>
      <c r="F146" s="62" t="s">
        <v>509</v>
      </c>
    </row>
    <row r="147" spans="1:6" x14ac:dyDescent="0.25">
      <c r="A147" s="76"/>
      <c r="B147" s="62" t="s">
        <v>122</v>
      </c>
      <c r="C147" s="62" t="s">
        <v>124</v>
      </c>
      <c r="D147" s="62" t="s">
        <v>51</v>
      </c>
      <c r="E147" s="66" t="s">
        <v>510</v>
      </c>
      <c r="F147" s="62" t="s">
        <v>511</v>
      </c>
    </row>
    <row r="148" spans="1:6" ht="26.4" x14ac:dyDescent="0.25">
      <c r="A148" s="76"/>
      <c r="B148" s="62" t="s">
        <v>122</v>
      </c>
      <c r="C148" s="62" t="s">
        <v>125</v>
      </c>
      <c r="D148" s="62" t="s">
        <v>2</v>
      </c>
      <c r="E148" s="66" t="s">
        <v>512</v>
      </c>
      <c r="F148" s="62" t="s">
        <v>513</v>
      </c>
    </row>
    <row r="149" spans="1:6" x14ac:dyDescent="0.25">
      <c r="A149" s="76"/>
      <c r="B149" s="62" t="s">
        <v>122</v>
      </c>
      <c r="C149" s="62" t="s">
        <v>126</v>
      </c>
      <c r="D149" s="62" t="s">
        <v>51</v>
      </c>
      <c r="E149" s="66" t="s">
        <v>514</v>
      </c>
      <c r="F149" s="62" t="s">
        <v>515</v>
      </c>
    </row>
    <row r="150" spans="1:6" x14ac:dyDescent="0.25">
      <c r="A150" s="76"/>
      <c r="B150" s="62" t="s">
        <v>122</v>
      </c>
      <c r="C150" s="62" t="s">
        <v>127</v>
      </c>
      <c r="D150" s="62" t="s">
        <v>2</v>
      </c>
      <c r="E150" s="66" t="s">
        <v>500</v>
      </c>
      <c r="F150" s="62" t="s">
        <v>516</v>
      </c>
    </row>
    <row r="151" spans="1:6" x14ac:dyDescent="0.25">
      <c r="A151" s="76"/>
      <c r="B151" s="62" t="s">
        <v>122</v>
      </c>
      <c r="C151" s="62" t="s">
        <v>128</v>
      </c>
      <c r="D151" s="62" t="s">
        <v>51</v>
      </c>
      <c r="E151" s="66" t="s">
        <v>433</v>
      </c>
      <c r="F151" s="62" t="s">
        <v>434</v>
      </c>
    </row>
    <row r="152" spans="1:6" x14ac:dyDescent="0.25">
      <c r="A152" s="76"/>
      <c r="B152" s="62" t="s">
        <v>122</v>
      </c>
      <c r="C152" s="62" t="s">
        <v>129</v>
      </c>
      <c r="D152" s="62" t="s">
        <v>109</v>
      </c>
      <c r="E152" s="66" t="s">
        <v>517</v>
      </c>
      <c r="F152" s="62" t="s">
        <v>518</v>
      </c>
    </row>
    <row r="153" spans="1:6" x14ac:dyDescent="0.25">
      <c r="A153" s="76"/>
      <c r="B153" s="62" t="s">
        <v>122</v>
      </c>
      <c r="C153" s="62" t="s">
        <v>54</v>
      </c>
      <c r="D153" s="62" t="s">
        <v>2</v>
      </c>
      <c r="E153" s="66" t="s">
        <v>519</v>
      </c>
      <c r="F153" s="62" t="s">
        <v>937</v>
      </c>
    </row>
    <row r="154" spans="1:6" ht="26.4" x14ac:dyDescent="0.25">
      <c r="A154" s="76"/>
      <c r="B154" s="62" t="s">
        <v>122</v>
      </c>
      <c r="C154" s="62" t="s">
        <v>110</v>
      </c>
      <c r="D154" s="62" t="s">
        <v>56</v>
      </c>
      <c r="E154" s="66" t="s">
        <v>130</v>
      </c>
      <c r="F154" s="62" t="s">
        <v>520</v>
      </c>
    </row>
    <row r="155" spans="1:6" x14ac:dyDescent="0.25">
      <c r="A155" s="76"/>
      <c r="B155" s="62" t="s">
        <v>122</v>
      </c>
      <c r="C155" s="62" t="s">
        <v>58</v>
      </c>
      <c r="D155" s="62" t="s">
        <v>51</v>
      </c>
      <c r="E155" s="66" t="s">
        <v>521</v>
      </c>
      <c r="F155" s="62" t="s">
        <v>522</v>
      </c>
    </row>
    <row r="156" spans="1:6" x14ac:dyDescent="0.25">
      <c r="A156" s="76"/>
      <c r="B156" s="62" t="s">
        <v>122</v>
      </c>
      <c r="C156" s="62" t="s">
        <v>59</v>
      </c>
      <c r="D156" s="62" t="s">
        <v>2</v>
      </c>
      <c r="E156" s="66" t="s">
        <v>523</v>
      </c>
      <c r="F156" s="62" t="s">
        <v>524</v>
      </c>
    </row>
    <row r="157" spans="1:6" ht="26.4" x14ac:dyDescent="0.25">
      <c r="A157" s="76"/>
      <c r="B157" s="62" t="s">
        <v>122</v>
      </c>
      <c r="C157" s="62" t="s">
        <v>60</v>
      </c>
      <c r="D157" s="62" t="s">
        <v>61</v>
      </c>
      <c r="E157" s="66" t="s">
        <v>525</v>
      </c>
      <c r="F157" s="62" t="s">
        <v>526</v>
      </c>
    </row>
    <row r="158" spans="1:6" x14ac:dyDescent="0.25">
      <c r="A158" s="76"/>
      <c r="B158" s="62" t="s">
        <v>122</v>
      </c>
      <c r="C158" s="62" t="s">
        <v>62</v>
      </c>
      <c r="D158" s="62" t="s">
        <v>51</v>
      </c>
      <c r="E158" s="66">
        <f>E157*0.12</f>
        <v>2.2199999999999998</v>
      </c>
      <c r="F158" s="62" t="s">
        <v>527</v>
      </c>
    </row>
    <row r="159" spans="1:6" x14ac:dyDescent="0.25">
      <c r="A159" s="76"/>
      <c r="B159" s="62"/>
      <c r="C159" s="62"/>
      <c r="D159" s="62"/>
      <c r="E159" s="66"/>
      <c r="F159" s="62"/>
    </row>
    <row r="160" spans="1:6" x14ac:dyDescent="0.25">
      <c r="A160" s="75">
        <v>13</v>
      </c>
      <c r="B160" s="61" t="s">
        <v>131</v>
      </c>
      <c r="C160" s="61"/>
      <c r="D160" s="61"/>
      <c r="E160" s="65"/>
      <c r="F160" s="61" t="s">
        <v>330</v>
      </c>
    </row>
    <row r="161" spans="1:6" x14ac:dyDescent="0.25">
      <c r="A161" s="76"/>
      <c r="B161" s="62" t="s">
        <v>131</v>
      </c>
      <c r="C161" s="62" t="s">
        <v>132</v>
      </c>
      <c r="D161" s="62" t="s">
        <v>2</v>
      </c>
      <c r="E161" s="66" t="s">
        <v>502</v>
      </c>
      <c r="F161" s="62" t="s">
        <v>509</v>
      </c>
    </row>
    <row r="162" spans="1:6" x14ac:dyDescent="0.25">
      <c r="A162" s="76"/>
      <c r="B162" s="62" t="s">
        <v>131</v>
      </c>
      <c r="C162" s="62" t="s">
        <v>124</v>
      </c>
      <c r="D162" s="62" t="s">
        <v>51</v>
      </c>
      <c r="E162" s="66" t="s">
        <v>528</v>
      </c>
      <c r="F162" s="62" t="s">
        <v>529</v>
      </c>
    </row>
    <row r="163" spans="1:6" ht="26.4" x14ac:dyDescent="0.25">
      <c r="A163" s="76"/>
      <c r="B163" s="62" t="s">
        <v>131</v>
      </c>
      <c r="C163" s="62" t="s">
        <v>125</v>
      </c>
      <c r="D163" s="62" t="s">
        <v>2</v>
      </c>
      <c r="E163" s="66" t="s">
        <v>530</v>
      </c>
      <c r="F163" s="62" t="s">
        <v>531</v>
      </c>
    </row>
    <row r="164" spans="1:6" x14ac:dyDescent="0.25">
      <c r="A164" s="76"/>
      <c r="B164" s="62" t="s">
        <v>131</v>
      </c>
      <c r="C164" s="62" t="s">
        <v>126</v>
      </c>
      <c r="D164" s="62" t="s">
        <v>51</v>
      </c>
      <c r="E164" s="66" t="s">
        <v>532</v>
      </c>
      <c r="F164" s="62" t="s">
        <v>533</v>
      </c>
    </row>
    <row r="165" spans="1:6" x14ac:dyDescent="0.25">
      <c r="A165" s="76"/>
      <c r="B165" s="62" t="s">
        <v>131</v>
      </c>
      <c r="C165" s="62" t="s">
        <v>127</v>
      </c>
      <c r="D165" s="62" t="s">
        <v>2</v>
      </c>
      <c r="E165" s="66" t="s">
        <v>534</v>
      </c>
      <c r="F165" s="62" t="s">
        <v>535</v>
      </c>
    </row>
    <row r="166" spans="1:6" x14ac:dyDescent="0.25">
      <c r="A166" s="76"/>
      <c r="B166" s="62" t="s">
        <v>131</v>
      </c>
      <c r="C166" s="62" t="s">
        <v>128</v>
      </c>
      <c r="D166" s="62" t="s">
        <v>51</v>
      </c>
      <c r="E166" s="66" t="s">
        <v>536</v>
      </c>
      <c r="F166" s="62" t="s">
        <v>537</v>
      </c>
    </row>
    <row r="167" spans="1:6" x14ac:dyDescent="0.25">
      <c r="A167" s="76"/>
      <c r="B167" s="62" t="s">
        <v>131</v>
      </c>
      <c r="C167" s="62" t="s">
        <v>129</v>
      </c>
      <c r="D167" s="62" t="s">
        <v>109</v>
      </c>
      <c r="E167" s="66" t="s">
        <v>538</v>
      </c>
      <c r="F167" s="62" t="s">
        <v>539</v>
      </c>
    </row>
    <row r="168" spans="1:6" x14ac:dyDescent="0.25">
      <c r="A168" s="76"/>
      <c r="B168" s="62" t="s">
        <v>131</v>
      </c>
      <c r="C168" s="62" t="s">
        <v>54</v>
      </c>
      <c r="D168" s="62" t="s">
        <v>2</v>
      </c>
      <c r="E168" s="66" t="s">
        <v>523</v>
      </c>
      <c r="F168" s="62" t="s">
        <v>938</v>
      </c>
    </row>
    <row r="169" spans="1:6" ht="26.4" x14ac:dyDescent="0.25">
      <c r="A169" s="76"/>
      <c r="B169" s="62" t="s">
        <v>131</v>
      </c>
      <c r="C169" s="62" t="s">
        <v>110</v>
      </c>
      <c r="D169" s="62" t="s">
        <v>56</v>
      </c>
      <c r="E169" s="66" t="s">
        <v>133</v>
      </c>
      <c r="F169" s="62" t="s">
        <v>540</v>
      </c>
    </row>
    <row r="170" spans="1:6" x14ac:dyDescent="0.25">
      <c r="A170" s="76"/>
      <c r="B170" s="62" t="s">
        <v>131</v>
      </c>
      <c r="C170" s="62" t="s">
        <v>58</v>
      </c>
      <c r="D170" s="62" t="s">
        <v>51</v>
      </c>
      <c r="E170" s="66" t="s">
        <v>541</v>
      </c>
      <c r="F170" s="62" t="s">
        <v>542</v>
      </c>
    </row>
    <row r="171" spans="1:6" x14ac:dyDescent="0.25">
      <c r="A171" s="76"/>
      <c r="B171" s="62" t="s">
        <v>131</v>
      </c>
      <c r="C171" s="62" t="s">
        <v>59</v>
      </c>
      <c r="D171" s="62" t="s">
        <v>2</v>
      </c>
      <c r="E171" s="66" t="s">
        <v>543</v>
      </c>
      <c r="F171" s="62" t="s">
        <v>544</v>
      </c>
    </row>
    <row r="172" spans="1:6" ht="26.4" x14ac:dyDescent="0.25">
      <c r="A172" s="76"/>
      <c r="B172" s="62" t="s">
        <v>131</v>
      </c>
      <c r="C172" s="62" t="s">
        <v>60</v>
      </c>
      <c r="D172" s="62" t="s">
        <v>61</v>
      </c>
      <c r="E172" s="66" t="s">
        <v>545</v>
      </c>
      <c r="F172" s="62" t="s">
        <v>546</v>
      </c>
    </row>
    <row r="173" spans="1:6" x14ac:dyDescent="0.25">
      <c r="A173" s="76"/>
      <c r="B173" s="62" t="s">
        <v>131</v>
      </c>
      <c r="C173" s="62" t="s">
        <v>62</v>
      </c>
      <c r="D173" s="62" t="s">
        <v>51</v>
      </c>
      <c r="E173" s="66">
        <f>E172*0.12</f>
        <v>2.2799999999999998</v>
      </c>
      <c r="F173" s="62" t="s">
        <v>547</v>
      </c>
    </row>
    <row r="174" spans="1:6" x14ac:dyDescent="0.25">
      <c r="A174" s="76"/>
      <c r="B174" s="62"/>
      <c r="C174" s="62"/>
      <c r="D174" s="62"/>
      <c r="E174" s="66"/>
      <c r="F174" s="62"/>
    </row>
    <row r="175" spans="1:6" x14ac:dyDescent="0.25">
      <c r="A175" s="75">
        <v>14</v>
      </c>
      <c r="B175" s="61" t="s">
        <v>134</v>
      </c>
      <c r="C175" s="61"/>
      <c r="D175" s="61"/>
      <c r="E175" s="65"/>
      <c r="F175" s="61" t="s">
        <v>330</v>
      </c>
    </row>
    <row r="176" spans="1:6" x14ac:dyDescent="0.25">
      <c r="A176" s="76"/>
      <c r="B176" s="62" t="s">
        <v>134</v>
      </c>
      <c r="C176" s="62" t="s">
        <v>135</v>
      </c>
      <c r="D176" s="62" t="s">
        <v>2</v>
      </c>
      <c r="E176" s="66">
        <f>0.14*4</f>
        <v>0.56000000000000005</v>
      </c>
      <c r="F176" s="62" t="s">
        <v>548</v>
      </c>
    </row>
    <row r="177" spans="1:6" x14ac:dyDescent="0.25">
      <c r="A177" s="76"/>
      <c r="B177" s="62" t="s">
        <v>134</v>
      </c>
      <c r="C177" s="62" t="s">
        <v>136</v>
      </c>
      <c r="D177" s="62" t="s">
        <v>51</v>
      </c>
      <c r="E177" s="66" t="s">
        <v>549</v>
      </c>
      <c r="F177" s="62" t="s">
        <v>550</v>
      </c>
    </row>
    <row r="178" spans="1:6" x14ac:dyDescent="0.25">
      <c r="A178" s="76"/>
      <c r="B178" s="62" t="s">
        <v>134</v>
      </c>
      <c r="C178" s="62" t="s">
        <v>137</v>
      </c>
      <c r="D178" s="62" t="s">
        <v>138</v>
      </c>
      <c r="E178" s="66" t="s">
        <v>551</v>
      </c>
      <c r="F178" s="62" t="s">
        <v>552</v>
      </c>
    </row>
    <row r="179" spans="1:6" x14ac:dyDescent="0.25">
      <c r="A179" s="76"/>
      <c r="B179" s="62" t="s">
        <v>134</v>
      </c>
      <c r="C179" s="62" t="s">
        <v>139</v>
      </c>
      <c r="D179" s="62" t="s">
        <v>51</v>
      </c>
      <c r="E179" s="66" t="s">
        <v>452</v>
      </c>
      <c r="F179" s="62" t="s">
        <v>453</v>
      </c>
    </row>
    <row r="180" spans="1:6" x14ac:dyDescent="0.25">
      <c r="A180" s="76"/>
      <c r="B180" s="62" t="s">
        <v>134</v>
      </c>
      <c r="C180" s="62" t="s">
        <v>54</v>
      </c>
      <c r="D180" s="62" t="s">
        <v>2</v>
      </c>
      <c r="E180" s="66">
        <f>0.14*4</f>
        <v>0.56000000000000005</v>
      </c>
      <c r="F180" s="62" t="s">
        <v>939</v>
      </c>
    </row>
    <row r="181" spans="1:6" ht="26.4" x14ac:dyDescent="0.25">
      <c r="A181" s="76"/>
      <c r="B181" s="62" t="s">
        <v>134</v>
      </c>
      <c r="C181" s="62" t="s">
        <v>140</v>
      </c>
      <c r="D181" s="62" t="s">
        <v>56</v>
      </c>
      <c r="E181" s="66" t="s">
        <v>141</v>
      </c>
      <c r="F181" s="62" t="s">
        <v>553</v>
      </c>
    </row>
    <row r="182" spans="1:6" x14ac:dyDescent="0.25">
      <c r="A182" s="76"/>
      <c r="B182" s="62" t="s">
        <v>134</v>
      </c>
      <c r="C182" s="62" t="s">
        <v>58</v>
      </c>
      <c r="D182" s="62" t="s">
        <v>51</v>
      </c>
      <c r="E182" s="66" t="s">
        <v>376</v>
      </c>
      <c r="F182" s="62" t="s">
        <v>377</v>
      </c>
    </row>
    <row r="183" spans="1:6" x14ac:dyDescent="0.25">
      <c r="A183" s="76"/>
      <c r="B183" s="62" t="s">
        <v>134</v>
      </c>
      <c r="C183" s="62" t="s">
        <v>59</v>
      </c>
      <c r="D183" s="62" t="s">
        <v>2</v>
      </c>
      <c r="E183" s="66" t="s">
        <v>551</v>
      </c>
      <c r="F183" s="62" t="s">
        <v>554</v>
      </c>
    </row>
    <row r="184" spans="1:6" ht="26.4" x14ac:dyDescent="0.25">
      <c r="A184" s="76"/>
      <c r="B184" s="62" t="s">
        <v>134</v>
      </c>
      <c r="C184" s="62" t="s">
        <v>60</v>
      </c>
      <c r="D184" s="62" t="s">
        <v>61</v>
      </c>
      <c r="E184" s="66" t="s">
        <v>555</v>
      </c>
      <c r="F184" s="62" t="s">
        <v>556</v>
      </c>
    </row>
    <row r="185" spans="1:6" x14ac:dyDescent="0.25">
      <c r="A185" s="76"/>
      <c r="B185" s="62" t="s">
        <v>134</v>
      </c>
      <c r="C185" s="62" t="s">
        <v>62</v>
      </c>
      <c r="D185" s="62" t="s">
        <v>51</v>
      </c>
      <c r="E185" s="66">
        <f>E184*0.12</f>
        <v>0.21479999999999999</v>
      </c>
      <c r="F185" s="62" t="s">
        <v>557</v>
      </c>
    </row>
    <row r="186" spans="1:6" x14ac:dyDescent="0.25">
      <c r="A186" s="76"/>
      <c r="B186" s="62"/>
      <c r="C186" s="62"/>
      <c r="D186" s="62"/>
      <c r="E186" s="66"/>
      <c r="F186" s="62"/>
    </row>
    <row r="187" spans="1:6" ht="26.4" x14ac:dyDescent="0.25">
      <c r="A187" s="75">
        <v>15</v>
      </c>
      <c r="B187" s="61" t="s">
        <v>142</v>
      </c>
      <c r="C187" s="61"/>
      <c r="D187" s="61"/>
      <c r="E187" s="65"/>
      <c r="F187" s="61" t="s">
        <v>330</v>
      </c>
    </row>
    <row r="188" spans="1:6" ht="26.4" x14ac:dyDescent="0.25">
      <c r="A188" s="76"/>
      <c r="B188" s="62" t="s">
        <v>142</v>
      </c>
      <c r="C188" s="62" t="s">
        <v>143</v>
      </c>
      <c r="D188" s="62" t="s">
        <v>2</v>
      </c>
      <c r="E188" s="66" t="s">
        <v>558</v>
      </c>
      <c r="F188" s="62" t="s">
        <v>559</v>
      </c>
    </row>
    <row r="189" spans="1:6" ht="26.4" x14ac:dyDescent="0.25">
      <c r="A189" s="76"/>
      <c r="B189" s="62" t="s">
        <v>142</v>
      </c>
      <c r="C189" s="62" t="s">
        <v>144</v>
      </c>
      <c r="D189" s="62" t="s">
        <v>51</v>
      </c>
      <c r="E189" s="66" t="s">
        <v>560</v>
      </c>
      <c r="F189" s="62" t="s">
        <v>561</v>
      </c>
    </row>
    <row r="190" spans="1:6" ht="26.4" x14ac:dyDescent="0.25">
      <c r="A190" s="76"/>
      <c r="B190" s="62" t="s">
        <v>142</v>
      </c>
      <c r="C190" s="62" t="s">
        <v>54</v>
      </c>
      <c r="D190" s="62" t="s">
        <v>2</v>
      </c>
      <c r="E190" s="66" t="s">
        <v>562</v>
      </c>
      <c r="F190" s="62" t="s">
        <v>940</v>
      </c>
    </row>
    <row r="191" spans="1:6" ht="26.4" x14ac:dyDescent="0.25">
      <c r="A191" s="76"/>
      <c r="B191" s="62" t="s">
        <v>142</v>
      </c>
      <c r="C191" s="62" t="s">
        <v>60</v>
      </c>
      <c r="D191" s="62" t="s">
        <v>61</v>
      </c>
      <c r="E191" s="66" t="s">
        <v>504</v>
      </c>
      <c r="F191" s="62" t="s">
        <v>563</v>
      </c>
    </row>
    <row r="192" spans="1:6" ht="26.4" x14ac:dyDescent="0.25">
      <c r="A192" s="76"/>
      <c r="B192" s="62" t="s">
        <v>142</v>
      </c>
      <c r="C192" s="62" t="s">
        <v>62</v>
      </c>
      <c r="D192" s="62" t="s">
        <v>51</v>
      </c>
      <c r="E192" s="66">
        <f>E191*0.12</f>
        <v>0.1608</v>
      </c>
      <c r="F192" s="62" t="s">
        <v>564</v>
      </c>
    </row>
    <row r="193" spans="1:6" x14ac:dyDescent="0.25">
      <c r="A193" s="76"/>
      <c r="B193" s="62"/>
      <c r="C193" s="62"/>
      <c r="D193" s="62"/>
      <c r="E193" s="66"/>
      <c r="F193" s="62"/>
    </row>
    <row r="194" spans="1:6" ht="26.4" x14ac:dyDescent="0.25">
      <c r="A194" s="75">
        <v>16</v>
      </c>
      <c r="B194" s="61" t="s">
        <v>145</v>
      </c>
      <c r="C194" s="61"/>
      <c r="D194" s="61"/>
      <c r="E194" s="65"/>
      <c r="F194" s="61" t="s">
        <v>330</v>
      </c>
    </row>
    <row r="195" spans="1:6" ht="26.4" x14ac:dyDescent="0.25">
      <c r="A195" s="76"/>
      <c r="B195" s="62" t="s">
        <v>145</v>
      </c>
      <c r="C195" s="62" t="s">
        <v>146</v>
      </c>
      <c r="D195" s="62" t="s">
        <v>2</v>
      </c>
      <c r="E195" s="66" t="s">
        <v>558</v>
      </c>
      <c r="F195" s="62" t="s">
        <v>559</v>
      </c>
    </row>
    <row r="196" spans="1:6" ht="26.4" x14ac:dyDescent="0.25">
      <c r="A196" s="76"/>
      <c r="B196" s="62" t="s">
        <v>145</v>
      </c>
      <c r="C196" s="62" t="s">
        <v>144</v>
      </c>
      <c r="D196" s="62" t="s">
        <v>51</v>
      </c>
      <c r="E196" s="66" t="s">
        <v>565</v>
      </c>
      <c r="F196" s="62" t="s">
        <v>566</v>
      </c>
    </row>
    <row r="197" spans="1:6" ht="26.4" x14ac:dyDescent="0.25">
      <c r="A197" s="76"/>
      <c r="B197" s="62" t="s">
        <v>145</v>
      </c>
      <c r="C197" s="62" t="s">
        <v>54</v>
      </c>
      <c r="D197" s="62" t="s">
        <v>2</v>
      </c>
      <c r="E197" s="66" t="s">
        <v>562</v>
      </c>
      <c r="F197" s="62" t="s">
        <v>940</v>
      </c>
    </row>
    <row r="198" spans="1:6" ht="26.4" x14ac:dyDescent="0.25">
      <c r="A198" s="76"/>
      <c r="B198" s="62" t="s">
        <v>145</v>
      </c>
      <c r="C198" s="62" t="s">
        <v>60</v>
      </c>
      <c r="D198" s="62" t="s">
        <v>61</v>
      </c>
      <c r="E198" s="66" t="s">
        <v>567</v>
      </c>
      <c r="F198" s="62" t="s">
        <v>568</v>
      </c>
    </row>
    <row r="199" spans="1:6" ht="26.4" x14ac:dyDescent="0.25">
      <c r="A199" s="76"/>
      <c r="B199" s="62" t="s">
        <v>145</v>
      </c>
      <c r="C199" s="62" t="s">
        <v>62</v>
      </c>
      <c r="D199" s="62" t="s">
        <v>51</v>
      </c>
      <c r="E199" s="66">
        <f>E198*0.12</f>
        <v>0.11879999999999999</v>
      </c>
      <c r="F199" s="62" t="s">
        <v>569</v>
      </c>
    </row>
    <row r="200" spans="1:6" x14ac:dyDescent="0.25">
      <c r="A200" s="76"/>
      <c r="B200" s="62"/>
      <c r="C200" s="62"/>
      <c r="D200" s="62"/>
      <c r="E200" s="66"/>
      <c r="F200" s="62"/>
    </row>
    <row r="201" spans="1:6" x14ac:dyDescent="0.25">
      <c r="A201" s="75">
        <v>17</v>
      </c>
      <c r="B201" s="61" t="s">
        <v>147</v>
      </c>
      <c r="C201" s="61"/>
      <c r="D201" s="61"/>
      <c r="E201" s="65"/>
      <c r="F201" s="61" t="s">
        <v>330</v>
      </c>
    </row>
    <row r="202" spans="1:6" x14ac:dyDescent="0.25">
      <c r="A202" s="76"/>
      <c r="B202" s="62" t="s">
        <v>147</v>
      </c>
      <c r="C202" s="62" t="s">
        <v>148</v>
      </c>
      <c r="D202" s="62" t="s">
        <v>2</v>
      </c>
      <c r="E202" s="66" t="s">
        <v>570</v>
      </c>
      <c r="F202" s="62" t="s">
        <v>571</v>
      </c>
    </row>
    <row r="203" spans="1:6" x14ac:dyDescent="0.25">
      <c r="A203" s="76"/>
      <c r="B203" s="62" t="s">
        <v>147</v>
      </c>
      <c r="C203" s="62" t="s">
        <v>149</v>
      </c>
      <c r="D203" s="62" t="s">
        <v>51</v>
      </c>
      <c r="E203" s="66" t="s">
        <v>572</v>
      </c>
      <c r="F203" s="62" t="s">
        <v>573</v>
      </c>
    </row>
    <row r="204" spans="1:6" x14ac:dyDescent="0.25">
      <c r="A204" s="76"/>
      <c r="B204" s="62" t="s">
        <v>147</v>
      </c>
      <c r="C204" s="62" t="s">
        <v>150</v>
      </c>
      <c r="D204" s="62" t="s">
        <v>2</v>
      </c>
      <c r="E204" s="66">
        <f>(0.22*2+0.11*2)*2</f>
        <v>1.32</v>
      </c>
      <c r="F204" s="62" t="s">
        <v>574</v>
      </c>
    </row>
    <row r="205" spans="1:6" x14ac:dyDescent="0.25">
      <c r="A205" s="76"/>
      <c r="B205" s="62" t="s">
        <v>147</v>
      </c>
      <c r="C205" s="62" t="s">
        <v>151</v>
      </c>
      <c r="D205" s="62" t="s">
        <v>51</v>
      </c>
      <c r="E205" s="66" t="s">
        <v>575</v>
      </c>
      <c r="F205" s="62" t="s">
        <v>576</v>
      </c>
    </row>
    <row r="206" spans="1:6" x14ac:dyDescent="0.25">
      <c r="A206" s="76"/>
      <c r="B206" s="62" t="s">
        <v>147</v>
      </c>
      <c r="C206" s="62" t="s">
        <v>152</v>
      </c>
      <c r="D206" s="62" t="s">
        <v>2</v>
      </c>
      <c r="E206" s="66">
        <f>(0.22*2+0.09*2)*2</f>
        <v>1.24</v>
      </c>
      <c r="F206" s="62" t="s">
        <v>577</v>
      </c>
    </row>
    <row r="207" spans="1:6" x14ac:dyDescent="0.25">
      <c r="A207" s="76"/>
      <c r="B207" s="62" t="s">
        <v>147</v>
      </c>
      <c r="C207" s="62" t="s">
        <v>151</v>
      </c>
      <c r="D207" s="62" t="s">
        <v>51</v>
      </c>
      <c r="E207" s="66" t="s">
        <v>404</v>
      </c>
      <c r="F207" s="62" t="s">
        <v>405</v>
      </c>
    </row>
    <row r="208" spans="1:6" x14ac:dyDescent="0.25">
      <c r="A208" s="76"/>
      <c r="B208" s="62" t="s">
        <v>147</v>
      </c>
      <c r="C208" s="62" t="s">
        <v>153</v>
      </c>
      <c r="D208" s="62" t="s">
        <v>2</v>
      </c>
      <c r="E208" s="66">
        <f>(0.32*2+0.22*2)*2</f>
        <v>2.16</v>
      </c>
      <c r="F208" s="62" t="s">
        <v>578</v>
      </c>
    </row>
    <row r="209" spans="1:6" x14ac:dyDescent="0.25">
      <c r="A209" s="76"/>
      <c r="B209" s="62" t="s">
        <v>147</v>
      </c>
      <c r="C209" s="62" t="s">
        <v>154</v>
      </c>
      <c r="D209" s="62" t="s">
        <v>51</v>
      </c>
      <c r="E209" s="66" t="s">
        <v>579</v>
      </c>
      <c r="F209" s="62" t="s">
        <v>580</v>
      </c>
    </row>
    <row r="210" spans="1:6" x14ac:dyDescent="0.25">
      <c r="A210" s="76"/>
      <c r="B210" s="62" t="s">
        <v>147</v>
      </c>
      <c r="C210" s="62" t="s">
        <v>155</v>
      </c>
      <c r="D210" s="62" t="s">
        <v>2</v>
      </c>
      <c r="E210" s="66">
        <f>(0.04*4)*4</f>
        <v>0.64</v>
      </c>
      <c r="F210" s="62" t="s">
        <v>581</v>
      </c>
    </row>
    <row r="211" spans="1:6" x14ac:dyDescent="0.25">
      <c r="A211" s="76"/>
      <c r="B211" s="62" t="s">
        <v>147</v>
      </c>
      <c r="C211" s="62" t="s">
        <v>139</v>
      </c>
      <c r="D211" s="62" t="s">
        <v>51</v>
      </c>
      <c r="E211" s="66" t="s">
        <v>582</v>
      </c>
      <c r="F211" s="62" t="s">
        <v>583</v>
      </c>
    </row>
    <row r="212" spans="1:6" x14ac:dyDescent="0.25">
      <c r="A212" s="76"/>
      <c r="B212" s="62" t="s">
        <v>147</v>
      </c>
      <c r="C212" s="62" t="s">
        <v>156</v>
      </c>
      <c r="D212" s="62" t="s">
        <v>109</v>
      </c>
      <c r="E212" s="66" t="s">
        <v>341</v>
      </c>
      <c r="F212" s="62" t="s">
        <v>584</v>
      </c>
    </row>
    <row r="213" spans="1:6" x14ac:dyDescent="0.25">
      <c r="A213" s="76"/>
      <c r="B213" s="62" t="s">
        <v>147</v>
      </c>
      <c r="C213" s="62" t="s">
        <v>54</v>
      </c>
      <c r="D213" s="62" t="s">
        <v>2</v>
      </c>
      <c r="E213" s="66">
        <f>SUM(F221:F229)</f>
        <v>0</v>
      </c>
      <c r="F213" s="62" t="s">
        <v>941</v>
      </c>
    </row>
    <row r="214" spans="1:6" ht="26.4" x14ac:dyDescent="0.25">
      <c r="A214" s="76"/>
      <c r="B214" s="62" t="s">
        <v>147</v>
      </c>
      <c r="C214" s="62" t="s">
        <v>158</v>
      </c>
      <c r="D214" s="62" t="s">
        <v>56</v>
      </c>
      <c r="E214" s="66" t="s">
        <v>159</v>
      </c>
      <c r="F214" s="62" t="s">
        <v>585</v>
      </c>
    </row>
    <row r="215" spans="1:6" x14ac:dyDescent="0.25">
      <c r="A215" s="76"/>
      <c r="B215" s="62" t="s">
        <v>147</v>
      </c>
      <c r="C215" s="62" t="s">
        <v>58</v>
      </c>
      <c r="D215" s="62" t="s">
        <v>51</v>
      </c>
      <c r="E215" s="66" t="s">
        <v>586</v>
      </c>
      <c r="F215" s="62" t="s">
        <v>587</v>
      </c>
    </row>
    <row r="216" spans="1:6" x14ac:dyDescent="0.25">
      <c r="A216" s="76"/>
      <c r="B216" s="62" t="s">
        <v>147</v>
      </c>
      <c r="C216" s="62" t="s">
        <v>59</v>
      </c>
      <c r="D216" s="62" t="s">
        <v>2</v>
      </c>
      <c r="E216" s="66" t="s">
        <v>588</v>
      </c>
      <c r="F216" s="62" t="s">
        <v>589</v>
      </c>
    </row>
    <row r="217" spans="1:6" ht="26.4" x14ac:dyDescent="0.25">
      <c r="A217" s="76"/>
      <c r="B217" s="62" t="s">
        <v>147</v>
      </c>
      <c r="C217" s="62" t="s">
        <v>60</v>
      </c>
      <c r="D217" s="62" t="s">
        <v>61</v>
      </c>
      <c r="E217" s="66">
        <f>(4*0.22)+(4*0.22)+(8*0.2)+0.696+0.64</f>
        <v>4.6959999999999997</v>
      </c>
      <c r="F217" s="62" t="s">
        <v>590</v>
      </c>
    </row>
    <row r="218" spans="1:6" x14ac:dyDescent="0.25">
      <c r="A218" s="76"/>
      <c r="B218" s="62" t="s">
        <v>147</v>
      </c>
      <c r="C218" s="62" t="s">
        <v>62</v>
      </c>
      <c r="D218" s="62" t="s">
        <v>51</v>
      </c>
      <c r="E218" s="68">
        <f>E217*0.12</f>
        <v>0.56351999999999991</v>
      </c>
      <c r="F218" s="62" t="s">
        <v>591</v>
      </c>
    </row>
    <row r="219" spans="1:6" x14ac:dyDescent="0.25">
      <c r="A219" s="76"/>
      <c r="B219" s="62"/>
      <c r="C219" s="62"/>
      <c r="D219" s="62"/>
      <c r="E219" s="66"/>
      <c r="F219" s="62"/>
    </row>
    <row r="220" spans="1:6" x14ac:dyDescent="0.25">
      <c r="A220" s="75">
        <v>18</v>
      </c>
      <c r="B220" s="61" t="s">
        <v>160</v>
      </c>
      <c r="C220" s="61"/>
      <c r="D220" s="61"/>
      <c r="E220" s="65"/>
      <c r="F220" s="61" t="s">
        <v>330</v>
      </c>
    </row>
    <row r="221" spans="1:6" x14ac:dyDescent="0.25">
      <c r="A221" s="76"/>
      <c r="B221" s="62" t="s">
        <v>160</v>
      </c>
      <c r="C221" s="62" t="s">
        <v>161</v>
      </c>
      <c r="D221" s="62" t="s">
        <v>2</v>
      </c>
      <c r="E221" s="66" t="s">
        <v>592</v>
      </c>
      <c r="F221" s="62" t="s">
        <v>593</v>
      </c>
    </row>
    <row r="222" spans="1:6" x14ac:dyDescent="0.25">
      <c r="A222" s="76"/>
      <c r="B222" s="62" t="s">
        <v>160</v>
      </c>
      <c r="C222" s="62" t="s">
        <v>162</v>
      </c>
      <c r="D222" s="62" t="s">
        <v>51</v>
      </c>
      <c r="E222" s="66" t="s">
        <v>594</v>
      </c>
      <c r="F222" s="62" t="s">
        <v>595</v>
      </c>
    </row>
    <row r="223" spans="1:6" x14ac:dyDescent="0.25">
      <c r="A223" s="76"/>
      <c r="B223" s="62" t="s">
        <v>160</v>
      </c>
      <c r="C223" s="62" t="s">
        <v>163</v>
      </c>
      <c r="D223" s="62" t="s">
        <v>2</v>
      </c>
      <c r="E223" s="66" t="s">
        <v>596</v>
      </c>
      <c r="F223" s="62" t="s">
        <v>597</v>
      </c>
    </row>
    <row r="224" spans="1:6" x14ac:dyDescent="0.25">
      <c r="A224" s="76"/>
      <c r="B224" s="62" t="s">
        <v>160</v>
      </c>
      <c r="C224" s="62" t="s">
        <v>164</v>
      </c>
      <c r="D224" s="62" t="s">
        <v>51</v>
      </c>
      <c r="E224" s="66" t="s">
        <v>598</v>
      </c>
      <c r="F224" s="62" t="s">
        <v>599</v>
      </c>
    </row>
    <row r="225" spans="1:6" x14ac:dyDescent="0.25">
      <c r="A225" s="76"/>
      <c r="B225" s="62" t="s">
        <v>160</v>
      </c>
      <c r="C225" s="62" t="s">
        <v>165</v>
      </c>
      <c r="D225" s="62" t="s">
        <v>2</v>
      </c>
      <c r="E225" s="66" t="s">
        <v>600</v>
      </c>
      <c r="F225" s="62" t="s">
        <v>601</v>
      </c>
    </row>
    <row r="226" spans="1:6" x14ac:dyDescent="0.25">
      <c r="A226" s="76"/>
      <c r="B226" s="63" t="s">
        <v>160</v>
      </c>
      <c r="C226" s="62" t="s">
        <v>166</v>
      </c>
      <c r="D226" s="62" t="s">
        <v>51</v>
      </c>
      <c r="E226" s="66" t="s">
        <v>602</v>
      </c>
      <c r="F226" s="62" t="s">
        <v>603</v>
      </c>
    </row>
    <row r="227" spans="1:6" x14ac:dyDescent="0.25">
      <c r="A227" s="76"/>
      <c r="B227" s="62" t="s">
        <v>160</v>
      </c>
      <c r="C227" s="62" t="s">
        <v>167</v>
      </c>
      <c r="D227" s="62" t="s">
        <v>2</v>
      </c>
      <c r="E227" s="66" t="s">
        <v>604</v>
      </c>
      <c r="F227" s="62" t="s">
        <v>605</v>
      </c>
    </row>
    <row r="228" spans="1:6" x14ac:dyDescent="0.25">
      <c r="A228" s="76"/>
      <c r="B228" s="62" t="s">
        <v>160</v>
      </c>
      <c r="C228" s="62" t="s">
        <v>168</v>
      </c>
      <c r="D228" s="62" t="s">
        <v>51</v>
      </c>
      <c r="E228" s="66" t="s">
        <v>389</v>
      </c>
      <c r="F228" s="62" t="s">
        <v>390</v>
      </c>
    </row>
    <row r="229" spans="1:6" x14ac:dyDescent="0.25">
      <c r="A229" s="76"/>
      <c r="B229" s="62" t="s">
        <v>160</v>
      </c>
      <c r="C229" s="62" t="s">
        <v>169</v>
      </c>
      <c r="D229" s="62" t="s">
        <v>2</v>
      </c>
      <c r="E229" s="66" t="s">
        <v>606</v>
      </c>
      <c r="F229" s="62" t="s">
        <v>607</v>
      </c>
    </row>
    <row r="230" spans="1:6" x14ac:dyDescent="0.25">
      <c r="A230" s="76"/>
      <c r="B230" s="62" t="s">
        <v>160</v>
      </c>
      <c r="C230" s="62" t="s">
        <v>170</v>
      </c>
      <c r="D230" s="62" t="s">
        <v>51</v>
      </c>
      <c r="E230" s="66" t="s">
        <v>359</v>
      </c>
      <c r="F230" s="62" t="s">
        <v>608</v>
      </c>
    </row>
    <row r="231" spans="1:6" x14ac:dyDescent="0.25">
      <c r="A231" s="76"/>
      <c r="B231" s="62" t="s">
        <v>160</v>
      </c>
      <c r="C231" s="62" t="s">
        <v>171</v>
      </c>
      <c r="D231" s="62" t="s">
        <v>2</v>
      </c>
      <c r="E231" s="66" t="s">
        <v>609</v>
      </c>
      <c r="F231" s="62" t="s">
        <v>610</v>
      </c>
    </row>
    <row r="232" spans="1:6" x14ac:dyDescent="0.25">
      <c r="A232" s="76"/>
      <c r="B232" s="62" t="s">
        <v>160</v>
      </c>
      <c r="C232" s="62" t="s">
        <v>172</v>
      </c>
      <c r="D232" s="62" t="s">
        <v>51</v>
      </c>
      <c r="E232" s="66" t="s">
        <v>611</v>
      </c>
      <c r="F232" s="62" t="s">
        <v>612</v>
      </c>
    </row>
    <row r="233" spans="1:6" x14ac:dyDescent="0.25">
      <c r="A233" s="76"/>
      <c r="B233" s="62" t="s">
        <v>160</v>
      </c>
      <c r="C233" s="62" t="s">
        <v>173</v>
      </c>
      <c r="D233" s="62" t="s">
        <v>109</v>
      </c>
      <c r="E233" s="66" t="s">
        <v>341</v>
      </c>
      <c r="F233" s="62" t="s">
        <v>584</v>
      </c>
    </row>
    <row r="234" spans="1:6" x14ac:dyDescent="0.25">
      <c r="A234" s="76"/>
      <c r="B234" s="62" t="s">
        <v>160</v>
      </c>
      <c r="C234" s="62" t="s">
        <v>54</v>
      </c>
      <c r="D234" s="62" t="s">
        <v>2</v>
      </c>
      <c r="E234" s="66">
        <f>E221+E223+E225+E227+E229+E231</f>
        <v>4.8999999999999995</v>
      </c>
      <c r="F234" s="63" t="s">
        <v>942</v>
      </c>
    </row>
    <row r="235" spans="1:6" ht="26.4" x14ac:dyDescent="0.25">
      <c r="A235" s="76"/>
      <c r="B235" s="62" t="s">
        <v>160</v>
      </c>
      <c r="C235" s="62" t="s">
        <v>158</v>
      </c>
      <c r="D235" s="62" t="s">
        <v>56</v>
      </c>
      <c r="E235" s="66" t="s">
        <v>174</v>
      </c>
      <c r="F235" s="62" t="s">
        <v>613</v>
      </c>
    </row>
    <row r="236" spans="1:6" x14ac:dyDescent="0.25">
      <c r="A236" s="76"/>
      <c r="B236" s="62" t="s">
        <v>160</v>
      </c>
      <c r="C236" s="62" t="s">
        <v>58</v>
      </c>
      <c r="D236" s="62" t="s">
        <v>51</v>
      </c>
      <c r="E236" s="66" t="s">
        <v>614</v>
      </c>
      <c r="F236" s="62" t="s">
        <v>615</v>
      </c>
    </row>
    <row r="237" spans="1:6" x14ac:dyDescent="0.25">
      <c r="A237" s="76"/>
      <c r="B237" s="62" t="s">
        <v>160</v>
      </c>
      <c r="C237" s="62" t="s">
        <v>59</v>
      </c>
      <c r="D237" s="62" t="s">
        <v>2</v>
      </c>
      <c r="E237" s="66" t="s">
        <v>616</v>
      </c>
      <c r="F237" s="62" t="s">
        <v>617</v>
      </c>
    </row>
    <row r="238" spans="1:6" ht="26.4" x14ac:dyDescent="0.25">
      <c r="A238" s="76"/>
      <c r="B238" s="62" t="s">
        <v>160</v>
      </c>
      <c r="C238" s="62" t="s">
        <v>60</v>
      </c>
      <c r="D238" s="62" t="s">
        <v>61</v>
      </c>
      <c r="E238" s="66" t="s">
        <v>618</v>
      </c>
      <c r="F238" s="62" t="s">
        <v>619</v>
      </c>
    </row>
    <row r="239" spans="1:6" x14ac:dyDescent="0.25">
      <c r="A239" s="76"/>
      <c r="B239" s="62" t="s">
        <v>160</v>
      </c>
      <c r="C239" s="62" t="s">
        <v>62</v>
      </c>
      <c r="D239" s="62" t="s">
        <v>51</v>
      </c>
      <c r="E239" s="68">
        <f>E238*0.12</f>
        <v>0.55199999999999994</v>
      </c>
      <c r="F239" s="62" t="s">
        <v>620</v>
      </c>
    </row>
    <row r="240" spans="1:6" x14ac:dyDescent="0.25">
      <c r="A240" s="76"/>
      <c r="B240" s="62"/>
      <c r="C240" s="62"/>
      <c r="D240" s="62"/>
      <c r="E240" s="66"/>
      <c r="F240" s="62"/>
    </row>
    <row r="241" spans="1:6" ht="26.4" x14ac:dyDescent="0.25">
      <c r="A241" s="75">
        <v>19</v>
      </c>
      <c r="B241" s="61" t="s">
        <v>175</v>
      </c>
      <c r="C241" s="61"/>
      <c r="D241" s="61"/>
      <c r="E241" s="65"/>
      <c r="F241" s="61" t="s">
        <v>330</v>
      </c>
    </row>
    <row r="242" spans="1:6" ht="26.4" x14ac:dyDescent="0.25">
      <c r="A242" s="76"/>
      <c r="B242" s="62" t="s">
        <v>175</v>
      </c>
      <c r="C242" s="62" t="s">
        <v>176</v>
      </c>
      <c r="D242" s="62" t="s">
        <v>2</v>
      </c>
      <c r="E242" s="66" t="s">
        <v>621</v>
      </c>
      <c r="F242" s="62" t="s">
        <v>622</v>
      </c>
    </row>
    <row r="243" spans="1:6" ht="26.4" x14ac:dyDescent="0.25">
      <c r="A243" s="76"/>
      <c r="B243" s="62" t="s">
        <v>175</v>
      </c>
      <c r="C243" s="62" t="s">
        <v>177</v>
      </c>
      <c r="D243" s="62" t="s">
        <v>51</v>
      </c>
      <c r="E243" s="66" t="s">
        <v>623</v>
      </c>
      <c r="F243" s="62" t="s">
        <v>624</v>
      </c>
    </row>
    <row r="244" spans="1:6" ht="26.4" x14ac:dyDescent="0.25">
      <c r="A244" s="76"/>
      <c r="B244" s="62" t="s">
        <v>175</v>
      </c>
      <c r="C244" s="62" t="s">
        <v>54</v>
      </c>
      <c r="D244" s="62" t="s">
        <v>2</v>
      </c>
      <c r="E244" s="66" t="s">
        <v>621</v>
      </c>
      <c r="F244" s="62" t="s">
        <v>943</v>
      </c>
    </row>
    <row r="245" spans="1:6" ht="26.4" x14ac:dyDescent="0.25">
      <c r="A245" s="76"/>
      <c r="B245" s="62" t="s">
        <v>175</v>
      </c>
      <c r="C245" s="62" t="s">
        <v>60</v>
      </c>
      <c r="D245" s="62" t="s">
        <v>61</v>
      </c>
      <c r="E245" s="66" t="s">
        <v>625</v>
      </c>
      <c r="F245" s="62" t="s">
        <v>626</v>
      </c>
    </row>
    <row r="246" spans="1:6" ht="26.4" x14ac:dyDescent="0.25">
      <c r="A246" s="76"/>
      <c r="B246" s="62" t="s">
        <v>175</v>
      </c>
      <c r="C246" s="62" t="s">
        <v>62</v>
      </c>
      <c r="D246" s="62" t="s">
        <v>51</v>
      </c>
      <c r="E246" s="68">
        <f>E245*0.12</f>
        <v>2.8799999999999999E-2</v>
      </c>
      <c r="F246" s="62" t="s">
        <v>627</v>
      </c>
    </row>
    <row r="247" spans="1:6" x14ac:dyDescent="0.25">
      <c r="A247" s="76"/>
      <c r="B247" s="62"/>
      <c r="C247" s="62"/>
      <c r="D247" s="62"/>
      <c r="E247" s="66"/>
      <c r="F247" s="62"/>
    </row>
    <row r="248" spans="1:6" ht="26.4" x14ac:dyDescent="0.25">
      <c r="A248" s="75">
        <v>20</v>
      </c>
      <c r="B248" s="61" t="s">
        <v>178</v>
      </c>
      <c r="C248" s="61"/>
      <c r="D248" s="61"/>
      <c r="E248" s="65"/>
      <c r="F248" s="61" t="s">
        <v>330</v>
      </c>
    </row>
    <row r="249" spans="1:6" ht="26.4" x14ac:dyDescent="0.25">
      <c r="A249" s="76"/>
      <c r="B249" s="62" t="s">
        <v>178</v>
      </c>
      <c r="C249" s="62" t="s">
        <v>179</v>
      </c>
      <c r="D249" s="62" t="s">
        <v>2</v>
      </c>
      <c r="E249" s="66">
        <f>1.44*2</f>
        <v>2.88</v>
      </c>
      <c r="F249" s="62" t="s">
        <v>628</v>
      </c>
    </row>
    <row r="250" spans="1:6" ht="26.4" x14ac:dyDescent="0.25">
      <c r="A250" s="76"/>
      <c r="B250" s="62" t="s">
        <v>178</v>
      </c>
      <c r="C250" s="62" t="s">
        <v>180</v>
      </c>
      <c r="D250" s="62" t="s">
        <v>51</v>
      </c>
      <c r="E250" s="66">
        <f>210.9*2</f>
        <v>421.8</v>
      </c>
      <c r="F250" s="62" t="s">
        <v>629</v>
      </c>
    </row>
    <row r="251" spans="1:6" ht="26.4" x14ac:dyDescent="0.25">
      <c r="A251" s="76"/>
      <c r="B251" s="62" t="s">
        <v>178</v>
      </c>
      <c r="C251" s="62" t="s">
        <v>181</v>
      </c>
      <c r="D251" s="62" t="s">
        <v>2</v>
      </c>
      <c r="E251" s="66">
        <f>1.67*2</f>
        <v>3.34</v>
      </c>
      <c r="F251" s="62" t="s">
        <v>630</v>
      </c>
    </row>
    <row r="252" spans="1:6" ht="26.4" x14ac:dyDescent="0.25">
      <c r="A252" s="76"/>
      <c r="B252" s="62" t="s">
        <v>178</v>
      </c>
      <c r="C252" s="62" t="s">
        <v>182</v>
      </c>
      <c r="D252" s="62" t="s">
        <v>51</v>
      </c>
      <c r="E252" s="66">
        <f>11.4*2</f>
        <v>22.8</v>
      </c>
      <c r="F252" s="62" t="s">
        <v>631</v>
      </c>
    </row>
    <row r="253" spans="1:6" ht="26.4" x14ac:dyDescent="0.25">
      <c r="A253" s="76"/>
      <c r="B253" s="62" t="s">
        <v>178</v>
      </c>
      <c r="C253" s="62" t="s">
        <v>183</v>
      </c>
      <c r="D253" s="62" t="s">
        <v>2</v>
      </c>
      <c r="E253" s="66">
        <f>1.26*2</f>
        <v>2.52</v>
      </c>
      <c r="F253" s="62" t="s">
        <v>632</v>
      </c>
    </row>
    <row r="254" spans="1:6" ht="26.4" x14ac:dyDescent="0.25">
      <c r="A254" s="76"/>
      <c r="B254" s="62" t="s">
        <v>178</v>
      </c>
      <c r="C254" s="62" t="s">
        <v>184</v>
      </c>
      <c r="D254" s="62" t="s">
        <v>51</v>
      </c>
      <c r="E254" s="66">
        <f>8.5*2</f>
        <v>17</v>
      </c>
      <c r="F254" s="62" t="s">
        <v>633</v>
      </c>
    </row>
    <row r="255" spans="1:6" ht="26.4" x14ac:dyDescent="0.25">
      <c r="A255" s="76"/>
      <c r="B255" s="62" t="s">
        <v>178</v>
      </c>
      <c r="C255" s="62" t="s">
        <v>185</v>
      </c>
      <c r="D255" s="62" t="s">
        <v>2</v>
      </c>
      <c r="E255" s="66">
        <f>2.56*2</f>
        <v>5.12</v>
      </c>
      <c r="F255" s="62" t="s">
        <v>634</v>
      </c>
    </row>
    <row r="256" spans="1:6" ht="26.4" x14ac:dyDescent="0.25">
      <c r="A256" s="76"/>
      <c r="B256" s="62" t="s">
        <v>178</v>
      </c>
      <c r="C256" s="62" t="s">
        <v>187</v>
      </c>
      <c r="D256" s="62" t="s">
        <v>51</v>
      </c>
      <c r="E256" s="66">
        <f>5.6*2</f>
        <v>11.2</v>
      </c>
      <c r="F256" s="62" t="s">
        <v>635</v>
      </c>
    </row>
    <row r="257" spans="1:6" ht="26.4" x14ac:dyDescent="0.25">
      <c r="A257" s="76"/>
      <c r="B257" s="62" t="s">
        <v>178</v>
      </c>
      <c r="C257" s="62" t="s">
        <v>188</v>
      </c>
      <c r="D257" s="62" t="s">
        <v>2</v>
      </c>
      <c r="E257" s="66">
        <f>0.64*2</f>
        <v>1.28</v>
      </c>
      <c r="F257" s="62" t="s">
        <v>636</v>
      </c>
    </row>
    <row r="258" spans="1:6" ht="26.4" x14ac:dyDescent="0.25">
      <c r="A258" s="76"/>
      <c r="B258" s="62" t="s">
        <v>178</v>
      </c>
      <c r="C258" s="62" t="s">
        <v>189</v>
      </c>
      <c r="D258" s="62" t="s">
        <v>51</v>
      </c>
      <c r="E258" s="66" t="s">
        <v>611</v>
      </c>
      <c r="F258" s="62" t="s">
        <v>612</v>
      </c>
    </row>
    <row r="259" spans="1:6" ht="26.4" x14ac:dyDescent="0.25">
      <c r="A259" s="76"/>
      <c r="B259" s="62" t="s">
        <v>178</v>
      </c>
      <c r="C259" s="62" t="s">
        <v>190</v>
      </c>
      <c r="D259" s="62" t="s">
        <v>109</v>
      </c>
      <c r="E259" s="66" t="s">
        <v>637</v>
      </c>
      <c r="F259" s="62" t="s">
        <v>638</v>
      </c>
    </row>
    <row r="260" spans="1:6" ht="26.4" x14ac:dyDescent="0.25">
      <c r="A260" s="76"/>
      <c r="B260" s="62" t="s">
        <v>178</v>
      </c>
      <c r="C260" s="62" t="s">
        <v>54</v>
      </c>
      <c r="D260" s="62" t="s">
        <v>2</v>
      </c>
      <c r="E260" s="66" t="s">
        <v>639</v>
      </c>
      <c r="F260" s="62" t="s">
        <v>944</v>
      </c>
    </row>
    <row r="261" spans="1:6" ht="26.4" x14ac:dyDescent="0.25">
      <c r="A261" s="76"/>
      <c r="B261" s="62" t="s">
        <v>178</v>
      </c>
      <c r="C261" s="62" t="s">
        <v>110</v>
      </c>
      <c r="D261" s="62" t="s">
        <v>56</v>
      </c>
      <c r="E261" s="66" t="s">
        <v>191</v>
      </c>
      <c r="F261" s="62" t="s">
        <v>640</v>
      </c>
    </row>
    <row r="262" spans="1:6" ht="26.4" x14ac:dyDescent="0.25">
      <c r="A262" s="76"/>
      <c r="B262" s="62" t="s">
        <v>178</v>
      </c>
      <c r="C262" s="62" t="s">
        <v>58</v>
      </c>
      <c r="D262" s="62" t="s">
        <v>51</v>
      </c>
      <c r="E262" s="66" t="s">
        <v>502</v>
      </c>
      <c r="F262" s="62" t="s">
        <v>641</v>
      </c>
    </row>
    <row r="263" spans="1:6" ht="26.4" x14ac:dyDescent="0.25">
      <c r="A263" s="76"/>
      <c r="B263" s="62" t="s">
        <v>178</v>
      </c>
      <c r="C263" s="62" t="s">
        <v>59</v>
      </c>
      <c r="D263" s="62" t="s">
        <v>2</v>
      </c>
      <c r="E263" s="66" t="s">
        <v>642</v>
      </c>
      <c r="F263" s="62" t="s">
        <v>643</v>
      </c>
    </row>
    <row r="264" spans="1:6" ht="26.4" x14ac:dyDescent="0.25">
      <c r="A264" s="76"/>
      <c r="B264" s="62" t="s">
        <v>178</v>
      </c>
      <c r="C264" s="62" t="s">
        <v>60</v>
      </c>
      <c r="D264" s="62" t="s">
        <v>61</v>
      </c>
      <c r="E264" s="66" t="s">
        <v>644</v>
      </c>
      <c r="F264" s="62" t="s">
        <v>645</v>
      </c>
    </row>
    <row r="265" spans="1:6" ht="26.4" x14ac:dyDescent="0.25">
      <c r="A265" s="76"/>
      <c r="B265" s="62" t="s">
        <v>178</v>
      </c>
      <c r="C265" s="62" t="s">
        <v>62</v>
      </c>
      <c r="D265" s="62" t="s">
        <v>51</v>
      </c>
      <c r="E265" s="68">
        <f>E264*0.12</f>
        <v>0.75600000000000001</v>
      </c>
      <c r="F265" s="62" t="s">
        <v>646</v>
      </c>
    </row>
    <row r="266" spans="1:6" x14ac:dyDescent="0.25">
      <c r="A266" s="76"/>
      <c r="B266" s="62"/>
      <c r="C266" s="62"/>
      <c r="D266" s="62"/>
      <c r="E266" s="66"/>
      <c r="F266" s="62"/>
    </row>
    <row r="267" spans="1:6" x14ac:dyDescent="0.25">
      <c r="A267" s="75">
        <v>21</v>
      </c>
      <c r="B267" s="61" t="s">
        <v>192</v>
      </c>
      <c r="C267" s="61"/>
      <c r="D267" s="61"/>
      <c r="E267" s="65"/>
      <c r="F267" s="61" t="s">
        <v>330</v>
      </c>
    </row>
    <row r="268" spans="1:6" x14ac:dyDescent="0.25">
      <c r="A268" s="76"/>
      <c r="B268" s="62" t="s">
        <v>192</v>
      </c>
      <c r="C268" s="62" t="s">
        <v>193</v>
      </c>
      <c r="D268" s="62" t="s">
        <v>2</v>
      </c>
      <c r="E268" s="66" t="s">
        <v>647</v>
      </c>
      <c r="F268" s="62" t="s">
        <v>648</v>
      </c>
    </row>
    <row r="269" spans="1:6" x14ac:dyDescent="0.25">
      <c r="A269" s="76"/>
      <c r="B269" s="62" t="s">
        <v>192</v>
      </c>
      <c r="C269" s="62" t="s">
        <v>194</v>
      </c>
      <c r="D269" s="62" t="s">
        <v>51</v>
      </c>
      <c r="E269" s="66" t="s">
        <v>649</v>
      </c>
      <c r="F269" s="62" t="s">
        <v>650</v>
      </c>
    </row>
    <row r="270" spans="1:6" x14ac:dyDescent="0.25">
      <c r="A270" s="76"/>
      <c r="B270" s="62" t="s">
        <v>192</v>
      </c>
      <c r="C270" s="62" t="s">
        <v>195</v>
      </c>
      <c r="D270" s="62" t="s">
        <v>2</v>
      </c>
      <c r="E270" s="66" t="s">
        <v>651</v>
      </c>
      <c r="F270" s="62" t="s">
        <v>652</v>
      </c>
    </row>
    <row r="271" spans="1:6" x14ac:dyDescent="0.25">
      <c r="A271" s="76"/>
      <c r="B271" s="62" t="s">
        <v>192</v>
      </c>
      <c r="C271" s="62" t="s">
        <v>196</v>
      </c>
      <c r="D271" s="62" t="s">
        <v>51</v>
      </c>
      <c r="E271" s="66" t="s">
        <v>653</v>
      </c>
      <c r="F271" s="62" t="s">
        <v>654</v>
      </c>
    </row>
    <row r="272" spans="1:6" x14ac:dyDescent="0.25">
      <c r="A272" s="76"/>
      <c r="B272" s="62" t="s">
        <v>192</v>
      </c>
      <c r="C272" s="62" t="s">
        <v>197</v>
      </c>
      <c r="D272" s="62" t="s">
        <v>2</v>
      </c>
      <c r="E272" s="66" t="s">
        <v>655</v>
      </c>
      <c r="F272" s="62" t="s">
        <v>656</v>
      </c>
    </row>
    <row r="273" spans="1:6" x14ac:dyDescent="0.25">
      <c r="A273" s="76"/>
      <c r="B273" s="62" t="s">
        <v>192</v>
      </c>
      <c r="C273" s="62" t="s">
        <v>198</v>
      </c>
      <c r="D273" s="62" t="s">
        <v>51</v>
      </c>
      <c r="E273" s="66" t="s">
        <v>443</v>
      </c>
      <c r="F273" s="62" t="s">
        <v>657</v>
      </c>
    </row>
    <row r="274" spans="1:6" x14ac:dyDescent="0.25">
      <c r="A274" s="76"/>
      <c r="B274" s="62" t="s">
        <v>192</v>
      </c>
      <c r="C274" s="62" t="s">
        <v>199</v>
      </c>
      <c r="D274" s="62" t="s">
        <v>2</v>
      </c>
      <c r="E274" s="66" t="s">
        <v>658</v>
      </c>
      <c r="F274" s="62" t="s">
        <v>659</v>
      </c>
    </row>
    <row r="275" spans="1:6" x14ac:dyDescent="0.25">
      <c r="A275" s="76"/>
      <c r="B275" s="62" t="s">
        <v>192</v>
      </c>
      <c r="C275" s="62" t="s">
        <v>200</v>
      </c>
      <c r="D275" s="62" t="s">
        <v>51</v>
      </c>
      <c r="E275" s="66" t="s">
        <v>423</v>
      </c>
      <c r="F275" s="62" t="s">
        <v>437</v>
      </c>
    </row>
    <row r="276" spans="1:6" x14ac:dyDescent="0.25">
      <c r="A276" s="76"/>
      <c r="B276" s="62" t="s">
        <v>192</v>
      </c>
      <c r="C276" s="62" t="s">
        <v>201</v>
      </c>
      <c r="D276" s="62" t="s">
        <v>2</v>
      </c>
      <c r="E276" s="66" t="s">
        <v>660</v>
      </c>
      <c r="F276" s="62" t="s">
        <v>661</v>
      </c>
    </row>
    <row r="277" spans="1:6" x14ac:dyDescent="0.25">
      <c r="A277" s="76"/>
      <c r="B277" s="62" t="s">
        <v>192</v>
      </c>
      <c r="C277" s="62" t="s">
        <v>202</v>
      </c>
      <c r="D277" s="62" t="s">
        <v>51</v>
      </c>
      <c r="E277" s="66" t="s">
        <v>474</v>
      </c>
      <c r="F277" s="62" t="s">
        <v>475</v>
      </c>
    </row>
    <row r="278" spans="1:6" x14ac:dyDescent="0.25">
      <c r="A278" s="76"/>
      <c r="B278" s="62" t="s">
        <v>192</v>
      </c>
      <c r="C278" s="62" t="s">
        <v>203</v>
      </c>
      <c r="D278" s="62" t="s">
        <v>2</v>
      </c>
      <c r="E278" s="66" t="s">
        <v>662</v>
      </c>
      <c r="F278" s="62" t="s">
        <v>663</v>
      </c>
    </row>
    <row r="279" spans="1:6" x14ac:dyDescent="0.25">
      <c r="A279" s="76"/>
      <c r="B279" s="62" t="s">
        <v>192</v>
      </c>
      <c r="C279" s="62" t="s">
        <v>204</v>
      </c>
      <c r="D279" s="62" t="s">
        <v>51</v>
      </c>
      <c r="E279" s="66" t="s">
        <v>664</v>
      </c>
      <c r="F279" s="62" t="s">
        <v>665</v>
      </c>
    </row>
    <row r="280" spans="1:6" x14ac:dyDescent="0.25">
      <c r="A280" s="76"/>
      <c r="B280" s="62" t="s">
        <v>192</v>
      </c>
      <c r="C280" s="62" t="s">
        <v>188</v>
      </c>
      <c r="D280" s="62" t="s">
        <v>2</v>
      </c>
      <c r="E280" s="66" t="s">
        <v>609</v>
      </c>
      <c r="F280" s="62" t="s">
        <v>636</v>
      </c>
    </row>
    <row r="281" spans="1:6" x14ac:dyDescent="0.25">
      <c r="A281" s="76"/>
      <c r="B281" s="62" t="s">
        <v>192</v>
      </c>
      <c r="C281" s="62" t="s">
        <v>189</v>
      </c>
      <c r="D281" s="62" t="s">
        <v>51</v>
      </c>
      <c r="E281" s="66" t="s">
        <v>582</v>
      </c>
      <c r="F281" s="62" t="s">
        <v>583</v>
      </c>
    </row>
    <row r="282" spans="1:6" x14ac:dyDescent="0.25">
      <c r="A282" s="76"/>
      <c r="B282" s="62" t="s">
        <v>192</v>
      </c>
      <c r="C282" s="62" t="s">
        <v>190</v>
      </c>
      <c r="D282" s="62" t="s">
        <v>109</v>
      </c>
      <c r="E282" s="66" t="s">
        <v>666</v>
      </c>
      <c r="F282" s="62" t="s">
        <v>667</v>
      </c>
    </row>
    <row r="283" spans="1:6" x14ac:dyDescent="0.25">
      <c r="A283" s="76"/>
      <c r="B283" s="62" t="s">
        <v>192</v>
      </c>
      <c r="C283" s="62" t="s">
        <v>54</v>
      </c>
      <c r="D283" s="62" t="s">
        <v>2</v>
      </c>
      <c r="E283" s="66">
        <f>E268+E270+E272+E274+E276+E278+E280</f>
        <v>7.3100000000000005</v>
      </c>
      <c r="F283" s="63" t="s">
        <v>942</v>
      </c>
    </row>
    <row r="284" spans="1:6" ht="26.4" x14ac:dyDescent="0.25">
      <c r="A284" s="76"/>
      <c r="B284" s="62" t="s">
        <v>192</v>
      </c>
      <c r="C284" s="62" t="s">
        <v>110</v>
      </c>
      <c r="D284" s="62" t="s">
        <v>56</v>
      </c>
      <c r="E284" s="66" t="s">
        <v>205</v>
      </c>
      <c r="F284" s="62" t="s">
        <v>668</v>
      </c>
    </row>
    <row r="285" spans="1:6" x14ac:dyDescent="0.25">
      <c r="A285" s="76"/>
      <c r="B285" s="62" t="s">
        <v>192</v>
      </c>
      <c r="C285" s="62" t="s">
        <v>58</v>
      </c>
      <c r="D285" s="62" t="s">
        <v>51</v>
      </c>
      <c r="E285" s="66" t="s">
        <v>502</v>
      </c>
      <c r="F285" s="62" t="s">
        <v>641</v>
      </c>
    </row>
    <row r="286" spans="1:6" x14ac:dyDescent="0.25">
      <c r="A286" s="76"/>
      <c r="B286" s="62" t="s">
        <v>192</v>
      </c>
      <c r="C286" s="62" t="s">
        <v>59</v>
      </c>
      <c r="D286" s="62" t="s">
        <v>2</v>
      </c>
      <c r="E286" s="66" t="s">
        <v>669</v>
      </c>
      <c r="F286" s="62" t="s">
        <v>670</v>
      </c>
    </row>
    <row r="287" spans="1:6" ht="26.4" x14ac:dyDescent="0.25">
      <c r="A287" s="76"/>
      <c r="B287" s="62" t="s">
        <v>192</v>
      </c>
      <c r="C287" s="62" t="s">
        <v>60</v>
      </c>
      <c r="D287" s="62" t="s">
        <v>61</v>
      </c>
      <c r="E287" s="66" t="s">
        <v>502</v>
      </c>
      <c r="F287" s="62" t="s">
        <v>671</v>
      </c>
    </row>
    <row r="288" spans="1:6" x14ac:dyDescent="0.25">
      <c r="A288" s="76"/>
      <c r="B288" s="62" t="s">
        <v>192</v>
      </c>
      <c r="C288" s="62" t="s">
        <v>62</v>
      </c>
      <c r="D288" s="62" t="s">
        <v>51</v>
      </c>
      <c r="E288" s="66">
        <f>E287*0.12</f>
        <v>0.57599999999999996</v>
      </c>
      <c r="F288" s="62" t="s">
        <v>672</v>
      </c>
    </row>
    <row r="289" spans="1:6" x14ac:dyDescent="0.25">
      <c r="A289" s="76"/>
      <c r="B289" s="62"/>
      <c r="C289" s="62"/>
      <c r="D289" s="62"/>
      <c r="E289" s="66"/>
      <c r="F289" s="62"/>
    </row>
    <row r="290" spans="1:6" x14ac:dyDescent="0.25">
      <c r="A290" s="75">
        <v>22</v>
      </c>
      <c r="B290" s="61" t="s">
        <v>206</v>
      </c>
      <c r="C290" s="61"/>
      <c r="D290" s="61"/>
      <c r="E290" s="65"/>
      <c r="F290" s="61" t="s">
        <v>330</v>
      </c>
    </row>
    <row r="291" spans="1:6" x14ac:dyDescent="0.25">
      <c r="A291" s="76"/>
      <c r="B291" s="62" t="s">
        <v>206</v>
      </c>
      <c r="C291" s="62" t="s">
        <v>207</v>
      </c>
      <c r="D291" s="62" t="s">
        <v>2</v>
      </c>
      <c r="E291" s="66" t="s">
        <v>460</v>
      </c>
      <c r="F291" s="62" t="s">
        <v>461</v>
      </c>
    </row>
    <row r="292" spans="1:6" x14ac:dyDescent="0.25">
      <c r="A292" s="76"/>
      <c r="B292" s="62" t="s">
        <v>206</v>
      </c>
      <c r="C292" s="62" t="s">
        <v>101</v>
      </c>
      <c r="D292" s="62" t="s">
        <v>51</v>
      </c>
      <c r="E292" s="66" t="s">
        <v>462</v>
      </c>
      <c r="F292" s="62" t="s">
        <v>463</v>
      </c>
    </row>
    <row r="293" spans="1:6" x14ac:dyDescent="0.25">
      <c r="A293" s="76"/>
      <c r="B293" s="62" t="s">
        <v>206</v>
      </c>
      <c r="C293" s="62" t="s">
        <v>208</v>
      </c>
      <c r="D293" s="62" t="s">
        <v>2</v>
      </c>
      <c r="E293" s="66" t="s">
        <v>464</v>
      </c>
      <c r="F293" s="62" t="s">
        <v>465</v>
      </c>
    </row>
    <row r="294" spans="1:6" x14ac:dyDescent="0.25">
      <c r="A294" s="76"/>
      <c r="B294" s="62" t="s">
        <v>206</v>
      </c>
      <c r="C294" s="62" t="s">
        <v>103</v>
      </c>
      <c r="D294" s="62" t="s">
        <v>51</v>
      </c>
      <c r="E294" s="66" t="s">
        <v>466</v>
      </c>
      <c r="F294" s="62" t="s">
        <v>467</v>
      </c>
    </row>
    <row r="295" spans="1:6" x14ac:dyDescent="0.25">
      <c r="A295" s="76"/>
      <c r="B295" s="62" t="s">
        <v>206</v>
      </c>
      <c r="C295" s="62" t="s">
        <v>209</v>
      </c>
      <c r="D295" s="62" t="s">
        <v>2</v>
      </c>
      <c r="E295" s="66" t="s">
        <v>673</v>
      </c>
      <c r="F295" s="62" t="s">
        <v>674</v>
      </c>
    </row>
    <row r="296" spans="1:6" x14ac:dyDescent="0.25">
      <c r="A296" s="76"/>
      <c r="B296" s="62" t="s">
        <v>206</v>
      </c>
      <c r="C296" s="62" t="s">
        <v>210</v>
      </c>
      <c r="D296" s="62" t="s">
        <v>51</v>
      </c>
      <c r="E296" s="66" t="s">
        <v>653</v>
      </c>
      <c r="F296" s="62" t="s">
        <v>654</v>
      </c>
    </row>
    <row r="297" spans="1:6" x14ac:dyDescent="0.25">
      <c r="A297" s="76"/>
      <c r="B297" s="62" t="s">
        <v>206</v>
      </c>
      <c r="C297" s="62" t="s">
        <v>211</v>
      </c>
      <c r="D297" s="62" t="s">
        <v>2</v>
      </c>
      <c r="E297" s="66" t="s">
        <v>675</v>
      </c>
      <c r="F297" s="62" t="s">
        <v>676</v>
      </c>
    </row>
    <row r="298" spans="1:6" x14ac:dyDescent="0.25">
      <c r="A298" s="76"/>
      <c r="B298" s="62" t="s">
        <v>206</v>
      </c>
      <c r="C298" s="62" t="s">
        <v>212</v>
      </c>
      <c r="D298" s="62" t="s">
        <v>51</v>
      </c>
      <c r="E298" s="66" t="s">
        <v>423</v>
      </c>
      <c r="F298" s="62" t="s">
        <v>437</v>
      </c>
    </row>
    <row r="299" spans="1:6" x14ac:dyDescent="0.25">
      <c r="A299" s="76"/>
      <c r="B299" s="62" t="s">
        <v>206</v>
      </c>
      <c r="C299" s="62" t="s">
        <v>213</v>
      </c>
      <c r="D299" s="62" t="s">
        <v>2</v>
      </c>
      <c r="E299" s="66" t="s">
        <v>677</v>
      </c>
      <c r="F299" s="62" t="s">
        <v>678</v>
      </c>
    </row>
    <row r="300" spans="1:6" x14ac:dyDescent="0.25">
      <c r="A300" s="76"/>
      <c r="B300" s="62" t="s">
        <v>206</v>
      </c>
      <c r="C300" s="62" t="s">
        <v>214</v>
      </c>
      <c r="D300" s="62" t="s">
        <v>51</v>
      </c>
      <c r="E300" s="66" t="s">
        <v>679</v>
      </c>
      <c r="F300" s="62" t="s">
        <v>680</v>
      </c>
    </row>
    <row r="301" spans="1:6" x14ac:dyDescent="0.25">
      <c r="A301" s="76"/>
      <c r="B301" s="62" t="s">
        <v>206</v>
      </c>
      <c r="C301" s="62" t="s">
        <v>215</v>
      </c>
      <c r="D301" s="62" t="s">
        <v>2</v>
      </c>
      <c r="E301" s="66" t="s">
        <v>681</v>
      </c>
      <c r="F301" s="62" t="s">
        <v>682</v>
      </c>
    </row>
    <row r="302" spans="1:6" x14ac:dyDescent="0.25">
      <c r="A302" s="76"/>
      <c r="B302" s="62" t="s">
        <v>206</v>
      </c>
      <c r="C302" s="62" t="s">
        <v>216</v>
      </c>
      <c r="D302" s="62" t="s">
        <v>51</v>
      </c>
      <c r="E302" s="66" t="s">
        <v>653</v>
      </c>
      <c r="F302" s="62" t="s">
        <v>654</v>
      </c>
    </row>
    <row r="303" spans="1:6" x14ac:dyDescent="0.25">
      <c r="A303" s="76"/>
      <c r="B303" s="62" t="s">
        <v>206</v>
      </c>
      <c r="C303" s="62" t="s">
        <v>156</v>
      </c>
      <c r="D303" s="62" t="s">
        <v>109</v>
      </c>
      <c r="E303" s="66" t="s">
        <v>616</v>
      </c>
      <c r="F303" s="62" t="s">
        <v>683</v>
      </c>
    </row>
    <row r="304" spans="1:6" x14ac:dyDescent="0.25">
      <c r="A304" s="76"/>
      <c r="B304" s="62" t="s">
        <v>206</v>
      </c>
      <c r="C304" s="62" t="s">
        <v>54</v>
      </c>
      <c r="D304" s="62" t="s">
        <v>2</v>
      </c>
      <c r="E304" s="66">
        <f>E291+E293+E295+E297+E299+E301</f>
        <v>13.899999999999999</v>
      </c>
      <c r="F304" s="63" t="s">
        <v>945</v>
      </c>
    </row>
    <row r="305" spans="1:6" ht="26.4" x14ac:dyDescent="0.25">
      <c r="A305" s="76"/>
      <c r="B305" s="62" t="s">
        <v>206</v>
      </c>
      <c r="C305" s="62" t="s">
        <v>110</v>
      </c>
      <c r="D305" s="62" t="s">
        <v>56</v>
      </c>
      <c r="E305" s="66" t="s">
        <v>217</v>
      </c>
      <c r="F305" s="62" t="s">
        <v>684</v>
      </c>
    </row>
    <row r="306" spans="1:6" x14ac:dyDescent="0.25">
      <c r="A306" s="76"/>
      <c r="B306" s="62" t="s">
        <v>206</v>
      </c>
      <c r="C306" s="62" t="s">
        <v>58</v>
      </c>
      <c r="D306" s="62" t="s">
        <v>51</v>
      </c>
      <c r="E306" s="66" t="s">
        <v>685</v>
      </c>
      <c r="F306" s="62" t="s">
        <v>686</v>
      </c>
    </row>
    <row r="307" spans="1:6" x14ac:dyDescent="0.25">
      <c r="A307" s="76"/>
      <c r="B307" s="62" t="s">
        <v>206</v>
      </c>
      <c r="C307" s="62" t="s">
        <v>59</v>
      </c>
      <c r="D307" s="62" t="s">
        <v>2</v>
      </c>
      <c r="E307" s="66" t="s">
        <v>481</v>
      </c>
      <c r="F307" s="62" t="s">
        <v>482</v>
      </c>
    </row>
    <row r="308" spans="1:6" ht="26.4" x14ac:dyDescent="0.25">
      <c r="A308" s="76"/>
      <c r="B308" s="62" t="s">
        <v>206</v>
      </c>
      <c r="C308" s="62" t="s">
        <v>60</v>
      </c>
      <c r="D308" s="62" t="s">
        <v>61</v>
      </c>
      <c r="E308" s="66" t="s">
        <v>483</v>
      </c>
      <c r="F308" s="62" t="s">
        <v>484</v>
      </c>
    </row>
    <row r="309" spans="1:6" x14ac:dyDescent="0.25">
      <c r="A309" s="76"/>
      <c r="B309" s="62" t="s">
        <v>206</v>
      </c>
      <c r="C309" s="62" t="s">
        <v>62</v>
      </c>
      <c r="D309" s="62" t="s">
        <v>51</v>
      </c>
      <c r="E309" s="66">
        <f>E308*0.12</f>
        <v>1.4279999999999999</v>
      </c>
      <c r="F309" s="62" t="s">
        <v>687</v>
      </c>
    </row>
    <row r="310" spans="1:6" x14ac:dyDescent="0.25">
      <c r="A310" s="76"/>
      <c r="B310" s="62"/>
      <c r="C310" s="62"/>
      <c r="D310" s="62"/>
      <c r="E310" s="66"/>
      <c r="F310" s="62"/>
    </row>
    <row r="311" spans="1:6" x14ac:dyDescent="0.25">
      <c r="A311" s="75">
        <v>23</v>
      </c>
      <c r="B311" s="61" t="s">
        <v>218</v>
      </c>
      <c r="C311" s="61"/>
      <c r="D311" s="61"/>
      <c r="E311" s="65"/>
      <c r="F311" s="61" t="s">
        <v>330</v>
      </c>
    </row>
    <row r="312" spans="1:6" x14ac:dyDescent="0.25">
      <c r="A312" s="76"/>
      <c r="B312" s="62" t="s">
        <v>218</v>
      </c>
      <c r="C312" s="62" t="s">
        <v>219</v>
      </c>
      <c r="D312" s="62" t="s">
        <v>2</v>
      </c>
      <c r="E312" s="66" t="s">
        <v>677</v>
      </c>
      <c r="F312" s="62" t="s">
        <v>688</v>
      </c>
    </row>
    <row r="313" spans="1:6" x14ac:dyDescent="0.25">
      <c r="A313" s="76"/>
      <c r="B313" s="62" t="s">
        <v>218</v>
      </c>
      <c r="C313" s="62" t="s">
        <v>220</v>
      </c>
      <c r="D313" s="62" t="s">
        <v>51</v>
      </c>
      <c r="E313" s="66" t="s">
        <v>689</v>
      </c>
      <c r="F313" s="62" t="s">
        <v>690</v>
      </c>
    </row>
    <row r="314" spans="1:6" x14ac:dyDescent="0.25">
      <c r="A314" s="76"/>
      <c r="B314" s="62" t="s">
        <v>218</v>
      </c>
      <c r="C314" s="62" t="s">
        <v>221</v>
      </c>
      <c r="D314" s="62" t="s">
        <v>2</v>
      </c>
      <c r="E314" s="66" t="s">
        <v>691</v>
      </c>
      <c r="F314" s="62" t="s">
        <v>692</v>
      </c>
    </row>
    <row r="315" spans="1:6" x14ac:dyDescent="0.25">
      <c r="A315" s="76"/>
      <c r="B315" s="62" t="s">
        <v>218</v>
      </c>
      <c r="C315" s="62" t="s">
        <v>222</v>
      </c>
      <c r="D315" s="62" t="s">
        <v>51</v>
      </c>
      <c r="E315" s="66" t="s">
        <v>693</v>
      </c>
      <c r="F315" s="62" t="s">
        <v>694</v>
      </c>
    </row>
    <row r="316" spans="1:6" x14ac:dyDescent="0.25">
      <c r="A316" s="76"/>
      <c r="B316" s="62" t="s">
        <v>218</v>
      </c>
      <c r="C316" s="62" t="s">
        <v>223</v>
      </c>
      <c r="D316" s="62" t="s">
        <v>2</v>
      </c>
      <c r="E316" s="66" t="s">
        <v>695</v>
      </c>
      <c r="F316" s="62" t="s">
        <v>696</v>
      </c>
    </row>
    <row r="317" spans="1:6" x14ac:dyDescent="0.25">
      <c r="A317" s="76"/>
      <c r="B317" s="62" t="s">
        <v>218</v>
      </c>
      <c r="C317" s="62" t="s">
        <v>224</v>
      </c>
      <c r="D317" s="62" t="s">
        <v>51</v>
      </c>
      <c r="E317" s="66" t="s">
        <v>614</v>
      </c>
      <c r="F317" s="62" t="s">
        <v>697</v>
      </c>
    </row>
    <row r="318" spans="1:6" x14ac:dyDescent="0.25">
      <c r="A318" s="76"/>
      <c r="B318" s="62" t="s">
        <v>218</v>
      </c>
      <c r="C318" s="62" t="s">
        <v>225</v>
      </c>
      <c r="D318" s="62" t="s">
        <v>2</v>
      </c>
      <c r="E318" s="66" t="s">
        <v>664</v>
      </c>
      <c r="F318" s="62" t="s">
        <v>698</v>
      </c>
    </row>
    <row r="319" spans="1:6" x14ac:dyDescent="0.25">
      <c r="A319" s="76"/>
      <c r="B319" s="62" t="s">
        <v>218</v>
      </c>
      <c r="C319" s="62" t="s">
        <v>226</v>
      </c>
      <c r="D319" s="62" t="s">
        <v>51</v>
      </c>
      <c r="E319" s="66" t="s">
        <v>699</v>
      </c>
      <c r="F319" s="62" t="s">
        <v>700</v>
      </c>
    </row>
    <row r="320" spans="1:6" x14ac:dyDescent="0.25">
      <c r="A320" s="76"/>
      <c r="B320" s="62" t="s">
        <v>218</v>
      </c>
      <c r="C320" s="62" t="s">
        <v>156</v>
      </c>
      <c r="D320" s="62" t="s">
        <v>109</v>
      </c>
      <c r="E320" s="66" t="s">
        <v>666</v>
      </c>
      <c r="F320" s="62" t="s">
        <v>667</v>
      </c>
    </row>
    <row r="321" spans="1:6" x14ac:dyDescent="0.25">
      <c r="A321" s="76"/>
      <c r="B321" s="62" t="s">
        <v>218</v>
      </c>
      <c r="C321" s="62" t="s">
        <v>54</v>
      </c>
      <c r="D321" s="62" t="s">
        <v>2</v>
      </c>
      <c r="E321" s="66" t="s">
        <v>701</v>
      </c>
      <c r="F321" s="62" t="s">
        <v>946</v>
      </c>
    </row>
    <row r="322" spans="1:6" ht="26.4" x14ac:dyDescent="0.25">
      <c r="A322" s="76"/>
      <c r="B322" s="62" t="s">
        <v>218</v>
      </c>
      <c r="C322" s="62" t="s">
        <v>110</v>
      </c>
      <c r="D322" s="62" t="s">
        <v>56</v>
      </c>
      <c r="E322" s="66" t="s">
        <v>227</v>
      </c>
      <c r="F322" s="62" t="s">
        <v>702</v>
      </c>
    </row>
    <row r="323" spans="1:6" x14ac:dyDescent="0.25">
      <c r="A323" s="76"/>
      <c r="B323" s="62" t="s">
        <v>218</v>
      </c>
      <c r="C323" s="62" t="s">
        <v>228</v>
      </c>
      <c r="D323" s="62" t="s">
        <v>51</v>
      </c>
      <c r="E323" s="66" t="s">
        <v>703</v>
      </c>
      <c r="F323" s="62" t="s">
        <v>704</v>
      </c>
    </row>
    <row r="324" spans="1:6" x14ac:dyDescent="0.25">
      <c r="A324" s="76"/>
      <c r="B324" s="62" t="s">
        <v>218</v>
      </c>
      <c r="C324" s="62" t="s">
        <v>59</v>
      </c>
      <c r="D324" s="62" t="s">
        <v>2</v>
      </c>
      <c r="E324" s="66" t="s">
        <v>705</v>
      </c>
      <c r="F324" s="62" t="s">
        <v>706</v>
      </c>
    </row>
    <row r="325" spans="1:6" ht="26.4" x14ac:dyDescent="0.25">
      <c r="A325" s="76"/>
      <c r="B325" s="62" t="s">
        <v>218</v>
      </c>
      <c r="C325" s="62" t="s">
        <v>60</v>
      </c>
      <c r="D325" s="62" t="s">
        <v>61</v>
      </c>
      <c r="E325" s="66" t="s">
        <v>707</v>
      </c>
      <c r="F325" s="62" t="s">
        <v>708</v>
      </c>
    </row>
    <row r="326" spans="1:6" x14ac:dyDescent="0.25">
      <c r="A326" s="76"/>
      <c r="B326" s="62" t="s">
        <v>218</v>
      </c>
      <c r="C326" s="62" t="s">
        <v>62</v>
      </c>
      <c r="D326" s="62" t="s">
        <v>51</v>
      </c>
      <c r="E326" s="66" t="e">
        <f>F338*0.12</f>
        <v>#VALUE!</v>
      </c>
      <c r="F326" s="62" t="s">
        <v>709</v>
      </c>
    </row>
    <row r="327" spans="1:6" x14ac:dyDescent="0.25">
      <c r="A327" s="76"/>
      <c r="B327" s="62"/>
      <c r="C327" s="62"/>
      <c r="D327" s="62"/>
      <c r="E327" s="66"/>
      <c r="F327" s="62"/>
    </row>
    <row r="328" spans="1:6" ht="26.4" x14ac:dyDescent="0.25">
      <c r="A328" s="75">
        <v>24</v>
      </c>
      <c r="B328" s="61" t="s">
        <v>229</v>
      </c>
      <c r="C328" s="61"/>
      <c r="D328" s="61"/>
      <c r="E328" s="65"/>
      <c r="F328" s="61" t="s">
        <v>330</v>
      </c>
    </row>
    <row r="329" spans="1:6" ht="26.4" x14ac:dyDescent="0.25">
      <c r="A329" s="76"/>
      <c r="B329" s="62" t="s">
        <v>229</v>
      </c>
      <c r="C329" s="62" t="s">
        <v>230</v>
      </c>
      <c r="D329" s="62" t="s">
        <v>2</v>
      </c>
      <c r="E329" s="66" t="s">
        <v>710</v>
      </c>
      <c r="F329" s="62" t="s">
        <v>711</v>
      </c>
    </row>
    <row r="330" spans="1:6" ht="26.4" x14ac:dyDescent="0.25">
      <c r="A330" s="76"/>
      <c r="B330" s="62" t="s">
        <v>229</v>
      </c>
      <c r="C330" s="62" t="s">
        <v>231</v>
      </c>
      <c r="D330" s="62" t="s">
        <v>51</v>
      </c>
      <c r="E330" s="66" t="s">
        <v>712</v>
      </c>
      <c r="F330" s="62" t="s">
        <v>713</v>
      </c>
    </row>
    <row r="331" spans="1:6" ht="26.4" x14ac:dyDescent="0.25">
      <c r="A331" s="76"/>
      <c r="B331" s="62" t="s">
        <v>229</v>
      </c>
      <c r="C331" s="62" t="s">
        <v>156</v>
      </c>
      <c r="D331" s="62" t="s">
        <v>109</v>
      </c>
      <c r="E331" s="66" t="s">
        <v>714</v>
      </c>
      <c r="F331" s="62" t="s">
        <v>715</v>
      </c>
    </row>
    <row r="332" spans="1:6" ht="26.4" x14ac:dyDescent="0.25">
      <c r="A332" s="76"/>
      <c r="B332" s="62" t="s">
        <v>229</v>
      </c>
      <c r="C332" s="62" t="s">
        <v>173</v>
      </c>
      <c r="D332" s="62" t="s">
        <v>109</v>
      </c>
      <c r="E332" s="66" t="s">
        <v>716</v>
      </c>
      <c r="F332" s="62" t="s">
        <v>717</v>
      </c>
    </row>
    <row r="333" spans="1:6" ht="26.4" x14ac:dyDescent="0.25">
      <c r="A333" s="76"/>
      <c r="B333" s="62" t="s">
        <v>229</v>
      </c>
      <c r="C333" s="62" t="s">
        <v>54</v>
      </c>
      <c r="D333" s="62" t="s">
        <v>2</v>
      </c>
      <c r="E333" s="66" t="s">
        <v>710</v>
      </c>
      <c r="F333" s="62" t="s">
        <v>947</v>
      </c>
    </row>
    <row r="334" spans="1:6" ht="26.4" x14ac:dyDescent="0.25">
      <c r="A334" s="76"/>
      <c r="B334" s="62" t="s">
        <v>229</v>
      </c>
      <c r="C334" s="62" t="s">
        <v>60</v>
      </c>
      <c r="D334" s="62" t="s">
        <v>61</v>
      </c>
      <c r="E334" s="66" t="s">
        <v>457</v>
      </c>
      <c r="F334" s="62" t="s">
        <v>458</v>
      </c>
    </row>
    <row r="335" spans="1:6" ht="26.4" x14ac:dyDescent="0.25">
      <c r="A335" s="76"/>
      <c r="B335" s="62" t="s">
        <v>229</v>
      </c>
      <c r="C335" s="62" t="s">
        <v>62</v>
      </c>
      <c r="D335" s="62" t="s">
        <v>51</v>
      </c>
      <c r="E335" s="66">
        <f>E334*0.12</f>
        <v>0.32400000000000001</v>
      </c>
      <c r="F335" s="62" t="s">
        <v>718</v>
      </c>
    </row>
    <row r="336" spans="1:6" x14ac:dyDescent="0.25">
      <c r="A336" s="76"/>
      <c r="B336" s="62"/>
      <c r="C336" s="62"/>
      <c r="D336" s="62"/>
      <c r="E336" s="66"/>
      <c r="F336" s="62"/>
    </row>
    <row r="337" spans="1:6" ht="26.4" x14ac:dyDescent="0.25">
      <c r="A337" s="75">
        <v>25</v>
      </c>
      <c r="B337" s="61" t="s">
        <v>232</v>
      </c>
      <c r="C337" s="61"/>
      <c r="D337" s="61"/>
      <c r="E337" s="65"/>
      <c r="F337" s="61" t="s">
        <v>330</v>
      </c>
    </row>
    <row r="338" spans="1:6" ht="26.4" x14ac:dyDescent="0.25">
      <c r="A338" s="76"/>
      <c r="B338" s="62" t="s">
        <v>232</v>
      </c>
      <c r="C338" s="62" t="s">
        <v>233</v>
      </c>
      <c r="D338" s="62" t="s">
        <v>2</v>
      </c>
      <c r="E338" s="66" t="s">
        <v>500</v>
      </c>
      <c r="F338" s="62" t="s">
        <v>516</v>
      </c>
    </row>
    <row r="339" spans="1:6" ht="26.4" x14ac:dyDescent="0.25">
      <c r="A339" s="76"/>
      <c r="B339" s="62" t="s">
        <v>232</v>
      </c>
      <c r="C339" s="62" t="s">
        <v>124</v>
      </c>
      <c r="D339" s="62" t="s">
        <v>51</v>
      </c>
      <c r="E339" s="66" t="s">
        <v>719</v>
      </c>
      <c r="F339" s="62" t="s">
        <v>720</v>
      </c>
    </row>
    <row r="340" spans="1:6" ht="26.4" x14ac:dyDescent="0.25">
      <c r="A340" s="76"/>
      <c r="B340" s="62" t="s">
        <v>232</v>
      </c>
      <c r="C340" s="62" t="s">
        <v>234</v>
      </c>
      <c r="D340" s="62" t="s">
        <v>2</v>
      </c>
      <c r="E340" s="66" t="s">
        <v>721</v>
      </c>
      <c r="F340" s="62" t="s">
        <v>722</v>
      </c>
    </row>
    <row r="341" spans="1:6" ht="26.4" x14ac:dyDescent="0.25">
      <c r="A341" s="76"/>
      <c r="B341" s="62" t="s">
        <v>232</v>
      </c>
      <c r="C341" s="62" t="s">
        <v>235</v>
      </c>
      <c r="D341" s="62" t="s">
        <v>51</v>
      </c>
      <c r="E341" s="66" t="s">
        <v>723</v>
      </c>
      <c r="F341" s="62" t="s">
        <v>724</v>
      </c>
    </row>
    <row r="342" spans="1:6" ht="26.4" x14ac:dyDescent="0.25">
      <c r="A342" s="76"/>
      <c r="B342" s="62" t="s">
        <v>232</v>
      </c>
      <c r="C342" s="62" t="s">
        <v>236</v>
      </c>
      <c r="D342" s="62" t="s">
        <v>2</v>
      </c>
      <c r="E342" s="66" t="s">
        <v>725</v>
      </c>
      <c r="F342" s="62" t="s">
        <v>726</v>
      </c>
    </row>
    <row r="343" spans="1:6" ht="26.4" x14ac:dyDescent="0.25">
      <c r="A343" s="76"/>
      <c r="B343" s="62" t="s">
        <v>232</v>
      </c>
      <c r="C343" s="62" t="s">
        <v>237</v>
      </c>
      <c r="D343" s="62" t="s">
        <v>51</v>
      </c>
      <c r="E343" s="66" t="s">
        <v>727</v>
      </c>
      <c r="F343" s="62" t="s">
        <v>728</v>
      </c>
    </row>
    <row r="344" spans="1:6" ht="26.4" x14ac:dyDescent="0.25">
      <c r="A344" s="76"/>
      <c r="B344" s="62" t="s">
        <v>232</v>
      </c>
      <c r="C344" s="62" t="s">
        <v>238</v>
      </c>
      <c r="D344" s="62" t="s">
        <v>2</v>
      </c>
      <c r="E344" s="66" t="s">
        <v>729</v>
      </c>
      <c r="F344" s="62" t="s">
        <v>730</v>
      </c>
    </row>
    <row r="345" spans="1:6" ht="26.4" x14ac:dyDescent="0.25">
      <c r="A345" s="76"/>
      <c r="B345" s="62" t="s">
        <v>232</v>
      </c>
      <c r="C345" s="62" t="s">
        <v>239</v>
      </c>
      <c r="D345" s="62" t="s">
        <v>51</v>
      </c>
      <c r="E345" s="66" t="s">
        <v>731</v>
      </c>
      <c r="F345" s="62" t="s">
        <v>732</v>
      </c>
    </row>
    <row r="346" spans="1:6" ht="26.4" x14ac:dyDescent="0.25">
      <c r="A346" s="76"/>
      <c r="B346" s="62" t="s">
        <v>232</v>
      </c>
      <c r="C346" s="62" t="s">
        <v>240</v>
      </c>
      <c r="D346" s="62" t="s">
        <v>2</v>
      </c>
      <c r="E346" s="66" t="s">
        <v>733</v>
      </c>
      <c r="F346" s="62" t="s">
        <v>734</v>
      </c>
    </row>
    <row r="347" spans="1:6" ht="26.4" x14ac:dyDescent="0.25">
      <c r="A347" s="76"/>
      <c r="B347" s="62" t="s">
        <v>232</v>
      </c>
      <c r="C347" s="62" t="s">
        <v>241</v>
      </c>
      <c r="D347" s="62" t="s">
        <v>51</v>
      </c>
      <c r="E347" s="66" t="s">
        <v>735</v>
      </c>
      <c r="F347" s="62" t="s">
        <v>736</v>
      </c>
    </row>
    <row r="348" spans="1:6" ht="26.4" x14ac:dyDescent="0.25">
      <c r="A348" s="76"/>
      <c r="B348" s="62" t="s">
        <v>232</v>
      </c>
      <c r="C348" s="62" t="s">
        <v>242</v>
      </c>
      <c r="D348" s="62" t="s">
        <v>2</v>
      </c>
      <c r="E348" s="66" t="s">
        <v>534</v>
      </c>
      <c r="F348" s="62" t="s">
        <v>535</v>
      </c>
    </row>
    <row r="349" spans="1:6" ht="26.4" x14ac:dyDescent="0.25">
      <c r="A349" s="76"/>
      <c r="B349" s="62" t="s">
        <v>232</v>
      </c>
      <c r="C349" s="62" t="s">
        <v>243</v>
      </c>
      <c r="D349" s="62" t="s">
        <v>51</v>
      </c>
      <c r="E349" s="66" t="s">
        <v>737</v>
      </c>
      <c r="F349" s="62" t="s">
        <v>738</v>
      </c>
    </row>
    <row r="350" spans="1:6" ht="26.4" x14ac:dyDescent="0.25">
      <c r="A350" s="76"/>
      <c r="B350" s="62" t="s">
        <v>232</v>
      </c>
      <c r="C350" s="62" t="s">
        <v>156</v>
      </c>
      <c r="D350" s="62" t="s">
        <v>109</v>
      </c>
      <c r="E350" s="66" t="s">
        <v>716</v>
      </c>
      <c r="F350" s="62" t="s">
        <v>717</v>
      </c>
    </row>
    <row r="351" spans="1:6" ht="26.4" x14ac:dyDescent="0.25">
      <c r="A351" s="76"/>
      <c r="B351" s="62" t="s">
        <v>232</v>
      </c>
      <c r="C351" s="62" t="s">
        <v>190</v>
      </c>
      <c r="D351" s="62" t="s">
        <v>109</v>
      </c>
      <c r="E351" s="66" t="s">
        <v>666</v>
      </c>
      <c r="F351" s="62" t="s">
        <v>667</v>
      </c>
    </row>
    <row r="352" spans="1:6" ht="26.4" x14ac:dyDescent="0.25">
      <c r="A352" s="76"/>
      <c r="B352" s="62" t="s">
        <v>232</v>
      </c>
      <c r="C352" s="62" t="s">
        <v>54</v>
      </c>
      <c r="D352" s="62" t="s">
        <v>2</v>
      </c>
      <c r="E352" s="66">
        <f>E338+E340+E342+E344+E346+E348</f>
        <v>17.57</v>
      </c>
      <c r="F352" s="63" t="s">
        <v>942</v>
      </c>
    </row>
    <row r="353" spans="1:6" ht="26.4" x14ac:dyDescent="0.25">
      <c r="A353" s="76"/>
      <c r="B353" s="62" t="s">
        <v>232</v>
      </c>
      <c r="C353" s="62" t="s">
        <v>110</v>
      </c>
      <c r="D353" s="62" t="s">
        <v>56</v>
      </c>
      <c r="E353" s="66" t="s">
        <v>244</v>
      </c>
      <c r="F353" s="62" t="s">
        <v>739</v>
      </c>
    </row>
    <row r="354" spans="1:6" ht="26.4" x14ac:dyDescent="0.25">
      <c r="A354" s="76"/>
      <c r="B354" s="62" t="s">
        <v>232</v>
      </c>
      <c r="C354" s="62" t="s">
        <v>58</v>
      </c>
      <c r="D354" s="62" t="s">
        <v>51</v>
      </c>
      <c r="E354" s="66" t="s">
        <v>502</v>
      </c>
      <c r="F354" s="62" t="s">
        <v>641</v>
      </c>
    </row>
    <row r="355" spans="1:6" ht="26.4" x14ac:dyDescent="0.25">
      <c r="A355" s="76"/>
      <c r="B355" s="62" t="s">
        <v>232</v>
      </c>
      <c r="C355" s="62" t="s">
        <v>59</v>
      </c>
      <c r="D355" s="62" t="s">
        <v>2</v>
      </c>
      <c r="E355" s="66" t="s">
        <v>740</v>
      </c>
      <c r="F355" s="62" t="s">
        <v>741</v>
      </c>
    </row>
    <row r="356" spans="1:6" ht="26.4" x14ac:dyDescent="0.25">
      <c r="A356" s="76"/>
      <c r="B356" s="62" t="s">
        <v>232</v>
      </c>
      <c r="C356" s="62" t="s">
        <v>245</v>
      </c>
      <c r="D356" s="62" t="s">
        <v>61</v>
      </c>
      <c r="E356" s="66" t="s">
        <v>742</v>
      </c>
      <c r="F356" s="62" t="s">
        <v>743</v>
      </c>
    </row>
    <row r="357" spans="1:6" ht="26.4" x14ac:dyDescent="0.25">
      <c r="A357" s="76"/>
      <c r="B357" s="62" t="s">
        <v>232</v>
      </c>
      <c r="C357" s="62" t="s">
        <v>62</v>
      </c>
      <c r="D357" s="62" t="s">
        <v>51</v>
      </c>
      <c r="E357" s="66">
        <f>E356*0.12</f>
        <v>1.1519999999999999</v>
      </c>
      <c r="F357" s="62" t="s">
        <v>744</v>
      </c>
    </row>
    <row r="358" spans="1:6" x14ac:dyDescent="0.25">
      <c r="A358" s="76"/>
      <c r="B358" s="62"/>
      <c r="C358" s="62"/>
      <c r="D358" s="62"/>
      <c r="E358" s="66"/>
      <c r="F358" s="62"/>
    </row>
    <row r="359" spans="1:6" x14ac:dyDescent="0.25">
      <c r="A359" s="75">
        <v>26</v>
      </c>
      <c r="B359" s="61" t="s">
        <v>246</v>
      </c>
      <c r="C359" s="61"/>
      <c r="D359" s="61"/>
      <c r="E359" s="65"/>
      <c r="F359" s="61" t="s">
        <v>330</v>
      </c>
    </row>
    <row r="360" spans="1:6" x14ac:dyDescent="0.25">
      <c r="A360" s="76"/>
      <c r="B360" s="62" t="s">
        <v>246</v>
      </c>
      <c r="C360" s="62" t="s">
        <v>247</v>
      </c>
      <c r="D360" s="62" t="s">
        <v>2</v>
      </c>
      <c r="E360" s="66" t="s">
        <v>745</v>
      </c>
      <c r="F360" s="62" t="s">
        <v>746</v>
      </c>
    </row>
    <row r="361" spans="1:6" x14ac:dyDescent="0.25">
      <c r="A361" s="76"/>
      <c r="B361" s="62" t="s">
        <v>246</v>
      </c>
      <c r="C361" s="62" t="s">
        <v>114</v>
      </c>
      <c r="D361" s="62" t="s">
        <v>51</v>
      </c>
      <c r="E361" s="66" t="s">
        <v>747</v>
      </c>
      <c r="F361" s="62" t="s">
        <v>748</v>
      </c>
    </row>
    <row r="362" spans="1:6" x14ac:dyDescent="0.25">
      <c r="A362" s="76"/>
      <c r="B362" s="62" t="s">
        <v>246</v>
      </c>
      <c r="C362" s="62" t="s">
        <v>248</v>
      </c>
      <c r="D362" s="62" t="s">
        <v>2</v>
      </c>
      <c r="E362" s="66" t="s">
        <v>749</v>
      </c>
      <c r="F362" s="62" t="s">
        <v>750</v>
      </c>
    </row>
    <row r="363" spans="1:6" x14ac:dyDescent="0.25">
      <c r="A363" s="76"/>
      <c r="B363" s="62" t="s">
        <v>246</v>
      </c>
      <c r="C363" s="62" t="s">
        <v>249</v>
      </c>
      <c r="D363" s="62" t="s">
        <v>51</v>
      </c>
      <c r="E363" s="66" t="s">
        <v>751</v>
      </c>
      <c r="F363" s="62" t="s">
        <v>752</v>
      </c>
    </row>
    <row r="364" spans="1:6" x14ac:dyDescent="0.25">
      <c r="A364" s="76"/>
      <c r="B364" s="62" t="s">
        <v>246</v>
      </c>
      <c r="C364" s="62" t="s">
        <v>250</v>
      </c>
      <c r="D364" s="62" t="s">
        <v>2</v>
      </c>
      <c r="E364" s="66" t="s">
        <v>558</v>
      </c>
      <c r="F364" s="62" t="s">
        <v>753</v>
      </c>
    </row>
    <row r="365" spans="1:6" x14ac:dyDescent="0.25">
      <c r="A365" s="76"/>
      <c r="B365" s="62" t="s">
        <v>246</v>
      </c>
      <c r="C365" s="62" t="s">
        <v>251</v>
      </c>
      <c r="D365" s="62" t="s">
        <v>51</v>
      </c>
      <c r="E365" s="66" t="s">
        <v>586</v>
      </c>
      <c r="F365" s="62" t="s">
        <v>754</v>
      </c>
    </row>
    <row r="366" spans="1:6" ht="26.4" x14ac:dyDescent="0.25">
      <c r="A366" s="76"/>
      <c r="B366" s="62" t="s">
        <v>246</v>
      </c>
      <c r="C366" s="62" t="s">
        <v>252</v>
      </c>
      <c r="D366" s="62" t="s">
        <v>2</v>
      </c>
      <c r="E366" s="66" t="s">
        <v>755</v>
      </c>
      <c r="F366" s="62" t="s">
        <v>756</v>
      </c>
    </row>
    <row r="367" spans="1:6" x14ac:dyDescent="0.25">
      <c r="A367" s="76"/>
      <c r="B367" s="62" t="s">
        <v>246</v>
      </c>
      <c r="C367" s="62" t="s">
        <v>126</v>
      </c>
      <c r="D367" s="62" t="s">
        <v>51</v>
      </c>
      <c r="E367" s="66" t="s">
        <v>757</v>
      </c>
      <c r="F367" s="62" t="s">
        <v>758</v>
      </c>
    </row>
    <row r="368" spans="1:6" x14ac:dyDescent="0.25">
      <c r="A368" s="76"/>
      <c r="B368" s="62" t="s">
        <v>246</v>
      </c>
      <c r="C368" s="62" t="s">
        <v>253</v>
      </c>
      <c r="D368" s="62" t="s">
        <v>2</v>
      </c>
      <c r="E368" s="66" t="s">
        <v>759</v>
      </c>
      <c r="F368" s="62" t="s">
        <v>760</v>
      </c>
    </row>
    <row r="369" spans="1:6" x14ac:dyDescent="0.25">
      <c r="A369" s="76"/>
      <c r="B369" s="62" t="s">
        <v>246</v>
      </c>
      <c r="C369" s="62" t="s">
        <v>254</v>
      </c>
      <c r="D369" s="62" t="s">
        <v>51</v>
      </c>
      <c r="E369" s="66" t="s">
        <v>761</v>
      </c>
      <c r="F369" s="62" t="s">
        <v>762</v>
      </c>
    </row>
    <row r="370" spans="1:6" x14ac:dyDescent="0.25">
      <c r="A370" s="76"/>
      <c r="B370" s="62" t="s">
        <v>246</v>
      </c>
      <c r="C370" s="62" t="s">
        <v>255</v>
      </c>
      <c r="D370" s="62" t="s">
        <v>2</v>
      </c>
      <c r="E370" s="66" t="s">
        <v>763</v>
      </c>
      <c r="F370" s="62" t="s">
        <v>764</v>
      </c>
    </row>
    <row r="371" spans="1:6" x14ac:dyDescent="0.25">
      <c r="A371" s="76"/>
      <c r="B371" s="62" t="s">
        <v>246</v>
      </c>
      <c r="C371" s="62" t="s">
        <v>256</v>
      </c>
      <c r="D371" s="62" t="s">
        <v>51</v>
      </c>
      <c r="E371" s="66" t="s">
        <v>765</v>
      </c>
      <c r="F371" s="62" t="s">
        <v>766</v>
      </c>
    </row>
    <row r="372" spans="1:6" x14ac:dyDescent="0.25">
      <c r="A372" s="76"/>
      <c r="B372" s="62" t="s">
        <v>246</v>
      </c>
      <c r="C372" s="62" t="s">
        <v>190</v>
      </c>
      <c r="D372" s="62" t="s">
        <v>109</v>
      </c>
      <c r="E372" s="66" t="s">
        <v>341</v>
      </c>
      <c r="F372" s="62" t="s">
        <v>584</v>
      </c>
    </row>
    <row r="373" spans="1:6" x14ac:dyDescent="0.25">
      <c r="A373" s="76"/>
      <c r="B373" s="62" t="s">
        <v>246</v>
      </c>
      <c r="C373" s="62" t="s">
        <v>156</v>
      </c>
      <c r="D373" s="62" t="s">
        <v>109</v>
      </c>
      <c r="E373" s="66" t="s">
        <v>767</v>
      </c>
      <c r="F373" s="62" t="s">
        <v>768</v>
      </c>
    </row>
    <row r="374" spans="1:6" x14ac:dyDescent="0.25">
      <c r="A374" s="76"/>
      <c r="B374" s="62" t="s">
        <v>246</v>
      </c>
      <c r="C374" s="62" t="s">
        <v>173</v>
      </c>
      <c r="D374" s="62" t="s">
        <v>109</v>
      </c>
      <c r="E374" s="66" t="s">
        <v>666</v>
      </c>
      <c r="F374" s="62" t="s">
        <v>667</v>
      </c>
    </row>
    <row r="375" spans="1:6" x14ac:dyDescent="0.25">
      <c r="A375" s="76"/>
      <c r="B375" s="62" t="s">
        <v>246</v>
      </c>
      <c r="C375" s="62" t="s">
        <v>54</v>
      </c>
      <c r="D375" s="62" t="s">
        <v>2</v>
      </c>
      <c r="E375" s="66" t="s">
        <v>769</v>
      </c>
      <c r="F375" s="62" t="s">
        <v>948</v>
      </c>
    </row>
    <row r="376" spans="1:6" ht="26.4" x14ac:dyDescent="0.25">
      <c r="A376" s="76"/>
      <c r="B376" s="62" t="s">
        <v>246</v>
      </c>
      <c r="C376" s="62" t="s">
        <v>110</v>
      </c>
      <c r="D376" s="62" t="s">
        <v>56</v>
      </c>
      <c r="E376" s="66" t="s">
        <v>257</v>
      </c>
      <c r="F376" s="62" t="s">
        <v>770</v>
      </c>
    </row>
    <row r="377" spans="1:6" x14ac:dyDescent="0.25">
      <c r="A377" s="76"/>
      <c r="B377" s="62" t="s">
        <v>246</v>
      </c>
      <c r="C377" s="62" t="s">
        <v>58</v>
      </c>
      <c r="D377" s="62" t="s">
        <v>51</v>
      </c>
      <c r="E377" s="66" t="s">
        <v>771</v>
      </c>
      <c r="F377" s="62" t="s">
        <v>772</v>
      </c>
    </row>
    <row r="378" spans="1:6" x14ac:dyDescent="0.25">
      <c r="A378" s="76"/>
      <c r="B378" s="62" t="s">
        <v>246</v>
      </c>
      <c r="C378" s="62" t="s">
        <v>59</v>
      </c>
      <c r="D378" s="62" t="s">
        <v>2</v>
      </c>
      <c r="E378" s="66" t="s">
        <v>525</v>
      </c>
      <c r="F378" s="62" t="s">
        <v>773</v>
      </c>
    </row>
    <row r="379" spans="1:6" ht="26.4" x14ac:dyDescent="0.25">
      <c r="A379" s="76"/>
      <c r="B379" s="62" t="s">
        <v>246</v>
      </c>
      <c r="C379" s="62" t="s">
        <v>258</v>
      </c>
      <c r="D379" s="62" t="s">
        <v>61</v>
      </c>
      <c r="E379" s="66" t="s">
        <v>774</v>
      </c>
      <c r="F379" s="62" t="s">
        <v>775</v>
      </c>
    </row>
    <row r="380" spans="1:6" x14ac:dyDescent="0.25">
      <c r="A380" s="76"/>
      <c r="B380" s="62" t="s">
        <v>246</v>
      </c>
      <c r="C380" s="62" t="s">
        <v>62</v>
      </c>
      <c r="D380" s="62" t="s">
        <v>51</v>
      </c>
      <c r="E380" s="66">
        <f>E379*0.12</f>
        <v>0.93599999999999994</v>
      </c>
      <c r="F380" s="62" t="s">
        <v>776</v>
      </c>
    </row>
    <row r="381" spans="1:6" x14ac:dyDescent="0.25">
      <c r="A381" s="76"/>
      <c r="B381" s="62"/>
      <c r="C381" s="62"/>
      <c r="D381" s="62"/>
      <c r="E381" s="66"/>
      <c r="F381" s="62"/>
    </row>
    <row r="382" spans="1:6" ht="26.4" x14ac:dyDescent="0.25">
      <c r="A382" s="75">
        <v>27</v>
      </c>
      <c r="B382" s="61" t="s">
        <v>259</v>
      </c>
      <c r="C382" s="61"/>
      <c r="D382" s="61"/>
      <c r="E382" s="65"/>
      <c r="F382" s="61" t="s">
        <v>330</v>
      </c>
    </row>
    <row r="383" spans="1:6" ht="26.4" x14ac:dyDescent="0.25">
      <c r="A383" s="76"/>
      <c r="B383" s="62" t="s">
        <v>259</v>
      </c>
      <c r="C383" s="62" t="s">
        <v>260</v>
      </c>
      <c r="D383" s="62" t="s">
        <v>2</v>
      </c>
      <c r="E383" s="66" t="s">
        <v>777</v>
      </c>
      <c r="F383" s="62" t="s">
        <v>778</v>
      </c>
    </row>
    <row r="384" spans="1:6" ht="26.4" x14ac:dyDescent="0.25">
      <c r="A384" s="76"/>
      <c r="B384" s="62" t="s">
        <v>259</v>
      </c>
      <c r="C384" s="62" t="s">
        <v>261</v>
      </c>
      <c r="D384" s="62" t="s">
        <v>51</v>
      </c>
      <c r="E384" s="66" t="s">
        <v>779</v>
      </c>
      <c r="F384" s="62" t="s">
        <v>780</v>
      </c>
    </row>
    <row r="385" spans="1:6" ht="26.4" x14ac:dyDescent="0.25">
      <c r="A385" s="76"/>
      <c r="B385" s="62" t="s">
        <v>259</v>
      </c>
      <c r="C385" s="62" t="s">
        <v>262</v>
      </c>
      <c r="D385" s="62" t="s">
        <v>2</v>
      </c>
      <c r="E385" s="66" t="s">
        <v>370</v>
      </c>
      <c r="F385" s="62" t="s">
        <v>781</v>
      </c>
    </row>
    <row r="386" spans="1:6" ht="26.4" x14ac:dyDescent="0.25">
      <c r="A386" s="76"/>
      <c r="B386" s="62" t="s">
        <v>259</v>
      </c>
      <c r="C386" s="62" t="s">
        <v>263</v>
      </c>
      <c r="D386" s="62" t="s">
        <v>51</v>
      </c>
      <c r="E386" s="66" t="s">
        <v>389</v>
      </c>
      <c r="F386" s="62" t="s">
        <v>390</v>
      </c>
    </row>
    <row r="387" spans="1:6" ht="26.4" x14ac:dyDescent="0.25">
      <c r="A387" s="76"/>
      <c r="B387" s="62" t="s">
        <v>259</v>
      </c>
      <c r="C387" s="62" t="s">
        <v>264</v>
      </c>
      <c r="D387" s="62" t="s">
        <v>2</v>
      </c>
      <c r="E387" s="66" t="s">
        <v>782</v>
      </c>
      <c r="F387" s="62" t="s">
        <v>783</v>
      </c>
    </row>
    <row r="388" spans="1:6" ht="26.4" x14ac:dyDescent="0.25">
      <c r="A388" s="76"/>
      <c r="B388" s="62" t="s">
        <v>259</v>
      </c>
      <c r="C388" s="62" t="s">
        <v>265</v>
      </c>
      <c r="D388" s="62" t="s">
        <v>51</v>
      </c>
      <c r="E388" s="66" t="s">
        <v>784</v>
      </c>
      <c r="F388" s="62" t="s">
        <v>785</v>
      </c>
    </row>
    <row r="389" spans="1:6" ht="26.4" x14ac:dyDescent="0.25">
      <c r="A389" s="76"/>
      <c r="B389" s="62" t="s">
        <v>259</v>
      </c>
      <c r="C389" s="62" t="s">
        <v>266</v>
      </c>
      <c r="D389" s="62" t="s">
        <v>2</v>
      </c>
      <c r="E389" s="66" t="s">
        <v>786</v>
      </c>
      <c r="F389" s="62" t="s">
        <v>787</v>
      </c>
    </row>
    <row r="390" spans="1:6" ht="26.4" x14ac:dyDescent="0.25">
      <c r="A390" s="76"/>
      <c r="B390" s="62" t="s">
        <v>259</v>
      </c>
      <c r="C390" s="62" t="s">
        <v>267</v>
      </c>
      <c r="D390" s="62" t="s">
        <v>51</v>
      </c>
      <c r="E390" s="66" t="s">
        <v>788</v>
      </c>
      <c r="F390" s="62" t="s">
        <v>789</v>
      </c>
    </row>
    <row r="391" spans="1:6" ht="26.4" x14ac:dyDescent="0.25">
      <c r="A391" s="76"/>
      <c r="B391" s="62" t="s">
        <v>259</v>
      </c>
      <c r="C391" s="62" t="s">
        <v>156</v>
      </c>
      <c r="D391" s="62" t="s">
        <v>109</v>
      </c>
      <c r="E391" s="66" t="s">
        <v>341</v>
      </c>
      <c r="F391" s="62" t="s">
        <v>584</v>
      </c>
    </row>
    <row r="392" spans="1:6" ht="26.4" x14ac:dyDescent="0.25">
      <c r="A392" s="76"/>
      <c r="B392" s="62" t="s">
        <v>259</v>
      </c>
      <c r="C392" s="62" t="s">
        <v>268</v>
      </c>
      <c r="D392" s="62" t="s">
        <v>2</v>
      </c>
      <c r="E392" s="66">
        <f>E383+E385+E387+E389</f>
        <v>59.11</v>
      </c>
      <c r="F392" s="63" t="s">
        <v>942</v>
      </c>
    </row>
    <row r="393" spans="1:6" ht="26.4" x14ac:dyDescent="0.25">
      <c r="A393" s="76"/>
      <c r="B393" s="62" t="s">
        <v>259</v>
      </c>
      <c r="C393" s="62" t="s">
        <v>269</v>
      </c>
      <c r="D393" s="62" t="s">
        <v>56</v>
      </c>
      <c r="E393" s="66" t="s">
        <v>270</v>
      </c>
      <c r="F393" s="62" t="s">
        <v>790</v>
      </c>
    </row>
    <row r="394" spans="1:6" ht="26.4" x14ac:dyDescent="0.25">
      <c r="A394" s="76"/>
      <c r="B394" s="62" t="s">
        <v>259</v>
      </c>
      <c r="C394" s="62" t="s">
        <v>228</v>
      </c>
      <c r="D394" s="62" t="s">
        <v>51</v>
      </c>
      <c r="E394" s="66" t="s">
        <v>502</v>
      </c>
      <c r="F394" s="62" t="s">
        <v>641</v>
      </c>
    </row>
    <row r="395" spans="1:6" ht="26.4" x14ac:dyDescent="0.25">
      <c r="A395" s="76"/>
      <c r="B395" s="62" t="s">
        <v>259</v>
      </c>
      <c r="C395" s="62" t="s">
        <v>59</v>
      </c>
      <c r="D395" s="62" t="s">
        <v>2</v>
      </c>
      <c r="E395" s="66" t="s">
        <v>791</v>
      </c>
      <c r="F395" s="62" t="s">
        <v>792</v>
      </c>
    </row>
    <row r="396" spans="1:6" ht="26.4" x14ac:dyDescent="0.25">
      <c r="A396" s="76"/>
      <c r="B396" s="62" t="s">
        <v>259</v>
      </c>
      <c r="C396" s="62" t="s">
        <v>60</v>
      </c>
      <c r="D396" s="62" t="s">
        <v>61</v>
      </c>
      <c r="E396" s="66" t="s">
        <v>793</v>
      </c>
      <c r="F396" s="62" t="s">
        <v>794</v>
      </c>
    </row>
    <row r="397" spans="1:6" ht="26.4" x14ac:dyDescent="0.25">
      <c r="A397" s="76"/>
      <c r="B397" s="62" t="s">
        <v>259</v>
      </c>
      <c r="C397" s="62" t="s">
        <v>62</v>
      </c>
      <c r="D397" s="62" t="s">
        <v>51</v>
      </c>
      <c r="E397" s="66">
        <f>E396*0.12</f>
        <v>1.5839999999999999</v>
      </c>
      <c r="F397" s="62" t="s">
        <v>795</v>
      </c>
    </row>
    <row r="398" spans="1:6" x14ac:dyDescent="0.25">
      <c r="A398" s="76"/>
      <c r="B398" s="62"/>
      <c r="C398" s="62"/>
      <c r="D398" s="62"/>
      <c r="E398" s="66"/>
      <c r="F398" s="62"/>
    </row>
    <row r="399" spans="1:6" ht="26.4" x14ac:dyDescent="0.25">
      <c r="A399" s="75">
        <v>28</v>
      </c>
      <c r="B399" s="61" t="s">
        <v>271</v>
      </c>
      <c r="C399" s="61"/>
      <c r="D399" s="61"/>
      <c r="E399" s="65"/>
      <c r="F399" s="61" t="s">
        <v>330</v>
      </c>
    </row>
    <row r="400" spans="1:6" ht="26.4" x14ac:dyDescent="0.25">
      <c r="A400" s="76"/>
      <c r="B400" s="62" t="s">
        <v>271</v>
      </c>
      <c r="C400" s="62" t="s">
        <v>272</v>
      </c>
      <c r="D400" s="62" t="s">
        <v>2</v>
      </c>
      <c r="E400" s="66" t="s">
        <v>749</v>
      </c>
      <c r="F400" s="62" t="s">
        <v>750</v>
      </c>
    </row>
    <row r="401" spans="1:6" ht="26.4" x14ac:dyDescent="0.25">
      <c r="A401" s="76"/>
      <c r="B401" s="62" t="s">
        <v>271</v>
      </c>
      <c r="C401" s="62" t="s">
        <v>249</v>
      </c>
      <c r="D401" s="62" t="s">
        <v>51</v>
      </c>
      <c r="E401" s="66" t="s">
        <v>796</v>
      </c>
      <c r="F401" s="62" t="s">
        <v>797</v>
      </c>
    </row>
    <row r="402" spans="1:6" ht="26.4" x14ac:dyDescent="0.25">
      <c r="A402" s="76"/>
      <c r="B402" s="62" t="s">
        <v>271</v>
      </c>
      <c r="C402" s="62" t="s">
        <v>273</v>
      </c>
      <c r="D402" s="62" t="s">
        <v>2</v>
      </c>
      <c r="E402" s="66" t="s">
        <v>798</v>
      </c>
      <c r="F402" s="62" t="s">
        <v>799</v>
      </c>
    </row>
    <row r="403" spans="1:6" ht="26.4" x14ac:dyDescent="0.25">
      <c r="A403" s="76"/>
      <c r="B403" s="62" t="s">
        <v>271</v>
      </c>
      <c r="C403" s="62" t="s">
        <v>256</v>
      </c>
      <c r="D403" s="62" t="s">
        <v>51</v>
      </c>
      <c r="E403" s="66" t="s">
        <v>666</v>
      </c>
      <c r="F403" s="62" t="s">
        <v>800</v>
      </c>
    </row>
    <row r="404" spans="1:6" ht="26.4" x14ac:dyDescent="0.25">
      <c r="A404" s="76"/>
      <c r="B404" s="62" t="s">
        <v>271</v>
      </c>
      <c r="C404" s="62" t="s">
        <v>173</v>
      </c>
      <c r="D404" s="62" t="s">
        <v>109</v>
      </c>
      <c r="E404" s="66" t="s">
        <v>801</v>
      </c>
      <c r="F404" s="62" t="s">
        <v>802</v>
      </c>
    </row>
    <row r="405" spans="1:6" ht="26.4" x14ac:dyDescent="0.25">
      <c r="A405" s="76"/>
      <c r="B405" s="62" t="s">
        <v>271</v>
      </c>
      <c r="C405" s="62" t="s">
        <v>274</v>
      </c>
      <c r="D405" s="62" t="s">
        <v>2</v>
      </c>
      <c r="E405" s="66" t="s">
        <v>803</v>
      </c>
      <c r="F405" s="62" t="s">
        <v>949</v>
      </c>
    </row>
    <row r="406" spans="1:6" ht="26.4" x14ac:dyDescent="0.25">
      <c r="A406" s="76"/>
      <c r="B406" s="62" t="s">
        <v>271</v>
      </c>
      <c r="C406" s="62" t="s">
        <v>110</v>
      </c>
      <c r="D406" s="62" t="s">
        <v>56</v>
      </c>
      <c r="E406" s="66" t="s">
        <v>275</v>
      </c>
      <c r="F406" s="62" t="s">
        <v>804</v>
      </c>
    </row>
    <row r="407" spans="1:6" ht="26.4" x14ac:dyDescent="0.25">
      <c r="A407" s="76"/>
      <c r="B407" s="62" t="s">
        <v>271</v>
      </c>
      <c r="C407" s="62" t="s">
        <v>58</v>
      </c>
      <c r="D407" s="62" t="s">
        <v>51</v>
      </c>
      <c r="E407" s="66" t="s">
        <v>727</v>
      </c>
      <c r="F407" s="62" t="s">
        <v>805</v>
      </c>
    </row>
    <row r="408" spans="1:6" ht="26.4" x14ac:dyDescent="0.25">
      <c r="A408" s="76"/>
      <c r="B408" s="62" t="s">
        <v>271</v>
      </c>
      <c r="C408" s="62" t="s">
        <v>59</v>
      </c>
      <c r="D408" s="62" t="s">
        <v>2</v>
      </c>
      <c r="E408" s="66" t="s">
        <v>798</v>
      </c>
      <c r="F408" s="62" t="s">
        <v>806</v>
      </c>
    </row>
    <row r="409" spans="1:6" ht="26.4" x14ac:dyDescent="0.25">
      <c r="A409" s="76"/>
      <c r="B409" s="62" t="s">
        <v>271</v>
      </c>
      <c r="C409" s="62" t="s">
        <v>60</v>
      </c>
      <c r="D409" s="62" t="s">
        <v>61</v>
      </c>
      <c r="E409" s="66" t="s">
        <v>807</v>
      </c>
      <c r="F409" s="62" t="s">
        <v>808</v>
      </c>
    </row>
    <row r="410" spans="1:6" ht="26.4" x14ac:dyDescent="0.25">
      <c r="A410" s="76"/>
      <c r="B410" s="62" t="s">
        <v>271</v>
      </c>
      <c r="C410" s="62" t="s">
        <v>62</v>
      </c>
      <c r="D410" s="62" t="s">
        <v>51</v>
      </c>
      <c r="E410" s="66">
        <f>E409*0.12</f>
        <v>2.2320000000000002</v>
      </c>
      <c r="F410" s="62" t="s">
        <v>809</v>
      </c>
    </row>
    <row r="411" spans="1:6" x14ac:dyDescent="0.25">
      <c r="A411" s="76"/>
      <c r="B411" s="62"/>
      <c r="C411" s="62"/>
      <c r="D411" s="62"/>
      <c r="E411" s="66"/>
      <c r="F411" s="62"/>
    </row>
    <row r="412" spans="1:6" ht="26.4" x14ac:dyDescent="0.25">
      <c r="A412" s="75">
        <v>29</v>
      </c>
      <c r="B412" s="61" t="s">
        <v>276</v>
      </c>
      <c r="C412" s="61"/>
      <c r="D412" s="61"/>
      <c r="E412" s="65"/>
      <c r="F412" s="61" t="s">
        <v>330</v>
      </c>
    </row>
    <row r="413" spans="1:6" ht="26.4" x14ac:dyDescent="0.25">
      <c r="A413" s="76"/>
      <c r="B413" s="62" t="s">
        <v>276</v>
      </c>
      <c r="C413" s="62" t="s">
        <v>277</v>
      </c>
      <c r="D413" s="62" t="s">
        <v>2</v>
      </c>
      <c r="E413" s="66" t="s">
        <v>810</v>
      </c>
      <c r="F413" s="62" t="s">
        <v>811</v>
      </c>
    </row>
    <row r="414" spans="1:6" ht="26.4" x14ac:dyDescent="0.25">
      <c r="A414" s="76"/>
      <c r="B414" s="62" t="s">
        <v>276</v>
      </c>
      <c r="C414" s="62" t="s">
        <v>249</v>
      </c>
      <c r="D414" s="62" t="s">
        <v>51</v>
      </c>
      <c r="E414" s="66" t="s">
        <v>812</v>
      </c>
      <c r="F414" s="62" t="s">
        <v>813</v>
      </c>
    </row>
    <row r="415" spans="1:6" ht="26.4" x14ac:dyDescent="0.25">
      <c r="A415" s="76"/>
      <c r="B415" s="62" t="s">
        <v>276</v>
      </c>
      <c r="C415" s="62" t="s">
        <v>273</v>
      </c>
      <c r="D415" s="62" t="s">
        <v>2</v>
      </c>
      <c r="E415" s="66" t="s">
        <v>814</v>
      </c>
      <c r="F415" s="62" t="s">
        <v>799</v>
      </c>
    </row>
    <row r="416" spans="1:6" ht="26.4" x14ac:dyDescent="0.25">
      <c r="A416" s="76"/>
      <c r="B416" s="62" t="s">
        <v>276</v>
      </c>
      <c r="C416" s="62" t="s">
        <v>256</v>
      </c>
      <c r="D416" s="62" t="s">
        <v>51</v>
      </c>
      <c r="E416" s="66" t="s">
        <v>372</v>
      </c>
      <c r="F416" s="62" t="s">
        <v>373</v>
      </c>
    </row>
    <row r="417" spans="1:6" ht="26.4" x14ac:dyDescent="0.25">
      <c r="A417" s="76"/>
      <c r="B417" s="62" t="s">
        <v>276</v>
      </c>
      <c r="C417" s="62" t="s">
        <v>173</v>
      </c>
      <c r="D417" s="62" t="s">
        <v>109</v>
      </c>
      <c r="E417" s="66" t="s">
        <v>714</v>
      </c>
      <c r="F417" s="62" t="s">
        <v>715</v>
      </c>
    </row>
    <row r="418" spans="1:6" ht="26.4" x14ac:dyDescent="0.25">
      <c r="A418" s="76"/>
      <c r="B418" s="62" t="s">
        <v>276</v>
      </c>
      <c r="C418" s="62" t="s">
        <v>54</v>
      </c>
      <c r="D418" s="62" t="s">
        <v>2</v>
      </c>
      <c r="E418" s="66" t="s">
        <v>815</v>
      </c>
      <c r="F418" s="62" t="s">
        <v>950</v>
      </c>
    </row>
    <row r="419" spans="1:6" ht="26.4" x14ac:dyDescent="0.25">
      <c r="A419" s="76"/>
      <c r="B419" s="62" t="s">
        <v>276</v>
      </c>
      <c r="C419" s="62" t="s">
        <v>110</v>
      </c>
      <c r="D419" s="62" t="s">
        <v>56</v>
      </c>
      <c r="E419" s="66" t="s">
        <v>278</v>
      </c>
      <c r="F419" s="62" t="s">
        <v>816</v>
      </c>
    </row>
    <row r="420" spans="1:6" ht="26.4" x14ac:dyDescent="0.25">
      <c r="A420" s="76"/>
      <c r="B420" s="62" t="s">
        <v>276</v>
      </c>
      <c r="C420" s="62" t="s">
        <v>58</v>
      </c>
      <c r="D420" s="62" t="s">
        <v>51</v>
      </c>
      <c r="E420" s="66" t="s">
        <v>404</v>
      </c>
      <c r="F420" s="62" t="s">
        <v>817</v>
      </c>
    </row>
    <row r="421" spans="1:6" ht="26.4" x14ac:dyDescent="0.25">
      <c r="A421" s="76"/>
      <c r="B421" s="62" t="s">
        <v>276</v>
      </c>
      <c r="C421" s="62" t="s">
        <v>59</v>
      </c>
      <c r="D421" s="62" t="s">
        <v>2</v>
      </c>
      <c r="E421" s="66" t="s">
        <v>814</v>
      </c>
      <c r="F421" s="62" t="s">
        <v>818</v>
      </c>
    </row>
    <row r="422" spans="1:6" ht="26.4" x14ac:dyDescent="0.25">
      <c r="A422" s="76"/>
      <c r="B422" s="62" t="s">
        <v>276</v>
      </c>
      <c r="C422" s="62" t="s">
        <v>60</v>
      </c>
      <c r="D422" s="62" t="s">
        <v>61</v>
      </c>
      <c r="E422" s="66" t="s">
        <v>349</v>
      </c>
      <c r="F422" s="62" t="s">
        <v>819</v>
      </c>
    </row>
    <row r="423" spans="1:6" ht="26.4" x14ac:dyDescent="0.25">
      <c r="A423" s="76"/>
      <c r="B423" s="62" t="s">
        <v>276</v>
      </c>
      <c r="C423" s="62" t="s">
        <v>62</v>
      </c>
      <c r="D423" s="62" t="s">
        <v>51</v>
      </c>
      <c r="E423" s="66">
        <f>E422*0.12</f>
        <v>0.76800000000000002</v>
      </c>
      <c r="F423" s="62" t="s">
        <v>820</v>
      </c>
    </row>
    <row r="424" spans="1:6" x14ac:dyDescent="0.25">
      <c r="A424" s="76"/>
      <c r="B424" s="62"/>
      <c r="C424" s="62"/>
      <c r="D424" s="62"/>
      <c r="E424" s="66"/>
      <c r="F424" s="62"/>
    </row>
    <row r="425" spans="1:6" ht="26.4" x14ac:dyDescent="0.25">
      <c r="A425" s="75">
        <v>30</v>
      </c>
      <c r="B425" s="61" t="s">
        <v>279</v>
      </c>
      <c r="C425" s="61"/>
      <c r="D425" s="61"/>
      <c r="E425" s="65"/>
      <c r="F425" s="61" t="s">
        <v>330</v>
      </c>
    </row>
    <row r="426" spans="1:6" ht="26.4" x14ac:dyDescent="0.25">
      <c r="A426" s="76"/>
      <c r="B426" s="62" t="s">
        <v>279</v>
      </c>
      <c r="C426" s="62" t="s">
        <v>272</v>
      </c>
      <c r="D426" s="62" t="s">
        <v>2</v>
      </c>
      <c r="E426" s="66" t="s">
        <v>821</v>
      </c>
      <c r="F426" s="62" t="s">
        <v>822</v>
      </c>
    </row>
    <row r="427" spans="1:6" ht="26.4" x14ac:dyDescent="0.25">
      <c r="A427" s="76"/>
      <c r="B427" s="62" t="s">
        <v>279</v>
      </c>
      <c r="C427" s="62" t="s">
        <v>280</v>
      </c>
      <c r="D427" s="62" t="s">
        <v>51</v>
      </c>
      <c r="E427" s="66" t="s">
        <v>823</v>
      </c>
      <c r="F427" s="62" t="s">
        <v>824</v>
      </c>
    </row>
    <row r="428" spans="1:6" ht="26.4" x14ac:dyDescent="0.25">
      <c r="A428" s="76"/>
      <c r="B428" s="62" t="s">
        <v>279</v>
      </c>
      <c r="C428" s="62" t="s">
        <v>273</v>
      </c>
      <c r="D428" s="62" t="s">
        <v>2</v>
      </c>
      <c r="E428" s="66" t="s">
        <v>825</v>
      </c>
      <c r="F428" s="62" t="s">
        <v>799</v>
      </c>
    </row>
    <row r="429" spans="1:6" ht="26.4" x14ac:dyDescent="0.25">
      <c r="A429" s="76"/>
      <c r="B429" s="62" t="s">
        <v>279</v>
      </c>
      <c r="C429" s="62" t="s">
        <v>256</v>
      </c>
      <c r="D429" s="62" t="s">
        <v>51</v>
      </c>
      <c r="E429" s="66" t="s">
        <v>413</v>
      </c>
      <c r="F429" s="62" t="s">
        <v>826</v>
      </c>
    </row>
    <row r="430" spans="1:6" ht="26.4" x14ac:dyDescent="0.25">
      <c r="A430" s="76"/>
      <c r="B430" s="62" t="s">
        <v>279</v>
      </c>
      <c r="C430" s="62" t="s">
        <v>281</v>
      </c>
      <c r="D430" s="62" t="s">
        <v>109</v>
      </c>
      <c r="E430" s="66" t="s">
        <v>827</v>
      </c>
      <c r="F430" s="62" t="s">
        <v>828</v>
      </c>
    </row>
    <row r="431" spans="1:6" ht="26.4" x14ac:dyDescent="0.25">
      <c r="A431" s="76"/>
      <c r="B431" s="62" t="s">
        <v>279</v>
      </c>
      <c r="C431" s="62" t="s">
        <v>54</v>
      </c>
      <c r="D431" s="62" t="s">
        <v>2</v>
      </c>
      <c r="E431" s="66" t="s">
        <v>829</v>
      </c>
      <c r="F431" s="62" t="s">
        <v>951</v>
      </c>
    </row>
    <row r="432" spans="1:6" ht="26.4" x14ac:dyDescent="0.25">
      <c r="A432" s="76"/>
      <c r="B432" s="62" t="s">
        <v>279</v>
      </c>
      <c r="C432" s="62" t="s">
        <v>110</v>
      </c>
      <c r="D432" s="62" t="s">
        <v>56</v>
      </c>
      <c r="E432" s="66" t="s">
        <v>282</v>
      </c>
      <c r="F432" s="62" t="s">
        <v>830</v>
      </c>
    </row>
    <row r="433" spans="1:6" ht="26.4" x14ac:dyDescent="0.25">
      <c r="A433" s="76"/>
      <c r="B433" s="62" t="s">
        <v>279</v>
      </c>
      <c r="C433" s="62" t="s">
        <v>283</v>
      </c>
      <c r="D433" s="62" t="s">
        <v>51</v>
      </c>
      <c r="E433" s="66" t="s">
        <v>666</v>
      </c>
      <c r="F433" s="62" t="s">
        <v>831</v>
      </c>
    </row>
    <row r="434" spans="1:6" ht="26.4" x14ac:dyDescent="0.25">
      <c r="A434" s="76"/>
      <c r="B434" s="62" t="s">
        <v>279</v>
      </c>
      <c r="C434" s="62" t="s">
        <v>59</v>
      </c>
      <c r="D434" s="62" t="s">
        <v>2</v>
      </c>
      <c r="E434" s="66" t="s">
        <v>825</v>
      </c>
      <c r="F434" s="62" t="s">
        <v>832</v>
      </c>
    </row>
    <row r="435" spans="1:6" ht="26.4" x14ac:dyDescent="0.25">
      <c r="A435" s="76"/>
      <c r="B435" s="62" t="s">
        <v>279</v>
      </c>
      <c r="C435" s="62" t="s">
        <v>60</v>
      </c>
      <c r="D435" s="62" t="s">
        <v>61</v>
      </c>
      <c r="E435" s="66" t="s">
        <v>639</v>
      </c>
      <c r="F435" s="62" t="s">
        <v>833</v>
      </c>
    </row>
    <row r="436" spans="1:6" ht="26.4" x14ac:dyDescent="0.25">
      <c r="A436" s="76"/>
      <c r="B436" s="62" t="s">
        <v>279</v>
      </c>
      <c r="C436" s="62" t="s">
        <v>284</v>
      </c>
      <c r="D436" s="62" t="s">
        <v>51</v>
      </c>
      <c r="E436" s="66">
        <f>E435*0.12</f>
        <v>1.8599999999999999</v>
      </c>
      <c r="F436" s="62" t="s">
        <v>834</v>
      </c>
    </row>
    <row r="437" spans="1:6" x14ac:dyDescent="0.25">
      <c r="A437" s="76"/>
      <c r="B437" s="62"/>
      <c r="C437" s="62"/>
      <c r="D437" s="62"/>
      <c r="E437" s="66"/>
      <c r="F437" s="62"/>
    </row>
    <row r="438" spans="1:6" ht="26.4" x14ac:dyDescent="0.25">
      <c r="A438" s="75">
        <v>31</v>
      </c>
      <c r="B438" s="61" t="s">
        <v>285</v>
      </c>
      <c r="C438" s="61"/>
      <c r="D438" s="61"/>
      <c r="E438" s="65"/>
      <c r="F438" s="61" t="s">
        <v>330</v>
      </c>
    </row>
    <row r="439" spans="1:6" ht="26.4" x14ac:dyDescent="0.25">
      <c r="A439" s="76"/>
      <c r="B439" s="62" t="s">
        <v>285</v>
      </c>
      <c r="C439" s="62" t="s">
        <v>286</v>
      </c>
      <c r="D439" s="62" t="s">
        <v>2</v>
      </c>
      <c r="E439" s="66" t="s">
        <v>835</v>
      </c>
      <c r="F439" s="62" t="s">
        <v>836</v>
      </c>
    </row>
    <row r="440" spans="1:6" ht="26.4" x14ac:dyDescent="0.25">
      <c r="A440" s="76"/>
      <c r="B440" s="62" t="s">
        <v>285</v>
      </c>
      <c r="C440" s="62" t="s">
        <v>287</v>
      </c>
      <c r="D440" s="62" t="s">
        <v>51</v>
      </c>
      <c r="E440" s="66" t="s">
        <v>837</v>
      </c>
      <c r="F440" s="62" t="s">
        <v>838</v>
      </c>
    </row>
    <row r="441" spans="1:6" ht="26.4" x14ac:dyDescent="0.25">
      <c r="A441" s="76"/>
      <c r="B441" s="62" t="s">
        <v>285</v>
      </c>
      <c r="C441" s="62" t="s">
        <v>54</v>
      </c>
      <c r="D441" s="62" t="s">
        <v>2</v>
      </c>
      <c r="E441" s="66" t="s">
        <v>835</v>
      </c>
      <c r="F441" s="62" t="s">
        <v>952</v>
      </c>
    </row>
    <row r="442" spans="1:6" ht="26.4" x14ac:dyDescent="0.25">
      <c r="A442" s="76"/>
      <c r="B442" s="62" t="s">
        <v>285</v>
      </c>
      <c r="C442" s="62" t="s">
        <v>60</v>
      </c>
      <c r="D442" s="62" t="s">
        <v>61</v>
      </c>
      <c r="E442" s="66" t="s">
        <v>839</v>
      </c>
      <c r="F442" s="62" t="s">
        <v>840</v>
      </c>
    </row>
    <row r="443" spans="1:6" ht="26.4" x14ac:dyDescent="0.25">
      <c r="A443" s="76"/>
      <c r="B443" s="62" t="s">
        <v>285</v>
      </c>
      <c r="C443" s="62" t="s">
        <v>62</v>
      </c>
      <c r="D443" s="62" t="s">
        <v>51</v>
      </c>
      <c r="E443" s="66">
        <f>E442*0.12</f>
        <v>1.0367999999999999</v>
      </c>
      <c r="F443" s="62" t="s">
        <v>841</v>
      </c>
    </row>
    <row r="444" spans="1:6" x14ac:dyDescent="0.25">
      <c r="A444" s="76"/>
      <c r="B444" s="62"/>
      <c r="C444" s="62"/>
      <c r="D444" s="62"/>
      <c r="E444" s="66"/>
      <c r="F444" s="62"/>
    </row>
    <row r="445" spans="1:6" ht="26.4" x14ac:dyDescent="0.25">
      <c r="A445" s="75">
        <v>32</v>
      </c>
      <c r="B445" s="61" t="s">
        <v>288</v>
      </c>
      <c r="C445" s="61"/>
      <c r="D445" s="61"/>
      <c r="E445" s="65"/>
      <c r="F445" s="61" t="s">
        <v>330</v>
      </c>
    </row>
    <row r="446" spans="1:6" ht="26.4" x14ac:dyDescent="0.25">
      <c r="A446" s="76"/>
      <c r="B446" s="62" t="s">
        <v>288</v>
      </c>
      <c r="C446" s="62" t="s">
        <v>289</v>
      </c>
      <c r="D446" s="62" t="s">
        <v>2</v>
      </c>
      <c r="E446" s="66" t="s">
        <v>842</v>
      </c>
      <c r="F446" s="62" t="s">
        <v>843</v>
      </c>
    </row>
    <row r="447" spans="1:6" ht="26.4" x14ac:dyDescent="0.25">
      <c r="A447" s="76"/>
      <c r="B447" s="62" t="s">
        <v>288</v>
      </c>
      <c r="C447" s="62" t="s">
        <v>290</v>
      </c>
      <c r="D447" s="62" t="s">
        <v>51</v>
      </c>
      <c r="E447" s="66" t="s">
        <v>844</v>
      </c>
      <c r="F447" s="62" t="s">
        <v>845</v>
      </c>
    </row>
    <row r="448" spans="1:6" ht="26.4" x14ac:dyDescent="0.25">
      <c r="A448" s="76"/>
      <c r="B448" s="62" t="s">
        <v>288</v>
      </c>
      <c r="C448" s="62" t="s">
        <v>156</v>
      </c>
      <c r="D448" s="62" t="s">
        <v>109</v>
      </c>
      <c r="E448" s="66" t="s">
        <v>846</v>
      </c>
      <c r="F448" s="62" t="s">
        <v>847</v>
      </c>
    </row>
    <row r="449" spans="1:6" ht="26.4" x14ac:dyDescent="0.25">
      <c r="A449" s="76"/>
      <c r="B449" s="62" t="s">
        <v>288</v>
      </c>
      <c r="C449" s="62" t="s">
        <v>54</v>
      </c>
      <c r="D449" s="62" t="s">
        <v>2</v>
      </c>
      <c r="E449" s="66" t="s">
        <v>842</v>
      </c>
      <c r="F449" s="62" t="s">
        <v>953</v>
      </c>
    </row>
    <row r="450" spans="1:6" ht="26.4" x14ac:dyDescent="0.25">
      <c r="A450" s="76"/>
      <c r="B450" s="62" t="s">
        <v>288</v>
      </c>
      <c r="C450" s="62" t="s">
        <v>60</v>
      </c>
      <c r="D450" s="62" t="s">
        <v>61</v>
      </c>
      <c r="E450" s="66" t="s">
        <v>848</v>
      </c>
      <c r="F450" s="62" t="s">
        <v>849</v>
      </c>
    </row>
    <row r="451" spans="1:6" ht="26.4" x14ac:dyDescent="0.25">
      <c r="A451" s="76"/>
      <c r="B451" s="62" t="s">
        <v>288</v>
      </c>
      <c r="C451" s="62" t="s">
        <v>62</v>
      </c>
      <c r="D451" s="62" t="s">
        <v>51</v>
      </c>
      <c r="E451" s="66">
        <f>E450*0.12</f>
        <v>3.9167999999999998</v>
      </c>
      <c r="F451" s="62" t="s">
        <v>850</v>
      </c>
    </row>
    <row r="452" spans="1:6" x14ac:dyDescent="0.25">
      <c r="A452" s="76"/>
      <c r="B452" s="62"/>
      <c r="C452" s="62"/>
      <c r="D452" s="62"/>
      <c r="E452" s="66"/>
      <c r="F452" s="62"/>
    </row>
    <row r="453" spans="1:6" ht="26.4" x14ac:dyDescent="0.25">
      <c r="A453" s="75">
        <v>33</v>
      </c>
      <c r="B453" s="61" t="s">
        <v>291</v>
      </c>
      <c r="C453" s="61"/>
      <c r="D453" s="61"/>
      <c r="E453" s="65"/>
      <c r="F453" s="61" t="s">
        <v>330</v>
      </c>
    </row>
    <row r="454" spans="1:6" ht="26.4" x14ac:dyDescent="0.25">
      <c r="A454" s="76"/>
      <c r="B454" s="62" t="s">
        <v>291</v>
      </c>
      <c r="C454" s="62" t="s">
        <v>292</v>
      </c>
      <c r="D454" s="62" t="s">
        <v>2</v>
      </c>
      <c r="E454" s="66" t="s">
        <v>660</v>
      </c>
      <c r="F454" s="62" t="s">
        <v>851</v>
      </c>
    </row>
    <row r="455" spans="1:6" ht="26.4" x14ac:dyDescent="0.25">
      <c r="A455" s="76"/>
      <c r="B455" s="62" t="s">
        <v>291</v>
      </c>
      <c r="C455" s="62" t="s">
        <v>293</v>
      </c>
      <c r="D455" s="62" t="s">
        <v>51</v>
      </c>
      <c r="E455" s="66" t="s">
        <v>852</v>
      </c>
      <c r="F455" s="62" t="s">
        <v>853</v>
      </c>
    </row>
    <row r="456" spans="1:6" ht="26.4" x14ac:dyDescent="0.25">
      <c r="A456" s="76"/>
      <c r="B456" s="62" t="s">
        <v>291</v>
      </c>
      <c r="C456" s="62" t="s">
        <v>156</v>
      </c>
      <c r="D456" s="62" t="s">
        <v>109</v>
      </c>
      <c r="E456" s="66" t="s">
        <v>714</v>
      </c>
      <c r="F456" s="62" t="s">
        <v>715</v>
      </c>
    </row>
    <row r="457" spans="1:6" ht="26.4" x14ac:dyDescent="0.25">
      <c r="A457" s="76"/>
      <c r="B457" s="62" t="s">
        <v>291</v>
      </c>
      <c r="C457" s="62" t="s">
        <v>54</v>
      </c>
      <c r="D457" s="62" t="s">
        <v>2</v>
      </c>
      <c r="E457" s="66" t="s">
        <v>660</v>
      </c>
      <c r="F457" s="62" t="s">
        <v>954</v>
      </c>
    </row>
    <row r="458" spans="1:6" ht="26.4" x14ac:dyDescent="0.25">
      <c r="A458" s="76"/>
      <c r="B458" s="62" t="s">
        <v>291</v>
      </c>
      <c r="C458" s="62" t="s">
        <v>60</v>
      </c>
      <c r="D458" s="62" t="s">
        <v>61</v>
      </c>
      <c r="E458" s="66" t="s">
        <v>647</v>
      </c>
      <c r="F458" s="62" t="s">
        <v>854</v>
      </c>
    </row>
    <row r="459" spans="1:6" ht="26.4" x14ac:dyDescent="0.25">
      <c r="A459" s="76"/>
      <c r="B459" s="62" t="s">
        <v>291</v>
      </c>
      <c r="C459" s="62" t="s">
        <v>62</v>
      </c>
      <c r="D459" s="62" t="s">
        <v>51</v>
      </c>
      <c r="E459" s="66">
        <f>E458*0.12</f>
        <v>0.15359999999999999</v>
      </c>
      <c r="F459" s="62" t="s">
        <v>855</v>
      </c>
    </row>
    <row r="460" spans="1:6" x14ac:dyDescent="0.25">
      <c r="A460" s="76"/>
      <c r="B460" s="62"/>
      <c r="C460" s="62"/>
      <c r="D460" s="62"/>
      <c r="E460" s="66"/>
      <c r="F460" s="62"/>
    </row>
    <row r="461" spans="1:6" ht="26.4" x14ac:dyDescent="0.25">
      <c r="A461" s="75">
        <v>34</v>
      </c>
      <c r="B461" s="61" t="s">
        <v>294</v>
      </c>
      <c r="C461" s="61"/>
      <c r="D461" s="61"/>
      <c r="E461" s="65"/>
      <c r="F461" s="61" t="s">
        <v>330</v>
      </c>
    </row>
    <row r="462" spans="1:6" ht="26.4" x14ac:dyDescent="0.25">
      <c r="A462" s="76"/>
      <c r="B462" s="62" t="s">
        <v>294</v>
      </c>
      <c r="C462" s="62" t="s">
        <v>295</v>
      </c>
      <c r="D462" s="62" t="s">
        <v>2</v>
      </c>
      <c r="E462" s="66" t="s">
        <v>660</v>
      </c>
      <c r="F462" s="62" t="s">
        <v>851</v>
      </c>
    </row>
    <row r="463" spans="1:6" ht="26.4" x14ac:dyDescent="0.25">
      <c r="A463" s="76"/>
      <c r="B463" s="62" t="s">
        <v>294</v>
      </c>
      <c r="C463" s="62" t="s">
        <v>293</v>
      </c>
      <c r="D463" s="62" t="s">
        <v>51</v>
      </c>
      <c r="E463" s="66" t="s">
        <v>856</v>
      </c>
      <c r="F463" s="62" t="s">
        <v>857</v>
      </c>
    </row>
    <row r="464" spans="1:6" ht="26.4" x14ac:dyDescent="0.25">
      <c r="A464" s="76"/>
      <c r="B464" s="62" t="s">
        <v>294</v>
      </c>
      <c r="C464" s="62" t="s">
        <v>156</v>
      </c>
      <c r="D464" s="62" t="s">
        <v>109</v>
      </c>
      <c r="E464" s="66" t="s">
        <v>714</v>
      </c>
      <c r="F464" s="62" t="s">
        <v>715</v>
      </c>
    </row>
    <row r="465" spans="1:6" ht="26.4" x14ac:dyDescent="0.25">
      <c r="A465" s="76"/>
      <c r="B465" s="62" t="s">
        <v>294</v>
      </c>
      <c r="C465" s="62" t="s">
        <v>54</v>
      </c>
      <c r="D465" s="62" t="s">
        <v>2</v>
      </c>
      <c r="E465" s="66" t="s">
        <v>660</v>
      </c>
      <c r="F465" s="62" t="s">
        <v>954</v>
      </c>
    </row>
    <row r="466" spans="1:6" ht="26.4" x14ac:dyDescent="0.25">
      <c r="A466" s="76"/>
      <c r="B466" s="62" t="s">
        <v>294</v>
      </c>
      <c r="C466" s="62" t="s">
        <v>60</v>
      </c>
      <c r="D466" s="62" t="s">
        <v>61</v>
      </c>
      <c r="E466" s="66" t="s">
        <v>606</v>
      </c>
      <c r="F466" s="62" t="s">
        <v>858</v>
      </c>
    </row>
    <row r="467" spans="1:6" ht="26.4" x14ac:dyDescent="0.25">
      <c r="A467" s="76"/>
      <c r="B467" s="62" t="s">
        <v>294</v>
      </c>
      <c r="C467" s="62" t="s">
        <v>62</v>
      </c>
      <c r="D467" s="62" t="s">
        <v>51</v>
      </c>
      <c r="E467" s="66">
        <f>E466*0.12</f>
        <v>0.1056</v>
      </c>
      <c r="F467" s="62" t="s">
        <v>859</v>
      </c>
    </row>
    <row r="468" spans="1:6" x14ac:dyDescent="0.25">
      <c r="A468" s="76"/>
      <c r="B468" s="62"/>
      <c r="C468" s="62"/>
      <c r="D468" s="62"/>
      <c r="E468" s="66"/>
      <c r="F468" s="62"/>
    </row>
    <row r="469" spans="1:6" ht="26.4" x14ac:dyDescent="0.25">
      <c r="A469" s="75">
        <v>35</v>
      </c>
      <c r="B469" s="61" t="s">
        <v>296</v>
      </c>
      <c r="C469" s="61"/>
      <c r="D469" s="61"/>
      <c r="E469" s="65"/>
      <c r="F469" s="61" t="s">
        <v>330</v>
      </c>
    </row>
    <row r="470" spans="1:6" ht="26.4" x14ac:dyDescent="0.25">
      <c r="A470" s="76"/>
      <c r="B470" s="62" t="s">
        <v>296</v>
      </c>
      <c r="C470" s="62" t="s">
        <v>297</v>
      </c>
      <c r="D470" s="62" t="s">
        <v>2</v>
      </c>
      <c r="E470" s="66" t="s">
        <v>860</v>
      </c>
      <c r="F470" s="62" t="s">
        <v>861</v>
      </c>
    </row>
    <row r="471" spans="1:6" ht="26.4" x14ac:dyDescent="0.25">
      <c r="A471" s="76"/>
      <c r="B471" s="62" t="s">
        <v>296</v>
      </c>
      <c r="C471" s="62" t="s">
        <v>293</v>
      </c>
      <c r="D471" s="62" t="s">
        <v>51</v>
      </c>
      <c r="E471" s="66" t="s">
        <v>862</v>
      </c>
      <c r="F471" s="62" t="s">
        <v>863</v>
      </c>
    </row>
    <row r="472" spans="1:6" ht="26.4" x14ac:dyDescent="0.25">
      <c r="A472" s="76"/>
      <c r="B472" s="62" t="s">
        <v>296</v>
      </c>
      <c r="C472" s="62" t="s">
        <v>156</v>
      </c>
      <c r="D472" s="62" t="s">
        <v>109</v>
      </c>
      <c r="E472" s="66" t="s">
        <v>716</v>
      </c>
      <c r="F472" s="62" t="s">
        <v>717</v>
      </c>
    </row>
    <row r="473" spans="1:6" ht="26.4" x14ac:dyDescent="0.25">
      <c r="A473" s="76"/>
      <c r="B473" s="62" t="s">
        <v>296</v>
      </c>
      <c r="C473" s="62" t="s">
        <v>54</v>
      </c>
      <c r="D473" s="62" t="s">
        <v>2</v>
      </c>
      <c r="E473" s="66" t="s">
        <v>860</v>
      </c>
      <c r="F473" s="62" t="s">
        <v>955</v>
      </c>
    </row>
    <row r="474" spans="1:6" ht="26.4" x14ac:dyDescent="0.25">
      <c r="A474" s="76"/>
      <c r="B474" s="62" t="s">
        <v>296</v>
      </c>
      <c r="C474" s="62" t="s">
        <v>60</v>
      </c>
      <c r="D474" s="62" t="s">
        <v>61</v>
      </c>
      <c r="E474" s="66" t="s">
        <v>614</v>
      </c>
      <c r="F474" s="62" t="s">
        <v>864</v>
      </c>
    </row>
    <row r="475" spans="1:6" ht="26.4" x14ac:dyDescent="0.25">
      <c r="A475" s="76"/>
      <c r="B475" s="62" t="s">
        <v>296</v>
      </c>
      <c r="C475" s="62" t="s">
        <v>62</v>
      </c>
      <c r="D475" s="62" t="s">
        <v>51</v>
      </c>
      <c r="E475" s="66">
        <f>E474*0.12</f>
        <v>0.216</v>
      </c>
      <c r="F475" s="62" t="s">
        <v>865</v>
      </c>
    </row>
    <row r="476" spans="1:6" x14ac:dyDescent="0.25">
      <c r="A476" s="76"/>
      <c r="B476" s="62"/>
      <c r="C476" s="62"/>
      <c r="D476" s="62"/>
      <c r="E476" s="66"/>
      <c r="F476" s="62"/>
    </row>
    <row r="477" spans="1:6" x14ac:dyDescent="0.25">
      <c r="A477" s="75">
        <v>36</v>
      </c>
      <c r="B477" s="61" t="s">
        <v>298</v>
      </c>
      <c r="C477" s="61"/>
      <c r="D477" s="61"/>
      <c r="E477" s="65"/>
      <c r="F477" s="61" t="s">
        <v>330</v>
      </c>
    </row>
    <row r="478" spans="1:6" x14ac:dyDescent="0.25">
      <c r="A478" s="76"/>
      <c r="B478" s="62" t="s">
        <v>298</v>
      </c>
      <c r="C478" s="62" t="s">
        <v>299</v>
      </c>
      <c r="D478" s="62" t="s">
        <v>2</v>
      </c>
      <c r="E478" s="66" t="s">
        <v>413</v>
      </c>
      <c r="F478" s="62" t="s">
        <v>866</v>
      </c>
    </row>
    <row r="479" spans="1:6" x14ac:dyDescent="0.25">
      <c r="A479" s="76"/>
      <c r="B479" s="62" t="s">
        <v>298</v>
      </c>
      <c r="C479" s="62" t="s">
        <v>300</v>
      </c>
      <c r="D479" s="62" t="s">
        <v>51</v>
      </c>
      <c r="E479" s="66" t="s">
        <v>867</v>
      </c>
      <c r="F479" s="62" t="s">
        <v>868</v>
      </c>
    </row>
    <row r="480" spans="1:6" ht="26.4" x14ac:dyDescent="0.25">
      <c r="A480" s="76"/>
      <c r="B480" s="62" t="s">
        <v>298</v>
      </c>
      <c r="C480" s="62" t="s">
        <v>125</v>
      </c>
      <c r="D480" s="62" t="s">
        <v>2</v>
      </c>
      <c r="E480" s="66" t="s">
        <v>869</v>
      </c>
      <c r="F480" s="62" t="s">
        <v>870</v>
      </c>
    </row>
    <row r="481" spans="1:6" x14ac:dyDescent="0.25">
      <c r="A481" s="76"/>
      <c r="B481" s="62" t="s">
        <v>298</v>
      </c>
      <c r="C481" s="62" t="s">
        <v>301</v>
      </c>
      <c r="D481" s="62" t="s">
        <v>51</v>
      </c>
      <c r="E481" s="66" t="s">
        <v>871</v>
      </c>
      <c r="F481" s="62" t="s">
        <v>872</v>
      </c>
    </row>
    <row r="482" spans="1:6" x14ac:dyDescent="0.25">
      <c r="A482" s="76"/>
      <c r="B482" s="62" t="s">
        <v>298</v>
      </c>
      <c r="C482" s="62" t="s">
        <v>302</v>
      </c>
      <c r="D482" s="62" t="s">
        <v>2</v>
      </c>
      <c r="E482" s="66" t="s">
        <v>873</v>
      </c>
      <c r="F482" s="62" t="s">
        <v>874</v>
      </c>
    </row>
    <row r="483" spans="1:6" x14ac:dyDescent="0.25">
      <c r="A483" s="76"/>
      <c r="B483" s="62" t="s">
        <v>298</v>
      </c>
      <c r="C483" s="62" t="s">
        <v>128</v>
      </c>
      <c r="D483" s="62" t="s">
        <v>51</v>
      </c>
      <c r="E483" s="66" t="s">
        <v>875</v>
      </c>
      <c r="F483" s="62" t="s">
        <v>876</v>
      </c>
    </row>
    <row r="484" spans="1:6" x14ac:dyDescent="0.25">
      <c r="A484" s="76"/>
      <c r="B484" s="62" t="s">
        <v>298</v>
      </c>
      <c r="C484" s="62" t="s">
        <v>173</v>
      </c>
      <c r="D484" s="62" t="s">
        <v>109</v>
      </c>
      <c r="E484" s="66" t="s">
        <v>637</v>
      </c>
      <c r="F484" s="62" t="s">
        <v>638</v>
      </c>
    </row>
    <row r="485" spans="1:6" x14ac:dyDescent="0.25">
      <c r="A485" s="76"/>
      <c r="B485" s="62" t="s">
        <v>298</v>
      </c>
      <c r="C485" s="62" t="s">
        <v>156</v>
      </c>
      <c r="D485" s="62" t="s">
        <v>109</v>
      </c>
      <c r="E485" s="66" t="s">
        <v>637</v>
      </c>
      <c r="F485" s="62" t="s">
        <v>638</v>
      </c>
    </row>
    <row r="486" spans="1:6" x14ac:dyDescent="0.25">
      <c r="A486" s="76"/>
      <c r="B486" s="62" t="s">
        <v>298</v>
      </c>
      <c r="C486" s="62" t="s">
        <v>190</v>
      </c>
      <c r="D486" s="62" t="s">
        <v>109</v>
      </c>
      <c r="E486" s="66" t="s">
        <v>476</v>
      </c>
      <c r="F486" s="62" t="s">
        <v>477</v>
      </c>
    </row>
    <row r="487" spans="1:6" x14ac:dyDescent="0.25">
      <c r="A487" s="76"/>
      <c r="B487" s="62" t="s">
        <v>298</v>
      </c>
      <c r="C487" s="62" t="s">
        <v>54</v>
      </c>
      <c r="D487" s="62" t="s">
        <v>2</v>
      </c>
      <c r="E487" s="66" t="s">
        <v>877</v>
      </c>
      <c r="F487" s="62" t="s">
        <v>956</v>
      </c>
    </row>
    <row r="488" spans="1:6" ht="26.4" x14ac:dyDescent="0.25">
      <c r="A488" s="76"/>
      <c r="B488" s="62" t="s">
        <v>298</v>
      </c>
      <c r="C488" s="62" t="s">
        <v>110</v>
      </c>
      <c r="D488" s="62" t="s">
        <v>56</v>
      </c>
      <c r="E488" s="66" t="s">
        <v>303</v>
      </c>
      <c r="F488" s="62" t="s">
        <v>878</v>
      </c>
    </row>
    <row r="489" spans="1:6" x14ac:dyDescent="0.25">
      <c r="A489" s="76"/>
      <c r="B489" s="62" t="s">
        <v>298</v>
      </c>
      <c r="C489" s="62" t="s">
        <v>58</v>
      </c>
      <c r="D489" s="62" t="s">
        <v>51</v>
      </c>
      <c r="E489" s="66" t="s">
        <v>879</v>
      </c>
      <c r="F489" s="62" t="s">
        <v>880</v>
      </c>
    </row>
    <row r="490" spans="1:6" x14ac:dyDescent="0.25">
      <c r="A490" s="76"/>
      <c r="B490" s="62" t="s">
        <v>298</v>
      </c>
      <c r="C490" s="62" t="s">
        <v>59</v>
      </c>
      <c r="D490" s="62" t="s">
        <v>2</v>
      </c>
      <c r="E490" s="66" t="s">
        <v>881</v>
      </c>
      <c r="F490" s="62" t="s">
        <v>882</v>
      </c>
    </row>
    <row r="491" spans="1:6" ht="26.4" x14ac:dyDescent="0.25">
      <c r="A491" s="76"/>
      <c r="B491" s="62" t="s">
        <v>298</v>
      </c>
      <c r="C491" s="62" t="s">
        <v>60</v>
      </c>
      <c r="D491" s="62" t="s">
        <v>61</v>
      </c>
      <c r="E491" s="66" t="s">
        <v>883</v>
      </c>
      <c r="F491" s="62" t="s">
        <v>884</v>
      </c>
    </row>
    <row r="492" spans="1:6" x14ac:dyDescent="0.25">
      <c r="A492" s="76"/>
      <c r="B492" s="62" t="s">
        <v>298</v>
      </c>
      <c r="C492" s="62" t="s">
        <v>62</v>
      </c>
      <c r="D492" s="62" t="s">
        <v>51</v>
      </c>
      <c r="E492" s="66">
        <f>E491*0.12</f>
        <v>2.52</v>
      </c>
      <c r="F492" s="62" t="s">
        <v>885</v>
      </c>
    </row>
    <row r="493" spans="1:6" x14ac:dyDescent="0.25">
      <c r="A493" s="76"/>
      <c r="B493" s="62"/>
      <c r="C493" s="62"/>
      <c r="D493" s="62"/>
      <c r="E493" s="66"/>
      <c r="F493" s="62"/>
    </row>
    <row r="494" spans="1:6" x14ac:dyDescent="0.25">
      <c r="A494" s="75">
        <v>37</v>
      </c>
      <c r="B494" s="61" t="s">
        <v>304</v>
      </c>
      <c r="C494" s="61"/>
      <c r="D494" s="61"/>
      <c r="E494" s="65"/>
      <c r="F494" s="61" t="s">
        <v>330</v>
      </c>
    </row>
    <row r="495" spans="1:6" x14ac:dyDescent="0.25">
      <c r="A495" s="76"/>
      <c r="B495" s="62" t="s">
        <v>304</v>
      </c>
      <c r="C495" s="62" t="s">
        <v>305</v>
      </c>
      <c r="D495" s="62" t="s">
        <v>2</v>
      </c>
      <c r="E495" s="66" t="s">
        <v>452</v>
      </c>
      <c r="F495" s="62" t="s">
        <v>886</v>
      </c>
    </row>
    <row r="496" spans="1:6" x14ac:dyDescent="0.25">
      <c r="A496" s="76"/>
      <c r="B496" s="62" t="s">
        <v>304</v>
      </c>
      <c r="C496" s="62" t="s">
        <v>306</v>
      </c>
      <c r="D496" s="62" t="s">
        <v>51</v>
      </c>
      <c r="E496" s="66" t="s">
        <v>887</v>
      </c>
      <c r="F496" s="62" t="s">
        <v>888</v>
      </c>
    </row>
    <row r="497" spans="1:6" x14ac:dyDescent="0.25">
      <c r="A497" s="76"/>
      <c r="B497" s="62" t="s">
        <v>304</v>
      </c>
      <c r="C497" s="62" t="s">
        <v>307</v>
      </c>
      <c r="D497" s="62" t="s">
        <v>2</v>
      </c>
      <c r="E497" s="66" t="s">
        <v>759</v>
      </c>
      <c r="F497" s="62" t="s">
        <v>889</v>
      </c>
    </row>
    <row r="498" spans="1:6" x14ac:dyDescent="0.25">
      <c r="A498" s="76"/>
      <c r="B498" s="62" t="s">
        <v>304</v>
      </c>
      <c r="C498" s="62" t="s">
        <v>308</v>
      </c>
      <c r="D498" s="62" t="s">
        <v>51</v>
      </c>
      <c r="E498" s="66" t="s">
        <v>618</v>
      </c>
      <c r="F498" s="62" t="s">
        <v>890</v>
      </c>
    </row>
    <row r="499" spans="1:6" x14ac:dyDescent="0.25">
      <c r="A499" s="76"/>
      <c r="B499" s="62" t="s">
        <v>304</v>
      </c>
      <c r="C499" s="62" t="s">
        <v>309</v>
      </c>
      <c r="D499" s="62" t="s">
        <v>2</v>
      </c>
      <c r="E499" s="66" t="s">
        <v>891</v>
      </c>
      <c r="F499" s="62" t="s">
        <v>892</v>
      </c>
    </row>
    <row r="500" spans="1:6" x14ac:dyDescent="0.25">
      <c r="A500" s="76"/>
      <c r="B500" s="62" t="s">
        <v>304</v>
      </c>
      <c r="C500" s="62" t="s">
        <v>310</v>
      </c>
      <c r="D500" s="62" t="s">
        <v>51</v>
      </c>
      <c r="E500" s="66" t="s">
        <v>705</v>
      </c>
      <c r="F500" s="62" t="s">
        <v>893</v>
      </c>
    </row>
    <row r="501" spans="1:6" x14ac:dyDescent="0.25">
      <c r="A501" s="76"/>
      <c r="B501" s="62" t="s">
        <v>304</v>
      </c>
      <c r="C501" s="62" t="s">
        <v>311</v>
      </c>
      <c r="D501" s="62" t="s">
        <v>2</v>
      </c>
      <c r="E501" s="66" t="s">
        <v>592</v>
      </c>
      <c r="F501" s="62" t="s">
        <v>894</v>
      </c>
    </row>
    <row r="502" spans="1:6" x14ac:dyDescent="0.25">
      <c r="A502" s="76"/>
      <c r="B502" s="62" t="s">
        <v>304</v>
      </c>
      <c r="C502" s="62" t="s">
        <v>312</v>
      </c>
      <c r="D502" s="62" t="s">
        <v>51</v>
      </c>
      <c r="E502" s="66" t="s">
        <v>404</v>
      </c>
      <c r="F502" s="62" t="s">
        <v>405</v>
      </c>
    </row>
    <row r="503" spans="1:6" x14ac:dyDescent="0.25">
      <c r="A503" s="76"/>
      <c r="B503" s="62" t="s">
        <v>304</v>
      </c>
      <c r="C503" s="62" t="s">
        <v>313</v>
      </c>
      <c r="D503" s="62" t="s">
        <v>2</v>
      </c>
      <c r="E503" s="66" t="s">
        <v>606</v>
      </c>
      <c r="F503" s="62" t="s">
        <v>895</v>
      </c>
    </row>
    <row r="504" spans="1:6" x14ac:dyDescent="0.25">
      <c r="A504" s="76"/>
      <c r="B504" s="62" t="s">
        <v>304</v>
      </c>
      <c r="C504" s="62" t="s">
        <v>314</v>
      </c>
      <c r="D504" s="62" t="s">
        <v>51</v>
      </c>
      <c r="E504" s="66" t="s">
        <v>363</v>
      </c>
      <c r="F504" s="62" t="s">
        <v>896</v>
      </c>
    </row>
    <row r="505" spans="1:6" x14ac:dyDescent="0.25">
      <c r="A505" s="76"/>
      <c r="B505" s="62" t="s">
        <v>304</v>
      </c>
      <c r="C505" s="62" t="s">
        <v>315</v>
      </c>
      <c r="D505" s="62" t="s">
        <v>2</v>
      </c>
      <c r="E505" s="66" t="s">
        <v>810</v>
      </c>
      <c r="F505" s="62" t="s">
        <v>897</v>
      </c>
    </row>
    <row r="506" spans="1:6" x14ac:dyDescent="0.25">
      <c r="A506" s="76"/>
      <c r="B506" s="62" t="s">
        <v>304</v>
      </c>
      <c r="C506" s="62" t="s">
        <v>316</v>
      </c>
      <c r="D506" s="62" t="s">
        <v>51</v>
      </c>
      <c r="E506" s="66" t="s">
        <v>637</v>
      </c>
      <c r="F506" s="62" t="s">
        <v>898</v>
      </c>
    </row>
    <row r="507" spans="1:6" x14ac:dyDescent="0.25">
      <c r="A507" s="76"/>
      <c r="B507" s="62" t="s">
        <v>304</v>
      </c>
      <c r="C507" s="62" t="s">
        <v>317</v>
      </c>
      <c r="D507" s="62" t="s">
        <v>2</v>
      </c>
      <c r="E507" s="66" t="s">
        <v>647</v>
      </c>
      <c r="F507" s="62" t="s">
        <v>899</v>
      </c>
    </row>
    <row r="508" spans="1:6" x14ac:dyDescent="0.25">
      <c r="A508" s="76"/>
      <c r="B508" s="62" t="s">
        <v>304</v>
      </c>
      <c r="C508" s="62" t="s">
        <v>189</v>
      </c>
      <c r="D508" s="62" t="s">
        <v>51</v>
      </c>
      <c r="E508" s="66" t="s">
        <v>611</v>
      </c>
      <c r="F508" s="62" t="s">
        <v>612</v>
      </c>
    </row>
    <row r="509" spans="1:6" x14ac:dyDescent="0.25">
      <c r="A509" s="76"/>
      <c r="B509" s="62" t="s">
        <v>304</v>
      </c>
      <c r="C509" s="62" t="s">
        <v>318</v>
      </c>
      <c r="D509" s="62" t="s">
        <v>2</v>
      </c>
      <c r="E509" s="66" t="s">
        <v>900</v>
      </c>
      <c r="F509" s="62" t="s">
        <v>901</v>
      </c>
    </row>
    <row r="510" spans="1:6" x14ac:dyDescent="0.25">
      <c r="A510" s="76"/>
      <c r="B510" s="62" t="s">
        <v>304</v>
      </c>
      <c r="C510" s="62" t="s">
        <v>319</v>
      </c>
      <c r="D510" s="62" t="s">
        <v>51</v>
      </c>
      <c r="E510" s="66" t="s">
        <v>902</v>
      </c>
      <c r="F510" s="62" t="s">
        <v>903</v>
      </c>
    </row>
    <row r="511" spans="1:6" x14ac:dyDescent="0.25">
      <c r="A511" s="76"/>
      <c r="B511" s="62" t="s">
        <v>304</v>
      </c>
      <c r="C511" s="62" t="s">
        <v>108</v>
      </c>
      <c r="D511" s="62" t="s">
        <v>109</v>
      </c>
      <c r="E511" s="66" t="s">
        <v>341</v>
      </c>
      <c r="F511" s="62" t="s">
        <v>584</v>
      </c>
    </row>
    <row r="512" spans="1:6" x14ac:dyDescent="0.25">
      <c r="A512" s="76"/>
      <c r="B512" s="62" t="s">
        <v>304</v>
      </c>
      <c r="C512" s="62" t="s">
        <v>320</v>
      </c>
      <c r="D512" s="62" t="s">
        <v>109</v>
      </c>
      <c r="E512" s="66" t="s">
        <v>637</v>
      </c>
      <c r="F512" s="62" t="s">
        <v>638</v>
      </c>
    </row>
    <row r="513" spans="1:6" x14ac:dyDescent="0.25">
      <c r="A513" s="76"/>
      <c r="B513" s="62" t="s">
        <v>304</v>
      </c>
      <c r="C513" s="62" t="s">
        <v>54</v>
      </c>
      <c r="D513" s="62" t="s">
        <v>2</v>
      </c>
      <c r="E513" s="66" t="s">
        <v>904</v>
      </c>
      <c r="F513" s="62" t="s">
        <v>957</v>
      </c>
    </row>
    <row r="514" spans="1:6" ht="26.4" x14ac:dyDescent="0.25">
      <c r="A514" s="76"/>
      <c r="B514" s="62" t="s">
        <v>304</v>
      </c>
      <c r="C514" s="62" t="s">
        <v>110</v>
      </c>
      <c r="D514" s="62" t="s">
        <v>56</v>
      </c>
      <c r="E514" s="66" t="s">
        <v>321</v>
      </c>
      <c r="F514" s="62" t="s">
        <v>905</v>
      </c>
    </row>
    <row r="515" spans="1:6" x14ac:dyDescent="0.25">
      <c r="A515" s="76"/>
      <c r="B515" s="62" t="s">
        <v>304</v>
      </c>
      <c r="C515" s="62" t="s">
        <v>58</v>
      </c>
      <c r="D515" s="62" t="s">
        <v>51</v>
      </c>
      <c r="E515" s="66" t="s">
        <v>906</v>
      </c>
      <c r="F515" s="62" t="s">
        <v>907</v>
      </c>
    </row>
    <row r="516" spans="1:6" x14ac:dyDescent="0.25">
      <c r="A516" s="76"/>
      <c r="B516" s="62" t="s">
        <v>304</v>
      </c>
      <c r="C516" s="62" t="s">
        <v>59</v>
      </c>
      <c r="D516" s="62" t="s">
        <v>2</v>
      </c>
      <c r="E516" s="66">
        <f>18.4</f>
        <v>18.399999999999999</v>
      </c>
      <c r="F516" s="62" t="s">
        <v>908</v>
      </c>
    </row>
    <row r="517" spans="1:6" ht="26.4" x14ac:dyDescent="0.25">
      <c r="A517" s="76"/>
      <c r="B517" s="62" t="s">
        <v>304</v>
      </c>
      <c r="C517" s="62" t="s">
        <v>60</v>
      </c>
      <c r="D517" s="62" t="s">
        <v>61</v>
      </c>
      <c r="E517" s="66" t="s">
        <v>909</v>
      </c>
      <c r="F517" s="62" t="s">
        <v>910</v>
      </c>
    </row>
    <row r="518" spans="1:6" x14ac:dyDescent="0.25">
      <c r="A518" s="76"/>
      <c r="B518" s="62" t="s">
        <v>304</v>
      </c>
      <c r="C518" s="62" t="s">
        <v>62</v>
      </c>
      <c r="D518" s="62" t="s">
        <v>51</v>
      </c>
      <c r="E518" s="66">
        <f>E517*0.12</f>
        <v>1.74</v>
      </c>
      <c r="F518" s="62" t="s">
        <v>911</v>
      </c>
    </row>
    <row r="519" spans="1:6" x14ac:dyDescent="0.25">
      <c r="A519" s="76"/>
      <c r="B519" s="62"/>
      <c r="C519" s="62"/>
      <c r="D519" s="62"/>
      <c r="E519" s="66"/>
      <c r="F519" s="62"/>
    </row>
  </sheetData>
  <autoFilter ref="A1:F519" xr:uid="{00000000-0009-0000-0000-000002000000}"/>
  <pageMargins left="0.43307086614173229" right="0.43307086614173229" top="0.74803149606299213" bottom="0.74803149606299213" header="0.31496062992125984" footer="0.31496062992125984"/>
  <pageSetup paperSize="9" scale="50" fitToHeight="0" orientation="portrait" r:id="rId1"/>
  <headerFooter>
    <oddFooter>&amp;C&amp;P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pane ySplit="1" topLeftCell="A2" activePane="bottomLeft" state="frozen"/>
      <selection pane="bottomLeft" activeCell="B18" sqref="B18"/>
    </sheetView>
  </sheetViews>
  <sheetFormatPr defaultRowHeight="13.2" x14ac:dyDescent="0.25"/>
  <cols>
    <col min="1" max="1" width="30" style="1" customWidth="1"/>
    <col min="2" max="2" width="100" style="1" customWidth="1"/>
  </cols>
  <sheetData>
    <row r="1" spans="1:2" x14ac:dyDescent="0.25">
      <c r="A1" s="60" t="s">
        <v>912</v>
      </c>
      <c r="B1" s="60" t="s">
        <v>913</v>
      </c>
    </row>
    <row r="2" spans="1:2" x14ac:dyDescent="0.25">
      <c r="A2" s="62" t="s">
        <v>914</v>
      </c>
      <c r="B2" s="62" t="s">
        <v>915</v>
      </c>
    </row>
    <row r="3" spans="1:2" ht="39.6" x14ac:dyDescent="0.25">
      <c r="A3" s="62" t="s">
        <v>916</v>
      </c>
      <c r="B3" s="62" t="s">
        <v>917</v>
      </c>
    </row>
    <row r="4" spans="1:2" x14ac:dyDescent="0.25">
      <c r="A4" s="62" t="s">
        <v>54</v>
      </c>
      <c r="B4" s="62" t="s">
        <v>918</v>
      </c>
    </row>
    <row r="5" spans="1:2" ht="26.4" x14ac:dyDescent="0.25">
      <c r="A5" s="62" t="s">
        <v>110</v>
      </c>
      <c r="B5" s="62" t="s">
        <v>919</v>
      </c>
    </row>
    <row r="6" spans="1:2" x14ac:dyDescent="0.25">
      <c r="A6" s="62" t="s">
        <v>920</v>
      </c>
      <c r="B6" s="62" t="s">
        <v>921</v>
      </c>
    </row>
    <row r="7" spans="1:2" x14ac:dyDescent="0.25">
      <c r="A7" s="62" t="s">
        <v>4</v>
      </c>
      <c r="B7" s="62" t="s">
        <v>922</v>
      </c>
    </row>
    <row r="8" spans="1:2" x14ac:dyDescent="0.25">
      <c r="A8" s="62" t="s">
        <v>923</v>
      </c>
      <c r="B8" s="62" t="s">
        <v>924</v>
      </c>
    </row>
    <row r="9" spans="1:2" x14ac:dyDescent="0.25">
      <c r="A9" s="62" t="s">
        <v>925</v>
      </c>
      <c r="B9" s="62" t="s">
        <v>926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771CA-FE57-4C2C-9A16-6A938A30C693}">
  <sheetPr>
    <pageSetUpPr fitToPage="1"/>
  </sheetPr>
  <dimension ref="A1"/>
  <sheetViews>
    <sheetView tabSelected="1" view="pageBreakPreview" topLeftCell="A40" zoomScale="85" zoomScaleNormal="25" zoomScaleSheetLayoutView="85" workbookViewId="0">
      <selection activeCell="AP101" sqref="AP101"/>
    </sheetView>
  </sheetViews>
  <sheetFormatPr defaultRowHeight="13.2" x14ac:dyDescent="0.25"/>
  <sheetData/>
  <pageMargins left="0.25" right="0.25" top="0.75" bottom="0.75" header="0.3" footer="0.3"/>
  <pageSetup paperSize="9" scale="3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E6E5-78DD-4BF6-8769-458050002F00}">
  <sheetPr>
    <tabColor rgb="FFFFFF00"/>
    <pageSetUpPr fitToPage="1"/>
  </sheetPr>
  <dimension ref="A1:IW531"/>
  <sheetViews>
    <sheetView view="pageBreakPreview" topLeftCell="A43" zoomScale="60" zoomScaleNormal="70" workbookViewId="0">
      <selection activeCell="H60" sqref="H60"/>
    </sheetView>
  </sheetViews>
  <sheetFormatPr defaultColWidth="9.109375" defaultRowHeight="15.6" customHeight="1" x14ac:dyDescent="0.25"/>
  <cols>
    <col min="1" max="1" width="12.33203125" style="70" customWidth="1"/>
    <col min="2" max="2" width="25.88671875" style="70" customWidth="1"/>
    <col min="3" max="3" width="78.5546875" style="70" customWidth="1"/>
    <col min="4" max="4" width="15.44140625" style="70" customWidth="1"/>
    <col min="5" max="5" width="16.44140625" style="70" customWidth="1"/>
    <col min="6" max="6" width="16.5546875" style="70" customWidth="1"/>
    <col min="7" max="7" width="15.88671875" style="70" customWidth="1"/>
    <col min="8" max="8" width="22.33203125" style="70" customWidth="1"/>
    <col min="9" max="9" width="9.5546875" style="70" customWidth="1"/>
    <col min="10" max="10" width="26.44140625" style="70" customWidth="1"/>
    <col min="11" max="11" width="45.88671875" style="70" customWidth="1"/>
    <col min="12" max="257" width="9.109375" style="70" customWidth="1"/>
  </cols>
  <sheetData>
    <row r="1" spans="1:11" ht="15.6" customHeight="1" x14ac:dyDescent="0.25">
      <c r="A1" s="139" t="s">
        <v>0</v>
      </c>
      <c r="B1" s="128"/>
      <c r="C1" s="128"/>
      <c r="D1" s="128"/>
      <c r="E1" s="128"/>
      <c r="F1" s="128"/>
      <c r="G1" s="128"/>
      <c r="H1" s="128"/>
    </row>
    <row r="2" spans="1:11" ht="15.6" customHeight="1" x14ac:dyDescent="0.25">
      <c r="A2" s="139" t="s">
        <v>1</v>
      </c>
      <c r="B2" s="128"/>
      <c r="C2" s="128"/>
      <c r="D2" s="128"/>
      <c r="E2" s="128"/>
      <c r="F2" s="128"/>
      <c r="G2" s="128"/>
      <c r="H2" s="128"/>
      <c r="K2" s="70" t="s">
        <v>2</v>
      </c>
    </row>
    <row r="3" spans="1:11" ht="15.6" customHeight="1" x14ac:dyDescent="0.25">
      <c r="A3" s="140" t="s">
        <v>3</v>
      </c>
      <c r="B3" s="128"/>
      <c r="C3" s="128"/>
      <c r="D3" s="128"/>
      <c r="E3" s="128"/>
      <c r="F3" s="128"/>
      <c r="G3" s="128"/>
      <c r="H3" s="128"/>
      <c r="J3" s="70" t="s">
        <v>4</v>
      </c>
      <c r="K3" s="2">
        <f>F166</f>
        <v>1.3360000000000001</v>
      </c>
    </row>
    <row r="4" spans="1:11" ht="16.2" customHeight="1" x14ac:dyDescent="0.25">
      <c r="A4" s="70" t="s">
        <v>5</v>
      </c>
      <c r="H4" s="3" t="s">
        <v>3</v>
      </c>
      <c r="J4" s="70" t="s">
        <v>6</v>
      </c>
      <c r="K4" s="2">
        <f>F45+F56+F67+F78+F89+F100+F111+F124+F135+F151+F165+F180+F194+F205+F235+F255+F279+F301+F321+F337+F366+F388+F404+F416+F428+F440+F490</f>
        <v>384.80999999999995</v>
      </c>
    </row>
    <row r="5" spans="1:11" ht="15.6" customHeight="1" x14ac:dyDescent="0.25">
      <c r="A5" s="70" t="s">
        <v>7</v>
      </c>
    </row>
    <row r="6" spans="1:11" ht="15.6" customHeight="1" x14ac:dyDescent="0.25">
      <c r="A6" s="141" t="s">
        <v>8</v>
      </c>
      <c r="B6" s="137"/>
      <c r="C6" s="137"/>
      <c r="D6" s="137"/>
      <c r="E6" s="137"/>
      <c r="F6" s="137"/>
      <c r="G6" s="137"/>
      <c r="H6" s="137"/>
    </row>
    <row r="7" spans="1:11" ht="15.6" customHeight="1" x14ac:dyDescent="0.25">
      <c r="A7" s="138" t="s">
        <v>9</v>
      </c>
      <c r="B7" s="128"/>
      <c r="C7" s="128"/>
      <c r="D7" s="128"/>
      <c r="E7" s="128"/>
      <c r="F7" s="128"/>
      <c r="G7" s="128"/>
      <c r="H7" s="128"/>
    </row>
    <row r="8" spans="1:11" ht="15.6" customHeight="1" x14ac:dyDescent="0.25">
      <c r="A8" s="70" t="s">
        <v>10</v>
      </c>
    </row>
    <row r="9" spans="1:11" ht="15.6" customHeight="1" x14ac:dyDescent="0.25">
      <c r="A9" s="4" t="s">
        <v>11</v>
      </c>
      <c r="B9" s="4"/>
      <c r="C9" s="4"/>
      <c r="D9" s="4"/>
      <c r="E9" s="4"/>
      <c r="F9" s="4"/>
      <c r="G9" s="4"/>
      <c r="H9" s="4"/>
    </row>
    <row r="10" spans="1:11" ht="12" customHeight="1" x14ac:dyDescent="0.25">
      <c r="A10" s="138" t="s">
        <v>12</v>
      </c>
      <c r="B10" s="128"/>
      <c r="C10" s="128"/>
      <c r="D10" s="128"/>
      <c r="E10" s="128"/>
      <c r="F10" s="128"/>
      <c r="G10" s="128"/>
      <c r="H10" s="128"/>
    </row>
    <row r="11" spans="1:11" ht="15.6" customHeight="1" x14ac:dyDescent="0.25">
      <c r="A11" s="5" t="s">
        <v>13</v>
      </c>
    </row>
    <row r="12" spans="1:11" ht="15.6" customHeight="1" x14ac:dyDescent="0.25">
      <c r="A12" s="5" t="s">
        <v>14</v>
      </c>
    </row>
    <row r="13" spans="1:11" ht="19.8" customHeight="1" x14ac:dyDescent="0.25">
      <c r="A13" s="4" t="s">
        <v>15</v>
      </c>
      <c r="B13" s="4"/>
      <c r="C13" s="4"/>
      <c r="D13" s="4"/>
      <c r="E13" s="4"/>
      <c r="F13" s="4"/>
      <c r="G13" s="4" t="s">
        <v>16</v>
      </c>
      <c r="H13" s="4"/>
    </row>
    <row r="14" spans="1:11" ht="15.6" customHeight="1" x14ac:dyDescent="0.25">
      <c r="A14" s="70" t="s">
        <v>17</v>
      </c>
      <c r="B14" s="6"/>
      <c r="C14" s="6"/>
    </row>
    <row r="15" spans="1:11" ht="21.6" customHeight="1" x14ac:dyDescent="0.25">
      <c r="A15" s="136" t="s">
        <v>18</v>
      </c>
      <c r="B15" s="137"/>
      <c r="C15" s="137"/>
      <c r="D15" s="4"/>
      <c r="E15" s="4"/>
      <c r="F15" s="4"/>
      <c r="G15" s="4" t="s">
        <v>19</v>
      </c>
      <c r="H15" s="4"/>
    </row>
    <row r="16" spans="1:11" ht="15.6" customHeight="1" x14ac:dyDescent="0.25">
      <c r="A16" s="138" t="s">
        <v>20</v>
      </c>
      <c r="B16" s="128"/>
      <c r="C16" s="128"/>
      <c r="D16" s="128"/>
      <c r="E16" s="128"/>
      <c r="F16" s="128"/>
      <c r="G16" s="128"/>
      <c r="H16" s="128"/>
    </row>
    <row r="17" spans="1:8" ht="15.6" customHeight="1" x14ac:dyDescent="0.25">
      <c r="A17" s="70" t="s">
        <v>21</v>
      </c>
    </row>
    <row r="18" spans="1:8" ht="18.75" customHeight="1" x14ac:dyDescent="0.25">
      <c r="A18" s="4" t="s">
        <v>22</v>
      </c>
      <c r="B18" s="72"/>
      <c r="C18" s="72"/>
      <c r="D18" s="4"/>
      <c r="E18" s="4"/>
      <c r="F18" s="4"/>
      <c r="G18" s="4" t="s">
        <v>23</v>
      </c>
      <c r="H18" s="4"/>
    </row>
    <row r="19" spans="1:8" ht="15.6" customHeight="1" x14ac:dyDescent="0.25">
      <c r="A19" s="138" t="s">
        <v>20</v>
      </c>
      <c r="B19" s="128"/>
      <c r="C19" s="128"/>
      <c r="D19" s="128"/>
      <c r="E19" s="128"/>
      <c r="F19" s="128"/>
      <c r="G19" s="128"/>
      <c r="H19" s="128"/>
    </row>
    <row r="20" spans="1:8" ht="15.6" customHeight="1" x14ac:dyDescent="0.25">
      <c r="A20" s="5" t="s">
        <v>24</v>
      </c>
    </row>
    <row r="21" spans="1:8" ht="15.6" customHeight="1" x14ac:dyDescent="0.25">
      <c r="A21" s="4" t="s">
        <v>25</v>
      </c>
      <c r="B21" s="4"/>
      <c r="C21" s="4"/>
      <c r="D21" s="4"/>
      <c r="E21" s="4"/>
      <c r="F21" s="4"/>
      <c r="G21" s="4" t="s">
        <v>26</v>
      </c>
      <c r="H21" s="4"/>
    </row>
    <row r="22" spans="1:8" ht="15.6" customHeight="1" x14ac:dyDescent="0.25">
      <c r="A22" s="138" t="s">
        <v>20</v>
      </c>
      <c r="B22" s="128"/>
      <c r="C22" s="128"/>
      <c r="D22" s="128"/>
      <c r="E22" s="128"/>
      <c r="F22" s="128"/>
      <c r="G22" s="128"/>
      <c r="H22" s="128"/>
    </row>
    <row r="23" spans="1:8" ht="15.6" customHeight="1" x14ac:dyDescent="0.25">
      <c r="A23" s="5" t="s">
        <v>27</v>
      </c>
    </row>
    <row r="24" spans="1:8" ht="15.6" customHeight="1" x14ac:dyDescent="0.25">
      <c r="A24" s="5" t="s">
        <v>28</v>
      </c>
    </row>
    <row r="25" spans="1:8" ht="15.6" customHeight="1" x14ac:dyDescent="0.25">
      <c r="A25" s="4" t="s">
        <v>29</v>
      </c>
      <c r="B25" s="4"/>
      <c r="C25" s="7"/>
      <c r="D25" s="4"/>
      <c r="E25" s="4"/>
      <c r="F25" s="4"/>
      <c r="G25" s="4"/>
      <c r="H25" s="4"/>
    </row>
    <row r="26" spans="1:8" ht="15.6" customHeight="1" x14ac:dyDescent="0.25">
      <c r="A26" s="138" t="s">
        <v>30</v>
      </c>
      <c r="B26" s="128"/>
      <c r="C26" s="128"/>
      <c r="D26" s="128"/>
      <c r="E26" s="128"/>
      <c r="F26" s="128"/>
      <c r="G26" s="128"/>
      <c r="H26" s="128"/>
    </row>
    <row r="27" spans="1:8" ht="15.6" customHeight="1" x14ac:dyDescent="0.25">
      <c r="A27" s="5" t="s">
        <v>31</v>
      </c>
    </row>
    <row r="28" spans="1:8" ht="35.4" customHeight="1" x14ac:dyDescent="0.25">
      <c r="A28" s="136" t="s">
        <v>32</v>
      </c>
      <c r="B28" s="128"/>
      <c r="C28" s="128"/>
      <c r="D28" s="128"/>
      <c r="E28" s="128"/>
      <c r="F28" s="128"/>
      <c r="G28" s="128"/>
      <c r="H28" s="128"/>
    </row>
    <row r="29" spans="1:8" ht="18.600000000000001" customHeight="1" x14ac:dyDescent="0.25">
      <c r="A29" s="137"/>
      <c r="B29" s="137"/>
      <c r="C29" s="137"/>
      <c r="D29" s="137"/>
      <c r="E29" s="137"/>
      <c r="F29" s="137"/>
      <c r="G29" s="137"/>
      <c r="H29" s="137"/>
    </row>
    <row r="30" spans="1:8" ht="27.6" customHeight="1" x14ac:dyDescent="0.25">
      <c r="A30" s="129" t="s">
        <v>33</v>
      </c>
      <c r="B30" s="128"/>
      <c r="C30" s="128"/>
      <c r="D30" s="128"/>
      <c r="E30" s="128"/>
      <c r="F30" s="128"/>
      <c r="G30" s="128"/>
      <c r="H30" s="128"/>
    </row>
    <row r="31" spans="1:8" ht="15.6" customHeight="1" x14ac:dyDescent="0.25">
      <c r="A31" s="5" t="s">
        <v>34</v>
      </c>
    </row>
    <row r="32" spans="1:8" ht="46.8" customHeight="1" x14ac:dyDescent="0.25">
      <c r="A32" s="130" t="s">
        <v>35</v>
      </c>
      <c r="B32" s="128"/>
      <c r="C32" s="128"/>
      <c r="D32" s="128"/>
      <c r="E32" s="128"/>
      <c r="F32" s="128"/>
      <c r="G32" s="128"/>
      <c r="H32" s="128"/>
    </row>
    <row r="33" spans="1:11" ht="12.6" customHeight="1" x14ac:dyDescent="0.25"/>
    <row r="34" spans="1:11" ht="31.2" customHeight="1" x14ac:dyDescent="0.25">
      <c r="A34" s="8" t="s">
        <v>36</v>
      </c>
      <c r="B34" s="8" t="s">
        <v>37</v>
      </c>
      <c r="C34" s="8" t="s">
        <v>38</v>
      </c>
      <c r="D34" s="8" t="s">
        <v>39</v>
      </c>
      <c r="E34" s="8" t="s">
        <v>40</v>
      </c>
      <c r="F34" s="8" t="s">
        <v>41</v>
      </c>
      <c r="G34" s="8" t="s">
        <v>42</v>
      </c>
      <c r="H34" s="8" t="s">
        <v>43</v>
      </c>
      <c r="K34" s="9"/>
    </row>
    <row r="35" spans="1:11" ht="16.2" customHeight="1" thickBot="1" x14ac:dyDescent="0.3">
      <c r="A35" s="10">
        <v>1</v>
      </c>
      <c r="B35" s="10">
        <v>2</v>
      </c>
      <c r="C35" s="10">
        <v>3</v>
      </c>
      <c r="D35" s="10">
        <v>4</v>
      </c>
      <c r="E35" s="10">
        <v>5</v>
      </c>
      <c r="F35" s="10">
        <v>6</v>
      </c>
      <c r="G35" s="10">
        <v>7</v>
      </c>
      <c r="H35" s="10">
        <v>8</v>
      </c>
    </row>
    <row r="36" spans="1:11" ht="61.5" customHeight="1" thickBot="1" x14ac:dyDescent="0.3">
      <c r="A36" s="131" t="s">
        <v>44</v>
      </c>
      <c r="B36" s="132"/>
      <c r="C36" s="132"/>
      <c r="D36" s="132"/>
      <c r="E36" s="132"/>
      <c r="F36" s="132"/>
      <c r="G36" s="132"/>
      <c r="H36" s="133"/>
      <c r="J36" s="71" t="s">
        <v>45</v>
      </c>
    </row>
    <row r="37" spans="1:11" ht="15.6" customHeight="1" x14ac:dyDescent="0.25">
      <c r="A37" s="11">
        <v>1</v>
      </c>
      <c r="B37" s="12" t="s">
        <v>46</v>
      </c>
      <c r="C37" s="13" t="s">
        <v>47</v>
      </c>
      <c r="D37" s="14"/>
      <c r="E37" s="15"/>
      <c r="F37" s="16"/>
      <c r="G37" s="15"/>
      <c r="H37" s="8"/>
    </row>
    <row r="38" spans="1:11" ht="15.6" customHeight="1" x14ac:dyDescent="0.25">
      <c r="A38" s="11"/>
      <c r="B38" s="12"/>
      <c r="C38" s="17" t="s">
        <v>48</v>
      </c>
      <c r="D38" s="14" t="s">
        <v>2</v>
      </c>
      <c r="E38" s="15">
        <v>0</v>
      </c>
      <c r="F38" s="16">
        <v>26.04</v>
      </c>
      <c r="G38" s="15">
        <f t="shared" ref="G38:G47" si="0">F38</f>
        <v>26.04</v>
      </c>
      <c r="H38" s="8" t="s">
        <v>49</v>
      </c>
    </row>
    <row r="39" spans="1:11" ht="15.6" customHeight="1" x14ac:dyDescent="0.25">
      <c r="A39" s="11"/>
      <c r="B39" s="12"/>
      <c r="C39" s="18" t="s">
        <v>50</v>
      </c>
      <c r="D39" s="14" t="s">
        <v>51</v>
      </c>
      <c r="E39" s="15">
        <v>0</v>
      </c>
      <c r="F39" s="16">
        <v>380.4</v>
      </c>
      <c r="G39" s="15">
        <f t="shared" si="0"/>
        <v>380.4</v>
      </c>
      <c r="H39" s="8" t="s">
        <v>49</v>
      </c>
    </row>
    <row r="40" spans="1:11" ht="15.6" customHeight="1" x14ac:dyDescent="0.25">
      <c r="A40" s="11"/>
      <c r="B40" s="12"/>
      <c r="C40" s="17" t="s">
        <v>52</v>
      </c>
      <c r="D40" s="14" t="s">
        <v>2</v>
      </c>
      <c r="E40" s="15">
        <v>0</v>
      </c>
      <c r="F40" s="16">
        <v>21.28</v>
      </c>
      <c r="G40" s="15">
        <f t="shared" si="0"/>
        <v>21.28</v>
      </c>
      <c r="H40" s="8" t="s">
        <v>49</v>
      </c>
    </row>
    <row r="41" spans="1:11" ht="15.6" customHeight="1" x14ac:dyDescent="0.25">
      <c r="A41" s="11"/>
      <c r="B41" s="12"/>
      <c r="C41" s="18" t="s">
        <v>53</v>
      </c>
      <c r="D41" s="14" t="s">
        <v>51</v>
      </c>
      <c r="E41" s="15">
        <v>0</v>
      </c>
      <c r="F41" s="16">
        <v>18.2</v>
      </c>
      <c r="G41" s="15">
        <f t="shared" si="0"/>
        <v>18.2</v>
      </c>
      <c r="H41" s="8" t="s">
        <v>49</v>
      </c>
    </row>
    <row r="42" spans="1:11" ht="15.6" customHeight="1" x14ac:dyDescent="0.25">
      <c r="A42" s="11"/>
      <c r="B42" s="12"/>
      <c r="C42" s="17" t="s">
        <v>54</v>
      </c>
      <c r="D42" s="14" t="s">
        <v>2</v>
      </c>
      <c r="E42" s="15">
        <v>0</v>
      </c>
      <c r="F42" s="16">
        <v>47.32</v>
      </c>
      <c r="G42" s="15">
        <f t="shared" si="0"/>
        <v>47.32</v>
      </c>
      <c r="H42" s="8" t="s">
        <v>49</v>
      </c>
    </row>
    <row r="43" spans="1:11" ht="15.6" customHeight="1" x14ac:dyDescent="0.25">
      <c r="A43" s="11"/>
      <c r="B43" s="12"/>
      <c r="C43" s="17" t="s">
        <v>55</v>
      </c>
      <c r="D43" s="14" t="s">
        <v>56</v>
      </c>
      <c r="E43" s="15">
        <v>0</v>
      </c>
      <c r="F43" s="16" t="s">
        <v>57</v>
      </c>
      <c r="G43" s="15" t="str">
        <f t="shared" si="0"/>
        <v>19,60/398,6</v>
      </c>
      <c r="H43" s="8" t="s">
        <v>49</v>
      </c>
    </row>
    <row r="44" spans="1:11" ht="15.6" customHeight="1" x14ac:dyDescent="0.25">
      <c r="A44" s="11"/>
      <c r="B44" s="12"/>
      <c r="C44" s="18" t="s">
        <v>58</v>
      </c>
      <c r="D44" s="14" t="s">
        <v>51</v>
      </c>
      <c r="E44" s="15">
        <v>0</v>
      </c>
      <c r="F44" s="19">
        <v>4</v>
      </c>
      <c r="G44" s="15">
        <f t="shared" si="0"/>
        <v>4</v>
      </c>
      <c r="H44" s="20" t="s">
        <v>49</v>
      </c>
    </row>
    <row r="45" spans="1:11" ht="15.6" customHeight="1" x14ac:dyDescent="0.25">
      <c r="A45" s="11"/>
      <c r="B45" s="12"/>
      <c r="C45" s="17" t="s">
        <v>59</v>
      </c>
      <c r="D45" s="14" t="s">
        <v>2</v>
      </c>
      <c r="E45" s="15">
        <v>0</v>
      </c>
      <c r="F45" s="16">
        <v>19.600000000000001</v>
      </c>
      <c r="G45" s="15">
        <f t="shared" si="0"/>
        <v>19.600000000000001</v>
      </c>
      <c r="H45" s="20" t="s">
        <v>49</v>
      </c>
    </row>
    <row r="46" spans="1:11" ht="15.6" customHeight="1" x14ac:dyDescent="0.25">
      <c r="A46" s="11"/>
      <c r="B46" s="12"/>
      <c r="C46" s="17" t="s">
        <v>60</v>
      </c>
      <c r="D46" s="14" t="s">
        <v>61</v>
      </c>
      <c r="E46" s="15">
        <v>0</v>
      </c>
      <c r="F46" s="16">
        <v>10.4</v>
      </c>
      <c r="G46" s="15">
        <f t="shared" si="0"/>
        <v>10.4</v>
      </c>
      <c r="H46" s="20" t="s">
        <v>49</v>
      </c>
    </row>
    <row r="47" spans="1:11" ht="15.6" customHeight="1" x14ac:dyDescent="0.25">
      <c r="A47" s="11"/>
      <c r="B47" s="12"/>
      <c r="C47" s="18" t="s">
        <v>62</v>
      </c>
      <c r="D47" s="14" t="s">
        <v>51</v>
      </c>
      <c r="E47" s="15">
        <v>0</v>
      </c>
      <c r="F47" s="21">
        <f>F46*0.12</f>
        <v>1.248</v>
      </c>
      <c r="G47" s="15">
        <f t="shared" si="0"/>
        <v>1.248</v>
      </c>
      <c r="H47" s="8" t="s">
        <v>49</v>
      </c>
    </row>
    <row r="48" spans="1:11" ht="15.6" customHeight="1" x14ac:dyDescent="0.25">
      <c r="A48" s="11">
        <v>2</v>
      </c>
      <c r="B48" s="12" t="s">
        <v>46</v>
      </c>
      <c r="C48" s="13" t="s">
        <v>63</v>
      </c>
      <c r="D48" s="14"/>
      <c r="E48" s="15"/>
      <c r="F48" s="16"/>
      <c r="G48" s="15"/>
      <c r="H48" s="8"/>
    </row>
    <row r="49" spans="1:11" ht="15.6" customHeight="1" x14ac:dyDescent="0.25">
      <c r="A49" s="11"/>
      <c r="B49" s="12"/>
      <c r="C49" s="17" t="s">
        <v>48</v>
      </c>
      <c r="D49" s="14" t="s">
        <v>2</v>
      </c>
      <c r="E49" s="15">
        <v>0</v>
      </c>
      <c r="F49" s="16">
        <v>26.04</v>
      </c>
      <c r="G49" s="15">
        <f t="shared" ref="G49:G58" si="1">F49</f>
        <v>26.04</v>
      </c>
      <c r="H49" s="8" t="s">
        <v>49</v>
      </c>
    </row>
    <row r="50" spans="1:11" ht="15.6" customHeight="1" x14ac:dyDescent="0.25">
      <c r="A50" s="11"/>
      <c r="B50" s="12"/>
      <c r="C50" s="18" t="s">
        <v>50</v>
      </c>
      <c r="D50" s="14" t="s">
        <v>51</v>
      </c>
      <c r="E50" s="15">
        <v>0</v>
      </c>
      <c r="F50" s="16">
        <v>380.4</v>
      </c>
      <c r="G50" s="15">
        <f t="shared" si="1"/>
        <v>380.4</v>
      </c>
      <c r="H50" s="8" t="s">
        <v>49</v>
      </c>
    </row>
    <row r="51" spans="1:11" ht="15.6" customHeight="1" x14ac:dyDescent="0.25">
      <c r="A51" s="11"/>
      <c r="B51" s="12"/>
      <c r="C51" s="17" t="s">
        <v>52</v>
      </c>
      <c r="D51" s="14" t="s">
        <v>2</v>
      </c>
      <c r="E51" s="15">
        <v>0</v>
      </c>
      <c r="F51" s="16">
        <v>21.28</v>
      </c>
      <c r="G51" s="15">
        <f t="shared" si="1"/>
        <v>21.28</v>
      </c>
      <c r="H51" s="8" t="s">
        <v>49</v>
      </c>
    </row>
    <row r="52" spans="1:11" ht="15.6" customHeight="1" x14ac:dyDescent="0.25">
      <c r="A52" s="11"/>
      <c r="B52" s="12"/>
      <c r="C52" s="18" t="s">
        <v>53</v>
      </c>
      <c r="D52" s="14" t="s">
        <v>51</v>
      </c>
      <c r="E52" s="15">
        <v>0</v>
      </c>
      <c r="F52" s="16">
        <v>18.2</v>
      </c>
      <c r="G52" s="15">
        <f t="shared" si="1"/>
        <v>18.2</v>
      </c>
      <c r="H52" s="8" t="s">
        <v>49</v>
      </c>
      <c r="K52" s="73"/>
    </row>
    <row r="53" spans="1:11" ht="15.6" customHeight="1" x14ac:dyDescent="0.25">
      <c r="A53" s="11"/>
      <c r="B53" s="12"/>
      <c r="C53" s="17" t="s">
        <v>54</v>
      </c>
      <c r="D53" s="14" t="s">
        <v>2</v>
      </c>
      <c r="E53" s="15">
        <v>0</v>
      </c>
      <c r="F53" s="16">
        <v>47.32</v>
      </c>
      <c r="G53" s="15">
        <f t="shared" si="1"/>
        <v>47.32</v>
      </c>
      <c r="H53" s="8" t="s">
        <v>49</v>
      </c>
      <c r="K53" s="73"/>
    </row>
    <row r="54" spans="1:11" ht="15.6" customHeight="1" x14ac:dyDescent="0.25">
      <c r="A54" s="11"/>
      <c r="B54" s="12"/>
      <c r="C54" s="17" t="s">
        <v>55</v>
      </c>
      <c r="D54" s="14" t="s">
        <v>56</v>
      </c>
      <c r="E54" s="15">
        <v>0</v>
      </c>
      <c r="F54" s="16" t="s">
        <v>57</v>
      </c>
      <c r="G54" s="15" t="str">
        <f t="shared" si="1"/>
        <v>19,60/398,6</v>
      </c>
      <c r="H54" s="8" t="s">
        <v>49</v>
      </c>
    </row>
    <row r="55" spans="1:11" ht="15.6" customHeight="1" x14ac:dyDescent="0.25">
      <c r="A55" s="11"/>
      <c r="B55" s="12"/>
      <c r="C55" s="18" t="s">
        <v>58</v>
      </c>
      <c r="D55" s="14" t="s">
        <v>51</v>
      </c>
      <c r="E55" s="15">
        <v>0</v>
      </c>
      <c r="F55" s="19">
        <v>4</v>
      </c>
      <c r="G55" s="15">
        <f t="shared" si="1"/>
        <v>4</v>
      </c>
      <c r="H55" s="20" t="s">
        <v>49</v>
      </c>
    </row>
    <row r="56" spans="1:11" ht="15.6" customHeight="1" x14ac:dyDescent="0.25">
      <c r="A56" s="11"/>
      <c r="B56" s="12"/>
      <c r="C56" s="17" t="s">
        <v>59</v>
      </c>
      <c r="D56" s="14" t="s">
        <v>2</v>
      </c>
      <c r="E56" s="15">
        <v>0</v>
      </c>
      <c r="F56" s="16">
        <v>19.600000000000001</v>
      </c>
      <c r="G56" s="15">
        <f t="shared" si="1"/>
        <v>19.600000000000001</v>
      </c>
      <c r="H56" s="20" t="s">
        <v>49</v>
      </c>
    </row>
    <row r="57" spans="1:11" ht="15.6" customHeight="1" x14ac:dyDescent="0.25">
      <c r="A57" s="11"/>
      <c r="B57" s="12"/>
      <c r="C57" s="17" t="s">
        <v>60</v>
      </c>
      <c r="D57" s="14" t="s">
        <v>61</v>
      </c>
      <c r="E57" s="15">
        <v>0</v>
      </c>
      <c r="F57" s="16">
        <v>10.4</v>
      </c>
      <c r="G57" s="15">
        <f t="shared" si="1"/>
        <v>10.4</v>
      </c>
      <c r="H57" s="8" t="s">
        <v>49</v>
      </c>
    </row>
    <row r="58" spans="1:11" ht="15.6" customHeight="1" x14ac:dyDescent="0.25">
      <c r="A58" s="11"/>
      <c r="B58" s="12"/>
      <c r="C58" s="18" t="s">
        <v>62</v>
      </c>
      <c r="D58" s="14" t="s">
        <v>51</v>
      </c>
      <c r="E58" s="15">
        <v>0</v>
      </c>
      <c r="F58" s="21">
        <f>F57*0.12</f>
        <v>1.248</v>
      </c>
      <c r="G58" s="15">
        <f t="shared" si="1"/>
        <v>1.248</v>
      </c>
      <c r="H58" s="8" t="s">
        <v>49</v>
      </c>
    </row>
    <row r="59" spans="1:11" ht="15.6" customHeight="1" x14ac:dyDescent="0.25">
      <c r="A59" s="11">
        <v>3</v>
      </c>
      <c r="B59" s="12" t="s">
        <v>46</v>
      </c>
      <c r="C59" s="13" t="s">
        <v>64</v>
      </c>
      <c r="D59" s="14"/>
      <c r="E59" s="15"/>
      <c r="F59" s="16"/>
      <c r="G59" s="15"/>
      <c r="H59" s="8"/>
    </row>
    <row r="60" spans="1:11" ht="15.6" customHeight="1" x14ac:dyDescent="0.25">
      <c r="A60" s="11"/>
      <c r="B60" s="12"/>
      <c r="C60" s="17" t="s">
        <v>65</v>
      </c>
      <c r="D60" s="14" t="s">
        <v>2</v>
      </c>
      <c r="E60" s="15">
        <v>0</v>
      </c>
      <c r="F60" s="16">
        <v>6.4</v>
      </c>
      <c r="G60" s="15">
        <f t="shared" ref="G60:G69" si="2">F60</f>
        <v>6.4</v>
      </c>
      <c r="H60" s="8" t="s">
        <v>49</v>
      </c>
    </row>
    <row r="61" spans="1:11" ht="15.6" customHeight="1" x14ac:dyDescent="0.25">
      <c r="A61" s="11"/>
      <c r="B61" s="12"/>
      <c r="C61" s="18" t="s">
        <v>50</v>
      </c>
      <c r="D61" s="14" t="s">
        <v>51</v>
      </c>
      <c r="E61" s="15">
        <v>0</v>
      </c>
      <c r="F61" s="16">
        <v>74.3</v>
      </c>
      <c r="G61" s="15">
        <f t="shared" si="2"/>
        <v>74.3</v>
      </c>
      <c r="H61" s="8" t="s">
        <v>49</v>
      </c>
    </row>
    <row r="62" spans="1:11" ht="15.6" customHeight="1" x14ac:dyDescent="0.25">
      <c r="A62" s="11"/>
      <c r="B62" s="12"/>
      <c r="C62" s="17" t="s">
        <v>66</v>
      </c>
      <c r="D62" s="14" t="s">
        <v>2</v>
      </c>
      <c r="E62" s="15">
        <v>0</v>
      </c>
      <c r="F62" s="16">
        <v>4.08</v>
      </c>
      <c r="G62" s="15">
        <f t="shared" si="2"/>
        <v>4.08</v>
      </c>
      <c r="H62" s="8" t="s">
        <v>49</v>
      </c>
    </row>
    <row r="63" spans="1:11" ht="15.6" customHeight="1" x14ac:dyDescent="0.25">
      <c r="A63" s="11"/>
      <c r="B63" s="12"/>
      <c r="C63" s="18" t="s">
        <v>67</v>
      </c>
      <c r="D63" s="14" t="s">
        <v>51</v>
      </c>
      <c r="E63" s="15">
        <v>0</v>
      </c>
      <c r="F63" s="16">
        <v>3.6</v>
      </c>
      <c r="G63" s="15">
        <f t="shared" si="2"/>
        <v>3.6</v>
      </c>
      <c r="H63" s="8" t="s">
        <v>49</v>
      </c>
    </row>
    <row r="64" spans="1:11" ht="15.6" customHeight="1" x14ac:dyDescent="0.25">
      <c r="A64" s="11"/>
      <c r="B64" s="12"/>
      <c r="C64" s="17" t="s">
        <v>54</v>
      </c>
      <c r="D64" s="14" t="s">
        <v>2</v>
      </c>
      <c r="E64" s="15">
        <v>0</v>
      </c>
      <c r="F64" s="16">
        <v>10.48</v>
      </c>
      <c r="G64" s="15">
        <f t="shared" si="2"/>
        <v>10.48</v>
      </c>
      <c r="H64" s="8" t="s">
        <v>49</v>
      </c>
    </row>
    <row r="65" spans="1:8" ht="15.6" customHeight="1" x14ac:dyDescent="0.25">
      <c r="A65" s="11"/>
      <c r="B65" s="12"/>
      <c r="C65" s="17" t="s">
        <v>55</v>
      </c>
      <c r="D65" s="14" t="s">
        <v>56</v>
      </c>
      <c r="E65" s="15">
        <v>0</v>
      </c>
      <c r="F65" s="16" t="s">
        <v>68</v>
      </c>
      <c r="G65" s="15" t="str">
        <f t="shared" si="2"/>
        <v>3,72/77,9</v>
      </c>
      <c r="H65" s="8" t="s">
        <v>49</v>
      </c>
    </row>
    <row r="66" spans="1:8" ht="15.6" customHeight="1" x14ac:dyDescent="0.25">
      <c r="A66" s="11"/>
      <c r="B66" s="12"/>
      <c r="C66" s="18" t="s">
        <v>58</v>
      </c>
      <c r="D66" s="14" t="s">
        <v>51</v>
      </c>
      <c r="E66" s="15">
        <v>0</v>
      </c>
      <c r="F66" s="19">
        <v>0.8</v>
      </c>
      <c r="G66" s="15">
        <f t="shared" si="2"/>
        <v>0.8</v>
      </c>
      <c r="H66" s="20" t="s">
        <v>49</v>
      </c>
    </row>
    <row r="67" spans="1:8" ht="15.6" customHeight="1" x14ac:dyDescent="0.25">
      <c r="A67" s="11"/>
      <c r="B67" s="12"/>
      <c r="C67" s="17" t="s">
        <v>59</v>
      </c>
      <c r="D67" s="14" t="s">
        <v>2</v>
      </c>
      <c r="E67" s="15">
        <v>0</v>
      </c>
      <c r="F67" s="16">
        <v>3.72</v>
      </c>
      <c r="G67" s="15">
        <f t="shared" si="2"/>
        <v>3.72</v>
      </c>
      <c r="H67" s="20" t="s">
        <v>49</v>
      </c>
    </row>
    <row r="68" spans="1:8" ht="15.6" customHeight="1" x14ac:dyDescent="0.25">
      <c r="A68" s="11"/>
      <c r="B68" s="12"/>
      <c r="C68" s="17" t="s">
        <v>60</v>
      </c>
      <c r="D68" s="14" t="s">
        <v>61</v>
      </c>
      <c r="E68" s="15">
        <v>0</v>
      </c>
      <c r="F68" s="16">
        <v>2.1</v>
      </c>
      <c r="G68" s="15">
        <f t="shared" si="2"/>
        <v>2.1</v>
      </c>
      <c r="H68" s="8" t="s">
        <v>49</v>
      </c>
    </row>
    <row r="69" spans="1:8" ht="15.6" customHeight="1" x14ac:dyDescent="0.25">
      <c r="A69" s="11"/>
      <c r="B69" s="12"/>
      <c r="C69" s="18" t="s">
        <v>62</v>
      </c>
      <c r="D69" s="14" t="s">
        <v>51</v>
      </c>
      <c r="E69" s="15">
        <v>0</v>
      </c>
      <c r="F69" s="21">
        <f>F68*0.12</f>
        <v>0.252</v>
      </c>
      <c r="G69" s="15">
        <f t="shared" si="2"/>
        <v>0.252</v>
      </c>
      <c r="H69" s="8" t="s">
        <v>49</v>
      </c>
    </row>
    <row r="70" spans="1:8" ht="15.6" customHeight="1" x14ac:dyDescent="0.25">
      <c r="A70" s="11">
        <v>4</v>
      </c>
      <c r="B70" s="12" t="s">
        <v>46</v>
      </c>
      <c r="C70" s="13" t="s">
        <v>69</v>
      </c>
      <c r="D70" s="11"/>
      <c r="E70" s="22"/>
      <c r="F70" s="23"/>
      <c r="G70" s="22"/>
      <c r="H70" s="24"/>
    </row>
    <row r="71" spans="1:8" ht="15.6" customHeight="1" x14ac:dyDescent="0.25">
      <c r="A71" s="11"/>
      <c r="B71" s="12"/>
      <c r="C71" s="17" t="s">
        <v>70</v>
      </c>
      <c r="D71" s="14" t="s">
        <v>2</v>
      </c>
      <c r="E71" s="15">
        <v>0</v>
      </c>
      <c r="F71" s="16">
        <v>5.78</v>
      </c>
      <c r="G71" s="15">
        <f t="shared" ref="G71:G80" si="3">F71</f>
        <v>5.78</v>
      </c>
      <c r="H71" s="8" t="s">
        <v>49</v>
      </c>
    </row>
    <row r="72" spans="1:8" ht="15.6" customHeight="1" x14ac:dyDescent="0.25">
      <c r="A72" s="14"/>
      <c r="B72" s="14"/>
      <c r="C72" s="18" t="s">
        <v>50</v>
      </c>
      <c r="D72" s="14" t="s">
        <v>51</v>
      </c>
      <c r="E72" s="15">
        <v>0</v>
      </c>
      <c r="F72" s="16">
        <v>68.599999999999994</v>
      </c>
      <c r="G72" s="15">
        <f t="shared" si="3"/>
        <v>68.599999999999994</v>
      </c>
      <c r="H72" s="8" t="s">
        <v>49</v>
      </c>
    </row>
    <row r="73" spans="1:8" ht="15.6" customHeight="1" x14ac:dyDescent="0.25">
      <c r="A73" s="14"/>
      <c r="B73" s="14"/>
      <c r="C73" s="17" t="s">
        <v>71</v>
      </c>
      <c r="D73" s="14" t="s">
        <v>2</v>
      </c>
      <c r="E73" s="15">
        <v>0</v>
      </c>
      <c r="F73" s="16">
        <v>2.36</v>
      </c>
      <c r="G73" s="15">
        <f t="shared" si="3"/>
        <v>2.36</v>
      </c>
      <c r="H73" s="8" t="s">
        <v>49</v>
      </c>
    </row>
    <row r="74" spans="1:8" ht="15.6" customHeight="1" x14ac:dyDescent="0.25">
      <c r="A74" s="25"/>
      <c r="B74" s="26"/>
      <c r="C74" s="18" t="s">
        <v>72</v>
      </c>
      <c r="D74" s="14" t="s">
        <v>51</v>
      </c>
      <c r="E74" s="15">
        <v>0</v>
      </c>
      <c r="F74" s="16">
        <v>2</v>
      </c>
      <c r="G74" s="15">
        <f t="shared" si="3"/>
        <v>2</v>
      </c>
      <c r="H74" s="8" t="s">
        <v>49</v>
      </c>
    </row>
    <row r="75" spans="1:8" ht="15.6" customHeight="1" x14ac:dyDescent="0.25">
      <c r="A75" s="14"/>
      <c r="B75" s="27"/>
      <c r="C75" s="18" t="s">
        <v>54</v>
      </c>
      <c r="D75" s="14" t="s">
        <v>2</v>
      </c>
      <c r="E75" s="15">
        <v>0</v>
      </c>
      <c r="F75" s="16">
        <v>8.14</v>
      </c>
      <c r="G75" s="15">
        <f t="shared" si="3"/>
        <v>8.14</v>
      </c>
      <c r="H75" s="8" t="s">
        <v>49</v>
      </c>
    </row>
    <row r="76" spans="1:8" ht="15.6" customHeight="1" x14ac:dyDescent="0.25">
      <c r="A76" s="14"/>
      <c r="B76" s="27"/>
      <c r="C76" s="17" t="s">
        <v>55</v>
      </c>
      <c r="D76" s="14" t="s">
        <v>56</v>
      </c>
      <c r="E76" s="15">
        <v>0</v>
      </c>
      <c r="F76" s="16" t="s">
        <v>73</v>
      </c>
      <c r="G76" s="15" t="str">
        <f t="shared" si="3"/>
        <v>2,12/70,6</v>
      </c>
      <c r="H76" s="8" t="s">
        <v>49</v>
      </c>
    </row>
    <row r="77" spans="1:8" ht="15.6" customHeight="1" x14ac:dyDescent="0.25">
      <c r="A77" s="14"/>
      <c r="B77" s="27"/>
      <c r="C77" s="18" t="s">
        <v>58</v>
      </c>
      <c r="D77" s="14" t="s">
        <v>51</v>
      </c>
      <c r="E77" s="15">
        <v>0</v>
      </c>
      <c r="F77" s="16">
        <v>0.7</v>
      </c>
      <c r="G77" s="15">
        <f t="shared" si="3"/>
        <v>0.7</v>
      </c>
      <c r="H77" s="8" t="s">
        <v>49</v>
      </c>
    </row>
    <row r="78" spans="1:8" ht="15.6" customHeight="1" x14ac:dyDescent="0.25">
      <c r="A78" s="11"/>
      <c r="B78" s="12"/>
      <c r="C78" s="17" t="s">
        <v>59</v>
      </c>
      <c r="D78" s="14" t="s">
        <v>2</v>
      </c>
      <c r="E78" s="15">
        <v>0</v>
      </c>
      <c r="F78" s="16">
        <v>2.12</v>
      </c>
      <c r="G78" s="15">
        <f t="shared" si="3"/>
        <v>2.12</v>
      </c>
      <c r="H78" s="20" t="s">
        <v>49</v>
      </c>
    </row>
    <row r="79" spans="1:8" ht="15.6" customHeight="1" x14ac:dyDescent="0.25">
      <c r="A79" s="25"/>
      <c r="B79" s="28"/>
      <c r="C79" s="17" t="s">
        <v>60</v>
      </c>
      <c r="D79" s="14" t="s">
        <v>61</v>
      </c>
      <c r="E79" s="15">
        <v>0</v>
      </c>
      <c r="F79" s="16">
        <v>3.3</v>
      </c>
      <c r="G79" s="15">
        <f t="shared" si="3"/>
        <v>3.3</v>
      </c>
      <c r="H79" s="8" t="s">
        <v>49</v>
      </c>
    </row>
    <row r="80" spans="1:8" ht="15.6" customHeight="1" x14ac:dyDescent="0.25">
      <c r="A80" s="25"/>
      <c r="B80" s="28"/>
      <c r="C80" s="18" t="s">
        <v>62</v>
      </c>
      <c r="D80" s="14" t="s">
        <v>51</v>
      </c>
      <c r="E80" s="15">
        <v>0</v>
      </c>
      <c r="F80" s="21">
        <f>F79*0.12</f>
        <v>0.39599999999999996</v>
      </c>
      <c r="G80" s="15">
        <f t="shared" si="3"/>
        <v>0.39599999999999996</v>
      </c>
      <c r="H80" s="8" t="s">
        <v>49</v>
      </c>
    </row>
    <row r="81" spans="1:8" ht="15.6" customHeight="1" x14ac:dyDescent="0.25">
      <c r="A81" s="11">
        <v>5</v>
      </c>
      <c r="B81" s="12" t="s">
        <v>46</v>
      </c>
      <c r="C81" s="13" t="s">
        <v>74</v>
      </c>
      <c r="D81" s="11"/>
      <c r="E81" s="22"/>
      <c r="F81" s="23"/>
      <c r="G81" s="22"/>
      <c r="H81" s="24"/>
    </row>
    <row r="82" spans="1:8" ht="15.6" customHeight="1" x14ac:dyDescent="0.25">
      <c r="A82" s="14"/>
      <c r="B82" s="27"/>
      <c r="C82" s="17" t="s">
        <v>75</v>
      </c>
      <c r="D82" s="14" t="s">
        <v>2</v>
      </c>
      <c r="E82" s="15">
        <v>0</v>
      </c>
      <c r="F82" s="16">
        <v>5.94</v>
      </c>
      <c r="G82" s="15">
        <f t="shared" ref="G82:G91" si="4">F82</f>
        <v>5.94</v>
      </c>
      <c r="H82" s="8" t="s">
        <v>49</v>
      </c>
    </row>
    <row r="83" spans="1:8" ht="15.6" customHeight="1" x14ac:dyDescent="0.25">
      <c r="A83" s="14"/>
      <c r="B83" s="27"/>
      <c r="C83" s="18" t="s">
        <v>50</v>
      </c>
      <c r="D83" s="14" t="s">
        <v>51</v>
      </c>
      <c r="E83" s="15">
        <v>0</v>
      </c>
      <c r="F83" s="29">
        <v>75.8</v>
      </c>
      <c r="G83" s="15">
        <f t="shared" si="4"/>
        <v>75.8</v>
      </c>
      <c r="H83" s="8" t="s">
        <v>49</v>
      </c>
    </row>
    <row r="84" spans="1:8" ht="15.6" customHeight="1" x14ac:dyDescent="0.25">
      <c r="A84" s="14"/>
      <c r="B84" s="27"/>
      <c r="C84" s="17" t="s">
        <v>76</v>
      </c>
      <c r="D84" s="14" t="s">
        <v>2</v>
      </c>
      <c r="E84" s="15">
        <v>0</v>
      </c>
      <c r="F84" s="16">
        <v>3.28</v>
      </c>
      <c r="G84" s="15">
        <f t="shared" si="4"/>
        <v>3.28</v>
      </c>
      <c r="H84" s="8" t="s">
        <v>49</v>
      </c>
    </row>
    <row r="85" spans="1:8" ht="15.6" customHeight="1" x14ac:dyDescent="0.25">
      <c r="A85" s="14"/>
      <c r="B85" s="27"/>
      <c r="C85" s="18" t="s">
        <v>77</v>
      </c>
      <c r="D85" s="14" t="s">
        <v>51</v>
      </c>
      <c r="E85" s="15">
        <v>0</v>
      </c>
      <c r="F85" s="21">
        <v>2.8</v>
      </c>
      <c r="G85" s="15">
        <f t="shared" si="4"/>
        <v>2.8</v>
      </c>
      <c r="H85" s="8" t="s">
        <v>49</v>
      </c>
    </row>
    <row r="86" spans="1:8" ht="15.6" customHeight="1" x14ac:dyDescent="0.25">
      <c r="A86" s="14"/>
      <c r="B86" s="27"/>
      <c r="C86" s="30" t="s">
        <v>54</v>
      </c>
      <c r="D86" s="14" t="s">
        <v>2</v>
      </c>
      <c r="E86" s="15">
        <v>0</v>
      </c>
      <c r="F86" s="19">
        <v>9.2200000000000006</v>
      </c>
      <c r="G86" s="15">
        <f t="shared" si="4"/>
        <v>9.2200000000000006</v>
      </c>
      <c r="H86" s="20" t="s">
        <v>49</v>
      </c>
    </row>
    <row r="87" spans="1:8" ht="15.6" customHeight="1" x14ac:dyDescent="0.25">
      <c r="A87" s="14"/>
      <c r="B87" s="31"/>
      <c r="C87" s="17" t="s">
        <v>55</v>
      </c>
      <c r="D87" s="14" t="s">
        <v>56</v>
      </c>
      <c r="E87" s="15">
        <v>0</v>
      </c>
      <c r="F87" s="21" t="s">
        <v>78</v>
      </c>
      <c r="G87" s="15" t="str">
        <f t="shared" si="4"/>
        <v>3,04/78,6</v>
      </c>
      <c r="H87" s="8" t="s">
        <v>49</v>
      </c>
    </row>
    <row r="88" spans="1:8" ht="15.6" customHeight="1" x14ac:dyDescent="0.25">
      <c r="A88" s="14"/>
      <c r="B88" s="31"/>
      <c r="C88" s="18" t="s">
        <v>58</v>
      </c>
      <c r="D88" s="14" t="s">
        <v>51</v>
      </c>
      <c r="E88" s="15">
        <v>0</v>
      </c>
      <c r="F88" s="21">
        <v>0.8</v>
      </c>
      <c r="G88" s="15">
        <f t="shared" si="4"/>
        <v>0.8</v>
      </c>
      <c r="H88" s="8" t="s">
        <v>49</v>
      </c>
    </row>
    <row r="89" spans="1:8" ht="15.6" customHeight="1" x14ac:dyDescent="0.25">
      <c r="A89" s="11"/>
      <c r="B89" s="12"/>
      <c r="C89" s="17" t="s">
        <v>59</v>
      </c>
      <c r="D89" s="14" t="s">
        <v>2</v>
      </c>
      <c r="E89" s="15">
        <v>0</v>
      </c>
      <c r="F89" s="16">
        <v>3.04</v>
      </c>
      <c r="G89" s="15">
        <f t="shared" si="4"/>
        <v>3.04</v>
      </c>
      <c r="H89" s="20" t="s">
        <v>49</v>
      </c>
    </row>
    <row r="90" spans="1:8" ht="15.6" customHeight="1" x14ac:dyDescent="0.25">
      <c r="A90" s="11"/>
      <c r="B90" s="12"/>
      <c r="C90" s="17" t="s">
        <v>60</v>
      </c>
      <c r="D90" s="14" t="s">
        <v>61</v>
      </c>
      <c r="E90" s="15">
        <v>0</v>
      </c>
      <c r="F90" s="16">
        <v>3.4</v>
      </c>
      <c r="G90" s="15">
        <f t="shared" si="4"/>
        <v>3.4</v>
      </c>
      <c r="H90" s="8" t="s">
        <v>49</v>
      </c>
    </row>
    <row r="91" spans="1:8" ht="15.6" customHeight="1" x14ac:dyDescent="0.25">
      <c r="A91" s="14"/>
      <c r="B91" s="31"/>
      <c r="C91" s="18" t="s">
        <v>62</v>
      </c>
      <c r="D91" s="14" t="s">
        <v>51</v>
      </c>
      <c r="E91" s="15">
        <v>0</v>
      </c>
      <c r="F91" s="21">
        <f>F90*0.12</f>
        <v>0.40799999999999997</v>
      </c>
      <c r="G91" s="15">
        <f t="shared" si="4"/>
        <v>0.40799999999999997</v>
      </c>
      <c r="H91" s="8" t="s">
        <v>49</v>
      </c>
    </row>
    <row r="92" spans="1:8" ht="15.6" customHeight="1" x14ac:dyDescent="0.25">
      <c r="A92" s="11">
        <v>6</v>
      </c>
      <c r="B92" s="32" t="s">
        <v>46</v>
      </c>
      <c r="C92" s="13" t="s">
        <v>79</v>
      </c>
      <c r="D92" s="11"/>
      <c r="E92" s="22"/>
      <c r="F92" s="23"/>
      <c r="G92" s="23"/>
      <c r="H92" s="24"/>
    </row>
    <row r="93" spans="1:8" ht="15.6" customHeight="1" x14ac:dyDescent="0.25">
      <c r="A93" s="14"/>
      <c r="B93" s="31"/>
      <c r="C93" s="17" t="s">
        <v>80</v>
      </c>
      <c r="D93" s="14" t="s">
        <v>2</v>
      </c>
      <c r="E93" s="15">
        <v>0</v>
      </c>
      <c r="F93" s="16">
        <v>5.66</v>
      </c>
      <c r="G93" s="15">
        <f t="shared" ref="G93:G102" si="5">F93</f>
        <v>5.66</v>
      </c>
      <c r="H93" s="8" t="s">
        <v>49</v>
      </c>
    </row>
    <row r="94" spans="1:8" ht="15.6" customHeight="1" x14ac:dyDescent="0.25">
      <c r="A94" s="14"/>
      <c r="B94" s="31"/>
      <c r="C94" s="18" t="s">
        <v>50</v>
      </c>
      <c r="D94" s="14" t="s">
        <v>51</v>
      </c>
      <c r="E94" s="15">
        <v>0</v>
      </c>
      <c r="F94" s="16">
        <v>63.5</v>
      </c>
      <c r="G94" s="15">
        <f t="shared" si="5"/>
        <v>63.5</v>
      </c>
      <c r="H94" s="8" t="s">
        <v>49</v>
      </c>
    </row>
    <row r="95" spans="1:8" ht="15.6" customHeight="1" x14ac:dyDescent="0.25">
      <c r="A95" s="14"/>
      <c r="B95" s="31"/>
      <c r="C95" s="17" t="s">
        <v>81</v>
      </c>
      <c r="D95" s="14" t="s">
        <v>2</v>
      </c>
      <c r="E95" s="15">
        <v>0</v>
      </c>
      <c r="F95" s="16">
        <v>2.72</v>
      </c>
      <c r="G95" s="15">
        <f t="shared" si="5"/>
        <v>2.72</v>
      </c>
      <c r="H95" s="8" t="s">
        <v>49</v>
      </c>
    </row>
    <row r="96" spans="1:8" ht="15.6" customHeight="1" x14ac:dyDescent="0.25">
      <c r="A96" s="14"/>
      <c r="B96" s="31"/>
      <c r="C96" s="18" t="s">
        <v>67</v>
      </c>
      <c r="D96" s="14" t="s">
        <v>51</v>
      </c>
      <c r="E96" s="15">
        <v>0</v>
      </c>
      <c r="F96" s="16">
        <v>2.4</v>
      </c>
      <c r="G96" s="15">
        <f t="shared" si="5"/>
        <v>2.4</v>
      </c>
      <c r="H96" s="8" t="s">
        <v>49</v>
      </c>
    </row>
    <row r="97" spans="1:8" ht="15.6" customHeight="1" x14ac:dyDescent="0.25">
      <c r="A97" s="14"/>
      <c r="B97" s="31"/>
      <c r="C97" s="17" t="s">
        <v>54</v>
      </c>
      <c r="D97" s="14" t="s">
        <v>2</v>
      </c>
      <c r="E97" s="15">
        <v>0</v>
      </c>
      <c r="F97" s="16">
        <v>8.3800000000000008</v>
      </c>
      <c r="G97" s="15">
        <f t="shared" si="5"/>
        <v>8.3800000000000008</v>
      </c>
      <c r="H97" s="8" t="s">
        <v>49</v>
      </c>
    </row>
    <row r="98" spans="1:8" ht="15.6" customHeight="1" x14ac:dyDescent="0.25">
      <c r="A98" s="14"/>
      <c r="B98" s="31"/>
      <c r="C98" s="17" t="s">
        <v>55</v>
      </c>
      <c r="D98" s="14" t="s">
        <v>56</v>
      </c>
      <c r="E98" s="15">
        <v>0</v>
      </c>
      <c r="F98" s="16" t="s">
        <v>82</v>
      </c>
      <c r="G98" s="15" t="str">
        <f t="shared" si="5"/>
        <v>2,48/65,9</v>
      </c>
      <c r="H98" s="8" t="s">
        <v>49</v>
      </c>
    </row>
    <row r="99" spans="1:8" ht="15.6" customHeight="1" x14ac:dyDescent="0.25">
      <c r="A99" s="14"/>
      <c r="B99" s="31"/>
      <c r="C99" s="18" t="s">
        <v>58</v>
      </c>
      <c r="D99" s="14" t="s">
        <v>51</v>
      </c>
      <c r="E99" s="15">
        <v>0</v>
      </c>
      <c r="F99" s="16">
        <v>0.7</v>
      </c>
      <c r="G99" s="15">
        <f t="shared" si="5"/>
        <v>0.7</v>
      </c>
      <c r="H99" s="8" t="s">
        <v>49</v>
      </c>
    </row>
    <row r="100" spans="1:8" ht="15.6" customHeight="1" x14ac:dyDescent="0.25">
      <c r="A100" s="11"/>
      <c r="B100" s="12"/>
      <c r="C100" s="17" t="s">
        <v>59</v>
      </c>
      <c r="D100" s="14" t="s">
        <v>2</v>
      </c>
      <c r="E100" s="15">
        <v>0</v>
      </c>
      <c r="F100" s="16">
        <v>2.48</v>
      </c>
      <c r="G100" s="15">
        <f t="shared" si="5"/>
        <v>2.48</v>
      </c>
      <c r="H100" s="20" t="s">
        <v>49</v>
      </c>
    </row>
    <row r="101" spans="1:8" ht="15.6" customHeight="1" x14ac:dyDescent="0.25">
      <c r="A101" s="14"/>
      <c r="B101" s="31"/>
      <c r="C101" s="17" t="s">
        <v>60</v>
      </c>
      <c r="D101" s="14" t="s">
        <v>61</v>
      </c>
      <c r="E101" s="15">
        <v>0</v>
      </c>
      <c r="F101" s="16">
        <v>3.1</v>
      </c>
      <c r="G101" s="15">
        <f t="shared" si="5"/>
        <v>3.1</v>
      </c>
      <c r="H101" s="8" t="s">
        <v>49</v>
      </c>
    </row>
    <row r="102" spans="1:8" ht="15.6" customHeight="1" x14ac:dyDescent="0.25">
      <c r="A102" s="14"/>
      <c r="B102" s="31"/>
      <c r="C102" s="18" t="s">
        <v>62</v>
      </c>
      <c r="D102" s="14" t="s">
        <v>51</v>
      </c>
      <c r="E102" s="15">
        <v>0</v>
      </c>
      <c r="F102" s="21">
        <f>F101*0.12</f>
        <v>0.372</v>
      </c>
      <c r="G102" s="15">
        <f t="shared" si="5"/>
        <v>0.372</v>
      </c>
      <c r="H102" s="8" t="s">
        <v>49</v>
      </c>
    </row>
    <row r="103" spans="1:8" ht="15.6" customHeight="1" x14ac:dyDescent="0.25">
      <c r="A103" s="11">
        <v>7</v>
      </c>
      <c r="B103" s="32" t="s">
        <v>46</v>
      </c>
      <c r="C103" s="13" t="s">
        <v>83</v>
      </c>
      <c r="D103" s="11"/>
      <c r="E103" s="22"/>
      <c r="F103" s="23"/>
      <c r="G103" s="23"/>
      <c r="H103" s="24"/>
    </row>
    <row r="104" spans="1:8" ht="15.6" customHeight="1" x14ac:dyDescent="0.25">
      <c r="A104" s="10"/>
      <c r="B104" s="33"/>
      <c r="C104" s="70" t="s">
        <v>84</v>
      </c>
      <c r="D104" s="10" t="s">
        <v>2</v>
      </c>
      <c r="E104" s="34">
        <v>0</v>
      </c>
      <c r="F104" s="35">
        <v>5</v>
      </c>
      <c r="G104" s="15">
        <f t="shared" ref="G104:G113" si="6">F104</f>
        <v>5</v>
      </c>
      <c r="H104" s="36" t="s">
        <v>49</v>
      </c>
    </row>
    <row r="105" spans="1:8" ht="15.6" customHeight="1" x14ac:dyDescent="0.25">
      <c r="A105" s="14"/>
      <c r="B105" s="31"/>
      <c r="C105" s="37" t="s">
        <v>50</v>
      </c>
      <c r="D105" s="14" t="s">
        <v>51</v>
      </c>
      <c r="E105" s="15">
        <v>0</v>
      </c>
      <c r="F105" s="19">
        <v>55.9</v>
      </c>
      <c r="G105" s="15">
        <f t="shared" si="6"/>
        <v>55.9</v>
      </c>
      <c r="H105" s="20" t="s">
        <v>49</v>
      </c>
    </row>
    <row r="106" spans="1:8" ht="15.6" customHeight="1" x14ac:dyDescent="0.25">
      <c r="A106" s="14"/>
      <c r="B106" s="31"/>
      <c r="C106" s="17" t="s">
        <v>85</v>
      </c>
      <c r="D106" s="14" t="s">
        <v>2</v>
      </c>
      <c r="E106" s="15">
        <v>0</v>
      </c>
      <c r="F106" s="19">
        <v>2.44</v>
      </c>
      <c r="G106" s="15">
        <f t="shared" si="6"/>
        <v>2.44</v>
      </c>
      <c r="H106" s="20" t="s">
        <v>49</v>
      </c>
    </row>
    <row r="107" spans="1:8" ht="15.6" customHeight="1" x14ac:dyDescent="0.25">
      <c r="A107" s="14"/>
      <c r="B107" s="31"/>
      <c r="C107" s="37" t="s">
        <v>86</v>
      </c>
      <c r="D107" s="14" t="s">
        <v>51</v>
      </c>
      <c r="E107" s="15">
        <v>0</v>
      </c>
      <c r="F107" s="19">
        <v>2</v>
      </c>
      <c r="G107" s="15">
        <f t="shared" si="6"/>
        <v>2</v>
      </c>
      <c r="H107" s="20" t="s">
        <v>49</v>
      </c>
    </row>
    <row r="108" spans="1:8" ht="15.6" customHeight="1" x14ac:dyDescent="0.25">
      <c r="A108" s="14"/>
      <c r="B108" s="31"/>
      <c r="C108" s="17" t="s">
        <v>54</v>
      </c>
      <c r="D108" s="14" t="s">
        <v>2</v>
      </c>
      <c r="E108" s="15">
        <v>0</v>
      </c>
      <c r="F108" s="21">
        <v>7.86</v>
      </c>
      <c r="G108" s="15">
        <f t="shared" si="6"/>
        <v>7.86</v>
      </c>
      <c r="H108" s="8" t="s">
        <v>49</v>
      </c>
    </row>
    <row r="109" spans="1:8" ht="15.6" customHeight="1" x14ac:dyDescent="0.25">
      <c r="A109" s="14"/>
      <c r="B109" s="31"/>
      <c r="C109" s="17" t="s">
        <v>55</v>
      </c>
      <c r="D109" s="14" t="s">
        <v>56</v>
      </c>
      <c r="E109" s="15">
        <v>0</v>
      </c>
      <c r="F109" s="21" t="s">
        <v>87</v>
      </c>
      <c r="G109" s="15" t="str">
        <f t="shared" si="6"/>
        <v>2,20/57,9</v>
      </c>
      <c r="H109" s="8" t="s">
        <v>49</v>
      </c>
    </row>
    <row r="110" spans="1:8" ht="15.6" customHeight="1" x14ac:dyDescent="0.25">
      <c r="A110" s="11"/>
      <c r="B110" s="12"/>
      <c r="C110" s="18" t="s">
        <v>58</v>
      </c>
      <c r="D110" s="14" t="s">
        <v>51</v>
      </c>
      <c r="E110" s="15">
        <v>0</v>
      </c>
      <c r="F110" s="16">
        <v>0.6</v>
      </c>
      <c r="G110" s="15">
        <f t="shared" si="6"/>
        <v>0.6</v>
      </c>
      <c r="H110" s="8" t="s">
        <v>49</v>
      </c>
    </row>
    <row r="111" spans="1:8" ht="15.6" customHeight="1" x14ac:dyDescent="0.25">
      <c r="A111" s="11"/>
      <c r="B111" s="12"/>
      <c r="C111" s="17" t="s">
        <v>59</v>
      </c>
      <c r="D111" s="14" t="s">
        <v>2</v>
      </c>
      <c r="E111" s="15">
        <v>0</v>
      </c>
      <c r="F111" s="16">
        <v>2.2000000000000002</v>
      </c>
      <c r="G111" s="15">
        <f t="shared" si="6"/>
        <v>2.2000000000000002</v>
      </c>
      <c r="H111" s="20" t="s">
        <v>49</v>
      </c>
    </row>
    <row r="112" spans="1:8" ht="15.6" customHeight="1" x14ac:dyDescent="0.25">
      <c r="A112" s="14"/>
      <c r="B112" s="31"/>
      <c r="C112" s="17" t="s">
        <v>60</v>
      </c>
      <c r="D112" s="14" t="s">
        <v>61</v>
      </c>
      <c r="E112" s="15">
        <v>0</v>
      </c>
      <c r="F112" s="16">
        <v>2.8</v>
      </c>
      <c r="G112" s="15">
        <f t="shared" si="6"/>
        <v>2.8</v>
      </c>
      <c r="H112" s="8" t="s">
        <v>49</v>
      </c>
    </row>
    <row r="113" spans="1:8" ht="15.6" customHeight="1" x14ac:dyDescent="0.25">
      <c r="A113" s="14"/>
      <c r="B113" s="31"/>
      <c r="C113" s="18" t="s">
        <v>62</v>
      </c>
      <c r="D113" s="14" t="s">
        <v>51</v>
      </c>
      <c r="E113" s="15">
        <v>0</v>
      </c>
      <c r="F113" s="21">
        <f>F112*0.12</f>
        <v>0.33599999999999997</v>
      </c>
      <c r="G113" s="15">
        <f t="shared" si="6"/>
        <v>0.33599999999999997</v>
      </c>
      <c r="H113" s="8" t="s">
        <v>49</v>
      </c>
    </row>
    <row r="114" spans="1:8" ht="15.6" customHeight="1" x14ac:dyDescent="0.25">
      <c r="A114" s="11">
        <v>8</v>
      </c>
      <c r="B114" s="32" t="s">
        <v>46</v>
      </c>
      <c r="C114" s="13" t="s">
        <v>88</v>
      </c>
      <c r="D114" s="11"/>
      <c r="E114" s="22"/>
      <c r="F114" s="23"/>
      <c r="G114" s="23"/>
      <c r="H114" s="24"/>
    </row>
    <row r="115" spans="1:8" ht="15.6" customHeight="1" x14ac:dyDescent="0.25">
      <c r="A115" s="14"/>
      <c r="B115" s="31"/>
      <c r="C115" s="17" t="s">
        <v>89</v>
      </c>
      <c r="D115" s="14" t="s">
        <v>2</v>
      </c>
      <c r="E115" s="15">
        <v>0</v>
      </c>
      <c r="F115" s="21">
        <v>10.87</v>
      </c>
      <c r="G115" s="15">
        <f t="shared" ref="G115:G126" si="7">F115</f>
        <v>10.87</v>
      </c>
      <c r="H115" s="8" t="s">
        <v>49</v>
      </c>
    </row>
    <row r="116" spans="1:8" ht="15.6" customHeight="1" x14ac:dyDescent="0.25">
      <c r="A116" s="14"/>
      <c r="B116" s="31"/>
      <c r="C116" s="18" t="s">
        <v>50</v>
      </c>
      <c r="D116" s="14" t="s">
        <v>51</v>
      </c>
      <c r="E116" s="15">
        <v>0</v>
      </c>
      <c r="F116" s="21">
        <v>213.7</v>
      </c>
      <c r="G116" s="15">
        <f t="shared" si="7"/>
        <v>213.7</v>
      </c>
      <c r="H116" s="8" t="s">
        <v>49</v>
      </c>
    </row>
    <row r="117" spans="1:8" ht="15.6" customHeight="1" x14ac:dyDescent="0.25">
      <c r="A117" s="11"/>
      <c r="B117" s="12"/>
      <c r="C117" s="17" t="s">
        <v>90</v>
      </c>
      <c r="D117" s="14" t="s">
        <v>2</v>
      </c>
      <c r="E117" s="15">
        <v>0</v>
      </c>
      <c r="F117" s="16">
        <v>10.3</v>
      </c>
      <c r="G117" s="15">
        <f t="shared" si="7"/>
        <v>10.3</v>
      </c>
      <c r="H117" s="8" t="s">
        <v>49</v>
      </c>
    </row>
    <row r="118" spans="1:8" ht="15.6" customHeight="1" x14ac:dyDescent="0.25">
      <c r="A118" s="14"/>
      <c r="B118" s="31"/>
      <c r="C118" s="18" t="s">
        <v>91</v>
      </c>
      <c r="D118" s="14" t="s">
        <v>51</v>
      </c>
      <c r="E118" s="15">
        <v>0</v>
      </c>
      <c r="F118" s="16">
        <v>9</v>
      </c>
      <c r="G118" s="15">
        <f t="shared" si="7"/>
        <v>9</v>
      </c>
      <c r="H118" s="8" t="s">
        <v>49</v>
      </c>
    </row>
    <row r="119" spans="1:8" ht="15.6" customHeight="1" x14ac:dyDescent="0.25">
      <c r="A119" s="14"/>
      <c r="B119" s="31"/>
      <c r="C119" s="17" t="s">
        <v>92</v>
      </c>
      <c r="D119" s="14" t="s">
        <v>2</v>
      </c>
      <c r="E119" s="15">
        <v>0</v>
      </c>
      <c r="F119" s="16">
        <v>2.21</v>
      </c>
      <c r="G119" s="15">
        <f t="shared" si="7"/>
        <v>2.21</v>
      </c>
      <c r="H119" s="8" t="s">
        <v>49</v>
      </c>
    </row>
    <row r="120" spans="1:8" ht="15.6" customHeight="1" x14ac:dyDescent="0.25">
      <c r="A120" s="14"/>
      <c r="B120" s="31"/>
      <c r="C120" s="18" t="s">
        <v>93</v>
      </c>
      <c r="D120" s="14" t="s">
        <v>51</v>
      </c>
      <c r="E120" s="15">
        <v>0</v>
      </c>
      <c r="F120" s="16">
        <v>2.2000000000000002</v>
      </c>
      <c r="G120" s="15">
        <f t="shared" si="7"/>
        <v>2.2000000000000002</v>
      </c>
      <c r="H120" s="8" t="s">
        <v>49</v>
      </c>
    </row>
    <row r="121" spans="1:8" ht="15.6" customHeight="1" x14ac:dyDescent="0.25">
      <c r="A121" s="14"/>
      <c r="B121" s="31"/>
      <c r="C121" s="18" t="s">
        <v>54</v>
      </c>
      <c r="D121" s="14" t="s">
        <v>2</v>
      </c>
      <c r="E121" s="15">
        <v>0</v>
      </c>
      <c r="F121" s="16">
        <v>23.38</v>
      </c>
      <c r="G121" s="15">
        <f t="shared" si="7"/>
        <v>23.38</v>
      </c>
      <c r="H121" s="8" t="s">
        <v>49</v>
      </c>
    </row>
    <row r="122" spans="1:8" ht="15.6" customHeight="1" x14ac:dyDescent="0.25">
      <c r="A122" s="14"/>
      <c r="B122" s="31"/>
      <c r="C122" s="17" t="s">
        <v>55</v>
      </c>
      <c r="D122" s="14" t="s">
        <v>56</v>
      </c>
      <c r="E122" s="15">
        <v>0</v>
      </c>
      <c r="F122" s="16" t="s">
        <v>94</v>
      </c>
      <c r="G122" s="15" t="str">
        <f t="shared" si="7"/>
        <v>9,70/224,9</v>
      </c>
      <c r="H122" s="8" t="s">
        <v>49</v>
      </c>
    </row>
    <row r="123" spans="1:8" ht="15.6" customHeight="1" x14ac:dyDescent="0.25">
      <c r="A123" s="14"/>
      <c r="B123" s="31"/>
      <c r="C123" s="18" t="s">
        <v>58</v>
      </c>
      <c r="D123" s="14" t="s">
        <v>51</v>
      </c>
      <c r="E123" s="15">
        <v>0</v>
      </c>
      <c r="F123" s="16">
        <v>2.2000000000000002</v>
      </c>
      <c r="G123" s="15">
        <f t="shared" si="7"/>
        <v>2.2000000000000002</v>
      </c>
      <c r="H123" s="8" t="s">
        <v>49</v>
      </c>
    </row>
    <row r="124" spans="1:8" ht="15.6" customHeight="1" x14ac:dyDescent="0.25">
      <c r="A124" s="11"/>
      <c r="B124" s="12"/>
      <c r="C124" s="17" t="s">
        <v>59</v>
      </c>
      <c r="D124" s="14" t="s">
        <v>2</v>
      </c>
      <c r="E124" s="15">
        <v>0</v>
      </c>
      <c r="F124" s="16">
        <v>9.6999999999999993</v>
      </c>
      <c r="G124" s="15">
        <f t="shared" si="7"/>
        <v>9.6999999999999993</v>
      </c>
      <c r="H124" s="20" t="s">
        <v>49</v>
      </c>
    </row>
    <row r="125" spans="1:8" ht="15.6" customHeight="1" x14ac:dyDescent="0.25">
      <c r="A125" s="14"/>
      <c r="B125" s="31"/>
      <c r="C125" s="17" t="s">
        <v>60</v>
      </c>
      <c r="D125" s="14" t="s">
        <v>61</v>
      </c>
      <c r="E125" s="15">
        <v>0</v>
      </c>
      <c r="F125" s="16">
        <v>9.3000000000000007</v>
      </c>
      <c r="G125" s="15">
        <f t="shared" si="7"/>
        <v>9.3000000000000007</v>
      </c>
      <c r="H125" s="8" t="s">
        <v>49</v>
      </c>
    </row>
    <row r="126" spans="1:8" ht="15.6" customHeight="1" x14ac:dyDescent="0.25">
      <c r="A126" s="14"/>
      <c r="B126" s="31"/>
      <c r="C126" s="18" t="s">
        <v>62</v>
      </c>
      <c r="D126" s="14" t="s">
        <v>51</v>
      </c>
      <c r="E126" s="15">
        <v>0</v>
      </c>
      <c r="F126" s="21">
        <f>F125*0.12</f>
        <v>1.1160000000000001</v>
      </c>
      <c r="G126" s="15">
        <f t="shared" si="7"/>
        <v>1.1160000000000001</v>
      </c>
      <c r="H126" s="8" t="s">
        <v>49</v>
      </c>
    </row>
    <row r="127" spans="1:8" ht="15.6" customHeight="1" x14ac:dyDescent="0.25">
      <c r="A127" s="11">
        <v>9</v>
      </c>
      <c r="B127" s="32" t="s">
        <v>46</v>
      </c>
      <c r="C127" s="13" t="s">
        <v>95</v>
      </c>
      <c r="D127" s="11"/>
      <c r="E127" s="22"/>
      <c r="F127" s="23"/>
      <c r="G127" s="23"/>
      <c r="H127" s="24"/>
    </row>
    <row r="128" spans="1:8" ht="15.6" customHeight="1" x14ac:dyDescent="0.25">
      <c r="A128" s="14"/>
      <c r="B128" s="31"/>
      <c r="C128" s="17" t="s">
        <v>96</v>
      </c>
      <c r="D128" s="14" t="s">
        <v>2</v>
      </c>
      <c r="E128" s="15">
        <v>0</v>
      </c>
      <c r="F128" s="16">
        <v>7.42</v>
      </c>
      <c r="G128" s="15">
        <f t="shared" ref="G128:G137" si="8">F128</f>
        <v>7.42</v>
      </c>
      <c r="H128" s="8" t="s">
        <v>49</v>
      </c>
    </row>
    <row r="129" spans="1:8" ht="15.6" customHeight="1" x14ac:dyDescent="0.25">
      <c r="A129" s="14"/>
      <c r="B129" s="31"/>
      <c r="C129" s="18" t="s">
        <v>50</v>
      </c>
      <c r="D129" s="14" t="s">
        <v>51</v>
      </c>
      <c r="E129" s="15">
        <v>0</v>
      </c>
      <c r="F129" s="16">
        <v>55.7</v>
      </c>
      <c r="G129" s="15">
        <f t="shared" si="8"/>
        <v>55.7</v>
      </c>
      <c r="H129" s="8" t="s">
        <v>49</v>
      </c>
    </row>
    <row r="130" spans="1:8" ht="15.6" customHeight="1" x14ac:dyDescent="0.25">
      <c r="A130" s="14"/>
      <c r="B130" s="31"/>
      <c r="C130" s="17" t="s">
        <v>97</v>
      </c>
      <c r="D130" s="14" t="s">
        <v>2</v>
      </c>
      <c r="E130" s="15">
        <v>0</v>
      </c>
      <c r="F130" s="16">
        <v>0.9</v>
      </c>
      <c r="G130" s="15">
        <f t="shared" si="8"/>
        <v>0.9</v>
      </c>
      <c r="H130" s="8" t="s">
        <v>49</v>
      </c>
    </row>
    <row r="131" spans="1:8" ht="15.6" customHeight="1" x14ac:dyDescent="0.25">
      <c r="A131" s="10"/>
      <c r="B131" s="33"/>
      <c r="C131" s="38" t="s">
        <v>93</v>
      </c>
      <c r="D131" s="10" t="s">
        <v>51</v>
      </c>
      <c r="E131" s="34">
        <v>0</v>
      </c>
      <c r="F131" s="39">
        <v>1</v>
      </c>
      <c r="G131" s="15">
        <f t="shared" si="8"/>
        <v>1</v>
      </c>
      <c r="H131" s="36" t="s">
        <v>49</v>
      </c>
    </row>
    <row r="132" spans="1:8" ht="15.6" customHeight="1" x14ac:dyDescent="0.25">
      <c r="A132" s="14"/>
      <c r="B132" s="31"/>
      <c r="C132" s="40" t="s">
        <v>54</v>
      </c>
      <c r="D132" s="14" t="s">
        <v>2</v>
      </c>
      <c r="E132" s="15">
        <v>0</v>
      </c>
      <c r="F132" s="19">
        <v>8.32</v>
      </c>
      <c r="G132" s="15">
        <f t="shared" si="8"/>
        <v>8.32</v>
      </c>
      <c r="H132" s="20" t="s">
        <v>49</v>
      </c>
    </row>
    <row r="133" spans="1:8" ht="15.6" customHeight="1" x14ac:dyDescent="0.25">
      <c r="A133" s="14"/>
      <c r="B133" s="31"/>
      <c r="C133" s="40" t="s">
        <v>55</v>
      </c>
      <c r="D133" s="14" t="s">
        <v>56</v>
      </c>
      <c r="E133" s="15">
        <v>0</v>
      </c>
      <c r="F133" s="19" t="s">
        <v>98</v>
      </c>
      <c r="G133" s="15" t="str">
        <f t="shared" si="8"/>
        <v>0,90/56,6</v>
      </c>
      <c r="H133" s="20" t="s">
        <v>49</v>
      </c>
    </row>
    <row r="134" spans="1:8" ht="15.6" customHeight="1" x14ac:dyDescent="0.25">
      <c r="A134" s="14"/>
      <c r="B134" s="31"/>
      <c r="C134" s="37" t="s">
        <v>58</v>
      </c>
      <c r="D134" s="14" t="s">
        <v>51</v>
      </c>
      <c r="E134" s="15">
        <v>0</v>
      </c>
      <c r="F134" s="19">
        <v>0.6</v>
      </c>
      <c r="G134" s="15">
        <f t="shared" si="8"/>
        <v>0.6</v>
      </c>
      <c r="H134" s="20" t="s">
        <v>49</v>
      </c>
    </row>
    <row r="135" spans="1:8" ht="15.6" customHeight="1" x14ac:dyDescent="0.25">
      <c r="A135" s="11"/>
      <c r="B135" s="12"/>
      <c r="C135" s="17" t="s">
        <v>59</v>
      </c>
      <c r="D135" s="14" t="s">
        <v>2</v>
      </c>
      <c r="E135" s="15">
        <v>0</v>
      </c>
      <c r="F135" s="16">
        <v>0.9</v>
      </c>
      <c r="G135" s="15">
        <f t="shared" si="8"/>
        <v>0.9</v>
      </c>
      <c r="H135" s="20" t="s">
        <v>49</v>
      </c>
    </row>
    <row r="136" spans="1:8" ht="15.6" customHeight="1" x14ac:dyDescent="0.25">
      <c r="A136" s="14"/>
      <c r="B136" s="31"/>
      <c r="C136" s="17" t="s">
        <v>60</v>
      </c>
      <c r="D136" s="14" t="s">
        <v>61</v>
      </c>
      <c r="E136" s="15">
        <v>0</v>
      </c>
      <c r="F136" s="21">
        <v>2.7</v>
      </c>
      <c r="G136" s="15">
        <f t="shared" si="8"/>
        <v>2.7</v>
      </c>
      <c r="H136" s="8" t="s">
        <v>49</v>
      </c>
    </row>
    <row r="137" spans="1:8" ht="15.6" customHeight="1" x14ac:dyDescent="0.25">
      <c r="A137" s="14"/>
      <c r="B137" s="31"/>
      <c r="C137" s="18" t="s">
        <v>62</v>
      </c>
      <c r="D137" s="14" t="s">
        <v>51</v>
      </c>
      <c r="E137" s="15">
        <v>0</v>
      </c>
      <c r="F137" s="21">
        <f>F136*0.12</f>
        <v>0.32400000000000001</v>
      </c>
      <c r="G137" s="15">
        <f t="shared" si="8"/>
        <v>0.32400000000000001</v>
      </c>
      <c r="H137" s="8" t="s">
        <v>49</v>
      </c>
    </row>
    <row r="138" spans="1:8" ht="15.6" customHeight="1" x14ac:dyDescent="0.25">
      <c r="A138" s="11">
        <v>10</v>
      </c>
      <c r="B138" s="12" t="s">
        <v>46</v>
      </c>
      <c r="C138" s="13" t="s">
        <v>99</v>
      </c>
      <c r="D138" s="14"/>
      <c r="E138" s="15"/>
      <c r="F138" s="16"/>
      <c r="G138" s="15"/>
      <c r="H138" s="8"/>
    </row>
    <row r="139" spans="1:8" ht="15.6" customHeight="1" x14ac:dyDescent="0.25">
      <c r="A139" s="14"/>
      <c r="B139" s="31"/>
      <c r="C139" s="17" t="s">
        <v>100</v>
      </c>
      <c r="D139" s="14" t="s">
        <v>2</v>
      </c>
      <c r="E139" s="15">
        <v>0</v>
      </c>
      <c r="F139" s="16">
        <v>4.2</v>
      </c>
      <c r="G139" s="15">
        <f t="shared" ref="G139:G153" si="9">F139</f>
        <v>4.2</v>
      </c>
      <c r="H139" s="8" t="s">
        <v>49</v>
      </c>
    </row>
    <row r="140" spans="1:8" ht="15.6" customHeight="1" x14ac:dyDescent="0.25">
      <c r="A140" s="14"/>
      <c r="B140" s="31"/>
      <c r="C140" s="18" t="s">
        <v>101</v>
      </c>
      <c r="D140" s="14" t="s">
        <v>51</v>
      </c>
      <c r="E140" s="15">
        <v>0</v>
      </c>
      <c r="F140" s="16">
        <v>640.79999999999995</v>
      </c>
      <c r="G140" s="15">
        <f t="shared" si="9"/>
        <v>640.79999999999995</v>
      </c>
      <c r="H140" s="8" t="s">
        <v>49</v>
      </c>
    </row>
    <row r="141" spans="1:8" ht="15.6" customHeight="1" x14ac:dyDescent="0.25">
      <c r="A141" s="14"/>
      <c r="B141" s="31"/>
      <c r="C141" s="17" t="s">
        <v>102</v>
      </c>
      <c r="D141" s="14" t="s">
        <v>2</v>
      </c>
      <c r="E141" s="15">
        <v>0</v>
      </c>
      <c r="F141" s="16">
        <v>2.3199999999999998</v>
      </c>
      <c r="G141" s="15">
        <f t="shared" si="9"/>
        <v>2.3199999999999998</v>
      </c>
      <c r="H141" s="8" t="s">
        <v>49</v>
      </c>
    </row>
    <row r="142" spans="1:8" ht="15.6" customHeight="1" x14ac:dyDescent="0.25">
      <c r="A142" s="14"/>
      <c r="B142" s="31"/>
      <c r="C142" s="18" t="s">
        <v>103</v>
      </c>
      <c r="D142" s="14" t="s">
        <v>51</v>
      </c>
      <c r="E142" s="15">
        <v>0</v>
      </c>
      <c r="F142" s="16">
        <v>6.8</v>
      </c>
      <c r="G142" s="15">
        <f t="shared" si="9"/>
        <v>6.8</v>
      </c>
      <c r="H142" s="8" t="s">
        <v>49</v>
      </c>
    </row>
    <row r="143" spans="1:8" ht="15.6" customHeight="1" x14ac:dyDescent="0.25">
      <c r="A143" s="14"/>
      <c r="B143" s="31"/>
      <c r="C143" s="17" t="s">
        <v>104</v>
      </c>
      <c r="D143" s="14" t="s">
        <v>2</v>
      </c>
      <c r="E143" s="15">
        <v>0</v>
      </c>
      <c r="F143" s="16">
        <v>4.76</v>
      </c>
      <c r="G143" s="15">
        <f t="shared" si="9"/>
        <v>4.76</v>
      </c>
      <c r="H143" s="8" t="s">
        <v>49</v>
      </c>
    </row>
    <row r="144" spans="1:8" ht="15.6" customHeight="1" x14ac:dyDescent="0.25">
      <c r="A144" s="14"/>
      <c r="B144" s="31"/>
      <c r="C144" s="18" t="s">
        <v>105</v>
      </c>
      <c r="D144" s="14" t="s">
        <v>51</v>
      </c>
      <c r="E144" s="15">
        <v>0</v>
      </c>
      <c r="F144" s="16">
        <v>5.0999999999999996</v>
      </c>
      <c r="G144" s="15">
        <f t="shared" si="9"/>
        <v>5.0999999999999996</v>
      </c>
      <c r="H144" s="8" t="s">
        <v>49</v>
      </c>
    </row>
    <row r="145" spans="1:8" ht="15.6" customHeight="1" x14ac:dyDescent="0.25">
      <c r="A145" s="14"/>
      <c r="B145" s="31"/>
      <c r="C145" s="17" t="s">
        <v>106</v>
      </c>
      <c r="D145" s="14" t="s">
        <v>2</v>
      </c>
      <c r="E145" s="15">
        <v>0</v>
      </c>
      <c r="F145" s="16">
        <v>3.68</v>
      </c>
      <c r="G145" s="15">
        <f t="shared" si="9"/>
        <v>3.68</v>
      </c>
      <c r="H145" s="8" t="s">
        <v>49</v>
      </c>
    </row>
    <row r="146" spans="1:8" ht="15.6" customHeight="1" x14ac:dyDescent="0.25">
      <c r="A146" s="14"/>
      <c r="B146" s="31"/>
      <c r="C146" s="18" t="s">
        <v>107</v>
      </c>
      <c r="D146" s="14" t="s">
        <v>51</v>
      </c>
      <c r="E146" s="15">
        <v>0</v>
      </c>
      <c r="F146" s="16">
        <v>1.1000000000000001</v>
      </c>
      <c r="G146" s="15">
        <f t="shared" si="9"/>
        <v>1.1000000000000001</v>
      </c>
      <c r="H146" s="8" t="s">
        <v>49</v>
      </c>
    </row>
    <row r="147" spans="1:8" ht="15.6" customHeight="1" x14ac:dyDescent="0.25">
      <c r="A147" s="14"/>
      <c r="B147" s="31"/>
      <c r="C147" s="17" t="s">
        <v>108</v>
      </c>
      <c r="D147" s="14" t="s">
        <v>109</v>
      </c>
      <c r="E147" s="15">
        <v>0</v>
      </c>
      <c r="F147" s="16">
        <v>10</v>
      </c>
      <c r="G147" s="15">
        <f t="shared" si="9"/>
        <v>10</v>
      </c>
      <c r="H147" s="8" t="s">
        <v>49</v>
      </c>
    </row>
    <row r="148" spans="1:8" ht="15.6" customHeight="1" x14ac:dyDescent="0.25">
      <c r="A148" s="14"/>
      <c r="B148" s="31"/>
      <c r="C148" s="17" t="s">
        <v>54</v>
      </c>
      <c r="D148" s="14" t="s">
        <v>2</v>
      </c>
      <c r="E148" s="15">
        <v>0</v>
      </c>
      <c r="F148" s="16">
        <v>14.96</v>
      </c>
      <c r="G148" s="15">
        <f t="shared" si="9"/>
        <v>14.96</v>
      </c>
      <c r="H148" s="8" t="s">
        <v>49</v>
      </c>
    </row>
    <row r="149" spans="1:8" ht="15.6" customHeight="1" x14ac:dyDescent="0.25">
      <c r="A149" s="14"/>
      <c r="B149" s="31"/>
      <c r="C149" s="17" t="s">
        <v>110</v>
      </c>
      <c r="D149" s="14" t="s">
        <v>56</v>
      </c>
      <c r="E149" s="15">
        <v>0</v>
      </c>
      <c r="F149" s="16" t="s">
        <v>111</v>
      </c>
      <c r="G149" s="15" t="str">
        <f t="shared" si="9"/>
        <v>12,50/653,8</v>
      </c>
      <c r="H149" s="8" t="s">
        <v>49</v>
      </c>
    </row>
    <row r="150" spans="1:8" ht="15.6" customHeight="1" x14ac:dyDescent="0.25">
      <c r="A150" s="14"/>
      <c r="B150" s="31"/>
      <c r="C150" s="18" t="s">
        <v>58</v>
      </c>
      <c r="D150" s="14" t="s">
        <v>51</v>
      </c>
      <c r="E150" s="15">
        <v>0</v>
      </c>
      <c r="F150" s="16">
        <v>6.8</v>
      </c>
      <c r="G150" s="15">
        <f t="shared" si="9"/>
        <v>6.8</v>
      </c>
      <c r="H150" s="8" t="s">
        <v>49</v>
      </c>
    </row>
    <row r="151" spans="1:8" ht="15.6" customHeight="1" x14ac:dyDescent="0.25">
      <c r="A151" s="11"/>
      <c r="B151" s="12"/>
      <c r="C151" s="17" t="s">
        <v>59</v>
      </c>
      <c r="D151" s="14" t="s">
        <v>2</v>
      </c>
      <c r="E151" s="15">
        <v>0</v>
      </c>
      <c r="F151" s="16">
        <v>12.5</v>
      </c>
      <c r="G151" s="15">
        <f t="shared" si="9"/>
        <v>12.5</v>
      </c>
      <c r="H151" s="20" t="s">
        <v>49</v>
      </c>
    </row>
    <row r="152" spans="1:8" ht="15.6" customHeight="1" x14ac:dyDescent="0.25">
      <c r="A152" s="14"/>
      <c r="B152" s="31"/>
      <c r="C152" s="17" t="s">
        <v>60</v>
      </c>
      <c r="D152" s="14" t="s">
        <v>61</v>
      </c>
      <c r="E152" s="15">
        <v>0</v>
      </c>
      <c r="F152" s="16">
        <v>11.9</v>
      </c>
      <c r="G152" s="15">
        <f t="shared" si="9"/>
        <v>11.9</v>
      </c>
      <c r="H152" s="8" t="s">
        <v>49</v>
      </c>
    </row>
    <row r="153" spans="1:8" ht="15.6" customHeight="1" x14ac:dyDescent="0.25">
      <c r="A153" s="14"/>
      <c r="B153" s="31"/>
      <c r="C153" s="18" t="s">
        <v>62</v>
      </c>
      <c r="D153" s="14" t="s">
        <v>51</v>
      </c>
      <c r="E153" s="15">
        <v>0</v>
      </c>
      <c r="F153" s="21">
        <f>F152*0.12</f>
        <v>1.4279999999999999</v>
      </c>
      <c r="G153" s="15">
        <f t="shared" si="9"/>
        <v>1.4279999999999999</v>
      </c>
      <c r="H153" s="8" t="s">
        <v>49</v>
      </c>
    </row>
    <row r="154" spans="1:8" ht="15.6" customHeight="1" x14ac:dyDescent="0.25">
      <c r="A154" s="11">
        <v>11</v>
      </c>
      <c r="B154" s="32" t="s">
        <v>46</v>
      </c>
      <c r="C154" s="5" t="s">
        <v>112</v>
      </c>
      <c r="D154" s="41"/>
      <c r="E154" s="42"/>
      <c r="F154" s="43"/>
      <c r="G154" s="44"/>
      <c r="H154" s="45"/>
    </row>
    <row r="155" spans="1:8" ht="15.6" customHeight="1" x14ac:dyDescent="0.25">
      <c r="A155" s="14"/>
      <c r="B155" s="31"/>
      <c r="C155" s="40" t="s">
        <v>113</v>
      </c>
      <c r="D155" s="14" t="s">
        <v>2</v>
      </c>
      <c r="E155" s="15">
        <v>0</v>
      </c>
      <c r="F155" s="19">
        <v>4.49</v>
      </c>
      <c r="G155" s="15">
        <f t="shared" ref="G155:G168" si="10">F155</f>
        <v>4.49</v>
      </c>
      <c r="H155" s="20" t="s">
        <v>49</v>
      </c>
    </row>
    <row r="156" spans="1:8" ht="15.6" customHeight="1" x14ac:dyDescent="0.25">
      <c r="A156" s="14"/>
      <c r="B156" s="31"/>
      <c r="C156" s="37" t="s">
        <v>114</v>
      </c>
      <c r="D156" s="14" t="s">
        <v>51</v>
      </c>
      <c r="E156" s="15">
        <v>0</v>
      </c>
      <c r="F156" s="19">
        <v>255.3</v>
      </c>
      <c r="G156" s="15">
        <f t="shared" si="10"/>
        <v>255.3</v>
      </c>
      <c r="H156" s="20" t="s">
        <v>49</v>
      </c>
    </row>
    <row r="157" spans="1:8" ht="15.6" customHeight="1" x14ac:dyDescent="0.25">
      <c r="A157" s="14"/>
      <c r="B157" s="31"/>
      <c r="C157" s="30" t="s">
        <v>115</v>
      </c>
      <c r="D157" s="14" t="s">
        <v>2</v>
      </c>
      <c r="E157" s="15">
        <v>0</v>
      </c>
      <c r="F157" s="19">
        <v>0.8</v>
      </c>
      <c r="G157" s="15">
        <f t="shared" si="10"/>
        <v>0.8</v>
      </c>
      <c r="H157" s="20" t="s">
        <v>49</v>
      </c>
    </row>
    <row r="158" spans="1:8" ht="15.6" customHeight="1" x14ac:dyDescent="0.25">
      <c r="A158" s="14"/>
      <c r="B158" s="31"/>
      <c r="C158" s="18" t="s">
        <v>116</v>
      </c>
      <c r="D158" s="14" t="s">
        <v>51</v>
      </c>
      <c r="E158" s="15">
        <v>0</v>
      </c>
      <c r="F158" s="21">
        <v>3.7</v>
      </c>
      <c r="G158" s="15">
        <f t="shared" si="10"/>
        <v>3.7</v>
      </c>
      <c r="H158" s="8" t="s">
        <v>49</v>
      </c>
    </row>
    <row r="159" spans="1:8" ht="15.6" customHeight="1" x14ac:dyDescent="0.25">
      <c r="A159" s="14"/>
      <c r="B159" s="31"/>
      <c r="C159" s="17" t="s">
        <v>117</v>
      </c>
      <c r="D159" s="14" t="s">
        <v>2</v>
      </c>
      <c r="E159" s="15">
        <v>0</v>
      </c>
      <c r="F159" s="21">
        <v>0.84</v>
      </c>
      <c r="G159" s="15">
        <f t="shared" si="10"/>
        <v>0.84</v>
      </c>
      <c r="H159" s="8" t="s">
        <v>49</v>
      </c>
    </row>
    <row r="160" spans="1:8" ht="15.6" customHeight="1" x14ac:dyDescent="0.25">
      <c r="A160" s="11"/>
      <c r="B160" s="12"/>
      <c r="C160" s="18" t="s">
        <v>118</v>
      </c>
      <c r="D160" s="14" t="s">
        <v>51</v>
      </c>
      <c r="E160" s="15">
        <v>0</v>
      </c>
      <c r="F160" s="16">
        <v>4.0999999999999996</v>
      </c>
      <c r="G160" s="15">
        <f t="shared" si="10"/>
        <v>4.0999999999999996</v>
      </c>
      <c r="H160" s="8" t="s">
        <v>49</v>
      </c>
    </row>
    <row r="161" spans="1:10" ht="15.6" customHeight="1" x14ac:dyDescent="0.25">
      <c r="A161" s="11"/>
      <c r="B161" s="12"/>
      <c r="C161" s="17" t="s">
        <v>108</v>
      </c>
      <c r="D161" s="14" t="s">
        <v>109</v>
      </c>
      <c r="E161" s="15">
        <v>0</v>
      </c>
      <c r="F161" s="16">
        <v>5</v>
      </c>
      <c r="G161" s="15">
        <f t="shared" si="10"/>
        <v>5</v>
      </c>
      <c r="H161" s="8" t="s">
        <v>49</v>
      </c>
    </row>
    <row r="162" spans="1:10" ht="15.6" customHeight="1" x14ac:dyDescent="0.25">
      <c r="A162" s="11"/>
      <c r="B162" s="12"/>
      <c r="C162" s="17" t="s">
        <v>54</v>
      </c>
      <c r="D162" s="14" t="s">
        <v>2</v>
      </c>
      <c r="E162" s="15">
        <v>0</v>
      </c>
      <c r="F162" s="16">
        <v>6.13</v>
      </c>
      <c r="G162" s="15">
        <f t="shared" si="10"/>
        <v>6.13</v>
      </c>
      <c r="H162" s="8" t="s">
        <v>49</v>
      </c>
    </row>
    <row r="163" spans="1:10" ht="15.6" customHeight="1" x14ac:dyDescent="0.25">
      <c r="A163" s="11"/>
      <c r="B163" s="12"/>
      <c r="C163" s="17" t="s">
        <v>110</v>
      </c>
      <c r="D163" s="14" t="s">
        <v>56</v>
      </c>
      <c r="E163" s="15">
        <v>0</v>
      </c>
      <c r="F163" s="16" t="s">
        <v>119</v>
      </c>
      <c r="G163" s="15" t="str">
        <f t="shared" si="10"/>
        <v>4,80/263,1</v>
      </c>
      <c r="H163" s="8" t="s">
        <v>49</v>
      </c>
    </row>
    <row r="164" spans="1:10" ht="15.6" customHeight="1" x14ac:dyDescent="0.25">
      <c r="A164" s="11"/>
      <c r="B164" s="12"/>
      <c r="C164" s="18" t="s">
        <v>58</v>
      </c>
      <c r="D164" s="14" t="s">
        <v>51</v>
      </c>
      <c r="E164" s="15">
        <v>0</v>
      </c>
      <c r="F164" s="16">
        <v>2.6</v>
      </c>
      <c r="G164" s="15">
        <f t="shared" si="10"/>
        <v>2.6</v>
      </c>
      <c r="H164" s="8" t="s">
        <v>49</v>
      </c>
    </row>
    <row r="165" spans="1:10" ht="15.6" customHeight="1" x14ac:dyDescent="0.25">
      <c r="A165" s="11"/>
      <c r="B165" s="12"/>
      <c r="C165" s="17" t="s">
        <v>59</v>
      </c>
      <c r="D165" s="14" t="s">
        <v>2</v>
      </c>
      <c r="E165" s="15">
        <v>0</v>
      </c>
      <c r="F165" s="16">
        <v>4.8</v>
      </c>
      <c r="G165" s="15">
        <f t="shared" si="10"/>
        <v>4.8</v>
      </c>
      <c r="H165" s="20" t="s">
        <v>49</v>
      </c>
    </row>
    <row r="166" spans="1:10" ht="15.6" customHeight="1" x14ac:dyDescent="0.25">
      <c r="A166" s="11"/>
      <c r="B166" s="12"/>
      <c r="C166" s="17" t="s">
        <v>120</v>
      </c>
      <c r="D166" s="14" t="s">
        <v>2</v>
      </c>
      <c r="E166" s="15">
        <v>0</v>
      </c>
      <c r="F166" s="46">
        <v>1.3360000000000001</v>
      </c>
      <c r="G166" s="47">
        <f t="shared" si="10"/>
        <v>1.3360000000000001</v>
      </c>
      <c r="H166" s="20" t="s">
        <v>49</v>
      </c>
      <c r="I166" s="48" t="s">
        <v>4</v>
      </c>
      <c r="J166" s="48" t="s">
        <v>121</v>
      </c>
    </row>
    <row r="167" spans="1:10" ht="15.6" customHeight="1" x14ac:dyDescent="0.25">
      <c r="A167" s="11"/>
      <c r="B167" s="12"/>
      <c r="C167" s="17" t="s">
        <v>60</v>
      </c>
      <c r="D167" s="14" t="s">
        <v>61</v>
      </c>
      <c r="E167" s="15">
        <v>0</v>
      </c>
      <c r="F167" s="16">
        <v>4.9000000000000004</v>
      </c>
      <c r="G167" s="15">
        <f t="shared" si="10"/>
        <v>4.9000000000000004</v>
      </c>
      <c r="H167" s="8" t="s">
        <v>49</v>
      </c>
    </row>
    <row r="168" spans="1:10" ht="15.6" customHeight="1" x14ac:dyDescent="0.25">
      <c r="A168" s="11"/>
      <c r="B168" s="12"/>
      <c r="C168" s="18" t="s">
        <v>62</v>
      </c>
      <c r="D168" s="14" t="s">
        <v>51</v>
      </c>
      <c r="E168" s="15">
        <v>0</v>
      </c>
      <c r="F168" s="21">
        <f>F167*0.12</f>
        <v>0.58799999999999997</v>
      </c>
      <c r="G168" s="15">
        <f t="shared" si="10"/>
        <v>0.58799999999999997</v>
      </c>
      <c r="H168" s="8" t="s">
        <v>49</v>
      </c>
    </row>
    <row r="169" spans="1:10" ht="16.2" customHeight="1" x14ac:dyDescent="0.25">
      <c r="A169" s="11">
        <v>12</v>
      </c>
      <c r="B169" s="12" t="s">
        <v>46</v>
      </c>
      <c r="C169" s="13" t="s">
        <v>122</v>
      </c>
      <c r="D169" s="11"/>
      <c r="E169" s="22"/>
      <c r="F169" s="23"/>
      <c r="G169" s="23"/>
      <c r="H169" s="24"/>
    </row>
    <row r="170" spans="1:10" ht="15.6" customHeight="1" x14ac:dyDescent="0.25">
      <c r="A170" s="11"/>
      <c r="B170" s="12"/>
      <c r="C170" s="17" t="s">
        <v>123</v>
      </c>
      <c r="D170" s="14" t="s">
        <v>2</v>
      </c>
      <c r="E170" s="15">
        <v>0</v>
      </c>
      <c r="F170" s="16">
        <v>4.8</v>
      </c>
      <c r="G170" s="15">
        <f t="shared" ref="G170:G182" si="11">F170</f>
        <v>4.8</v>
      </c>
      <c r="H170" s="8" t="s">
        <v>49</v>
      </c>
    </row>
    <row r="171" spans="1:10" ht="15.6" customHeight="1" x14ac:dyDescent="0.25">
      <c r="A171" s="11"/>
      <c r="B171" s="12"/>
      <c r="C171" s="18" t="s">
        <v>124</v>
      </c>
      <c r="D171" s="14" t="s">
        <v>51</v>
      </c>
      <c r="E171" s="15">
        <v>0</v>
      </c>
      <c r="F171" s="16">
        <v>1031.7</v>
      </c>
      <c r="G171" s="15">
        <f t="shared" si="11"/>
        <v>1031.7</v>
      </c>
      <c r="H171" s="8" t="s">
        <v>49</v>
      </c>
    </row>
    <row r="172" spans="1:10" ht="15.6" customHeight="1" x14ac:dyDescent="0.25">
      <c r="A172" s="11"/>
      <c r="B172" s="12"/>
      <c r="C172" s="17" t="s">
        <v>125</v>
      </c>
      <c r="D172" s="14" t="s">
        <v>2</v>
      </c>
      <c r="E172" s="15">
        <v>0</v>
      </c>
      <c r="F172" s="16">
        <v>45.6</v>
      </c>
      <c r="G172" s="15">
        <f t="shared" si="11"/>
        <v>45.6</v>
      </c>
      <c r="H172" s="8" t="s">
        <v>49</v>
      </c>
    </row>
    <row r="173" spans="1:10" ht="15.6" customHeight="1" x14ac:dyDescent="0.25">
      <c r="A173" s="11"/>
      <c r="B173" s="12"/>
      <c r="C173" s="18" t="s">
        <v>126</v>
      </c>
      <c r="D173" s="14" t="s">
        <v>51</v>
      </c>
      <c r="E173" s="15">
        <v>0</v>
      </c>
      <c r="F173" s="16">
        <v>187.3</v>
      </c>
      <c r="G173" s="15">
        <f t="shared" si="11"/>
        <v>187.3</v>
      </c>
      <c r="H173" s="8" t="s">
        <v>49</v>
      </c>
    </row>
    <row r="174" spans="1:10" ht="15.6" customHeight="1" x14ac:dyDescent="0.25">
      <c r="A174" s="11"/>
      <c r="B174" s="12"/>
      <c r="C174" s="17" t="s">
        <v>127</v>
      </c>
      <c r="D174" s="14" t="s">
        <v>2</v>
      </c>
      <c r="E174" s="15">
        <v>0</v>
      </c>
      <c r="F174" s="16">
        <v>2.6</v>
      </c>
      <c r="G174" s="15">
        <f t="shared" si="11"/>
        <v>2.6</v>
      </c>
      <c r="H174" s="8" t="s">
        <v>49</v>
      </c>
    </row>
    <row r="175" spans="1:10" ht="15.6" customHeight="1" x14ac:dyDescent="0.25">
      <c r="A175" s="11"/>
      <c r="B175" s="12"/>
      <c r="C175" s="38" t="s">
        <v>128</v>
      </c>
      <c r="D175" s="10" t="s">
        <v>51</v>
      </c>
      <c r="E175" s="34">
        <v>0</v>
      </c>
      <c r="F175" s="35">
        <v>9</v>
      </c>
      <c r="G175" s="15">
        <f t="shared" si="11"/>
        <v>9</v>
      </c>
      <c r="H175" s="36" t="s">
        <v>49</v>
      </c>
    </row>
    <row r="176" spans="1:10" ht="15.6" customHeight="1" x14ac:dyDescent="0.25">
      <c r="A176" s="11"/>
      <c r="B176" s="12"/>
      <c r="C176" s="40" t="s">
        <v>129</v>
      </c>
      <c r="D176" s="14" t="s">
        <v>109</v>
      </c>
      <c r="E176" s="15">
        <v>0</v>
      </c>
      <c r="F176" s="49">
        <v>41</v>
      </c>
      <c r="G176" s="50">
        <f t="shared" si="11"/>
        <v>41</v>
      </c>
      <c r="H176" s="20" t="s">
        <v>49</v>
      </c>
    </row>
    <row r="177" spans="1:8" ht="15.6" customHeight="1" x14ac:dyDescent="0.25">
      <c r="A177" s="11"/>
      <c r="B177" s="12"/>
      <c r="C177" s="40" t="s">
        <v>54</v>
      </c>
      <c r="D177" s="14" t="s">
        <v>2</v>
      </c>
      <c r="E177" s="15">
        <v>0</v>
      </c>
      <c r="F177" s="19">
        <v>52</v>
      </c>
      <c r="G177" s="15">
        <f t="shared" si="11"/>
        <v>52</v>
      </c>
      <c r="H177" s="20" t="s">
        <v>49</v>
      </c>
    </row>
    <row r="178" spans="1:8" ht="15.6" customHeight="1" x14ac:dyDescent="0.25">
      <c r="A178" s="11"/>
      <c r="B178" s="12"/>
      <c r="C178" s="30" t="s">
        <v>110</v>
      </c>
      <c r="D178" s="14" t="s">
        <v>56</v>
      </c>
      <c r="E178" s="15">
        <v>0</v>
      </c>
      <c r="F178" s="19" t="s">
        <v>130</v>
      </c>
      <c r="G178" s="15" t="str">
        <f t="shared" si="11"/>
        <v>48,00/1208,0</v>
      </c>
      <c r="H178" s="20" t="s">
        <v>49</v>
      </c>
    </row>
    <row r="179" spans="1:8" ht="15.6" customHeight="1" x14ac:dyDescent="0.25">
      <c r="A179" s="11"/>
      <c r="B179" s="12"/>
      <c r="C179" s="18" t="s">
        <v>58</v>
      </c>
      <c r="D179" s="14" t="s">
        <v>51</v>
      </c>
      <c r="E179" s="15">
        <v>0</v>
      </c>
      <c r="F179" s="21">
        <v>12.1</v>
      </c>
      <c r="G179" s="15">
        <f t="shared" si="11"/>
        <v>12.1</v>
      </c>
      <c r="H179" s="8" t="s">
        <v>49</v>
      </c>
    </row>
    <row r="180" spans="1:8" ht="15.6" customHeight="1" x14ac:dyDescent="0.25">
      <c r="A180" s="11"/>
      <c r="B180" s="12"/>
      <c r="C180" s="17" t="s">
        <v>59</v>
      </c>
      <c r="D180" s="14" t="s">
        <v>2</v>
      </c>
      <c r="E180" s="15">
        <v>0</v>
      </c>
      <c r="F180" s="16">
        <v>48</v>
      </c>
      <c r="G180" s="15">
        <f t="shared" si="11"/>
        <v>48</v>
      </c>
      <c r="H180" s="20" t="s">
        <v>49</v>
      </c>
    </row>
    <row r="181" spans="1:8" ht="15.6" customHeight="1" x14ac:dyDescent="0.25">
      <c r="A181" s="11"/>
      <c r="B181" s="12"/>
      <c r="C181" s="17" t="s">
        <v>60</v>
      </c>
      <c r="D181" s="14" t="s">
        <v>61</v>
      </c>
      <c r="E181" s="15">
        <v>0</v>
      </c>
      <c r="F181" s="21">
        <v>18.5</v>
      </c>
      <c r="G181" s="15">
        <f t="shared" si="11"/>
        <v>18.5</v>
      </c>
      <c r="H181" s="8" t="s">
        <v>49</v>
      </c>
    </row>
    <row r="182" spans="1:8" ht="15.6" customHeight="1" x14ac:dyDescent="0.25">
      <c r="A182" s="11"/>
      <c r="B182" s="12"/>
      <c r="C182" s="18" t="s">
        <v>62</v>
      </c>
      <c r="D182" s="14" t="s">
        <v>51</v>
      </c>
      <c r="E182" s="15">
        <v>0</v>
      </c>
      <c r="F182" s="21">
        <f>F181*0.12</f>
        <v>2.2199999999999998</v>
      </c>
      <c r="G182" s="15">
        <f t="shared" si="11"/>
        <v>2.2199999999999998</v>
      </c>
      <c r="H182" s="8" t="s">
        <v>49</v>
      </c>
    </row>
    <row r="183" spans="1:8" ht="15.6" customHeight="1" x14ac:dyDescent="0.25">
      <c r="A183" s="11">
        <v>13</v>
      </c>
      <c r="B183" s="12" t="s">
        <v>46</v>
      </c>
      <c r="C183" s="13" t="s">
        <v>131</v>
      </c>
      <c r="D183" s="14"/>
      <c r="E183" s="15"/>
      <c r="F183" s="16"/>
      <c r="G183" s="16"/>
      <c r="H183" s="8"/>
    </row>
    <row r="184" spans="1:8" ht="15.6" customHeight="1" x14ac:dyDescent="0.25">
      <c r="A184" s="11"/>
      <c r="B184" s="12"/>
      <c r="C184" s="17" t="s">
        <v>132</v>
      </c>
      <c r="D184" s="14" t="s">
        <v>2</v>
      </c>
      <c r="E184" s="15">
        <v>0</v>
      </c>
      <c r="F184" s="16">
        <v>4.8</v>
      </c>
      <c r="G184" s="15">
        <f t="shared" ref="G184:G196" si="12">F184</f>
        <v>4.8</v>
      </c>
      <c r="H184" s="8" t="s">
        <v>49</v>
      </c>
    </row>
    <row r="185" spans="1:8" ht="15.6" customHeight="1" x14ac:dyDescent="0.25">
      <c r="A185" s="11"/>
      <c r="B185" s="12"/>
      <c r="C185" s="37" t="s">
        <v>124</v>
      </c>
      <c r="D185" s="14" t="s">
        <v>51</v>
      </c>
      <c r="E185" s="15">
        <v>0</v>
      </c>
      <c r="F185" s="16">
        <v>1062.7</v>
      </c>
      <c r="G185" s="15">
        <f t="shared" si="12"/>
        <v>1062.7</v>
      </c>
      <c r="H185" s="8" t="s">
        <v>49</v>
      </c>
    </row>
    <row r="186" spans="1:8" ht="15.6" customHeight="1" x14ac:dyDescent="0.25">
      <c r="A186" s="11"/>
      <c r="B186" s="12"/>
      <c r="C186" s="30" t="s">
        <v>125</v>
      </c>
      <c r="D186" s="14" t="s">
        <v>2</v>
      </c>
      <c r="E186" s="15">
        <v>0</v>
      </c>
      <c r="F186" s="16">
        <v>42</v>
      </c>
      <c r="G186" s="15">
        <f t="shared" si="12"/>
        <v>42</v>
      </c>
      <c r="H186" s="8" t="s">
        <v>49</v>
      </c>
    </row>
    <row r="187" spans="1:8" ht="15.6" customHeight="1" x14ac:dyDescent="0.25">
      <c r="A187" s="11"/>
      <c r="B187" s="12"/>
      <c r="C187" s="37" t="s">
        <v>126</v>
      </c>
      <c r="D187" s="14" t="s">
        <v>51</v>
      </c>
      <c r="E187" s="15">
        <v>0</v>
      </c>
      <c r="F187" s="16">
        <v>176.7</v>
      </c>
      <c r="G187" s="15">
        <f t="shared" si="12"/>
        <v>176.7</v>
      </c>
      <c r="H187" s="8" t="s">
        <v>49</v>
      </c>
    </row>
    <row r="188" spans="1:8" ht="15.6" customHeight="1" x14ac:dyDescent="0.25">
      <c r="A188" s="11"/>
      <c r="B188" s="12"/>
      <c r="C188" s="30" t="s">
        <v>127</v>
      </c>
      <c r="D188" s="14" t="s">
        <v>2</v>
      </c>
      <c r="E188" s="15">
        <v>0</v>
      </c>
      <c r="F188" s="16">
        <v>1.6</v>
      </c>
      <c r="G188" s="15">
        <f t="shared" si="12"/>
        <v>1.6</v>
      </c>
      <c r="H188" s="8" t="s">
        <v>49</v>
      </c>
    </row>
    <row r="189" spans="1:8" ht="15.6" customHeight="1" x14ac:dyDescent="0.25">
      <c r="A189" s="11"/>
      <c r="B189" s="12"/>
      <c r="C189" s="18" t="s">
        <v>128</v>
      </c>
      <c r="D189" s="14" t="s">
        <v>51</v>
      </c>
      <c r="E189" s="15">
        <v>0</v>
      </c>
      <c r="F189" s="16">
        <v>4.4000000000000004</v>
      </c>
      <c r="G189" s="15">
        <f t="shared" si="12"/>
        <v>4.4000000000000004</v>
      </c>
      <c r="H189" s="8" t="s">
        <v>49</v>
      </c>
    </row>
    <row r="190" spans="1:8" ht="15.6" customHeight="1" x14ac:dyDescent="0.25">
      <c r="A190" s="11"/>
      <c r="B190" s="12"/>
      <c r="C190" s="40" t="s">
        <v>129</v>
      </c>
      <c r="D190" s="14" t="s">
        <v>109</v>
      </c>
      <c r="E190" s="15">
        <v>0</v>
      </c>
      <c r="F190" s="50">
        <v>31</v>
      </c>
      <c r="G190" s="50">
        <f t="shared" si="12"/>
        <v>31</v>
      </c>
      <c r="H190" s="8" t="s">
        <v>49</v>
      </c>
    </row>
    <row r="191" spans="1:8" ht="15.6" customHeight="1" x14ac:dyDescent="0.25">
      <c r="A191" s="11"/>
      <c r="B191" s="12"/>
      <c r="C191" s="40" t="s">
        <v>54</v>
      </c>
      <c r="D191" s="14" t="s">
        <v>2</v>
      </c>
      <c r="E191" s="15">
        <v>0</v>
      </c>
      <c r="F191" s="19">
        <v>48</v>
      </c>
      <c r="G191" s="15">
        <f t="shared" si="12"/>
        <v>48</v>
      </c>
      <c r="H191" s="20" t="s">
        <v>49</v>
      </c>
    </row>
    <row r="192" spans="1:8" ht="15.6" customHeight="1" x14ac:dyDescent="0.25">
      <c r="A192" s="11"/>
      <c r="B192" s="12"/>
      <c r="C192" s="30" t="s">
        <v>110</v>
      </c>
      <c r="D192" s="14" t="s">
        <v>56</v>
      </c>
      <c r="E192" s="15">
        <v>0</v>
      </c>
      <c r="F192" s="16" t="s">
        <v>133</v>
      </c>
      <c r="G192" s="15" t="str">
        <f t="shared" si="12"/>
        <v>45,00/1222,8</v>
      </c>
      <c r="H192" s="8" t="s">
        <v>49</v>
      </c>
    </row>
    <row r="193" spans="1:8" ht="15.6" customHeight="1" x14ac:dyDescent="0.25">
      <c r="A193" s="11"/>
      <c r="B193" s="12"/>
      <c r="C193" s="18" t="s">
        <v>58</v>
      </c>
      <c r="D193" s="10" t="s">
        <v>51</v>
      </c>
      <c r="E193" s="34">
        <v>0</v>
      </c>
      <c r="F193" s="51">
        <v>12.2</v>
      </c>
      <c r="G193" s="15">
        <f t="shared" si="12"/>
        <v>12.2</v>
      </c>
      <c r="H193" s="36" t="s">
        <v>49</v>
      </c>
    </row>
    <row r="194" spans="1:8" ht="15.6" customHeight="1" x14ac:dyDescent="0.25">
      <c r="A194" s="11"/>
      <c r="B194" s="12"/>
      <c r="C194" s="17" t="s">
        <v>59</v>
      </c>
      <c r="D194" s="14" t="s">
        <v>2</v>
      </c>
      <c r="E194" s="15">
        <v>0</v>
      </c>
      <c r="F194" s="16">
        <v>45</v>
      </c>
      <c r="G194" s="15">
        <f t="shared" si="12"/>
        <v>45</v>
      </c>
      <c r="H194" s="20" t="s">
        <v>49</v>
      </c>
    </row>
    <row r="195" spans="1:8" ht="15.6" customHeight="1" x14ac:dyDescent="0.25">
      <c r="A195" s="11"/>
      <c r="B195" s="12"/>
      <c r="C195" s="17" t="s">
        <v>60</v>
      </c>
      <c r="D195" s="14" t="s">
        <v>61</v>
      </c>
      <c r="E195" s="15">
        <v>0</v>
      </c>
      <c r="F195" s="19">
        <v>19</v>
      </c>
      <c r="G195" s="15">
        <f t="shared" si="12"/>
        <v>19</v>
      </c>
      <c r="H195" s="20" t="s">
        <v>49</v>
      </c>
    </row>
    <row r="196" spans="1:8" ht="15.6" customHeight="1" x14ac:dyDescent="0.25">
      <c r="A196" s="11"/>
      <c r="B196" s="12"/>
      <c r="C196" s="18" t="s">
        <v>62</v>
      </c>
      <c r="D196" s="14" t="s">
        <v>51</v>
      </c>
      <c r="E196" s="15">
        <v>0</v>
      </c>
      <c r="F196" s="21">
        <f>F195*0.12</f>
        <v>2.2799999999999998</v>
      </c>
      <c r="G196" s="15">
        <f t="shared" si="12"/>
        <v>2.2799999999999998</v>
      </c>
      <c r="H196" s="8" t="s">
        <v>49</v>
      </c>
    </row>
    <row r="197" spans="1:8" ht="15.6" customHeight="1" x14ac:dyDescent="0.25">
      <c r="A197" s="11">
        <v>14</v>
      </c>
      <c r="B197" s="12" t="s">
        <v>46</v>
      </c>
      <c r="C197" s="13" t="s">
        <v>134</v>
      </c>
      <c r="D197" s="14"/>
      <c r="E197" s="15"/>
      <c r="F197" s="16"/>
      <c r="G197" s="15"/>
      <c r="H197" s="8"/>
    </row>
    <row r="198" spans="1:8" ht="15.6" customHeight="1" x14ac:dyDescent="0.25">
      <c r="A198" s="14"/>
      <c r="B198" s="27"/>
      <c r="C198" s="17" t="s">
        <v>135</v>
      </c>
      <c r="D198" s="14" t="s">
        <v>2</v>
      </c>
      <c r="E198" s="15">
        <v>0</v>
      </c>
      <c r="F198" s="16">
        <f>0.14*4</f>
        <v>0.56000000000000005</v>
      </c>
      <c r="G198" s="15">
        <f>F198</f>
        <v>0.56000000000000005</v>
      </c>
      <c r="H198" s="8" t="s">
        <v>49</v>
      </c>
    </row>
    <row r="199" spans="1:8" ht="15.6" customHeight="1" x14ac:dyDescent="0.25">
      <c r="A199" s="25"/>
      <c r="B199" s="28"/>
      <c r="C199" s="18" t="s">
        <v>136</v>
      </c>
      <c r="D199" s="14" t="s">
        <v>51</v>
      </c>
      <c r="E199" s="15">
        <v>0</v>
      </c>
      <c r="F199" s="16">
        <v>68.900000000000006</v>
      </c>
      <c r="G199" s="15">
        <f>F199</f>
        <v>68.900000000000006</v>
      </c>
      <c r="H199" s="8" t="s">
        <v>49</v>
      </c>
    </row>
    <row r="200" spans="1:8" ht="15.6" customHeight="1" x14ac:dyDescent="0.25">
      <c r="A200" s="25"/>
      <c r="B200" s="27"/>
      <c r="C200" s="17" t="s">
        <v>137</v>
      </c>
      <c r="D200" s="14" t="s">
        <v>138</v>
      </c>
      <c r="E200" s="15">
        <v>0</v>
      </c>
      <c r="F200" s="16">
        <v>1.04</v>
      </c>
      <c r="G200" s="15">
        <f>F200</f>
        <v>1.04</v>
      </c>
      <c r="H200" s="8" t="s">
        <v>49</v>
      </c>
    </row>
    <row r="201" spans="1:8" ht="15.6" customHeight="1" x14ac:dyDescent="0.25">
      <c r="A201" s="25"/>
      <c r="B201" s="28"/>
      <c r="C201" s="18" t="s">
        <v>139</v>
      </c>
      <c r="D201" s="14" t="s">
        <v>51</v>
      </c>
      <c r="E201" s="15">
        <v>0</v>
      </c>
      <c r="F201" s="16">
        <v>1</v>
      </c>
      <c r="G201" s="15">
        <v>1</v>
      </c>
      <c r="H201" s="8" t="s">
        <v>49</v>
      </c>
    </row>
    <row r="202" spans="1:8" ht="15.6" customHeight="1" x14ac:dyDescent="0.25">
      <c r="A202" s="25"/>
      <c r="B202" s="28"/>
      <c r="C202" s="17" t="s">
        <v>54</v>
      </c>
      <c r="D202" s="14" t="s">
        <v>2</v>
      </c>
      <c r="E202" s="15">
        <v>0</v>
      </c>
      <c r="F202" s="16">
        <f>0.14*4</f>
        <v>0.56000000000000005</v>
      </c>
      <c r="G202" s="15">
        <f t="shared" ref="G202:G207" si="13">F202</f>
        <v>0.56000000000000005</v>
      </c>
      <c r="H202" s="8" t="s">
        <v>49</v>
      </c>
    </row>
    <row r="203" spans="1:8" ht="15.6" customHeight="1" x14ac:dyDescent="0.25">
      <c r="A203" s="25"/>
      <c r="B203" s="28"/>
      <c r="C203" s="17" t="s">
        <v>140</v>
      </c>
      <c r="D203" s="14" t="s">
        <v>56</v>
      </c>
      <c r="E203" s="15">
        <v>0</v>
      </c>
      <c r="F203" s="16" t="s">
        <v>141</v>
      </c>
      <c r="G203" s="15" t="str">
        <f t="shared" si="13"/>
        <v>1,04/69,9</v>
      </c>
      <c r="H203" s="8" t="s">
        <v>49</v>
      </c>
    </row>
    <row r="204" spans="1:8" ht="15.6" customHeight="1" x14ac:dyDescent="0.25">
      <c r="A204" s="25"/>
      <c r="B204" s="28"/>
      <c r="C204" s="37" t="s">
        <v>58</v>
      </c>
      <c r="D204" s="14" t="s">
        <v>51</v>
      </c>
      <c r="E204" s="15">
        <v>0</v>
      </c>
      <c r="F204" s="19">
        <v>0.7</v>
      </c>
      <c r="G204" s="16">
        <f t="shared" si="13"/>
        <v>0.7</v>
      </c>
      <c r="H204" s="20" t="s">
        <v>49</v>
      </c>
    </row>
    <row r="205" spans="1:8" ht="15.6" customHeight="1" x14ac:dyDescent="0.25">
      <c r="A205" s="11"/>
      <c r="B205" s="12"/>
      <c r="C205" s="17" t="s">
        <v>59</v>
      </c>
      <c r="D205" s="14" t="s">
        <v>2</v>
      </c>
      <c r="E205" s="15">
        <v>0</v>
      </c>
      <c r="F205" s="16">
        <v>1.04</v>
      </c>
      <c r="G205" s="15">
        <f t="shared" si="13"/>
        <v>1.04</v>
      </c>
      <c r="H205" s="20" t="s">
        <v>49</v>
      </c>
    </row>
    <row r="206" spans="1:8" ht="15.6" customHeight="1" x14ac:dyDescent="0.25">
      <c r="A206" s="25"/>
      <c r="B206" s="28"/>
      <c r="C206" s="17" t="s">
        <v>60</v>
      </c>
      <c r="D206" s="14" t="s">
        <v>61</v>
      </c>
      <c r="E206" s="15">
        <v>0</v>
      </c>
      <c r="F206" s="16">
        <v>1.79</v>
      </c>
      <c r="G206" s="15">
        <f t="shared" si="13"/>
        <v>1.79</v>
      </c>
      <c r="H206" s="8" t="s">
        <v>49</v>
      </c>
    </row>
    <row r="207" spans="1:8" ht="15.6" customHeight="1" x14ac:dyDescent="0.25">
      <c r="A207" s="25"/>
      <c r="B207" s="28"/>
      <c r="C207" s="18" t="s">
        <v>62</v>
      </c>
      <c r="D207" s="14" t="s">
        <v>51</v>
      </c>
      <c r="E207" s="15">
        <v>0</v>
      </c>
      <c r="F207" s="16">
        <v>0.21</v>
      </c>
      <c r="G207" s="15">
        <f t="shared" si="13"/>
        <v>0.21</v>
      </c>
      <c r="H207" s="8" t="s">
        <v>49</v>
      </c>
    </row>
    <row r="208" spans="1:8" ht="15.6" customHeight="1" x14ac:dyDescent="0.25">
      <c r="A208" s="11">
        <v>15</v>
      </c>
      <c r="B208" s="12" t="s">
        <v>46</v>
      </c>
      <c r="C208" s="13" t="s">
        <v>142</v>
      </c>
      <c r="D208" s="14"/>
      <c r="E208" s="15"/>
      <c r="F208" s="16"/>
      <c r="G208" s="15"/>
      <c r="H208" s="8"/>
    </row>
    <row r="209" spans="1:8" ht="15.6" customHeight="1" x14ac:dyDescent="0.25">
      <c r="A209" s="14"/>
      <c r="B209" s="27"/>
      <c r="C209" s="17" t="s">
        <v>143</v>
      </c>
      <c r="D209" s="14" t="s">
        <v>2</v>
      </c>
      <c r="E209" s="15">
        <v>0</v>
      </c>
      <c r="F209" s="16">
        <v>0.18</v>
      </c>
      <c r="G209" s="16">
        <f>F209</f>
        <v>0.18</v>
      </c>
      <c r="H209" s="8" t="s">
        <v>49</v>
      </c>
    </row>
    <row r="210" spans="1:8" ht="15.6" customHeight="1" x14ac:dyDescent="0.25">
      <c r="A210" s="25"/>
      <c r="B210" s="28"/>
      <c r="C210" s="18" t="s">
        <v>144</v>
      </c>
      <c r="D210" s="14" t="s">
        <v>51</v>
      </c>
      <c r="E210" s="15">
        <v>0</v>
      </c>
      <c r="F210" s="16">
        <v>41.1</v>
      </c>
      <c r="G210" s="15">
        <f>F210</f>
        <v>41.1</v>
      </c>
      <c r="H210" s="8" t="s">
        <v>49</v>
      </c>
    </row>
    <row r="211" spans="1:8" ht="15.6" customHeight="1" x14ac:dyDescent="0.25">
      <c r="A211" s="25"/>
      <c r="B211" s="28"/>
      <c r="C211" s="17" t="s">
        <v>54</v>
      </c>
      <c r="D211" s="14" t="s">
        <v>2</v>
      </c>
      <c r="E211" s="15">
        <v>0</v>
      </c>
      <c r="F211" s="16">
        <v>0.38</v>
      </c>
      <c r="G211" s="16">
        <f>F211</f>
        <v>0.38</v>
      </c>
      <c r="H211" s="8" t="s">
        <v>49</v>
      </c>
    </row>
    <row r="212" spans="1:8" ht="15.6" customHeight="1" x14ac:dyDescent="0.25">
      <c r="A212" s="25"/>
      <c r="B212" s="28"/>
      <c r="C212" s="17" t="s">
        <v>60</v>
      </c>
      <c r="D212" s="14" t="s">
        <v>61</v>
      </c>
      <c r="E212" s="15">
        <v>0</v>
      </c>
      <c r="F212" s="16">
        <v>1.34</v>
      </c>
      <c r="G212" s="15">
        <f>F212</f>
        <v>1.34</v>
      </c>
      <c r="H212" s="8" t="s">
        <v>49</v>
      </c>
    </row>
    <row r="213" spans="1:8" ht="15.6" customHeight="1" x14ac:dyDescent="0.25">
      <c r="A213" s="25"/>
      <c r="B213" s="28"/>
      <c r="C213" s="18" t="s">
        <v>62</v>
      </c>
      <c r="D213" s="14" t="s">
        <v>51</v>
      </c>
      <c r="E213" s="15">
        <v>0</v>
      </c>
      <c r="F213" s="16">
        <v>0.16</v>
      </c>
      <c r="G213" s="15">
        <f>F213</f>
        <v>0.16</v>
      </c>
      <c r="H213" s="8" t="s">
        <v>49</v>
      </c>
    </row>
    <row r="214" spans="1:8" ht="15.6" customHeight="1" x14ac:dyDescent="0.25">
      <c r="A214" s="11">
        <v>16</v>
      </c>
      <c r="B214" s="12" t="s">
        <v>46</v>
      </c>
      <c r="C214" s="13" t="s">
        <v>145</v>
      </c>
      <c r="D214" s="14"/>
      <c r="E214" s="15"/>
      <c r="F214" s="16"/>
      <c r="G214" s="15"/>
      <c r="H214" s="8"/>
    </row>
    <row r="215" spans="1:8" ht="15.6" customHeight="1" x14ac:dyDescent="0.25">
      <c r="A215" s="14"/>
      <c r="B215" s="27"/>
      <c r="C215" s="17" t="s">
        <v>146</v>
      </c>
      <c r="D215" s="14" t="s">
        <v>2</v>
      </c>
      <c r="E215" s="15">
        <v>0</v>
      </c>
      <c r="F215" s="16">
        <v>0.18</v>
      </c>
      <c r="G215" s="16">
        <f>F215</f>
        <v>0.18</v>
      </c>
      <c r="H215" s="8" t="s">
        <v>49</v>
      </c>
    </row>
    <row r="216" spans="1:8" ht="15.6" customHeight="1" x14ac:dyDescent="0.25">
      <c r="A216" s="25"/>
      <c r="B216" s="28"/>
      <c r="C216" s="18" t="s">
        <v>144</v>
      </c>
      <c r="D216" s="14" t="s">
        <v>51</v>
      </c>
      <c r="E216" s="15">
        <v>0</v>
      </c>
      <c r="F216" s="16">
        <v>30.4</v>
      </c>
      <c r="G216" s="15">
        <f>F216</f>
        <v>30.4</v>
      </c>
      <c r="H216" s="8" t="s">
        <v>49</v>
      </c>
    </row>
    <row r="217" spans="1:8" ht="15.6" customHeight="1" x14ac:dyDescent="0.25">
      <c r="A217" s="25"/>
      <c r="B217" s="28"/>
      <c r="C217" s="17" t="s">
        <v>54</v>
      </c>
      <c r="D217" s="14" t="s">
        <v>2</v>
      </c>
      <c r="E217" s="15">
        <v>0</v>
      </c>
      <c r="F217" s="16">
        <v>0.38</v>
      </c>
      <c r="G217" s="16">
        <f>F217</f>
        <v>0.38</v>
      </c>
      <c r="H217" s="8" t="s">
        <v>49</v>
      </c>
    </row>
    <row r="218" spans="1:8" ht="15.6" customHeight="1" x14ac:dyDescent="0.25">
      <c r="A218" s="25"/>
      <c r="B218" s="28"/>
      <c r="C218" s="17" t="s">
        <v>60</v>
      </c>
      <c r="D218" s="14" t="s">
        <v>61</v>
      </c>
      <c r="E218" s="15">
        <v>0</v>
      </c>
      <c r="F218" s="16">
        <v>0.99</v>
      </c>
      <c r="G218" s="15">
        <f>F218</f>
        <v>0.99</v>
      </c>
      <c r="H218" s="8" t="s">
        <v>49</v>
      </c>
    </row>
    <row r="219" spans="1:8" ht="15.6" customHeight="1" x14ac:dyDescent="0.25">
      <c r="A219" s="25"/>
      <c r="B219" s="28"/>
      <c r="C219" s="18" t="s">
        <v>62</v>
      </c>
      <c r="D219" s="14" t="s">
        <v>51</v>
      </c>
      <c r="E219" s="15">
        <v>0</v>
      </c>
      <c r="F219" s="16">
        <v>0.12</v>
      </c>
      <c r="G219" s="15">
        <f>F219</f>
        <v>0.12</v>
      </c>
      <c r="H219" s="8" t="s">
        <v>49</v>
      </c>
    </row>
    <row r="220" spans="1:8" ht="15.6" customHeight="1" x14ac:dyDescent="0.25">
      <c r="A220" s="11">
        <v>17</v>
      </c>
      <c r="B220" s="12" t="s">
        <v>46</v>
      </c>
      <c r="C220" s="13" t="s">
        <v>147</v>
      </c>
      <c r="D220" s="14"/>
      <c r="E220" s="15"/>
      <c r="F220" s="16"/>
      <c r="G220" s="15"/>
      <c r="H220" s="8"/>
    </row>
    <row r="221" spans="1:8" ht="15.6" customHeight="1" x14ac:dyDescent="0.25">
      <c r="A221" s="14"/>
      <c r="B221" s="14"/>
      <c r="C221" s="17" t="s">
        <v>148</v>
      </c>
      <c r="D221" s="14" t="s">
        <v>2</v>
      </c>
      <c r="E221" s="15">
        <v>0</v>
      </c>
      <c r="F221" s="46">
        <v>1.44</v>
      </c>
      <c r="G221" s="47">
        <f t="shared" ref="G221:G237" si="14">F221</f>
        <v>1.44</v>
      </c>
      <c r="H221" s="8" t="s">
        <v>49</v>
      </c>
    </row>
    <row r="222" spans="1:8" ht="15.6" customHeight="1" x14ac:dyDescent="0.25">
      <c r="A222" s="14"/>
      <c r="B222" s="14"/>
      <c r="C222" s="18" t="s">
        <v>149</v>
      </c>
      <c r="D222" s="14" t="s">
        <v>51</v>
      </c>
      <c r="E222" s="15">
        <v>0</v>
      </c>
      <c r="F222" s="16">
        <v>171</v>
      </c>
      <c r="G222" s="15">
        <f t="shared" si="14"/>
        <v>171</v>
      </c>
      <c r="H222" s="8" t="s">
        <v>49</v>
      </c>
    </row>
    <row r="223" spans="1:8" ht="15.6" customHeight="1" x14ac:dyDescent="0.25">
      <c r="A223" s="25"/>
      <c r="B223" s="26"/>
      <c r="C223" s="17" t="s">
        <v>150</v>
      </c>
      <c r="D223" s="14" t="s">
        <v>2</v>
      </c>
      <c r="E223" s="15">
        <v>0</v>
      </c>
      <c r="F223" s="16">
        <f>(0.22*2+0.11*2)*2</f>
        <v>1.32</v>
      </c>
      <c r="G223" s="15">
        <f t="shared" si="14"/>
        <v>1.32</v>
      </c>
      <c r="H223" s="8" t="s">
        <v>49</v>
      </c>
    </row>
    <row r="224" spans="1:8" ht="15.6" customHeight="1" x14ac:dyDescent="0.25">
      <c r="A224" s="14"/>
      <c r="B224" s="27"/>
      <c r="C224" s="18" t="s">
        <v>151</v>
      </c>
      <c r="D224" s="14" t="s">
        <v>51</v>
      </c>
      <c r="E224" s="15">
        <v>0</v>
      </c>
      <c r="F224" s="16">
        <v>3</v>
      </c>
      <c r="G224" s="15">
        <f t="shared" si="14"/>
        <v>3</v>
      </c>
      <c r="H224" s="8" t="s">
        <v>49</v>
      </c>
    </row>
    <row r="225" spans="1:10" ht="15.6" customHeight="1" x14ac:dyDescent="0.25">
      <c r="A225" s="14"/>
      <c r="B225" s="27"/>
      <c r="C225" s="17" t="s">
        <v>152</v>
      </c>
      <c r="D225" s="14" t="s">
        <v>2</v>
      </c>
      <c r="E225" s="15">
        <v>0</v>
      </c>
      <c r="F225" s="16">
        <f>(0.22*2+0.09*2)*2</f>
        <v>1.24</v>
      </c>
      <c r="G225" s="15">
        <f t="shared" si="14"/>
        <v>1.24</v>
      </c>
      <c r="H225" s="8" t="s">
        <v>49</v>
      </c>
    </row>
    <row r="226" spans="1:10" ht="15.6" customHeight="1" x14ac:dyDescent="0.25">
      <c r="A226" s="14"/>
      <c r="B226" s="27"/>
      <c r="C226" s="18" t="s">
        <v>151</v>
      </c>
      <c r="D226" s="14" t="s">
        <v>51</v>
      </c>
      <c r="E226" s="15">
        <v>0</v>
      </c>
      <c r="F226" s="16">
        <v>2.4</v>
      </c>
      <c r="G226" s="15">
        <f t="shared" si="14"/>
        <v>2.4</v>
      </c>
      <c r="H226" s="8" t="s">
        <v>49</v>
      </c>
    </row>
    <row r="227" spans="1:10" ht="15.6" customHeight="1" x14ac:dyDescent="0.25">
      <c r="A227" s="25"/>
      <c r="B227" s="28"/>
      <c r="C227" s="17" t="s">
        <v>153</v>
      </c>
      <c r="D227" s="14" t="s">
        <v>2</v>
      </c>
      <c r="E227" s="15">
        <v>0</v>
      </c>
      <c r="F227" s="16">
        <f>(0.32*2+0.22*2)*2</f>
        <v>2.16</v>
      </c>
      <c r="G227" s="15">
        <f t="shared" si="14"/>
        <v>2.16</v>
      </c>
      <c r="H227" s="8" t="s">
        <v>49</v>
      </c>
    </row>
    <row r="228" spans="1:10" ht="15.6" customHeight="1" x14ac:dyDescent="0.25">
      <c r="A228" s="25"/>
      <c r="B228" s="28"/>
      <c r="C228" s="18" t="s">
        <v>154</v>
      </c>
      <c r="D228" s="14" t="s">
        <v>51</v>
      </c>
      <c r="E228" s="15">
        <v>0</v>
      </c>
      <c r="F228" s="16">
        <v>11</v>
      </c>
      <c r="G228" s="15">
        <f t="shared" si="14"/>
        <v>11</v>
      </c>
      <c r="H228" s="8" t="s">
        <v>49</v>
      </c>
    </row>
    <row r="229" spans="1:10" ht="15.6" customHeight="1" x14ac:dyDescent="0.25">
      <c r="A229" s="14"/>
      <c r="B229" s="27"/>
      <c r="C229" s="17" t="s">
        <v>155</v>
      </c>
      <c r="D229" s="14" t="s">
        <v>2</v>
      </c>
      <c r="E229" s="15">
        <v>0</v>
      </c>
      <c r="F229" s="16">
        <f>(0.04*4)*4</f>
        <v>0.64</v>
      </c>
      <c r="G229" s="15">
        <f t="shared" si="14"/>
        <v>0.64</v>
      </c>
      <c r="H229" s="8" t="s">
        <v>49</v>
      </c>
    </row>
    <row r="230" spans="1:10" ht="15.6" customHeight="1" x14ac:dyDescent="0.25">
      <c r="A230" s="14"/>
      <c r="B230" s="27"/>
      <c r="C230" s="18" t="s">
        <v>139</v>
      </c>
      <c r="D230" s="14" t="s">
        <v>51</v>
      </c>
      <c r="E230" s="15">
        <v>0</v>
      </c>
      <c r="F230" s="16">
        <v>0.2</v>
      </c>
      <c r="G230" s="15">
        <f t="shared" si="14"/>
        <v>0.2</v>
      </c>
      <c r="H230" s="8" t="s">
        <v>49</v>
      </c>
    </row>
    <row r="231" spans="1:10" ht="15.6" customHeight="1" x14ac:dyDescent="0.25">
      <c r="A231" s="14"/>
      <c r="C231" s="17" t="s">
        <v>156</v>
      </c>
      <c r="D231" s="14" t="s">
        <v>109</v>
      </c>
      <c r="E231" s="15">
        <v>0</v>
      </c>
      <c r="F231" s="52">
        <v>4</v>
      </c>
      <c r="G231" s="53">
        <f t="shared" si="14"/>
        <v>4</v>
      </c>
      <c r="H231" s="8" t="s">
        <v>49</v>
      </c>
      <c r="J231" s="27" t="s">
        <v>157</v>
      </c>
    </row>
    <row r="232" spans="1:10" ht="15.6" customHeight="1" x14ac:dyDescent="0.25">
      <c r="A232" s="14"/>
      <c r="B232" s="31"/>
      <c r="C232" s="17" t="s">
        <v>54</v>
      </c>
      <c r="D232" s="14" t="s">
        <v>2</v>
      </c>
      <c r="E232" s="15">
        <v>0</v>
      </c>
      <c r="F232" s="16">
        <f>SUM(F221:F229)</f>
        <v>194.2</v>
      </c>
      <c r="G232" s="15">
        <f t="shared" si="14"/>
        <v>194.2</v>
      </c>
      <c r="H232" s="8" t="s">
        <v>49</v>
      </c>
    </row>
    <row r="233" spans="1:10" ht="15.6" customHeight="1" x14ac:dyDescent="0.25">
      <c r="A233" s="14"/>
      <c r="B233" s="27"/>
      <c r="C233" s="17" t="s">
        <v>158</v>
      </c>
      <c r="D233" s="14" t="s">
        <v>56</v>
      </c>
      <c r="E233" s="15">
        <v>0</v>
      </c>
      <c r="F233" s="21" t="s">
        <v>159</v>
      </c>
      <c r="G233" s="15" t="str">
        <f t="shared" si="14"/>
        <v>4,7/187,6</v>
      </c>
      <c r="H233" s="8" t="s">
        <v>49</v>
      </c>
    </row>
    <row r="234" spans="1:10" ht="15.6" customHeight="1" x14ac:dyDescent="0.25">
      <c r="A234" s="14"/>
      <c r="B234" s="27"/>
      <c r="C234" s="37" t="s">
        <v>58</v>
      </c>
      <c r="D234" s="14" t="s">
        <v>51</v>
      </c>
      <c r="E234" s="15">
        <v>0</v>
      </c>
      <c r="F234" s="19">
        <v>1.9</v>
      </c>
      <c r="G234" s="16">
        <f t="shared" si="14"/>
        <v>1.9</v>
      </c>
      <c r="H234" s="20" t="s">
        <v>49</v>
      </c>
    </row>
    <row r="235" spans="1:10" ht="15.6" customHeight="1" x14ac:dyDescent="0.25">
      <c r="A235" s="11"/>
      <c r="B235" s="12"/>
      <c r="C235" s="17" t="s">
        <v>59</v>
      </c>
      <c r="D235" s="14" t="s">
        <v>2</v>
      </c>
      <c r="E235" s="15">
        <v>0</v>
      </c>
      <c r="F235" s="16">
        <v>4.7</v>
      </c>
      <c r="G235" s="15">
        <f t="shared" si="14"/>
        <v>4.7</v>
      </c>
      <c r="H235" s="20" t="s">
        <v>49</v>
      </c>
    </row>
    <row r="236" spans="1:10" ht="15.6" customHeight="1" x14ac:dyDescent="0.25">
      <c r="A236" s="14"/>
      <c r="B236" s="31"/>
      <c r="C236" s="17" t="s">
        <v>60</v>
      </c>
      <c r="D236" s="14" t="s">
        <v>61</v>
      </c>
      <c r="E236" s="15">
        <v>0</v>
      </c>
      <c r="F236" s="21">
        <f>(4*0.22)+(4*0.22)+(8*0.2)+0.696+0.64</f>
        <v>4.6959999999999997</v>
      </c>
      <c r="G236" s="15">
        <f t="shared" si="14"/>
        <v>4.6959999999999997</v>
      </c>
      <c r="H236" s="8" t="s">
        <v>49</v>
      </c>
    </row>
    <row r="237" spans="1:10" ht="15.6" customHeight="1" x14ac:dyDescent="0.25">
      <c r="A237" s="14"/>
      <c r="B237" s="31"/>
      <c r="C237" s="18" t="s">
        <v>62</v>
      </c>
      <c r="D237" s="14" t="s">
        <v>51</v>
      </c>
      <c r="E237" s="15">
        <v>0</v>
      </c>
      <c r="F237" s="21">
        <f>F236*0.12</f>
        <v>0.56351999999999991</v>
      </c>
      <c r="G237" s="15">
        <f t="shared" si="14"/>
        <v>0.56351999999999991</v>
      </c>
      <c r="H237" s="8" t="s">
        <v>49</v>
      </c>
    </row>
    <row r="238" spans="1:10" ht="15.6" customHeight="1" x14ac:dyDescent="0.25">
      <c r="A238" s="11">
        <v>18</v>
      </c>
      <c r="B238" s="12" t="s">
        <v>46</v>
      </c>
      <c r="C238" s="13" t="s">
        <v>160</v>
      </c>
      <c r="D238" s="14"/>
      <c r="E238" s="15"/>
      <c r="F238" s="16"/>
      <c r="G238" s="15"/>
      <c r="H238" s="8"/>
    </row>
    <row r="239" spans="1:10" ht="15.6" customHeight="1" x14ac:dyDescent="0.25">
      <c r="A239" s="14"/>
      <c r="B239" s="31"/>
      <c r="C239" s="17" t="s">
        <v>161</v>
      </c>
      <c r="D239" s="14" t="s">
        <v>2</v>
      </c>
      <c r="E239" s="15">
        <v>0</v>
      </c>
      <c r="F239" s="16">
        <v>0.96</v>
      </c>
      <c r="G239" s="16">
        <f t="shared" ref="G239:G257" si="15">F239</f>
        <v>0.96</v>
      </c>
      <c r="H239" s="8" t="s">
        <v>49</v>
      </c>
    </row>
    <row r="240" spans="1:10" ht="15.6" customHeight="1" x14ac:dyDescent="0.25">
      <c r="A240" s="14"/>
      <c r="B240" s="31"/>
      <c r="C240" s="18" t="s">
        <v>162</v>
      </c>
      <c r="D240" s="14" t="s">
        <v>51</v>
      </c>
      <c r="E240" s="15">
        <v>0</v>
      </c>
      <c r="F240" s="16">
        <v>99.7</v>
      </c>
      <c r="G240" s="16">
        <f t="shared" si="15"/>
        <v>99.7</v>
      </c>
      <c r="H240" s="8" t="s">
        <v>49</v>
      </c>
    </row>
    <row r="241" spans="1:8" ht="15.6" customHeight="1" x14ac:dyDescent="0.25">
      <c r="A241" s="14"/>
      <c r="B241" s="31"/>
      <c r="C241" s="17" t="s">
        <v>163</v>
      </c>
      <c r="D241" s="14" t="s">
        <v>2</v>
      </c>
      <c r="E241" s="15">
        <v>0</v>
      </c>
      <c r="F241" s="16">
        <v>0.56000000000000005</v>
      </c>
      <c r="G241" s="16">
        <f t="shared" si="15"/>
        <v>0.56000000000000005</v>
      </c>
      <c r="H241" s="8" t="s">
        <v>49</v>
      </c>
    </row>
    <row r="242" spans="1:8" ht="15.6" customHeight="1" x14ac:dyDescent="0.25">
      <c r="A242" s="14"/>
      <c r="B242" s="31"/>
      <c r="C242" s="18" t="s">
        <v>164</v>
      </c>
      <c r="D242" s="14" t="s">
        <v>51</v>
      </c>
      <c r="E242" s="15">
        <v>0</v>
      </c>
      <c r="F242" s="16">
        <v>64.3</v>
      </c>
      <c r="G242" s="16">
        <f t="shared" si="15"/>
        <v>64.3</v>
      </c>
      <c r="H242" s="8" t="s">
        <v>49</v>
      </c>
    </row>
    <row r="243" spans="1:8" ht="15.6" customHeight="1" x14ac:dyDescent="0.25">
      <c r="A243" s="14"/>
      <c r="B243" s="31"/>
      <c r="C243" s="17" t="s">
        <v>165</v>
      </c>
      <c r="D243" s="14" t="s">
        <v>2</v>
      </c>
      <c r="E243" s="15">
        <v>0</v>
      </c>
      <c r="F243" s="16">
        <v>0.72</v>
      </c>
      <c r="G243" s="16">
        <f t="shared" si="15"/>
        <v>0.72</v>
      </c>
      <c r="H243" s="8" t="s">
        <v>49</v>
      </c>
    </row>
    <row r="244" spans="1:8" ht="15.6" customHeight="1" x14ac:dyDescent="0.25">
      <c r="A244" s="14"/>
      <c r="B244" s="31"/>
      <c r="C244" s="18" t="s">
        <v>166</v>
      </c>
      <c r="D244" s="14" t="s">
        <v>51</v>
      </c>
      <c r="E244" s="15">
        <v>0</v>
      </c>
      <c r="F244" s="16">
        <v>9.4</v>
      </c>
      <c r="G244" s="16">
        <f t="shared" si="15"/>
        <v>9.4</v>
      </c>
      <c r="H244" s="8" t="s">
        <v>49</v>
      </c>
    </row>
    <row r="245" spans="1:8" ht="15.6" customHeight="1" x14ac:dyDescent="0.25">
      <c r="A245" s="14"/>
      <c r="B245" s="31"/>
      <c r="C245" s="17" t="s">
        <v>167</v>
      </c>
      <c r="D245" s="14" t="s">
        <v>2</v>
      </c>
      <c r="E245" s="15">
        <v>0</v>
      </c>
      <c r="F245" s="16">
        <v>1.1399999999999999</v>
      </c>
      <c r="G245" s="16">
        <f t="shared" si="15"/>
        <v>1.1399999999999999</v>
      </c>
      <c r="H245" s="8" t="s">
        <v>49</v>
      </c>
    </row>
    <row r="246" spans="1:8" ht="15.6" customHeight="1" x14ac:dyDescent="0.25">
      <c r="A246" s="14"/>
      <c r="B246" s="31"/>
      <c r="C246" s="18" t="s">
        <v>168</v>
      </c>
      <c r="D246" s="14" t="s">
        <v>51</v>
      </c>
      <c r="E246" s="15">
        <v>0</v>
      </c>
      <c r="F246" s="16">
        <v>2.8</v>
      </c>
      <c r="G246" s="16">
        <f t="shared" si="15"/>
        <v>2.8</v>
      </c>
      <c r="H246" s="8" t="s">
        <v>49</v>
      </c>
    </row>
    <row r="247" spans="1:8" ht="15.6" customHeight="1" x14ac:dyDescent="0.25">
      <c r="A247" s="14"/>
      <c r="B247" s="31"/>
      <c r="C247" s="17" t="s">
        <v>169</v>
      </c>
      <c r="D247" s="14" t="s">
        <v>2</v>
      </c>
      <c r="E247" s="15">
        <v>0</v>
      </c>
      <c r="F247" s="16">
        <v>0.88</v>
      </c>
      <c r="G247" s="16">
        <f t="shared" si="15"/>
        <v>0.88</v>
      </c>
      <c r="H247" s="8" t="s">
        <v>49</v>
      </c>
    </row>
    <row r="248" spans="1:8" ht="15.6" customHeight="1" x14ac:dyDescent="0.25">
      <c r="A248" s="14"/>
      <c r="B248" s="31"/>
      <c r="C248" s="18" t="s">
        <v>170</v>
      </c>
      <c r="D248" s="14" t="s">
        <v>51</v>
      </c>
      <c r="E248" s="15">
        <v>0</v>
      </c>
      <c r="F248" s="16">
        <v>0.8</v>
      </c>
      <c r="G248" s="16">
        <f t="shared" si="15"/>
        <v>0.8</v>
      </c>
      <c r="H248" s="8" t="s">
        <v>49</v>
      </c>
    </row>
    <row r="249" spans="1:8" ht="15.6" customHeight="1" x14ac:dyDescent="0.25">
      <c r="A249" s="14"/>
      <c r="B249" s="31"/>
      <c r="C249" s="17" t="s">
        <v>171</v>
      </c>
      <c r="D249" s="14" t="s">
        <v>2</v>
      </c>
      <c r="E249" s="15">
        <v>0</v>
      </c>
      <c r="F249" s="16">
        <v>0.64</v>
      </c>
      <c r="G249" s="16">
        <f t="shared" si="15"/>
        <v>0.64</v>
      </c>
      <c r="H249" s="8" t="s">
        <v>49</v>
      </c>
    </row>
    <row r="250" spans="1:8" ht="15.6" customHeight="1" x14ac:dyDescent="0.25">
      <c r="A250" s="14"/>
      <c r="B250" s="31"/>
      <c r="C250" s="18" t="s">
        <v>172</v>
      </c>
      <c r="D250" s="14" t="s">
        <v>51</v>
      </c>
      <c r="E250" s="15">
        <v>0</v>
      </c>
      <c r="F250" s="16">
        <v>0.4</v>
      </c>
      <c r="G250" s="16">
        <f t="shared" si="15"/>
        <v>0.4</v>
      </c>
      <c r="H250" s="8" t="s">
        <v>49</v>
      </c>
    </row>
    <row r="251" spans="1:8" ht="15.6" customHeight="1" x14ac:dyDescent="0.25">
      <c r="A251" s="10"/>
      <c r="B251" s="33"/>
      <c r="C251" s="70" t="s">
        <v>173</v>
      </c>
      <c r="D251" s="10" t="s">
        <v>109</v>
      </c>
      <c r="E251" s="34">
        <v>0</v>
      </c>
      <c r="F251" s="39">
        <v>4</v>
      </c>
      <c r="G251" s="54">
        <f t="shared" si="15"/>
        <v>4</v>
      </c>
      <c r="H251" s="36" t="s">
        <v>49</v>
      </c>
    </row>
    <row r="252" spans="1:8" ht="15.6" customHeight="1" x14ac:dyDescent="0.25">
      <c r="A252" s="14"/>
      <c r="B252" s="31"/>
      <c r="C252" s="40" t="s">
        <v>54</v>
      </c>
      <c r="D252" s="14" t="s">
        <v>2</v>
      </c>
      <c r="E252" s="15">
        <v>0</v>
      </c>
      <c r="F252" s="19">
        <f>F239+F241+F243+F245+F247+F249</f>
        <v>4.8999999999999995</v>
      </c>
      <c r="G252" s="16">
        <f t="shared" si="15"/>
        <v>4.8999999999999995</v>
      </c>
      <c r="H252" s="20" t="s">
        <v>49</v>
      </c>
    </row>
    <row r="253" spans="1:8" ht="15.6" customHeight="1" x14ac:dyDescent="0.25">
      <c r="A253" s="14"/>
      <c r="B253" s="31"/>
      <c r="C253" s="17" t="s">
        <v>158</v>
      </c>
      <c r="D253" s="14" t="s">
        <v>56</v>
      </c>
      <c r="E253" s="15">
        <v>0</v>
      </c>
      <c r="F253" s="19" t="s">
        <v>174</v>
      </c>
      <c r="G253" s="16" t="str">
        <f t="shared" si="15"/>
        <v>13/177,4</v>
      </c>
      <c r="H253" s="20" t="s">
        <v>49</v>
      </c>
    </row>
    <row r="254" spans="1:8" ht="15.6" customHeight="1" x14ac:dyDescent="0.25">
      <c r="A254" s="14"/>
      <c r="B254" s="31"/>
      <c r="C254" s="37" t="s">
        <v>58</v>
      </c>
      <c r="D254" s="14" t="s">
        <v>51</v>
      </c>
      <c r="E254" s="15">
        <v>0</v>
      </c>
      <c r="F254" s="19">
        <v>1.8</v>
      </c>
      <c r="G254" s="16">
        <f t="shared" si="15"/>
        <v>1.8</v>
      </c>
      <c r="H254" s="20" t="s">
        <v>49</v>
      </c>
    </row>
    <row r="255" spans="1:8" ht="15.6" customHeight="1" x14ac:dyDescent="0.25">
      <c r="A255" s="11"/>
      <c r="B255" s="12"/>
      <c r="C255" s="17" t="s">
        <v>59</v>
      </c>
      <c r="D255" s="14" t="s">
        <v>2</v>
      </c>
      <c r="E255" s="15">
        <v>0</v>
      </c>
      <c r="F255" s="16">
        <v>13</v>
      </c>
      <c r="G255" s="15">
        <f t="shared" si="15"/>
        <v>13</v>
      </c>
      <c r="H255" s="20" t="s">
        <v>49</v>
      </c>
    </row>
    <row r="256" spans="1:8" ht="15.6" customHeight="1" x14ac:dyDescent="0.25">
      <c r="A256" s="14"/>
      <c r="B256" s="31"/>
      <c r="C256" s="17" t="s">
        <v>60</v>
      </c>
      <c r="D256" s="14" t="s">
        <v>61</v>
      </c>
      <c r="E256" s="15">
        <v>0</v>
      </c>
      <c r="F256" s="21">
        <v>4.5999999999999996</v>
      </c>
      <c r="G256" s="15">
        <f t="shared" si="15"/>
        <v>4.5999999999999996</v>
      </c>
      <c r="H256" s="8" t="s">
        <v>49</v>
      </c>
    </row>
    <row r="257" spans="1:10" ht="15.6" customHeight="1" x14ac:dyDescent="0.25">
      <c r="A257" s="14"/>
      <c r="B257" s="31"/>
      <c r="C257" s="18" t="s">
        <v>62</v>
      </c>
      <c r="D257" s="14" t="s">
        <v>51</v>
      </c>
      <c r="E257" s="15">
        <v>0</v>
      </c>
      <c r="F257" s="21">
        <f>F256*0.12</f>
        <v>0.55199999999999994</v>
      </c>
      <c r="G257" s="15">
        <f t="shared" si="15"/>
        <v>0.55199999999999994</v>
      </c>
      <c r="H257" s="8" t="s">
        <v>49</v>
      </c>
    </row>
    <row r="258" spans="1:10" ht="15.6" customHeight="1" x14ac:dyDescent="0.25">
      <c r="A258" s="11">
        <v>19</v>
      </c>
      <c r="B258" s="12" t="s">
        <v>46</v>
      </c>
      <c r="C258" s="13" t="s">
        <v>175</v>
      </c>
      <c r="D258" s="14"/>
      <c r="E258" s="15"/>
      <c r="F258" s="16"/>
      <c r="G258" s="15"/>
      <c r="H258" s="8"/>
    </row>
    <row r="259" spans="1:10" ht="15.6" customHeight="1" x14ac:dyDescent="0.25">
      <c r="A259" s="14"/>
      <c r="B259" s="31"/>
      <c r="C259" s="17" t="s">
        <v>176</v>
      </c>
      <c r="D259" s="14" t="s">
        <v>2</v>
      </c>
      <c r="E259" s="15">
        <v>0</v>
      </c>
      <c r="F259" s="16">
        <v>4.8600000000000003</v>
      </c>
      <c r="G259" s="16">
        <f>F259</f>
        <v>4.8600000000000003</v>
      </c>
      <c r="H259" s="8" t="s">
        <v>49</v>
      </c>
    </row>
    <row r="260" spans="1:10" ht="15.6" customHeight="1" x14ac:dyDescent="0.25">
      <c r="A260" s="14"/>
      <c r="B260" s="31"/>
      <c r="C260" s="18" t="s">
        <v>177</v>
      </c>
      <c r="D260" s="14" t="s">
        <v>51</v>
      </c>
      <c r="E260" s="15">
        <v>0</v>
      </c>
      <c r="F260" s="16">
        <v>86.4</v>
      </c>
      <c r="G260" s="16">
        <f>F260</f>
        <v>86.4</v>
      </c>
      <c r="H260" s="8" t="s">
        <v>49</v>
      </c>
    </row>
    <row r="261" spans="1:10" ht="15.6" customHeight="1" x14ac:dyDescent="0.25">
      <c r="A261" s="14"/>
      <c r="B261" s="31"/>
      <c r="C261" s="17" t="s">
        <v>54</v>
      </c>
      <c r="D261" s="14" t="s">
        <v>2</v>
      </c>
      <c r="E261" s="15">
        <v>0</v>
      </c>
      <c r="F261" s="16">
        <v>4.8600000000000003</v>
      </c>
      <c r="G261" s="16">
        <f>F261</f>
        <v>4.8600000000000003</v>
      </c>
      <c r="H261" s="8" t="s">
        <v>49</v>
      </c>
    </row>
    <row r="262" spans="1:10" ht="15.6" customHeight="1" x14ac:dyDescent="0.25">
      <c r="A262" s="14"/>
      <c r="B262" s="31"/>
      <c r="C262" s="17" t="s">
        <v>60</v>
      </c>
      <c r="D262" s="14" t="s">
        <v>61</v>
      </c>
      <c r="E262" s="15">
        <v>0</v>
      </c>
      <c r="F262" s="21">
        <v>0.24</v>
      </c>
      <c r="G262" s="15">
        <f>F262</f>
        <v>0.24</v>
      </c>
      <c r="H262" s="8" t="s">
        <v>49</v>
      </c>
    </row>
    <row r="263" spans="1:10" ht="15.6" customHeight="1" x14ac:dyDescent="0.25">
      <c r="A263" s="14"/>
      <c r="B263" s="31"/>
      <c r="C263" s="18" t="s">
        <v>62</v>
      </c>
      <c r="D263" s="14" t="s">
        <v>51</v>
      </c>
      <c r="E263" s="15">
        <v>0</v>
      </c>
      <c r="F263" s="21">
        <f>F262*0.12</f>
        <v>2.8799999999999999E-2</v>
      </c>
      <c r="G263" s="15">
        <f>F263</f>
        <v>2.8799999999999999E-2</v>
      </c>
      <c r="H263" s="8" t="s">
        <v>49</v>
      </c>
    </row>
    <row r="264" spans="1:10" ht="15.6" customHeight="1" x14ac:dyDescent="0.25">
      <c r="A264" s="11">
        <v>20</v>
      </c>
      <c r="B264" s="12" t="s">
        <v>46</v>
      </c>
      <c r="C264" s="13" t="s">
        <v>178</v>
      </c>
      <c r="D264" s="14"/>
      <c r="E264" s="15"/>
      <c r="F264" s="16"/>
      <c r="G264" s="15"/>
      <c r="H264" s="8"/>
    </row>
    <row r="265" spans="1:10" ht="15.6" customHeight="1" x14ac:dyDescent="0.25">
      <c r="A265" s="14"/>
      <c r="B265" s="31"/>
      <c r="C265" s="17" t="s">
        <v>179</v>
      </c>
      <c r="D265" s="14" t="s">
        <v>2</v>
      </c>
      <c r="E265" s="15">
        <v>0</v>
      </c>
      <c r="F265" s="16">
        <f>1.44*2</f>
        <v>2.88</v>
      </c>
      <c r="G265" s="16">
        <f t="shared" ref="G265:G281" si="16">F265</f>
        <v>2.88</v>
      </c>
      <c r="H265" s="8" t="s">
        <v>49</v>
      </c>
    </row>
    <row r="266" spans="1:10" ht="15.6" customHeight="1" x14ac:dyDescent="0.25">
      <c r="A266" s="14"/>
      <c r="B266" s="31"/>
      <c r="C266" s="18" t="s">
        <v>180</v>
      </c>
      <c r="D266" s="14" t="s">
        <v>51</v>
      </c>
      <c r="E266" s="15">
        <v>0</v>
      </c>
      <c r="F266" s="16">
        <f>210.9*2</f>
        <v>421.8</v>
      </c>
      <c r="G266" s="16">
        <f t="shared" si="16"/>
        <v>421.8</v>
      </c>
      <c r="H266" s="8" t="s">
        <v>49</v>
      </c>
    </row>
    <row r="267" spans="1:10" ht="15.6" customHeight="1" x14ac:dyDescent="0.25">
      <c r="A267" s="14"/>
      <c r="B267" s="31"/>
      <c r="C267" s="17" t="s">
        <v>181</v>
      </c>
      <c r="D267" s="14" t="s">
        <v>2</v>
      </c>
      <c r="E267" s="15">
        <v>0</v>
      </c>
      <c r="F267" s="16">
        <f>1.67*2</f>
        <v>3.34</v>
      </c>
      <c r="G267" s="16">
        <f t="shared" si="16"/>
        <v>3.34</v>
      </c>
      <c r="H267" s="8" t="s">
        <v>49</v>
      </c>
    </row>
    <row r="268" spans="1:10" ht="15.6" customHeight="1" x14ac:dyDescent="0.25">
      <c r="A268" s="14"/>
      <c r="B268" s="31"/>
      <c r="C268" s="18" t="s">
        <v>182</v>
      </c>
      <c r="D268" s="14" t="s">
        <v>51</v>
      </c>
      <c r="E268" s="15">
        <v>0</v>
      </c>
      <c r="F268" s="16">
        <f>11.4*2</f>
        <v>22.8</v>
      </c>
      <c r="G268" s="16">
        <f t="shared" si="16"/>
        <v>22.8</v>
      </c>
      <c r="H268" s="8" t="s">
        <v>49</v>
      </c>
    </row>
    <row r="269" spans="1:10" ht="15.6" customHeight="1" x14ac:dyDescent="0.25">
      <c r="A269" s="14"/>
      <c r="B269" s="31"/>
      <c r="C269" s="17" t="s">
        <v>183</v>
      </c>
      <c r="D269" s="14" t="s">
        <v>2</v>
      </c>
      <c r="E269" s="15">
        <v>0</v>
      </c>
      <c r="F269" s="16">
        <f>1.26*2</f>
        <v>2.52</v>
      </c>
      <c r="G269" s="16">
        <f t="shared" si="16"/>
        <v>2.52</v>
      </c>
      <c r="H269" s="8" t="s">
        <v>49</v>
      </c>
    </row>
    <row r="270" spans="1:10" ht="15.6" customHeight="1" x14ac:dyDescent="0.25">
      <c r="A270" s="14"/>
      <c r="B270" s="31"/>
      <c r="C270" s="18" t="s">
        <v>184</v>
      </c>
      <c r="D270" s="14" t="s">
        <v>51</v>
      </c>
      <c r="E270" s="15">
        <v>0</v>
      </c>
      <c r="F270" s="16">
        <f>8.5*2</f>
        <v>17</v>
      </c>
      <c r="G270" s="16">
        <f t="shared" si="16"/>
        <v>17</v>
      </c>
      <c r="H270" s="8" t="s">
        <v>49</v>
      </c>
    </row>
    <row r="271" spans="1:10" ht="15.6" customHeight="1" x14ac:dyDescent="0.25">
      <c r="A271" s="14"/>
      <c r="B271" s="31"/>
      <c r="C271" s="17" t="s">
        <v>185</v>
      </c>
      <c r="D271" s="14" t="s">
        <v>2</v>
      </c>
      <c r="E271" s="15">
        <v>0</v>
      </c>
      <c r="F271" s="16">
        <f>2.56*2</f>
        <v>5.12</v>
      </c>
      <c r="G271" s="16">
        <f t="shared" si="16"/>
        <v>5.12</v>
      </c>
      <c r="H271" s="8" t="s">
        <v>49</v>
      </c>
      <c r="J271" s="71" t="s">
        <v>186</v>
      </c>
    </row>
    <row r="272" spans="1:10" ht="15.6" customHeight="1" x14ac:dyDescent="0.25">
      <c r="A272" s="14"/>
      <c r="B272" s="31"/>
      <c r="C272" s="18" t="s">
        <v>187</v>
      </c>
      <c r="D272" s="14" t="s">
        <v>51</v>
      </c>
      <c r="E272" s="15">
        <v>0</v>
      </c>
      <c r="F272" s="16">
        <f>5.6*2</f>
        <v>11.2</v>
      </c>
      <c r="G272" s="16">
        <f t="shared" si="16"/>
        <v>11.2</v>
      </c>
      <c r="H272" s="8" t="s">
        <v>49</v>
      </c>
    </row>
    <row r="273" spans="1:8" ht="15.6" customHeight="1" x14ac:dyDescent="0.25">
      <c r="A273" s="14"/>
      <c r="B273" s="31"/>
      <c r="C273" s="17" t="s">
        <v>188</v>
      </c>
      <c r="D273" s="14" t="s">
        <v>2</v>
      </c>
      <c r="E273" s="15">
        <v>0</v>
      </c>
      <c r="F273" s="16">
        <f>0.64*2</f>
        <v>1.28</v>
      </c>
      <c r="G273" s="16">
        <f t="shared" si="16"/>
        <v>1.28</v>
      </c>
      <c r="H273" s="8" t="s">
        <v>49</v>
      </c>
    </row>
    <row r="274" spans="1:8" ht="15.6" customHeight="1" x14ac:dyDescent="0.25">
      <c r="A274" s="14"/>
      <c r="B274" s="31"/>
      <c r="C274" s="18" t="s">
        <v>189</v>
      </c>
      <c r="D274" s="14" t="s">
        <v>51</v>
      </c>
      <c r="E274" s="15">
        <v>0</v>
      </c>
      <c r="F274" s="16">
        <v>0.4</v>
      </c>
      <c r="G274" s="16">
        <f t="shared" si="16"/>
        <v>0.4</v>
      </c>
      <c r="H274" s="8" t="s">
        <v>49</v>
      </c>
    </row>
    <row r="275" spans="1:8" ht="15.6" customHeight="1" x14ac:dyDescent="0.25">
      <c r="A275" s="10"/>
      <c r="B275" s="33"/>
      <c r="C275" s="70" t="s">
        <v>190</v>
      </c>
      <c r="D275" s="10" t="s">
        <v>109</v>
      </c>
      <c r="E275" s="34">
        <v>0</v>
      </c>
      <c r="F275" s="39">
        <v>12</v>
      </c>
      <c r="G275" s="54">
        <f t="shared" si="16"/>
        <v>12</v>
      </c>
      <c r="H275" s="36" t="s">
        <v>49</v>
      </c>
    </row>
    <row r="276" spans="1:8" ht="15.6" customHeight="1" x14ac:dyDescent="0.25">
      <c r="A276" s="14"/>
      <c r="B276" s="31"/>
      <c r="C276" s="40" t="s">
        <v>54</v>
      </c>
      <c r="D276" s="14" t="s">
        <v>2</v>
      </c>
      <c r="E276" s="15">
        <v>0</v>
      </c>
      <c r="F276" s="19">
        <v>15.5</v>
      </c>
      <c r="G276" s="16">
        <f t="shared" si="16"/>
        <v>15.5</v>
      </c>
      <c r="H276" s="20" t="s">
        <v>49</v>
      </c>
    </row>
    <row r="277" spans="1:8" ht="15.6" customHeight="1" x14ac:dyDescent="0.25">
      <c r="A277" s="14"/>
      <c r="B277" s="31"/>
      <c r="C277" s="40" t="s">
        <v>110</v>
      </c>
      <c r="D277" s="14" t="s">
        <v>56</v>
      </c>
      <c r="E277" s="15">
        <v>0</v>
      </c>
      <c r="F277" s="19" t="s">
        <v>191</v>
      </c>
      <c r="G277" s="16" t="str">
        <f t="shared" si="16"/>
        <v>17,60/473,2</v>
      </c>
      <c r="H277" s="20" t="s">
        <v>49</v>
      </c>
    </row>
    <row r="278" spans="1:8" ht="15.6" customHeight="1" x14ac:dyDescent="0.25">
      <c r="A278" s="14"/>
      <c r="B278" s="31"/>
      <c r="C278" s="37" t="s">
        <v>58</v>
      </c>
      <c r="D278" s="14" t="s">
        <v>51</v>
      </c>
      <c r="E278" s="15">
        <v>0</v>
      </c>
      <c r="F278" s="19">
        <v>4.8</v>
      </c>
      <c r="G278" s="16">
        <f t="shared" si="16"/>
        <v>4.8</v>
      </c>
      <c r="H278" s="20" t="s">
        <v>49</v>
      </c>
    </row>
    <row r="279" spans="1:8" ht="15.6" customHeight="1" x14ac:dyDescent="0.25">
      <c r="A279" s="11"/>
      <c r="B279" s="12"/>
      <c r="C279" s="17" t="s">
        <v>59</v>
      </c>
      <c r="D279" s="14" t="s">
        <v>2</v>
      </c>
      <c r="E279" s="15">
        <v>0</v>
      </c>
      <c r="F279" s="16">
        <v>17.600000000000001</v>
      </c>
      <c r="G279" s="15">
        <f t="shared" si="16"/>
        <v>17.600000000000001</v>
      </c>
      <c r="H279" s="20" t="s">
        <v>49</v>
      </c>
    </row>
    <row r="280" spans="1:8" ht="15.6" customHeight="1" x14ac:dyDescent="0.25">
      <c r="A280" s="14"/>
      <c r="B280" s="31"/>
      <c r="C280" s="17" t="s">
        <v>60</v>
      </c>
      <c r="D280" s="14" t="s">
        <v>61</v>
      </c>
      <c r="E280" s="15">
        <v>0</v>
      </c>
      <c r="F280" s="21">
        <v>6.3</v>
      </c>
      <c r="G280" s="15">
        <f t="shared" si="16"/>
        <v>6.3</v>
      </c>
      <c r="H280" s="8" t="s">
        <v>49</v>
      </c>
    </row>
    <row r="281" spans="1:8" ht="15.6" customHeight="1" x14ac:dyDescent="0.25">
      <c r="A281" s="14"/>
      <c r="B281" s="31"/>
      <c r="C281" s="18" t="s">
        <v>62</v>
      </c>
      <c r="D281" s="14" t="s">
        <v>51</v>
      </c>
      <c r="E281" s="15">
        <v>0</v>
      </c>
      <c r="F281" s="21">
        <f>F280*0.12</f>
        <v>0.75600000000000001</v>
      </c>
      <c r="G281" s="15">
        <f t="shared" si="16"/>
        <v>0.75600000000000001</v>
      </c>
      <c r="H281" s="8" t="s">
        <v>49</v>
      </c>
    </row>
    <row r="282" spans="1:8" ht="15.6" customHeight="1" x14ac:dyDescent="0.25">
      <c r="A282" s="11">
        <v>21</v>
      </c>
      <c r="B282" s="12" t="s">
        <v>46</v>
      </c>
      <c r="C282" s="13" t="s">
        <v>192</v>
      </c>
      <c r="D282" s="14"/>
      <c r="E282" s="15"/>
      <c r="F282" s="16"/>
      <c r="G282" s="15"/>
      <c r="H282" s="8"/>
    </row>
    <row r="283" spans="1:8" ht="15.6" customHeight="1" x14ac:dyDescent="0.25">
      <c r="A283" s="14"/>
      <c r="B283" s="31"/>
      <c r="C283" s="17" t="s">
        <v>193</v>
      </c>
      <c r="D283" s="14" t="s">
        <v>2</v>
      </c>
      <c r="E283" s="15">
        <v>0</v>
      </c>
      <c r="F283" s="16">
        <v>1.28</v>
      </c>
      <c r="G283" s="16">
        <f t="shared" ref="G283:G303" si="17">F283</f>
        <v>1.28</v>
      </c>
      <c r="H283" s="8" t="s">
        <v>49</v>
      </c>
    </row>
    <row r="284" spans="1:8" ht="15.6" customHeight="1" x14ac:dyDescent="0.25">
      <c r="A284" s="14"/>
      <c r="B284" s="31"/>
      <c r="C284" s="18" t="s">
        <v>194</v>
      </c>
      <c r="D284" s="14" t="s">
        <v>51</v>
      </c>
      <c r="E284" s="15">
        <v>0</v>
      </c>
      <c r="F284" s="16">
        <v>185</v>
      </c>
      <c r="G284" s="16">
        <f t="shared" si="17"/>
        <v>185</v>
      </c>
      <c r="H284" s="8" t="s">
        <v>49</v>
      </c>
    </row>
    <row r="285" spans="1:8" ht="15.6" customHeight="1" x14ac:dyDescent="0.25">
      <c r="A285" s="14"/>
      <c r="B285" s="31"/>
      <c r="C285" s="17" t="s">
        <v>195</v>
      </c>
      <c r="D285" s="14" t="s">
        <v>2</v>
      </c>
      <c r="E285" s="15">
        <v>0</v>
      </c>
      <c r="F285" s="16">
        <v>1.58</v>
      </c>
      <c r="G285" s="16">
        <f t="shared" si="17"/>
        <v>1.58</v>
      </c>
      <c r="H285" s="8" t="s">
        <v>49</v>
      </c>
    </row>
    <row r="286" spans="1:8" ht="15.6" customHeight="1" x14ac:dyDescent="0.25">
      <c r="A286" s="14"/>
      <c r="B286" s="31"/>
      <c r="C286" s="18" t="s">
        <v>196</v>
      </c>
      <c r="D286" s="14" t="s">
        <v>51</v>
      </c>
      <c r="E286" s="15">
        <v>0</v>
      </c>
      <c r="F286" s="16">
        <v>10.199999999999999</v>
      </c>
      <c r="G286" s="16">
        <f t="shared" si="17"/>
        <v>10.199999999999999</v>
      </c>
      <c r="H286" s="8" t="s">
        <v>49</v>
      </c>
    </row>
    <row r="287" spans="1:8" ht="15.6" customHeight="1" x14ac:dyDescent="0.25">
      <c r="A287" s="14"/>
      <c r="B287" s="31"/>
      <c r="C287" s="17" t="s">
        <v>197</v>
      </c>
      <c r="D287" s="14" t="s">
        <v>2</v>
      </c>
      <c r="E287" s="15">
        <v>0</v>
      </c>
      <c r="F287" s="16">
        <v>1.49</v>
      </c>
      <c r="G287" s="16">
        <f t="shared" si="17"/>
        <v>1.49</v>
      </c>
      <c r="H287" s="8" t="s">
        <v>49</v>
      </c>
    </row>
    <row r="288" spans="1:8" ht="15.6" customHeight="1" x14ac:dyDescent="0.25">
      <c r="A288" s="14"/>
      <c r="B288" s="31"/>
      <c r="C288" s="18" t="s">
        <v>198</v>
      </c>
      <c r="D288" s="14" t="s">
        <v>51</v>
      </c>
      <c r="E288" s="15">
        <v>0</v>
      </c>
      <c r="F288" s="16">
        <v>9.3000000000000007</v>
      </c>
      <c r="G288" s="16">
        <f t="shared" si="17"/>
        <v>9.3000000000000007</v>
      </c>
      <c r="H288" s="8" t="s">
        <v>49</v>
      </c>
    </row>
    <row r="289" spans="1:8" ht="15.6" customHeight="1" x14ac:dyDescent="0.25">
      <c r="A289" s="14"/>
      <c r="B289" s="31"/>
      <c r="C289" s="17" t="s">
        <v>199</v>
      </c>
      <c r="D289" s="14" t="s">
        <v>2</v>
      </c>
      <c r="E289" s="15">
        <v>0</v>
      </c>
      <c r="F289" s="16">
        <v>1.1599999999999999</v>
      </c>
      <c r="G289" s="16">
        <f t="shared" si="17"/>
        <v>1.1599999999999999</v>
      </c>
      <c r="H289" s="8" t="s">
        <v>49</v>
      </c>
    </row>
    <row r="290" spans="1:8" ht="15.6" customHeight="1" x14ac:dyDescent="0.25">
      <c r="A290" s="14"/>
      <c r="B290" s="31"/>
      <c r="C290" s="18" t="s">
        <v>200</v>
      </c>
      <c r="D290" s="14" t="s">
        <v>51</v>
      </c>
      <c r="E290" s="15">
        <v>0</v>
      </c>
      <c r="F290" s="16">
        <v>2.2000000000000002</v>
      </c>
      <c r="G290" s="16">
        <f t="shared" si="17"/>
        <v>2.2000000000000002</v>
      </c>
      <c r="H290" s="8" t="s">
        <v>49</v>
      </c>
    </row>
    <row r="291" spans="1:8" ht="15.6" customHeight="1" x14ac:dyDescent="0.25">
      <c r="A291" s="14"/>
      <c r="B291" s="31"/>
      <c r="C291" s="17" t="s">
        <v>201</v>
      </c>
      <c r="D291" s="14" t="s">
        <v>2</v>
      </c>
      <c r="E291" s="15">
        <v>0</v>
      </c>
      <c r="F291" s="16">
        <v>0.56999999999999995</v>
      </c>
      <c r="G291" s="16">
        <f t="shared" si="17"/>
        <v>0.56999999999999995</v>
      </c>
      <c r="H291" s="8" t="s">
        <v>49</v>
      </c>
    </row>
    <row r="292" spans="1:8" ht="15.6" customHeight="1" x14ac:dyDescent="0.25">
      <c r="A292" s="14"/>
      <c r="B292" s="31"/>
      <c r="C292" s="18" t="s">
        <v>202</v>
      </c>
      <c r="D292" s="14" t="s">
        <v>51</v>
      </c>
      <c r="E292" s="15">
        <v>0</v>
      </c>
      <c r="F292" s="16">
        <v>1.1000000000000001</v>
      </c>
      <c r="G292" s="16">
        <f t="shared" si="17"/>
        <v>1.1000000000000001</v>
      </c>
      <c r="H292" s="8" t="s">
        <v>49</v>
      </c>
    </row>
    <row r="293" spans="1:8" ht="15.6" customHeight="1" x14ac:dyDescent="0.25">
      <c r="A293" s="14"/>
      <c r="B293" s="31"/>
      <c r="C293" s="17" t="s">
        <v>203</v>
      </c>
      <c r="D293" s="14" t="s">
        <v>2</v>
      </c>
      <c r="E293" s="15">
        <v>0</v>
      </c>
      <c r="F293" s="16">
        <v>0.59</v>
      </c>
      <c r="G293" s="16">
        <f t="shared" si="17"/>
        <v>0.59</v>
      </c>
      <c r="H293" s="8" t="s">
        <v>49</v>
      </c>
    </row>
    <row r="294" spans="1:8" ht="15.6" customHeight="1" x14ac:dyDescent="0.25">
      <c r="A294" s="14"/>
      <c r="B294" s="31"/>
      <c r="C294" s="18" t="s">
        <v>204</v>
      </c>
      <c r="D294" s="14" t="s">
        <v>51</v>
      </c>
      <c r="E294" s="15">
        <v>0</v>
      </c>
      <c r="F294" s="16">
        <v>1.2</v>
      </c>
      <c r="G294" s="16">
        <f t="shared" si="17"/>
        <v>1.2</v>
      </c>
      <c r="H294" s="8" t="s">
        <v>49</v>
      </c>
    </row>
    <row r="295" spans="1:8" ht="15.6" customHeight="1" x14ac:dyDescent="0.25">
      <c r="A295" s="14"/>
      <c r="B295" s="31"/>
      <c r="C295" s="17" t="s">
        <v>188</v>
      </c>
      <c r="D295" s="14" t="s">
        <v>2</v>
      </c>
      <c r="E295" s="15">
        <v>0</v>
      </c>
      <c r="F295" s="16">
        <v>0.64</v>
      </c>
      <c r="G295" s="16">
        <f t="shared" si="17"/>
        <v>0.64</v>
      </c>
      <c r="H295" s="8" t="s">
        <v>49</v>
      </c>
    </row>
    <row r="296" spans="1:8" ht="15.6" customHeight="1" x14ac:dyDescent="0.25">
      <c r="A296" s="14"/>
      <c r="B296" s="31"/>
      <c r="C296" s="18" t="s">
        <v>189</v>
      </c>
      <c r="D296" s="14" t="s">
        <v>51</v>
      </c>
      <c r="E296" s="15">
        <v>0</v>
      </c>
      <c r="F296" s="16">
        <v>0.2</v>
      </c>
      <c r="G296" s="16">
        <f t="shared" si="17"/>
        <v>0.2</v>
      </c>
      <c r="H296" s="8" t="s">
        <v>49</v>
      </c>
    </row>
    <row r="297" spans="1:8" ht="15.6" customHeight="1" x14ac:dyDescent="0.25">
      <c r="A297" s="14"/>
      <c r="B297" s="31"/>
      <c r="C297" s="70" t="s">
        <v>190</v>
      </c>
      <c r="D297" s="10" t="s">
        <v>109</v>
      </c>
      <c r="E297" s="34">
        <v>0</v>
      </c>
      <c r="F297" s="39">
        <v>6</v>
      </c>
      <c r="G297" s="54">
        <f t="shared" si="17"/>
        <v>6</v>
      </c>
      <c r="H297" s="36" t="s">
        <v>49</v>
      </c>
    </row>
    <row r="298" spans="1:8" ht="15.6" customHeight="1" x14ac:dyDescent="0.25">
      <c r="A298" s="14"/>
      <c r="B298" s="31"/>
      <c r="C298" s="40" t="s">
        <v>54</v>
      </c>
      <c r="D298" s="14" t="s">
        <v>2</v>
      </c>
      <c r="E298" s="15">
        <v>0</v>
      </c>
      <c r="F298" s="19">
        <f>F283+F285+F287+F289+F291+F295+F293</f>
        <v>7.3100000000000005</v>
      </c>
      <c r="G298" s="16">
        <f t="shared" si="17"/>
        <v>7.3100000000000005</v>
      </c>
      <c r="H298" s="20" t="s">
        <v>49</v>
      </c>
    </row>
    <row r="299" spans="1:8" ht="15.6" customHeight="1" x14ac:dyDescent="0.25">
      <c r="A299" s="14"/>
      <c r="B299" s="31"/>
      <c r="C299" s="40" t="s">
        <v>110</v>
      </c>
      <c r="D299" s="14" t="s">
        <v>56</v>
      </c>
      <c r="E299" s="15">
        <v>0</v>
      </c>
      <c r="F299" s="19" t="s">
        <v>205</v>
      </c>
      <c r="G299" s="16" t="str">
        <f t="shared" si="17"/>
        <v>7,5/209,2</v>
      </c>
      <c r="H299" s="20" t="s">
        <v>49</v>
      </c>
    </row>
    <row r="300" spans="1:8" ht="15.6" customHeight="1" x14ac:dyDescent="0.25">
      <c r="A300" s="14"/>
      <c r="B300" s="31"/>
      <c r="C300" s="37" t="s">
        <v>58</v>
      </c>
      <c r="D300" s="14" t="s">
        <v>51</v>
      </c>
      <c r="E300" s="15">
        <v>0</v>
      </c>
      <c r="F300" s="19">
        <v>4.8</v>
      </c>
      <c r="G300" s="16">
        <f t="shared" si="17"/>
        <v>4.8</v>
      </c>
      <c r="H300" s="20" t="s">
        <v>49</v>
      </c>
    </row>
    <row r="301" spans="1:8" ht="15.6" customHeight="1" x14ac:dyDescent="0.25">
      <c r="A301" s="11"/>
      <c r="B301" s="12"/>
      <c r="C301" s="17" t="s">
        <v>59</v>
      </c>
      <c r="D301" s="14" t="s">
        <v>2</v>
      </c>
      <c r="E301" s="15">
        <v>0</v>
      </c>
      <c r="F301" s="16">
        <v>7.5</v>
      </c>
      <c r="G301" s="15">
        <f t="shared" si="17"/>
        <v>7.5</v>
      </c>
      <c r="H301" s="20" t="s">
        <v>49</v>
      </c>
    </row>
    <row r="302" spans="1:8" ht="15.6" customHeight="1" x14ac:dyDescent="0.25">
      <c r="A302" s="14"/>
      <c r="B302" s="31"/>
      <c r="C302" s="17" t="s">
        <v>60</v>
      </c>
      <c r="D302" s="14" t="s">
        <v>61</v>
      </c>
      <c r="E302" s="15">
        <v>0</v>
      </c>
      <c r="F302" s="21">
        <v>4.8</v>
      </c>
      <c r="G302" s="15">
        <f t="shared" si="17"/>
        <v>4.8</v>
      </c>
      <c r="H302" s="8" t="s">
        <v>49</v>
      </c>
    </row>
    <row r="303" spans="1:8" ht="15.6" customHeight="1" x14ac:dyDescent="0.25">
      <c r="A303" s="14"/>
      <c r="B303" s="31"/>
      <c r="C303" s="18" t="s">
        <v>62</v>
      </c>
      <c r="D303" s="14" t="s">
        <v>51</v>
      </c>
      <c r="E303" s="15">
        <v>0</v>
      </c>
      <c r="F303" s="21">
        <f>F302*0.12</f>
        <v>0.57599999999999996</v>
      </c>
      <c r="G303" s="15">
        <f t="shared" si="17"/>
        <v>0.57599999999999996</v>
      </c>
      <c r="H303" s="8" t="s">
        <v>49</v>
      </c>
    </row>
    <row r="304" spans="1:8" ht="15.6" customHeight="1" x14ac:dyDescent="0.25">
      <c r="A304" s="11">
        <v>22</v>
      </c>
      <c r="B304" s="12" t="s">
        <v>46</v>
      </c>
      <c r="C304" s="13" t="s">
        <v>206</v>
      </c>
      <c r="D304" s="14"/>
      <c r="E304" s="15"/>
      <c r="F304" s="16"/>
      <c r="G304" s="15"/>
      <c r="H304" s="8"/>
    </row>
    <row r="305" spans="1:8" ht="15.6" customHeight="1" x14ac:dyDescent="0.25">
      <c r="A305" s="11"/>
      <c r="B305" s="12"/>
      <c r="C305" s="17" t="s">
        <v>207</v>
      </c>
      <c r="D305" s="14" t="s">
        <v>2</v>
      </c>
      <c r="E305" s="15">
        <v>0</v>
      </c>
      <c r="F305" s="16">
        <v>4.2</v>
      </c>
      <c r="G305" s="16">
        <f t="shared" ref="G305:G323" si="18">F305</f>
        <v>4.2</v>
      </c>
      <c r="H305" s="8" t="s">
        <v>49</v>
      </c>
    </row>
    <row r="306" spans="1:8" ht="15.6" customHeight="1" x14ac:dyDescent="0.25">
      <c r="A306" s="11"/>
      <c r="B306" s="12"/>
      <c r="C306" s="18" t="s">
        <v>101</v>
      </c>
      <c r="D306" s="14" t="s">
        <v>51</v>
      </c>
      <c r="E306" s="15">
        <v>0</v>
      </c>
      <c r="F306" s="16">
        <v>640.79999999999995</v>
      </c>
      <c r="G306" s="16">
        <f t="shared" si="18"/>
        <v>640.79999999999995</v>
      </c>
      <c r="H306" s="8" t="s">
        <v>49</v>
      </c>
    </row>
    <row r="307" spans="1:8" ht="15.6" customHeight="1" x14ac:dyDescent="0.25">
      <c r="A307" s="11"/>
      <c r="B307" s="12"/>
      <c r="C307" s="17" t="s">
        <v>208</v>
      </c>
      <c r="D307" s="14" t="s">
        <v>2</v>
      </c>
      <c r="E307" s="15">
        <v>0</v>
      </c>
      <c r="F307" s="16">
        <v>2.3199999999999998</v>
      </c>
      <c r="G307" s="16">
        <f t="shared" si="18"/>
        <v>2.3199999999999998</v>
      </c>
      <c r="H307" s="8" t="s">
        <v>49</v>
      </c>
    </row>
    <row r="308" spans="1:8" ht="15.6" customHeight="1" x14ac:dyDescent="0.25">
      <c r="A308" s="11"/>
      <c r="B308" s="12"/>
      <c r="C308" s="18" t="s">
        <v>103</v>
      </c>
      <c r="D308" s="14" t="s">
        <v>51</v>
      </c>
      <c r="E308" s="15">
        <v>0</v>
      </c>
      <c r="F308" s="16">
        <v>6.8</v>
      </c>
      <c r="G308" s="16">
        <f t="shared" si="18"/>
        <v>6.8</v>
      </c>
      <c r="H308" s="8" t="s">
        <v>49</v>
      </c>
    </row>
    <row r="309" spans="1:8" ht="15.6" customHeight="1" x14ac:dyDescent="0.25">
      <c r="A309" s="11"/>
      <c r="B309" s="12"/>
      <c r="C309" s="17" t="s">
        <v>209</v>
      </c>
      <c r="D309" s="14" t="s">
        <v>2</v>
      </c>
      <c r="E309" s="15">
        <v>0</v>
      </c>
      <c r="F309" s="16">
        <v>2.38</v>
      </c>
      <c r="G309" s="16">
        <f t="shared" si="18"/>
        <v>2.38</v>
      </c>
      <c r="H309" s="8" t="s">
        <v>49</v>
      </c>
    </row>
    <row r="310" spans="1:8" ht="15.6" customHeight="1" x14ac:dyDescent="0.25">
      <c r="A310" s="11"/>
      <c r="B310" s="12"/>
      <c r="C310" s="18" t="s">
        <v>210</v>
      </c>
      <c r="D310" s="14" t="s">
        <v>51</v>
      </c>
      <c r="E310" s="15">
        <v>0</v>
      </c>
      <c r="F310" s="16">
        <v>10.199999999999999</v>
      </c>
      <c r="G310" s="16">
        <f t="shared" si="18"/>
        <v>10.199999999999999</v>
      </c>
      <c r="H310" s="8" t="s">
        <v>49</v>
      </c>
    </row>
    <row r="311" spans="1:8" ht="15.6" customHeight="1" x14ac:dyDescent="0.25">
      <c r="A311" s="11"/>
      <c r="B311" s="12"/>
      <c r="C311" s="17" t="s">
        <v>211</v>
      </c>
      <c r="D311" s="14" t="s">
        <v>2</v>
      </c>
      <c r="E311" s="15">
        <v>0</v>
      </c>
      <c r="F311" s="16">
        <v>1.84</v>
      </c>
      <c r="G311" s="16">
        <f t="shared" si="18"/>
        <v>1.84</v>
      </c>
      <c r="H311" s="8" t="s">
        <v>49</v>
      </c>
    </row>
    <row r="312" spans="1:8" ht="15.6" customHeight="1" x14ac:dyDescent="0.25">
      <c r="A312" s="11"/>
      <c r="B312" s="12"/>
      <c r="C312" s="18" t="s">
        <v>212</v>
      </c>
      <c r="D312" s="14" t="s">
        <v>51</v>
      </c>
      <c r="E312" s="15">
        <v>0</v>
      </c>
      <c r="F312" s="16">
        <v>2.2000000000000002</v>
      </c>
      <c r="G312" s="16">
        <f t="shared" si="18"/>
        <v>2.2000000000000002</v>
      </c>
      <c r="H312" s="8" t="s">
        <v>49</v>
      </c>
    </row>
    <row r="313" spans="1:8" ht="15.6" customHeight="1" x14ac:dyDescent="0.25">
      <c r="A313" s="11"/>
      <c r="B313" s="12"/>
      <c r="C313" s="17" t="s">
        <v>213</v>
      </c>
      <c r="D313" s="14" t="s">
        <v>2</v>
      </c>
      <c r="E313" s="15">
        <v>0</v>
      </c>
      <c r="F313" s="16">
        <v>1.51</v>
      </c>
      <c r="G313" s="16">
        <f t="shared" si="18"/>
        <v>1.51</v>
      </c>
      <c r="H313" s="8" t="s">
        <v>49</v>
      </c>
    </row>
    <row r="314" spans="1:8" ht="15.6" customHeight="1" x14ac:dyDescent="0.25">
      <c r="A314" s="11"/>
      <c r="B314" s="12"/>
      <c r="C314" s="18" t="s">
        <v>214</v>
      </c>
      <c r="D314" s="14" t="s">
        <v>51</v>
      </c>
      <c r="E314" s="15">
        <v>0</v>
      </c>
      <c r="F314" s="16">
        <v>8.9</v>
      </c>
      <c r="G314" s="16">
        <f t="shared" si="18"/>
        <v>8.9</v>
      </c>
      <c r="H314" s="8" t="s">
        <v>49</v>
      </c>
    </row>
    <row r="315" spans="1:8" ht="15.6" customHeight="1" x14ac:dyDescent="0.25">
      <c r="A315" s="11"/>
      <c r="B315" s="12"/>
      <c r="C315" s="17" t="s">
        <v>215</v>
      </c>
      <c r="D315" s="14" t="s">
        <v>2</v>
      </c>
      <c r="E315" s="15">
        <v>0</v>
      </c>
      <c r="F315" s="16">
        <v>1.65</v>
      </c>
      <c r="G315" s="16">
        <f t="shared" si="18"/>
        <v>1.65</v>
      </c>
      <c r="H315" s="8" t="s">
        <v>49</v>
      </c>
    </row>
    <row r="316" spans="1:8" ht="15.6" customHeight="1" x14ac:dyDescent="0.25">
      <c r="A316" s="11"/>
      <c r="B316" s="12"/>
      <c r="C316" s="18" t="s">
        <v>216</v>
      </c>
      <c r="D316" s="14" t="s">
        <v>51</v>
      </c>
      <c r="E316" s="15">
        <v>0</v>
      </c>
      <c r="F316" s="16">
        <v>10.199999999999999</v>
      </c>
      <c r="G316" s="16">
        <f t="shared" si="18"/>
        <v>10.199999999999999</v>
      </c>
      <c r="H316" s="8" t="s">
        <v>49</v>
      </c>
    </row>
    <row r="317" spans="1:8" ht="15.6" customHeight="1" x14ac:dyDescent="0.25">
      <c r="A317" s="11"/>
      <c r="B317" s="12"/>
      <c r="C317" s="70" t="s">
        <v>156</v>
      </c>
      <c r="D317" s="10" t="s">
        <v>109</v>
      </c>
      <c r="E317" s="34">
        <v>0</v>
      </c>
      <c r="F317" s="39">
        <v>13</v>
      </c>
      <c r="G317" s="54">
        <f t="shared" si="18"/>
        <v>13</v>
      </c>
      <c r="H317" s="36" t="s">
        <v>49</v>
      </c>
    </row>
    <row r="318" spans="1:8" ht="15.6" customHeight="1" x14ac:dyDescent="0.25">
      <c r="A318" s="11"/>
      <c r="B318" s="12"/>
      <c r="C318" s="40" t="s">
        <v>54</v>
      </c>
      <c r="D318" s="14" t="s">
        <v>2</v>
      </c>
      <c r="E318" s="15">
        <v>0</v>
      </c>
      <c r="F318" s="19">
        <f>F305+F307+F309+F311+F313+F315</f>
        <v>13.899999999999999</v>
      </c>
      <c r="G318" s="16">
        <f t="shared" si="18"/>
        <v>13.899999999999999</v>
      </c>
      <c r="H318" s="20" t="s">
        <v>49</v>
      </c>
    </row>
    <row r="319" spans="1:8" ht="15.6" customHeight="1" x14ac:dyDescent="0.25">
      <c r="A319" s="11"/>
      <c r="B319" s="12"/>
      <c r="C319" s="40" t="s">
        <v>110</v>
      </c>
      <c r="D319" s="14" t="s">
        <v>56</v>
      </c>
      <c r="E319" s="15">
        <v>0</v>
      </c>
      <c r="F319" s="19" t="s">
        <v>217</v>
      </c>
      <c r="G319" s="16" t="str">
        <f t="shared" si="18"/>
        <v>12,5/679,1</v>
      </c>
      <c r="H319" s="20" t="s">
        <v>49</v>
      </c>
    </row>
    <row r="320" spans="1:8" ht="15.6" customHeight="1" x14ac:dyDescent="0.25">
      <c r="A320" s="11"/>
      <c r="B320" s="12"/>
      <c r="C320" s="37" t="s">
        <v>58</v>
      </c>
      <c r="D320" s="14" t="s">
        <v>51</v>
      </c>
      <c r="E320" s="15">
        <v>0</v>
      </c>
      <c r="F320" s="19">
        <v>6.9</v>
      </c>
      <c r="G320" s="16">
        <f t="shared" si="18"/>
        <v>6.9</v>
      </c>
      <c r="H320" s="20" t="s">
        <v>49</v>
      </c>
    </row>
    <row r="321" spans="1:8" ht="15.6" customHeight="1" x14ac:dyDescent="0.25">
      <c r="A321" s="11"/>
      <c r="B321" s="12"/>
      <c r="C321" s="17" t="s">
        <v>59</v>
      </c>
      <c r="D321" s="14" t="s">
        <v>2</v>
      </c>
      <c r="E321" s="15">
        <v>0</v>
      </c>
      <c r="F321" s="16">
        <v>12.5</v>
      </c>
      <c r="G321" s="15">
        <f t="shared" si="18"/>
        <v>12.5</v>
      </c>
      <c r="H321" s="20" t="s">
        <v>49</v>
      </c>
    </row>
    <row r="322" spans="1:8" ht="15.6" customHeight="1" x14ac:dyDescent="0.25">
      <c r="A322" s="11"/>
      <c r="B322" s="12"/>
      <c r="C322" s="17" t="s">
        <v>60</v>
      </c>
      <c r="D322" s="14" t="s">
        <v>61</v>
      </c>
      <c r="E322" s="15">
        <v>0</v>
      </c>
      <c r="F322" s="21">
        <v>11.9</v>
      </c>
      <c r="G322" s="15">
        <f t="shared" si="18"/>
        <v>11.9</v>
      </c>
      <c r="H322" s="8" t="s">
        <v>49</v>
      </c>
    </row>
    <row r="323" spans="1:8" ht="15.6" customHeight="1" x14ac:dyDescent="0.25">
      <c r="A323" s="11"/>
      <c r="B323" s="12"/>
      <c r="C323" s="18" t="s">
        <v>62</v>
      </c>
      <c r="D323" s="14" t="s">
        <v>51</v>
      </c>
      <c r="E323" s="15">
        <v>0</v>
      </c>
      <c r="F323" s="21">
        <f>F322*0.12</f>
        <v>1.4279999999999999</v>
      </c>
      <c r="G323" s="15">
        <f t="shared" si="18"/>
        <v>1.4279999999999999</v>
      </c>
      <c r="H323" s="8" t="s">
        <v>49</v>
      </c>
    </row>
    <row r="324" spans="1:8" ht="15.6" customHeight="1" x14ac:dyDescent="0.25">
      <c r="A324" s="11">
        <v>23</v>
      </c>
      <c r="B324" s="12" t="s">
        <v>46</v>
      </c>
      <c r="C324" s="13" t="s">
        <v>218</v>
      </c>
      <c r="D324" s="14"/>
      <c r="E324" s="15"/>
      <c r="F324" s="16"/>
      <c r="G324" s="15"/>
      <c r="H324" s="8"/>
    </row>
    <row r="325" spans="1:8" ht="15.6" customHeight="1" x14ac:dyDescent="0.25">
      <c r="A325" s="11"/>
      <c r="B325" s="12"/>
      <c r="C325" s="17" t="s">
        <v>219</v>
      </c>
      <c r="D325" s="14" t="s">
        <v>2</v>
      </c>
      <c r="E325" s="15">
        <v>0</v>
      </c>
      <c r="F325" s="16">
        <v>1.51</v>
      </c>
      <c r="G325" s="16">
        <f t="shared" ref="G325:G339" si="19">F325</f>
        <v>1.51</v>
      </c>
      <c r="H325" s="8" t="s">
        <v>49</v>
      </c>
    </row>
    <row r="326" spans="1:8" ht="15.6" customHeight="1" x14ac:dyDescent="0.25">
      <c r="A326" s="11"/>
      <c r="B326" s="12"/>
      <c r="C326" s="18" t="s">
        <v>220</v>
      </c>
      <c r="D326" s="14" t="s">
        <v>51</v>
      </c>
      <c r="E326" s="15">
        <v>0</v>
      </c>
      <c r="F326" s="16">
        <v>117.6</v>
      </c>
      <c r="G326" s="16">
        <f t="shared" si="19"/>
        <v>117.6</v>
      </c>
      <c r="H326" s="8" t="s">
        <v>49</v>
      </c>
    </row>
    <row r="327" spans="1:8" ht="15.6" customHeight="1" x14ac:dyDescent="0.25">
      <c r="A327" s="11"/>
      <c r="B327" s="12"/>
      <c r="C327" s="40" t="s">
        <v>221</v>
      </c>
      <c r="D327" s="14" t="s">
        <v>2</v>
      </c>
      <c r="E327" s="15">
        <v>0</v>
      </c>
      <c r="F327" s="16">
        <v>0.76</v>
      </c>
      <c r="G327" s="16">
        <f t="shared" si="19"/>
        <v>0.76</v>
      </c>
      <c r="H327" s="8" t="s">
        <v>49</v>
      </c>
    </row>
    <row r="328" spans="1:8" ht="15.6" customHeight="1" x14ac:dyDescent="0.25">
      <c r="A328" s="11"/>
      <c r="B328" s="12"/>
      <c r="C328" s="37" t="s">
        <v>222</v>
      </c>
      <c r="D328" s="14" t="s">
        <v>51</v>
      </c>
      <c r="E328" s="15">
        <v>0</v>
      </c>
      <c r="F328" s="16">
        <v>2.2999999999999998</v>
      </c>
      <c r="G328" s="16">
        <f t="shared" si="19"/>
        <v>2.2999999999999998</v>
      </c>
      <c r="H328" s="8" t="s">
        <v>49</v>
      </c>
    </row>
    <row r="329" spans="1:8" ht="15.6" customHeight="1" x14ac:dyDescent="0.25">
      <c r="A329" s="11"/>
      <c r="B329" s="12"/>
      <c r="C329" s="40" t="s">
        <v>223</v>
      </c>
      <c r="D329" s="14" t="s">
        <v>2</v>
      </c>
      <c r="E329" s="15">
        <v>0</v>
      </c>
      <c r="F329" s="16">
        <v>0.68</v>
      </c>
      <c r="G329" s="16">
        <f t="shared" si="19"/>
        <v>0.68</v>
      </c>
      <c r="H329" s="8" t="s">
        <v>49</v>
      </c>
    </row>
    <row r="330" spans="1:8" ht="15.6" customHeight="1" x14ac:dyDescent="0.25">
      <c r="A330" s="11"/>
      <c r="B330" s="12"/>
      <c r="C330" s="37" t="s">
        <v>224</v>
      </c>
      <c r="D330" s="14" t="s">
        <v>51</v>
      </c>
      <c r="E330" s="15">
        <v>0</v>
      </c>
      <c r="F330" s="16">
        <v>1.8</v>
      </c>
      <c r="G330" s="16">
        <f t="shared" si="19"/>
        <v>1.8</v>
      </c>
      <c r="H330" s="8" t="s">
        <v>49</v>
      </c>
    </row>
    <row r="331" spans="1:8" ht="15.6" customHeight="1" x14ac:dyDescent="0.25">
      <c r="A331" s="11"/>
      <c r="B331" s="12"/>
      <c r="C331" s="17" t="s">
        <v>225</v>
      </c>
      <c r="D331" s="14" t="s">
        <v>2</v>
      </c>
      <c r="E331" s="15">
        <v>0</v>
      </c>
      <c r="F331" s="16">
        <v>1.2</v>
      </c>
      <c r="G331" s="16">
        <f t="shared" si="19"/>
        <v>1.2</v>
      </c>
      <c r="H331" s="8" t="s">
        <v>49</v>
      </c>
    </row>
    <row r="332" spans="1:8" ht="15.6" customHeight="1" x14ac:dyDescent="0.25">
      <c r="A332" s="11"/>
      <c r="B332" s="12"/>
      <c r="C332" s="18" t="s">
        <v>226</v>
      </c>
      <c r="D332" s="14" t="s">
        <v>51</v>
      </c>
      <c r="E332" s="15">
        <v>0</v>
      </c>
      <c r="F332" s="16">
        <v>7.1</v>
      </c>
      <c r="G332" s="16">
        <f t="shared" si="19"/>
        <v>7.1</v>
      </c>
      <c r="H332" s="8" t="s">
        <v>49</v>
      </c>
    </row>
    <row r="333" spans="1:8" ht="15.6" customHeight="1" x14ac:dyDescent="0.25">
      <c r="A333" s="11"/>
      <c r="B333" s="12"/>
      <c r="C333" s="17" t="s">
        <v>156</v>
      </c>
      <c r="D333" s="14" t="s">
        <v>109</v>
      </c>
      <c r="E333" s="15">
        <v>0</v>
      </c>
      <c r="F333" s="50">
        <v>6</v>
      </c>
      <c r="G333" s="50">
        <f t="shared" si="19"/>
        <v>6</v>
      </c>
      <c r="H333" s="8" t="s">
        <v>49</v>
      </c>
    </row>
    <row r="334" spans="1:8" ht="15.6" customHeight="1" x14ac:dyDescent="0.25">
      <c r="A334" s="11"/>
      <c r="B334" s="12"/>
      <c r="C334" s="17" t="s">
        <v>54</v>
      </c>
      <c r="D334" s="14" t="s">
        <v>2</v>
      </c>
      <c r="E334" s="15">
        <v>0</v>
      </c>
      <c r="F334" s="16">
        <v>4.1500000000000004</v>
      </c>
      <c r="G334" s="16">
        <f t="shared" si="19"/>
        <v>4.1500000000000004</v>
      </c>
      <c r="H334" s="8" t="s">
        <v>49</v>
      </c>
    </row>
    <row r="335" spans="1:8" ht="15.6" customHeight="1" x14ac:dyDescent="0.25">
      <c r="A335" s="11"/>
      <c r="B335" s="12"/>
      <c r="C335" s="40" t="s">
        <v>110</v>
      </c>
      <c r="D335" s="14" t="s">
        <v>56</v>
      </c>
      <c r="E335" s="15">
        <v>0</v>
      </c>
      <c r="F335" s="19" t="s">
        <v>227</v>
      </c>
      <c r="G335" s="16" t="str">
        <f t="shared" si="19"/>
        <v>5,2/128,8</v>
      </c>
      <c r="H335" s="20" t="s">
        <v>49</v>
      </c>
    </row>
    <row r="336" spans="1:8" ht="15.6" customHeight="1" x14ac:dyDescent="0.25">
      <c r="A336" s="11"/>
      <c r="B336" s="12"/>
      <c r="C336" s="37" t="s">
        <v>228</v>
      </c>
      <c r="D336" s="14" t="s">
        <v>51</v>
      </c>
      <c r="E336" s="15">
        <v>0</v>
      </c>
      <c r="F336" s="16">
        <v>1.3</v>
      </c>
      <c r="G336" s="16">
        <f t="shared" si="19"/>
        <v>1.3</v>
      </c>
      <c r="H336" s="8" t="s">
        <v>49</v>
      </c>
    </row>
    <row r="337" spans="1:8" ht="15.6" customHeight="1" x14ac:dyDescent="0.25">
      <c r="A337" s="11"/>
      <c r="B337" s="12"/>
      <c r="C337" s="17" t="s">
        <v>59</v>
      </c>
      <c r="D337" s="14" t="s">
        <v>2</v>
      </c>
      <c r="E337" s="15">
        <v>0</v>
      </c>
      <c r="F337" s="16">
        <v>5.2</v>
      </c>
      <c r="G337" s="15">
        <f t="shared" si="19"/>
        <v>5.2</v>
      </c>
      <c r="H337" s="20" t="s">
        <v>49</v>
      </c>
    </row>
    <row r="338" spans="1:8" ht="15.6" customHeight="1" x14ac:dyDescent="0.25">
      <c r="A338" s="11"/>
      <c r="B338" s="12"/>
      <c r="C338" s="17" t="s">
        <v>60</v>
      </c>
      <c r="D338" s="10" t="s">
        <v>61</v>
      </c>
      <c r="E338" s="34">
        <v>0</v>
      </c>
      <c r="F338" s="51">
        <v>4.3</v>
      </c>
      <c r="G338" s="55">
        <f t="shared" si="19"/>
        <v>4.3</v>
      </c>
      <c r="H338" s="36" t="s">
        <v>49</v>
      </c>
    </row>
    <row r="339" spans="1:8" ht="15.6" customHeight="1" x14ac:dyDescent="0.25">
      <c r="A339" s="11"/>
      <c r="B339" s="12"/>
      <c r="C339" s="37" t="s">
        <v>62</v>
      </c>
      <c r="D339" s="14" t="s">
        <v>51</v>
      </c>
      <c r="E339" s="15">
        <v>0</v>
      </c>
      <c r="F339" s="19">
        <f>F338*0.12</f>
        <v>0.51600000000000001</v>
      </c>
      <c r="G339" s="16">
        <f t="shared" si="19"/>
        <v>0.51600000000000001</v>
      </c>
      <c r="H339" s="20" t="s">
        <v>49</v>
      </c>
    </row>
    <row r="340" spans="1:8" ht="15.6" customHeight="1" x14ac:dyDescent="0.25">
      <c r="A340" s="11">
        <v>24</v>
      </c>
      <c r="B340" s="12" t="s">
        <v>46</v>
      </c>
      <c r="C340" s="13" t="s">
        <v>229</v>
      </c>
      <c r="D340" s="14"/>
      <c r="E340" s="15"/>
      <c r="F340" s="16"/>
      <c r="G340" s="15"/>
      <c r="H340" s="8"/>
    </row>
    <row r="341" spans="1:8" ht="15.6" customHeight="1" x14ac:dyDescent="0.25">
      <c r="A341" s="11"/>
      <c r="B341" s="12"/>
      <c r="C341" s="17" t="s">
        <v>230</v>
      </c>
      <c r="D341" s="14" t="s">
        <v>2</v>
      </c>
      <c r="E341" s="15">
        <v>0</v>
      </c>
      <c r="F341" s="16">
        <v>2.04</v>
      </c>
      <c r="G341" s="16">
        <f t="shared" ref="G341:G347" si="20">F341</f>
        <v>2.04</v>
      </c>
      <c r="H341" s="8" t="s">
        <v>49</v>
      </c>
    </row>
    <row r="342" spans="1:8" ht="15.6" customHeight="1" x14ac:dyDescent="0.25">
      <c r="A342" s="11"/>
      <c r="B342" s="12"/>
      <c r="C342" s="18" t="s">
        <v>231</v>
      </c>
      <c r="D342" s="14" t="s">
        <v>51</v>
      </c>
      <c r="E342" s="15">
        <v>0</v>
      </c>
      <c r="F342" s="16">
        <v>91.2</v>
      </c>
      <c r="G342" s="16">
        <f t="shared" si="20"/>
        <v>91.2</v>
      </c>
      <c r="H342" s="8" t="s">
        <v>49</v>
      </c>
    </row>
    <row r="343" spans="1:8" ht="15.6" customHeight="1" x14ac:dyDescent="0.25">
      <c r="A343" s="11"/>
      <c r="B343" s="12"/>
      <c r="C343" s="17" t="s">
        <v>156</v>
      </c>
      <c r="D343" s="14" t="s">
        <v>109</v>
      </c>
      <c r="E343" s="15">
        <v>0</v>
      </c>
      <c r="F343" s="50">
        <v>8</v>
      </c>
      <c r="G343" s="50">
        <f t="shared" si="20"/>
        <v>8</v>
      </c>
      <c r="H343" s="8" t="s">
        <v>49</v>
      </c>
    </row>
    <row r="344" spans="1:8" ht="15.6" customHeight="1" x14ac:dyDescent="0.25">
      <c r="A344" s="11"/>
      <c r="B344" s="12"/>
      <c r="C344" s="17" t="s">
        <v>173</v>
      </c>
      <c r="D344" s="14" t="s">
        <v>109</v>
      </c>
      <c r="E344" s="15">
        <v>0</v>
      </c>
      <c r="F344" s="50">
        <v>16</v>
      </c>
      <c r="G344" s="50">
        <f t="shared" si="20"/>
        <v>16</v>
      </c>
      <c r="H344" s="8" t="s">
        <v>49</v>
      </c>
    </row>
    <row r="345" spans="1:8" ht="15.6" customHeight="1" x14ac:dyDescent="0.25">
      <c r="A345" s="11"/>
      <c r="B345" s="12"/>
      <c r="C345" s="17" t="s">
        <v>54</v>
      </c>
      <c r="D345" s="14" t="s">
        <v>2</v>
      </c>
      <c r="E345" s="15">
        <v>0</v>
      </c>
      <c r="F345" s="16">
        <v>2.04</v>
      </c>
      <c r="G345" s="16">
        <f t="shared" si="20"/>
        <v>2.04</v>
      </c>
      <c r="H345" s="8" t="s">
        <v>49</v>
      </c>
    </row>
    <row r="346" spans="1:8" ht="15.6" customHeight="1" x14ac:dyDescent="0.25">
      <c r="A346" s="11"/>
      <c r="B346" s="12"/>
      <c r="C346" s="17" t="s">
        <v>60</v>
      </c>
      <c r="D346" s="14" t="s">
        <v>61</v>
      </c>
      <c r="E346" s="15">
        <v>0</v>
      </c>
      <c r="F346" s="16">
        <v>2.7</v>
      </c>
      <c r="G346" s="16">
        <f t="shared" si="20"/>
        <v>2.7</v>
      </c>
      <c r="H346" s="8" t="s">
        <v>49</v>
      </c>
    </row>
    <row r="347" spans="1:8" ht="15.6" customHeight="1" x14ac:dyDescent="0.25">
      <c r="A347" s="11"/>
      <c r="B347" s="12"/>
      <c r="C347" s="18" t="s">
        <v>62</v>
      </c>
      <c r="D347" s="14" t="s">
        <v>51</v>
      </c>
      <c r="E347" s="15">
        <v>0</v>
      </c>
      <c r="F347" s="19">
        <f>F346*0.12</f>
        <v>0.32400000000000001</v>
      </c>
      <c r="G347" s="16">
        <f t="shared" si="20"/>
        <v>0.32400000000000001</v>
      </c>
      <c r="H347" s="20" t="s">
        <v>49</v>
      </c>
    </row>
    <row r="348" spans="1:8" ht="15.6" customHeight="1" x14ac:dyDescent="0.25">
      <c r="A348" s="11">
        <v>25</v>
      </c>
      <c r="B348" s="12" t="s">
        <v>46</v>
      </c>
      <c r="C348" s="13" t="s">
        <v>232</v>
      </c>
      <c r="D348" s="14"/>
      <c r="E348" s="15"/>
      <c r="F348" s="16"/>
      <c r="G348" s="15"/>
      <c r="H348" s="8"/>
    </row>
    <row r="349" spans="1:8" ht="15.6" customHeight="1" x14ac:dyDescent="0.25">
      <c r="A349" s="11"/>
      <c r="B349" s="12"/>
      <c r="C349" s="17" t="s">
        <v>233</v>
      </c>
      <c r="D349" s="14" t="s">
        <v>2</v>
      </c>
      <c r="E349" s="15">
        <v>0</v>
      </c>
      <c r="F349" s="16">
        <v>2.6</v>
      </c>
      <c r="G349" s="16">
        <f t="shared" ref="G349:G368" si="21">F349</f>
        <v>2.6</v>
      </c>
      <c r="H349" s="8" t="s">
        <v>49</v>
      </c>
    </row>
    <row r="350" spans="1:8" ht="15.6" customHeight="1" x14ac:dyDescent="0.25">
      <c r="A350" s="11"/>
      <c r="B350" s="12"/>
      <c r="C350" s="18" t="s">
        <v>124</v>
      </c>
      <c r="D350" s="14" t="s">
        <v>51</v>
      </c>
      <c r="E350" s="15">
        <v>0</v>
      </c>
      <c r="F350" s="16">
        <v>301.39999999999998</v>
      </c>
      <c r="G350" s="16">
        <f t="shared" si="21"/>
        <v>301.39999999999998</v>
      </c>
      <c r="H350" s="8" t="s">
        <v>49</v>
      </c>
    </row>
    <row r="351" spans="1:8" ht="15.6" customHeight="1" x14ac:dyDescent="0.25">
      <c r="A351" s="11"/>
      <c r="B351" s="12"/>
      <c r="C351" s="17" t="s">
        <v>234</v>
      </c>
      <c r="D351" s="14" t="s">
        <v>2</v>
      </c>
      <c r="E351" s="15">
        <v>0</v>
      </c>
      <c r="F351" s="16">
        <v>3.18</v>
      </c>
      <c r="G351" s="16">
        <f t="shared" si="21"/>
        <v>3.18</v>
      </c>
      <c r="H351" s="8" t="s">
        <v>49</v>
      </c>
    </row>
    <row r="352" spans="1:8" ht="15.6" customHeight="1" x14ac:dyDescent="0.25">
      <c r="A352" s="11"/>
      <c r="B352" s="12"/>
      <c r="C352" s="18" t="s">
        <v>235</v>
      </c>
      <c r="D352" s="14" t="s">
        <v>51</v>
      </c>
      <c r="E352" s="15">
        <v>0</v>
      </c>
      <c r="F352" s="16">
        <v>17.8</v>
      </c>
      <c r="G352" s="16">
        <f t="shared" si="21"/>
        <v>17.8</v>
      </c>
      <c r="H352" s="8" t="s">
        <v>49</v>
      </c>
    </row>
    <row r="353" spans="1:8" ht="15.6" customHeight="1" x14ac:dyDescent="0.25">
      <c r="A353" s="11"/>
      <c r="B353" s="12"/>
      <c r="C353" s="17" t="s">
        <v>236</v>
      </c>
      <c r="D353" s="14" t="s">
        <v>2</v>
      </c>
      <c r="E353" s="15">
        <v>0</v>
      </c>
      <c r="F353" s="16">
        <v>3.37</v>
      </c>
      <c r="G353" s="16">
        <f t="shared" si="21"/>
        <v>3.37</v>
      </c>
      <c r="H353" s="8" t="s">
        <v>49</v>
      </c>
    </row>
    <row r="354" spans="1:8" ht="15.6" customHeight="1" x14ac:dyDescent="0.25">
      <c r="A354" s="11"/>
      <c r="B354" s="12"/>
      <c r="C354" s="18" t="s">
        <v>237</v>
      </c>
      <c r="D354" s="14" t="s">
        <v>51</v>
      </c>
      <c r="E354" s="15">
        <v>0</v>
      </c>
      <c r="F354" s="16">
        <v>7.2</v>
      </c>
      <c r="G354" s="16">
        <f t="shared" si="21"/>
        <v>7.2</v>
      </c>
      <c r="H354" s="8" t="s">
        <v>49</v>
      </c>
    </row>
    <row r="355" spans="1:8" ht="15.6" customHeight="1" x14ac:dyDescent="0.25">
      <c r="A355" s="11"/>
      <c r="B355" s="12"/>
      <c r="C355" s="17" t="s">
        <v>238</v>
      </c>
      <c r="D355" s="14" t="s">
        <v>2</v>
      </c>
      <c r="E355" s="15">
        <v>0</v>
      </c>
      <c r="F355" s="16">
        <v>4.16</v>
      </c>
      <c r="G355" s="16">
        <f t="shared" si="21"/>
        <v>4.16</v>
      </c>
      <c r="H355" s="8" t="s">
        <v>49</v>
      </c>
    </row>
    <row r="356" spans="1:8" ht="15.6" customHeight="1" x14ac:dyDescent="0.25">
      <c r="A356" s="11"/>
      <c r="B356" s="12"/>
      <c r="C356" s="18" t="s">
        <v>239</v>
      </c>
      <c r="D356" s="14" t="s">
        <v>51</v>
      </c>
      <c r="E356" s="15">
        <v>0</v>
      </c>
      <c r="F356" s="16">
        <v>84.8</v>
      </c>
      <c r="G356" s="16">
        <f t="shared" si="21"/>
        <v>84.8</v>
      </c>
      <c r="H356" s="8" t="s">
        <v>49</v>
      </c>
    </row>
    <row r="357" spans="1:8" ht="15.6" customHeight="1" x14ac:dyDescent="0.25">
      <c r="A357" s="11"/>
      <c r="B357" s="12"/>
      <c r="C357" s="17" t="s">
        <v>240</v>
      </c>
      <c r="D357" s="14" t="s">
        <v>2</v>
      </c>
      <c r="E357" s="15">
        <v>0</v>
      </c>
      <c r="F357" s="16">
        <v>2.66</v>
      </c>
      <c r="G357" s="16">
        <f t="shared" si="21"/>
        <v>2.66</v>
      </c>
      <c r="H357" s="8" t="s">
        <v>49</v>
      </c>
    </row>
    <row r="358" spans="1:8" ht="15.6" customHeight="1" x14ac:dyDescent="0.25">
      <c r="A358" s="11"/>
      <c r="B358" s="12"/>
      <c r="C358" s="18" t="s">
        <v>241</v>
      </c>
      <c r="D358" s="14" t="s">
        <v>51</v>
      </c>
      <c r="E358" s="15">
        <v>0</v>
      </c>
      <c r="F358" s="16">
        <v>51.4</v>
      </c>
      <c r="G358" s="16">
        <f t="shared" si="21"/>
        <v>51.4</v>
      </c>
      <c r="H358" s="8" t="s">
        <v>49</v>
      </c>
    </row>
    <row r="359" spans="1:8" ht="15.6" customHeight="1" x14ac:dyDescent="0.25">
      <c r="A359" s="11"/>
      <c r="B359" s="12"/>
      <c r="C359" s="17" t="s">
        <v>242</v>
      </c>
      <c r="D359" s="14" t="s">
        <v>2</v>
      </c>
      <c r="E359" s="15">
        <v>0</v>
      </c>
      <c r="F359" s="16">
        <v>1.6</v>
      </c>
      <c r="G359" s="16">
        <f t="shared" si="21"/>
        <v>1.6</v>
      </c>
      <c r="H359" s="8" t="s">
        <v>49</v>
      </c>
    </row>
    <row r="360" spans="1:8" ht="15.6" customHeight="1" x14ac:dyDescent="0.25">
      <c r="A360" s="11"/>
      <c r="B360" s="12"/>
      <c r="C360" s="18" t="s">
        <v>243</v>
      </c>
      <c r="D360" s="14" t="s">
        <v>51</v>
      </c>
      <c r="E360" s="15">
        <v>0</v>
      </c>
      <c r="F360" s="16">
        <v>8.8000000000000007</v>
      </c>
      <c r="G360" s="16">
        <f t="shared" si="21"/>
        <v>8.8000000000000007</v>
      </c>
      <c r="H360" s="8" t="s">
        <v>49</v>
      </c>
    </row>
    <row r="361" spans="1:8" ht="15.6" customHeight="1" x14ac:dyDescent="0.25">
      <c r="A361" s="11"/>
      <c r="B361" s="12"/>
      <c r="C361" s="17" t="s">
        <v>156</v>
      </c>
      <c r="D361" s="14" t="s">
        <v>109</v>
      </c>
      <c r="E361" s="15">
        <v>0</v>
      </c>
      <c r="F361" s="50">
        <v>16</v>
      </c>
      <c r="G361" s="50">
        <f t="shared" si="21"/>
        <v>16</v>
      </c>
      <c r="H361" s="8" t="s">
        <v>49</v>
      </c>
    </row>
    <row r="362" spans="1:8" ht="15.6" customHeight="1" x14ac:dyDescent="0.25">
      <c r="A362" s="11"/>
      <c r="B362" s="12"/>
      <c r="C362" s="17" t="s">
        <v>190</v>
      </c>
      <c r="D362" s="14" t="s">
        <v>109</v>
      </c>
      <c r="E362" s="15">
        <v>0</v>
      </c>
      <c r="F362" s="50">
        <v>6</v>
      </c>
      <c r="G362" s="50">
        <f t="shared" si="21"/>
        <v>6</v>
      </c>
      <c r="H362" s="8" t="s">
        <v>49</v>
      </c>
    </row>
    <row r="363" spans="1:8" ht="15.6" customHeight="1" x14ac:dyDescent="0.25">
      <c r="A363" s="11"/>
      <c r="B363" s="12"/>
      <c r="C363" s="17" t="s">
        <v>54</v>
      </c>
      <c r="D363" s="14" t="s">
        <v>2</v>
      </c>
      <c r="E363" s="15">
        <v>0</v>
      </c>
      <c r="F363" s="16">
        <f>F349+F351+F353+F355+F357+F359</f>
        <v>17.57</v>
      </c>
      <c r="G363" s="16">
        <f t="shared" si="21"/>
        <v>17.57</v>
      </c>
      <c r="H363" s="8" t="s">
        <v>49</v>
      </c>
    </row>
    <row r="364" spans="1:8" ht="15.6" customHeight="1" x14ac:dyDescent="0.25">
      <c r="A364" s="11"/>
      <c r="B364" s="12"/>
      <c r="C364" s="17" t="s">
        <v>110</v>
      </c>
      <c r="D364" s="14" t="s">
        <v>56</v>
      </c>
      <c r="E364" s="15">
        <v>0</v>
      </c>
      <c r="F364" s="19" t="s">
        <v>244</v>
      </c>
      <c r="G364" s="16" t="str">
        <f t="shared" si="21"/>
        <v>18,8/471,4</v>
      </c>
      <c r="H364" s="20" t="s">
        <v>49</v>
      </c>
    </row>
    <row r="365" spans="1:8" ht="15.6" customHeight="1" x14ac:dyDescent="0.25">
      <c r="A365" s="11"/>
      <c r="B365" s="12"/>
      <c r="C365" s="18" t="s">
        <v>58</v>
      </c>
      <c r="D365" s="14" t="s">
        <v>51</v>
      </c>
      <c r="E365" s="15">
        <v>0</v>
      </c>
      <c r="F365" s="16">
        <v>4.8</v>
      </c>
      <c r="G365" s="16">
        <f t="shared" si="21"/>
        <v>4.8</v>
      </c>
      <c r="H365" s="8" t="s">
        <v>49</v>
      </c>
    </row>
    <row r="366" spans="1:8" ht="15.6" customHeight="1" x14ac:dyDescent="0.25">
      <c r="A366" s="11"/>
      <c r="B366" s="12"/>
      <c r="C366" s="17" t="s">
        <v>59</v>
      </c>
      <c r="D366" s="14" t="s">
        <v>2</v>
      </c>
      <c r="E366" s="15">
        <v>0</v>
      </c>
      <c r="F366" s="16">
        <v>18.8</v>
      </c>
      <c r="G366" s="15">
        <f t="shared" si="21"/>
        <v>18.8</v>
      </c>
      <c r="H366" s="20" t="s">
        <v>49</v>
      </c>
    </row>
    <row r="367" spans="1:8" ht="15.6" customHeight="1" x14ac:dyDescent="0.25">
      <c r="A367" s="11"/>
      <c r="B367" s="12"/>
      <c r="C367" s="17" t="s">
        <v>245</v>
      </c>
      <c r="D367" s="14" t="s">
        <v>61</v>
      </c>
      <c r="E367" s="15">
        <v>0</v>
      </c>
      <c r="F367" s="16">
        <v>9.6</v>
      </c>
      <c r="G367" s="16">
        <f t="shared" si="21"/>
        <v>9.6</v>
      </c>
      <c r="H367" s="8" t="s">
        <v>49</v>
      </c>
    </row>
    <row r="368" spans="1:8" ht="15.6" customHeight="1" x14ac:dyDescent="0.25">
      <c r="A368" s="11"/>
      <c r="B368" s="12"/>
      <c r="C368" s="18" t="s">
        <v>62</v>
      </c>
      <c r="D368" s="14" t="s">
        <v>51</v>
      </c>
      <c r="E368" s="15">
        <v>0</v>
      </c>
      <c r="F368" s="19">
        <f>F367*0.12</f>
        <v>1.1519999999999999</v>
      </c>
      <c r="G368" s="16">
        <f t="shared" si="21"/>
        <v>1.1519999999999999</v>
      </c>
      <c r="H368" s="20" t="s">
        <v>49</v>
      </c>
    </row>
    <row r="369" spans="1:8" ht="15.6" customHeight="1" x14ac:dyDescent="0.25">
      <c r="A369" s="11">
        <v>26</v>
      </c>
      <c r="B369" s="12" t="s">
        <v>46</v>
      </c>
      <c r="C369" s="13" t="s">
        <v>246</v>
      </c>
      <c r="D369" s="14"/>
      <c r="E369" s="15"/>
      <c r="F369" s="16"/>
      <c r="G369" s="15"/>
      <c r="H369" s="8"/>
    </row>
    <row r="370" spans="1:8" ht="15.6" customHeight="1" x14ac:dyDescent="0.25">
      <c r="A370" s="11"/>
      <c r="B370" s="12"/>
      <c r="C370" s="17" t="s">
        <v>247</v>
      </c>
      <c r="D370" s="14" t="s">
        <v>2</v>
      </c>
      <c r="E370" s="15">
        <v>0</v>
      </c>
      <c r="F370" s="16">
        <v>2.64</v>
      </c>
      <c r="G370" s="16">
        <f t="shared" ref="G370:G390" si="22">F370</f>
        <v>2.64</v>
      </c>
      <c r="H370" s="8" t="s">
        <v>49</v>
      </c>
    </row>
    <row r="371" spans="1:8" ht="15.6" customHeight="1" x14ac:dyDescent="0.25">
      <c r="A371" s="11"/>
      <c r="B371" s="12"/>
      <c r="C371" s="18" t="s">
        <v>114</v>
      </c>
      <c r="D371" s="14" t="s">
        <v>51</v>
      </c>
      <c r="E371" s="15">
        <v>0</v>
      </c>
      <c r="F371" s="16">
        <v>178.6</v>
      </c>
      <c r="G371" s="16">
        <f t="shared" si="22"/>
        <v>178.6</v>
      </c>
      <c r="H371" s="8" t="s">
        <v>49</v>
      </c>
    </row>
    <row r="372" spans="1:8" ht="15.6" customHeight="1" x14ac:dyDescent="0.25">
      <c r="A372" s="11"/>
      <c r="B372" s="12"/>
      <c r="C372" s="17" t="s">
        <v>248</v>
      </c>
      <c r="D372" s="14" t="s">
        <v>2</v>
      </c>
      <c r="E372" s="15">
        <v>0</v>
      </c>
      <c r="F372" s="16">
        <v>6.72</v>
      </c>
      <c r="G372" s="16">
        <f t="shared" si="22"/>
        <v>6.72</v>
      </c>
      <c r="H372" s="8" t="s">
        <v>49</v>
      </c>
    </row>
    <row r="373" spans="1:8" ht="15.6" customHeight="1" x14ac:dyDescent="0.25">
      <c r="A373" s="11"/>
      <c r="B373" s="12"/>
      <c r="C373" s="18" t="s">
        <v>249</v>
      </c>
      <c r="D373" s="14" t="s">
        <v>51</v>
      </c>
      <c r="E373" s="15">
        <v>0</v>
      </c>
      <c r="F373" s="19">
        <v>96.9</v>
      </c>
      <c r="G373" s="16">
        <f t="shared" si="22"/>
        <v>96.9</v>
      </c>
      <c r="H373" s="20" t="s">
        <v>49</v>
      </c>
    </row>
    <row r="374" spans="1:8" ht="15.6" customHeight="1" x14ac:dyDescent="0.25">
      <c r="A374" s="11"/>
      <c r="B374" s="12"/>
      <c r="C374" s="17" t="s">
        <v>250</v>
      </c>
      <c r="D374" s="14" t="s">
        <v>2</v>
      </c>
      <c r="E374" s="15">
        <v>0</v>
      </c>
      <c r="F374" s="16">
        <v>0.18</v>
      </c>
      <c r="G374" s="16">
        <f t="shared" si="22"/>
        <v>0.18</v>
      </c>
      <c r="H374" s="8" t="s">
        <v>49</v>
      </c>
    </row>
    <row r="375" spans="1:8" ht="15.6" customHeight="1" x14ac:dyDescent="0.25">
      <c r="A375" s="11"/>
      <c r="B375" s="12"/>
      <c r="C375" s="18" t="s">
        <v>251</v>
      </c>
      <c r="D375" s="14" t="s">
        <v>51</v>
      </c>
      <c r="E375" s="15">
        <v>0</v>
      </c>
      <c r="F375" s="16">
        <v>1.9</v>
      </c>
      <c r="G375" s="16">
        <f t="shared" si="22"/>
        <v>1.9</v>
      </c>
      <c r="H375" s="8" t="s">
        <v>49</v>
      </c>
    </row>
    <row r="376" spans="1:8" ht="31.2" customHeight="1" x14ac:dyDescent="0.25">
      <c r="A376" s="11"/>
      <c r="B376" s="12"/>
      <c r="C376" s="17" t="s">
        <v>252</v>
      </c>
      <c r="D376" s="14" t="s">
        <v>2</v>
      </c>
      <c r="E376" s="15">
        <v>0</v>
      </c>
      <c r="F376" s="16">
        <v>9.8000000000000007</v>
      </c>
      <c r="G376" s="16">
        <f t="shared" si="22"/>
        <v>9.8000000000000007</v>
      </c>
      <c r="H376" s="8" t="s">
        <v>49</v>
      </c>
    </row>
    <row r="377" spans="1:8" ht="15.6" customHeight="1" x14ac:dyDescent="0.25">
      <c r="A377" s="11"/>
      <c r="B377" s="12"/>
      <c r="C377" s="18" t="s">
        <v>126</v>
      </c>
      <c r="D377" s="14" t="s">
        <v>51</v>
      </c>
      <c r="E377" s="15">
        <v>0</v>
      </c>
      <c r="F377" s="16">
        <v>92</v>
      </c>
      <c r="G377" s="16">
        <f t="shared" si="22"/>
        <v>92</v>
      </c>
      <c r="H377" s="8" t="s">
        <v>49</v>
      </c>
    </row>
    <row r="378" spans="1:8" ht="15.6" customHeight="1" x14ac:dyDescent="0.25">
      <c r="A378" s="11"/>
      <c r="B378" s="12"/>
      <c r="C378" s="17" t="s">
        <v>253</v>
      </c>
      <c r="D378" s="14" t="s">
        <v>2</v>
      </c>
      <c r="E378" s="15">
        <v>0</v>
      </c>
      <c r="F378" s="16">
        <v>1.56</v>
      </c>
      <c r="G378" s="16">
        <f t="shared" si="22"/>
        <v>1.56</v>
      </c>
      <c r="H378" s="8" t="s">
        <v>49</v>
      </c>
    </row>
    <row r="379" spans="1:8" ht="15.6" customHeight="1" x14ac:dyDescent="0.25">
      <c r="A379" s="11"/>
      <c r="B379" s="12"/>
      <c r="C379" s="18" t="s">
        <v>254</v>
      </c>
      <c r="D379" s="14" t="s">
        <v>51</v>
      </c>
      <c r="E379" s="15">
        <v>0</v>
      </c>
      <c r="F379" s="16">
        <v>1.5</v>
      </c>
      <c r="G379" s="16">
        <f t="shared" si="22"/>
        <v>1.5</v>
      </c>
      <c r="H379" s="8" t="s">
        <v>49</v>
      </c>
    </row>
    <row r="380" spans="1:8" ht="15.6" customHeight="1" x14ac:dyDescent="0.25">
      <c r="A380" s="11"/>
      <c r="B380" s="12"/>
      <c r="C380" s="17" t="s">
        <v>255</v>
      </c>
      <c r="D380" s="14" t="s">
        <v>2</v>
      </c>
      <c r="E380" s="15">
        <v>0</v>
      </c>
      <c r="F380" s="16">
        <v>0.51</v>
      </c>
      <c r="G380" s="16">
        <f t="shared" si="22"/>
        <v>0.51</v>
      </c>
      <c r="H380" s="8" t="s">
        <v>49</v>
      </c>
    </row>
    <row r="381" spans="1:8" ht="15.6" customHeight="1" x14ac:dyDescent="0.25">
      <c r="A381" s="11"/>
      <c r="B381" s="12"/>
      <c r="C381" s="18" t="s">
        <v>256</v>
      </c>
      <c r="D381" s="14" t="s">
        <v>51</v>
      </c>
      <c r="E381" s="15">
        <v>0</v>
      </c>
      <c r="F381" s="16">
        <v>0.5</v>
      </c>
      <c r="G381" s="16">
        <f t="shared" si="22"/>
        <v>0.5</v>
      </c>
      <c r="H381" s="8" t="s">
        <v>49</v>
      </c>
    </row>
    <row r="382" spans="1:8" ht="15.6" customHeight="1" x14ac:dyDescent="0.25">
      <c r="A382" s="11"/>
      <c r="B382" s="12"/>
      <c r="C382" s="17" t="s">
        <v>190</v>
      </c>
      <c r="D382" s="14" t="s">
        <v>109</v>
      </c>
      <c r="E382" s="15">
        <v>0</v>
      </c>
      <c r="F382" s="50">
        <v>4</v>
      </c>
      <c r="G382" s="50">
        <f t="shared" si="22"/>
        <v>4</v>
      </c>
      <c r="H382" s="8" t="s">
        <v>49</v>
      </c>
    </row>
    <row r="383" spans="1:8" ht="15.6" customHeight="1" x14ac:dyDescent="0.25">
      <c r="A383" s="11"/>
      <c r="B383" s="12"/>
      <c r="C383" s="17" t="s">
        <v>156</v>
      </c>
      <c r="D383" s="14" t="s">
        <v>109</v>
      </c>
      <c r="E383" s="15">
        <v>0</v>
      </c>
      <c r="F383" s="50">
        <v>7</v>
      </c>
      <c r="G383" s="50">
        <f t="shared" si="22"/>
        <v>7</v>
      </c>
      <c r="H383" s="8" t="s">
        <v>49</v>
      </c>
    </row>
    <row r="384" spans="1:8" ht="15.6" customHeight="1" x14ac:dyDescent="0.25">
      <c r="A384" s="11"/>
      <c r="B384" s="12"/>
      <c r="C384" s="17" t="s">
        <v>173</v>
      </c>
      <c r="D384" s="14" t="s">
        <v>109</v>
      </c>
      <c r="E384" s="15">
        <v>0</v>
      </c>
      <c r="F384" s="50">
        <v>6</v>
      </c>
      <c r="G384" s="50">
        <f t="shared" si="22"/>
        <v>6</v>
      </c>
      <c r="H384" s="8" t="s">
        <v>49</v>
      </c>
    </row>
    <row r="385" spans="1:8" ht="15.6" customHeight="1" x14ac:dyDescent="0.25">
      <c r="A385" s="11"/>
      <c r="B385" s="12"/>
      <c r="C385" s="17" t="s">
        <v>54</v>
      </c>
      <c r="D385" s="14" t="s">
        <v>2</v>
      </c>
      <c r="E385" s="15">
        <v>0</v>
      </c>
      <c r="F385" s="16">
        <v>21.41</v>
      </c>
      <c r="G385" s="16">
        <f t="shared" si="22"/>
        <v>21.41</v>
      </c>
      <c r="H385" s="8" t="s">
        <v>49</v>
      </c>
    </row>
    <row r="386" spans="1:8" ht="15.6" customHeight="1" x14ac:dyDescent="0.25">
      <c r="A386" s="11"/>
      <c r="B386" s="12"/>
      <c r="C386" s="17" t="s">
        <v>110</v>
      </c>
      <c r="D386" s="14" t="s">
        <v>56</v>
      </c>
      <c r="E386" s="15">
        <v>0</v>
      </c>
      <c r="F386" s="19" t="s">
        <v>257</v>
      </c>
      <c r="G386" s="16" t="str">
        <f t="shared" si="22"/>
        <v>18,5/371,4</v>
      </c>
      <c r="H386" s="20" t="s">
        <v>49</v>
      </c>
    </row>
    <row r="387" spans="1:8" ht="15.6" customHeight="1" x14ac:dyDescent="0.25">
      <c r="A387" s="11"/>
      <c r="B387" s="12"/>
      <c r="C387" s="18" t="s">
        <v>58</v>
      </c>
      <c r="D387" s="14" t="s">
        <v>51</v>
      </c>
      <c r="E387" s="15">
        <v>0</v>
      </c>
      <c r="F387" s="16">
        <v>3.2</v>
      </c>
      <c r="G387" s="16">
        <f t="shared" si="22"/>
        <v>3.2</v>
      </c>
      <c r="H387" s="8" t="s">
        <v>49</v>
      </c>
    </row>
    <row r="388" spans="1:8" ht="15.6" customHeight="1" x14ac:dyDescent="0.25">
      <c r="A388" s="11"/>
      <c r="B388" s="12"/>
      <c r="C388" s="17" t="s">
        <v>59</v>
      </c>
      <c r="D388" s="14" t="s">
        <v>2</v>
      </c>
      <c r="E388" s="15">
        <v>0</v>
      </c>
      <c r="F388" s="16">
        <v>18.5</v>
      </c>
      <c r="G388" s="15">
        <f t="shared" si="22"/>
        <v>18.5</v>
      </c>
      <c r="H388" s="20" t="s">
        <v>49</v>
      </c>
    </row>
    <row r="389" spans="1:8" ht="15.6" customHeight="1" x14ac:dyDescent="0.25">
      <c r="A389" s="11"/>
      <c r="B389" s="12"/>
      <c r="C389" s="17" t="s">
        <v>258</v>
      </c>
      <c r="D389" s="14" t="s">
        <v>61</v>
      </c>
      <c r="E389" s="15">
        <v>0</v>
      </c>
      <c r="F389" s="16">
        <v>7.8</v>
      </c>
      <c r="G389" s="16">
        <f t="shared" si="22"/>
        <v>7.8</v>
      </c>
      <c r="H389" s="8" t="s">
        <v>49</v>
      </c>
    </row>
    <row r="390" spans="1:8" ht="15.6" customHeight="1" x14ac:dyDescent="0.25">
      <c r="A390" s="11"/>
      <c r="B390" s="12"/>
      <c r="C390" s="18" t="s">
        <v>62</v>
      </c>
      <c r="D390" s="14" t="s">
        <v>51</v>
      </c>
      <c r="E390" s="15">
        <v>0</v>
      </c>
      <c r="F390" s="19">
        <f>F389*0.12</f>
        <v>0.93599999999999994</v>
      </c>
      <c r="G390" s="16">
        <f t="shared" si="22"/>
        <v>0.93599999999999994</v>
      </c>
      <c r="H390" s="20" t="s">
        <v>49</v>
      </c>
    </row>
    <row r="391" spans="1:8" ht="15.6" customHeight="1" x14ac:dyDescent="0.25">
      <c r="A391" s="11">
        <v>27</v>
      </c>
      <c r="B391" s="12" t="s">
        <v>46</v>
      </c>
      <c r="C391" s="13" t="s">
        <v>259</v>
      </c>
      <c r="D391" s="14"/>
      <c r="E391" s="15"/>
      <c r="F391" s="16"/>
      <c r="G391" s="15"/>
      <c r="H391" s="8"/>
    </row>
    <row r="392" spans="1:8" ht="15.6" customHeight="1" x14ac:dyDescent="0.25">
      <c r="A392" s="11"/>
      <c r="B392" s="12"/>
      <c r="C392" s="17" t="s">
        <v>260</v>
      </c>
      <c r="D392" s="14" t="s">
        <v>2</v>
      </c>
      <c r="E392" s="15">
        <v>0</v>
      </c>
      <c r="F392" s="16">
        <v>2.56</v>
      </c>
      <c r="G392" s="16">
        <f t="shared" ref="G392:G406" si="23">F392</f>
        <v>2.56</v>
      </c>
      <c r="H392" s="8" t="s">
        <v>49</v>
      </c>
    </row>
    <row r="393" spans="1:8" ht="15.6" customHeight="1" x14ac:dyDescent="0.25">
      <c r="A393" s="11"/>
      <c r="B393" s="12"/>
      <c r="C393" s="18" t="s">
        <v>261</v>
      </c>
      <c r="D393" s="14" t="s">
        <v>51</v>
      </c>
      <c r="E393" s="15">
        <v>0</v>
      </c>
      <c r="F393" s="16">
        <v>327</v>
      </c>
      <c r="G393" s="16">
        <f t="shared" si="23"/>
        <v>327</v>
      </c>
      <c r="H393" s="8" t="s">
        <v>49</v>
      </c>
    </row>
    <row r="394" spans="1:8" ht="15.6" customHeight="1" x14ac:dyDescent="0.25">
      <c r="A394" s="11"/>
      <c r="B394" s="12"/>
      <c r="C394" s="17" t="s">
        <v>262</v>
      </c>
      <c r="D394" s="14" t="s">
        <v>2</v>
      </c>
      <c r="E394" s="15">
        <v>0</v>
      </c>
      <c r="F394" s="16">
        <v>2.36</v>
      </c>
      <c r="G394" s="16">
        <f t="shared" si="23"/>
        <v>2.36</v>
      </c>
      <c r="H394" s="8" t="s">
        <v>49</v>
      </c>
    </row>
    <row r="395" spans="1:8" ht="15.6" customHeight="1" x14ac:dyDescent="0.25">
      <c r="A395" s="11"/>
      <c r="B395" s="12"/>
      <c r="C395" s="18" t="s">
        <v>263</v>
      </c>
      <c r="D395" s="14" t="s">
        <v>51</v>
      </c>
      <c r="E395" s="15">
        <v>0</v>
      </c>
      <c r="F395" s="16">
        <v>2.8</v>
      </c>
      <c r="G395" s="16">
        <f t="shared" si="23"/>
        <v>2.8</v>
      </c>
      <c r="H395" s="8" t="s">
        <v>49</v>
      </c>
    </row>
    <row r="396" spans="1:8" ht="15.6" customHeight="1" x14ac:dyDescent="0.25">
      <c r="A396" s="11"/>
      <c r="B396" s="12"/>
      <c r="C396" s="17" t="s">
        <v>264</v>
      </c>
      <c r="D396" s="14" t="s">
        <v>2</v>
      </c>
      <c r="E396" s="15">
        <v>0</v>
      </c>
      <c r="F396" s="16">
        <v>29.12</v>
      </c>
      <c r="G396" s="16">
        <f t="shared" si="23"/>
        <v>29.12</v>
      </c>
      <c r="H396" s="8" t="s">
        <v>49</v>
      </c>
    </row>
    <row r="397" spans="1:8" ht="15.6" customHeight="1" x14ac:dyDescent="0.25">
      <c r="A397" s="11"/>
      <c r="B397" s="12"/>
      <c r="C397" s="18" t="s">
        <v>265</v>
      </c>
      <c r="D397" s="14" t="s">
        <v>51</v>
      </c>
      <c r="E397" s="15">
        <v>0</v>
      </c>
      <c r="F397" s="16">
        <v>40</v>
      </c>
      <c r="G397" s="16">
        <f t="shared" si="23"/>
        <v>40</v>
      </c>
      <c r="H397" s="8" t="s">
        <v>49</v>
      </c>
    </row>
    <row r="398" spans="1:8" ht="15.6" customHeight="1" x14ac:dyDescent="0.25">
      <c r="A398" s="11"/>
      <c r="B398" s="12"/>
      <c r="C398" s="17" t="s">
        <v>266</v>
      </c>
      <c r="D398" s="14" t="s">
        <v>2</v>
      </c>
      <c r="E398" s="15">
        <v>0</v>
      </c>
      <c r="F398" s="16">
        <v>25.07</v>
      </c>
      <c r="G398" s="16">
        <f t="shared" si="23"/>
        <v>25.07</v>
      </c>
      <c r="H398" s="8" t="s">
        <v>49</v>
      </c>
    </row>
    <row r="399" spans="1:8" ht="15.6" customHeight="1" x14ac:dyDescent="0.25">
      <c r="A399" s="11"/>
      <c r="B399" s="12"/>
      <c r="C399" s="18" t="s">
        <v>267</v>
      </c>
      <c r="D399" s="14" t="s">
        <v>51</v>
      </c>
      <c r="E399" s="15">
        <v>0</v>
      </c>
      <c r="F399" s="16">
        <v>108.4</v>
      </c>
      <c r="G399" s="16">
        <f t="shared" si="23"/>
        <v>108.4</v>
      </c>
      <c r="H399" s="8" t="s">
        <v>49</v>
      </c>
    </row>
    <row r="400" spans="1:8" ht="15.6" customHeight="1" x14ac:dyDescent="0.25">
      <c r="A400" s="11"/>
      <c r="B400" s="12"/>
      <c r="C400" s="17" t="s">
        <v>156</v>
      </c>
      <c r="D400" s="14" t="s">
        <v>109</v>
      </c>
      <c r="E400" s="15">
        <v>0</v>
      </c>
      <c r="F400" s="50">
        <v>4</v>
      </c>
      <c r="G400" s="50">
        <f t="shared" si="23"/>
        <v>4</v>
      </c>
      <c r="H400" s="8" t="s">
        <v>49</v>
      </c>
    </row>
    <row r="401" spans="1:8" ht="15.6" customHeight="1" x14ac:dyDescent="0.25">
      <c r="A401" s="11"/>
      <c r="B401" s="12"/>
      <c r="C401" s="17" t="s">
        <v>268</v>
      </c>
      <c r="D401" s="14" t="s">
        <v>2</v>
      </c>
      <c r="E401" s="15">
        <v>0</v>
      </c>
      <c r="F401" s="16">
        <f>F392+F394+F396+F398</f>
        <v>59.11</v>
      </c>
      <c r="G401" s="16">
        <f t="shared" si="23"/>
        <v>59.11</v>
      </c>
      <c r="H401" s="8" t="s">
        <v>49</v>
      </c>
    </row>
    <row r="402" spans="1:8" ht="15.6" customHeight="1" x14ac:dyDescent="0.25">
      <c r="A402" s="11"/>
      <c r="B402" s="12"/>
      <c r="C402" s="17" t="s">
        <v>269</v>
      </c>
      <c r="D402" s="14" t="s">
        <v>56</v>
      </c>
      <c r="E402" s="15">
        <v>0</v>
      </c>
      <c r="F402" s="19" t="s">
        <v>270</v>
      </c>
      <c r="G402" s="16" t="str">
        <f t="shared" si="23"/>
        <v>44/478,2</v>
      </c>
      <c r="H402" s="20" t="s">
        <v>49</v>
      </c>
    </row>
    <row r="403" spans="1:8" ht="15.6" customHeight="1" x14ac:dyDescent="0.25">
      <c r="A403" s="11"/>
      <c r="B403" s="12"/>
      <c r="C403" s="18" t="s">
        <v>228</v>
      </c>
      <c r="D403" s="14" t="s">
        <v>51</v>
      </c>
      <c r="E403" s="15">
        <v>0</v>
      </c>
      <c r="F403" s="16">
        <v>4.8</v>
      </c>
      <c r="G403" s="16">
        <f t="shared" si="23"/>
        <v>4.8</v>
      </c>
      <c r="H403" s="8" t="s">
        <v>49</v>
      </c>
    </row>
    <row r="404" spans="1:8" ht="15.6" customHeight="1" x14ac:dyDescent="0.25">
      <c r="A404" s="11"/>
      <c r="B404" s="12"/>
      <c r="C404" s="17" t="s">
        <v>59</v>
      </c>
      <c r="D404" s="14" t="s">
        <v>2</v>
      </c>
      <c r="E404" s="15">
        <v>0</v>
      </c>
      <c r="F404" s="16">
        <v>44</v>
      </c>
      <c r="G404" s="15">
        <f t="shared" si="23"/>
        <v>44</v>
      </c>
      <c r="H404" s="20" t="s">
        <v>49</v>
      </c>
    </row>
    <row r="405" spans="1:8" ht="15.6" customHeight="1" x14ac:dyDescent="0.25">
      <c r="A405" s="14"/>
      <c r="B405" s="31"/>
      <c r="C405" s="17" t="s">
        <v>60</v>
      </c>
      <c r="D405" s="14" t="s">
        <v>61</v>
      </c>
      <c r="E405" s="15">
        <v>0</v>
      </c>
      <c r="F405" s="16">
        <v>13.2</v>
      </c>
      <c r="G405" s="16">
        <f t="shared" si="23"/>
        <v>13.2</v>
      </c>
      <c r="H405" s="8" t="s">
        <v>49</v>
      </c>
    </row>
    <row r="406" spans="1:8" ht="15.6" customHeight="1" x14ac:dyDescent="0.25">
      <c r="A406" s="14"/>
      <c r="B406" s="31"/>
      <c r="C406" s="37" t="s">
        <v>62</v>
      </c>
      <c r="D406" s="14" t="s">
        <v>51</v>
      </c>
      <c r="E406" s="15">
        <v>0</v>
      </c>
      <c r="F406" s="19">
        <f>F405*0.12</f>
        <v>1.5839999999999999</v>
      </c>
      <c r="G406" s="16">
        <f t="shared" si="23"/>
        <v>1.5839999999999999</v>
      </c>
      <c r="H406" s="20" t="s">
        <v>49</v>
      </c>
    </row>
    <row r="407" spans="1:8" ht="15.6" customHeight="1" x14ac:dyDescent="0.25">
      <c r="A407" s="11">
        <v>28</v>
      </c>
      <c r="B407" s="12" t="s">
        <v>46</v>
      </c>
      <c r="C407" s="13" t="s">
        <v>271</v>
      </c>
      <c r="D407" s="14"/>
      <c r="E407" s="15"/>
      <c r="F407" s="16"/>
      <c r="G407" s="15"/>
      <c r="H407" s="8"/>
    </row>
    <row r="408" spans="1:8" ht="15.6" customHeight="1" x14ac:dyDescent="0.25">
      <c r="A408" s="14"/>
      <c r="B408" s="31"/>
      <c r="C408" s="17" t="s">
        <v>272</v>
      </c>
      <c r="D408" s="14" t="s">
        <v>2</v>
      </c>
      <c r="E408" s="15">
        <v>0</v>
      </c>
      <c r="F408" s="16">
        <v>6.72</v>
      </c>
      <c r="G408" s="16">
        <f t="shared" ref="G408:G418" si="24">F408</f>
        <v>6.72</v>
      </c>
      <c r="H408" s="8" t="s">
        <v>49</v>
      </c>
    </row>
    <row r="409" spans="1:8" ht="15.6" customHeight="1" x14ac:dyDescent="0.25">
      <c r="A409" s="14"/>
      <c r="B409" s="31"/>
      <c r="C409" s="18" t="s">
        <v>249</v>
      </c>
      <c r="D409" s="14" t="s">
        <v>51</v>
      </c>
      <c r="E409" s="15">
        <v>0</v>
      </c>
      <c r="F409" s="16">
        <v>687.6</v>
      </c>
      <c r="G409" s="16">
        <f t="shared" si="24"/>
        <v>687.6</v>
      </c>
      <c r="H409" s="8" t="s">
        <v>49</v>
      </c>
    </row>
    <row r="410" spans="1:8" ht="15.6" customHeight="1" x14ac:dyDescent="0.25">
      <c r="A410" s="14"/>
      <c r="B410" s="31"/>
      <c r="C410" s="17" t="s">
        <v>273</v>
      </c>
      <c r="D410" s="14" t="s">
        <v>2</v>
      </c>
      <c r="E410" s="15">
        <v>0</v>
      </c>
      <c r="F410" s="16">
        <v>6.14</v>
      </c>
      <c r="G410" s="16">
        <f t="shared" si="24"/>
        <v>6.14</v>
      </c>
      <c r="H410" s="8" t="s">
        <v>49</v>
      </c>
    </row>
    <row r="411" spans="1:8" ht="15.6" customHeight="1" x14ac:dyDescent="0.25">
      <c r="A411" s="14"/>
      <c r="B411" s="31"/>
      <c r="C411" s="18" t="s">
        <v>256</v>
      </c>
      <c r="D411" s="14" t="s">
        <v>51</v>
      </c>
      <c r="E411" s="15">
        <v>0</v>
      </c>
      <c r="F411" s="16">
        <v>6</v>
      </c>
      <c r="G411" s="16">
        <f t="shared" si="24"/>
        <v>6</v>
      </c>
      <c r="H411" s="8" t="s">
        <v>49</v>
      </c>
    </row>
    <row r="412" spans="1:8" ht="15.6" customHeight="1" x14ac:dyDescent="0.25">
      <c r="A412" s="14"/>
      <c r="B412" s="31"/>
      <c r="C412" s="17" t="s">
        <v>173</v>
      </c>
      <c r="D412" s="14" t="s">
        <v>109</v>
      </c>
      <c r="E412" s="15">
        <v>0</v>
      </c>
      <c r="F412" s="50">
        <v>24</v>
      </c>
      <c r="G412" s="50">
        <f t="shared" si="24"/>
        <v>24</v>
      </c>
      <c r="H412" s="8" t="s">
        <v>49</v>
      </c>
    </row>
    <row r="413" spans="1:8" ht="15.6" customHeight="1" x14ac:dyDescent="0.25">
      <c r="A413" s="14"/>
      <c r="B413" s="31"/>
      <c r="C413" s="17" t="s">
        <v>274</v>
      </c>
      <c r="D413" s="14" t="s">
        <v>2</v>
      </c>
      <c r="E413" s="15">
        <v>0</v>
      </c>
      <c r="F413" s="16">
        <v>12.86</v>
      </c>
      <c r="G413" s="16">
        <f t="shared" si="24"/>
        <v>12.86</v>
      </c>
      <c r="H413" s="8" t="s">
        <v>49</v>
      </c>
    </row>
    <row r="414" spans="1:8" ht="15.6" customHeight="1" x14ac:dyDescent="0.25">
      <c r="A414" s="14"/>
      <c r="B414" s="31"/>
      <c r="C414" s="17" t="s">
        <v>110</v>
      </c>
      <c r="D414" s="14" t="s">
        <v>56</v>
      </c>
      <c r="E414" s="15">
        <v>0</v>
      </c>
      <c r="F414" s="19" t="s">
        <v>275</v>
      </c>
      <c r="G414" s="16" t="str">
        <f t="shared" si="24"/>
        <v>6,14/693,6</v>
      </c>
      <c r="H414" s="20" t="s">
        <v>49</v>
      </c>
    </row>
    <row r="415" spans="1:8" ht="15.6" customHeight="1" x14ac:dyDescent="0.25">
      <c r="A415" s="14"/>
      <c r="B415" s="31"/>
      <c r="C415" s="18" t="s">
        <v>58</v>
      </c>
      <c r="D415" s="14" t="s">
        <v>51</v>
      </c>
      <c r="E415" s="15">
        <v>0</v>
      </c>
      <c r="F415" s="16">
        <v>7.2</v>
      </c>
      <c r="G415" s="16">
        <f t="shared" si="24"/>
        <v>7.2</v>
      </c>
      <c r="H415" s="8" t="s">
        <v>49</v>
      </c>
    </row>
    <row r="416" spans="1:8" ht="15.6" customHeight="1" x14ac:dyDescent="0.25">
      <c r="A416" s="11"/>
      <c r="B416" s="12"/>
      <c r="C416" s="17" t="s">
        <v>59</v>
      </c>
      <c r="D416" s="14" t="s">
        <v>2</v>
      </c>
      <c r="E416" s="15">
        <v>0</v>
      </c>
      <c r="F416" s="16">
        <v>6.14</v>
      </c>
      <c r="G416" s="15">
        <f t="shared" si="24"/>
        <v>6.14</v>
      </c>
      <c r="H416" s="20" t="s">
        <v>49</v>
      </c>
    </row>
    <row r="417" spans="1:8" ht="15.6" customHeight="1" x14ac:dyDescent="0.25">
      <c r="A417" s="14"/>
      <c r="B417" s="31"/>
      <c r="C417" s="17" t="s">
        <v>60</v>
      </c>
      <c r="D417" s="14" t="s">
        <v>61</v>
      </c>
      <c r="E417" s="15">
        <v>0</v>
      </c>
      <c r="F417" s="16">
        <v>18.600000000000001</v>
      </c>
      <c r="G417" s="16">
        <f t="shared" si="24"/>
        <v>18.600000000000001</v>
      </c>
      <c r="H417" s="8" t="s">
        <v>49</v>
      </c>
    </row>
    <row r="418" spans="1:8" ht="15.6" customHeight="1" x14ac:dyDescent="0.25">
      <c r="A418" s="14"/>
      <c r="B418" s="31"/>
      <c r="C418" s="18" t="s">
        <v>62</v>
      </c>
      <c r="D418" s="14" t="s">
        <v>51</v>
      </c>
      <c r="E418" s="15">
        <v>0</v>
      </c>
      <c r="F418" s="19">
        <f>F417*0.12</f>
        <v>2.2320000000000002</v>
      </c>
      <c r="G418" s="16">
        <f t="shared" si="24"/>
        <v>2.2320000000000002</v>
      </c>
      <c r="H418" s="20" t="s">
        <v>49</v>
      </c>
    </row>
    <row r="419" spans="1:8" ht="15.6" customHeight="1" x14ac:dyDescent="0.25">
      <c r="A419" s="11">
        <v>29</v>
      </c>
      <c r="B419" s="12" t="s">
        <v>46</v>
      </c>
      <c r="C419" s="13" t="s">
        <v>276</v>
      </c>
      <c r="D419" s="14"/>
      <c r="E419" s="15"/>
      <c r="F419" s="16"/>
      <c r="G419" s="15"/>
      <c r="H419" s="8"/>
    </row>
    <row r="420" spans="1:8" ht="15.6" customHeight="1" x14ac:dyDescent="0.25">
      <c r="A420" s="14"/>
      <c r="B420" s="31"/>
      <c r="C420" s="17" t="s">
        <v>277</v>
      </c>
      <c r="D420" s="14" t="s">
        <v>2</v>
      </c>
      <c r="E420" s="15">
        <v>0</v>
      </c>
      <c r="F420" s="16">
        <v>2.2400000000000002</v>
      </c>
      <c r="G420" s="16">
        <f t="shared" ref="G420:G430" si="25">F420</f>
        <v>2.2400000000000002</v>
      </c>
      <c r="H420" s="8" t="s">
        <v>49</v>
      </c>
    </row>
    <row r="421" spans="1:8" ht="15.6" customHeight="1" x14ac:dyDescent="0.25">
      <c r="A421" s="14"/>
      <c r="B421" s="31"/>
      <c r="C421" s="18" t="s">
        <v>249</v>
      </c>
      <c r="D421" s="14" t="s">
        <v>51</v>
      </c>
      <c r="E421" s="15">
        <v>0</v>
      </c>
      <c r="F421" s="16">
        <v>239.2</v>
      </c>
      <c r="G421" s="16">
        <f t="shared" si="25"/>
        <v>239.2</v>
      </c>
      <c r="H421" s="8" t="s">
        <v>49</v>
      </c>
    </row>
    <row r="422" spans="1:8" ht="15.6" customHeight="1" x14ac:dyDescent="0.25">
      <c r="A422" s="14"/>
      <c r="B422" s="31"/>
      <c r="C422" s="17" t="s">
        <v>273</v>
      </c>
      <c r="D422" s="14" t="s">
        <v>2</v>
      </c>
      <c r="E422" s="15">
        <v>0</v>
      </c>
      <c r="F422" s="16">
        <v>2.0499999999999998</v>
      </c>
      <c r="G422" s="16">
        <f t="shared" si="25"/>
        <v>2.0499999999999998</v>
      </c>
      <c r="H422" s="8" t="s">
        <v>49</v>
      </c>
    </row>
    <row r="423" spans="1:8" ht="15.6" customHeight="1" x14ac:dyDescent="0.25">
      <c r="A423" s="14"/>
      <c r="B423" s="31"/>
      <c r="C423" s="18" t="s">
        <v>256</v>
      </c>
      <c r="D423" s="14" t="s">
        <v>51</v>
      </c>
      <c r="E423" s="15">
        <v>0</v>
      </c>
      <c r="F423" s="56">
        <v>2</v>
      </c>
      <c r="G423" s="56">
        <f t="shared" si="25"/>
        <v>2</v>
      </c>
      <c r="H423" s="8" t="s">
        <v>49</v>
      </c>
    </row>
    <row r="424" spans="1:8" ht="15.6" customHeight="1" x14ac:dyDescent="0.25">
      <c r="A424" s="14"/>
      <c r="B424" s="31"/>
      <c r="C424" s="17" t="s">
        <v>173</v>
      </c>
      <c r="D424" s="14" t="s">
        <v>109</v>
      </c>
      <c r="E424" s="15">
        <v>0</v>
      </c>
      <c r="F424" s="50">
        <v>8</v>
      </c>
      <c r="G424" s="50">
        <f t="shared" si="25"/>
        <v>8</v>
      </c>
      <c r="H424" s="8" t="s">
        <v>49</v>
      </c>
    </row>
    <row r="425" spans="1:8" ht="15.6" customHeight="1" x14ac:dyDescent="0.25">
      <c r="A425" s="14"/>
      <c r="B425" s="31"/>
      <c r="C425" s="17" t="s">
        <v>54</v>
      </c>
      <c r="D425" s="14" t="s">
        <v>2</v>
      </c>
      <c r="E425" s="15">
        <v>0</v>
      </c>
      <c r="F425" s="16">
        <v>4.29</v>
      </c>
      <c r="G425" s="16">
        <f t="shared" si="25"/>
        <v>4.29</v>
      </c>
      <c r="H425" s="8" t="s">
        <v>49</v>
      </c>
    </row>
    <row r="426" spans="1:8" ht="15.6" customHeight="1" x14ac:dyDescent="0.25">
      <c r="A426" s="14"/>
      <c r="B426" s="31"/>
      <c r="C426" s="17" t="s">
        <v>110</v>
      </c>
      <c r="D426" s="14" t="s">
        <v>56</v>
      </c>
      <c r="E426" s="15">
        <v>0</v>
      </c>
      <c r="F426" s="19" t="s">
        <v>278</v>
      </c>
      <c r="G426" s="16" t="str">
        <f t="shared" si="25"/>
        <v>2,05/241,2</v>
      </c>
      <c r="H426" s="20" t="s">
        <v>49</v>
      </c>
    </row>
    <row r="427" spans="1:8" ht="15.6" customHeight="1" x14ac:dyDescent="0.25">
      <c r="A427" s="14"/>
      <c r="B427" s="31"/>
      <c r="C427" s="18" t="s">
        <v>58</v>
      </c>
      <c r="D427" s="14" t="s">
        <v>51</v>
      </c>
      <c r="E427" s="15">
        <v>0</v>
      </c>
      <c r="F427" s="56">
        <v>2.4</v>
      </c>
      <c r="G427" s="56">
        <f t="shared" si="25"/>
        <v>2.4</v>
      </c>
      <c r="H427" s="8" t="s">
        <v>49</v>
      </c>
    </row>
    <row r="428" spans="1:8" ht="15.6" customHeight="1" x14ac:dyDescent="0.25">
      <c r="A428" s="11"/>
      <c r="B428" s="12"/>
      <c r="C428" s="17" t="s">
        <v>59</v>
      </c>
      <c r="D428" s="14" t="s">
        <v>2</v>
      </c>
      <c r="E428" s="15">
        <v>0</v>
      </c>
      <c r="F428" s="16">
        <v>2.0499999999999998</v>
      </c>
      <c r="G428" s="15">
        <f t="shared" si="25"/>
        <v>2.0499999999999998</v>
      </c>
      <c r="H428" s="20" t="s">
        <v>49</v>
      </c>
    </row>
    <row r="429" spans="1:8" ht="15.6" customHeight="1" x14ac:dyDescent="0.25">
      <c r="A429" s="14"/>
      <c r="B429" s="8"/>
      <c r="C429" s="17" t="s">
        <v>60</v>
      </c>
      <c r="D429" s="14" t="s">
        <v>61</v>
      </c>
      <c r="E429" s="15">
        <v>0</v>
      </c>
      <c r="F429" s="16">
        <v>6.4</v>
      </c>
      <c r="G429" s="16">
        <f t="shared" si="25"/>
        <v>6.4</v>
      </c>
      <c r="H429" s="8" t="s">
        <v>49</v>
      </c>
    </row>
    <row r="430" spans="1:8" ht="15.6" customHeight="1" x14ac:dyDescent="0.25">
      <c r="A430" s="14"/>
      <c r="B430" s="31"/>
      <c r="C430" s="17" t="s">
        <v>62</v>
      </c>
      <c r="D430" s="14" t="s">
        <v>51</v>
      </c>
      <c r="E430" s="15">
        <v>0</v>
      </c>
      <c r="F430" s="19">
        <f>F429*0.12</f>
        <v>0.76800000000000002</v>
      </c>
      <c r="G430" s="16">
        <f t="shared" si="25"/>
        <v>0.76800000000000002</v>
      </c>
      <c r="H430" s="20" t="s">
        <v>49</v>
      </c>
    </row>
    <row r="431" spans="1:8" ht="15.6" customHeight="1" x14ac:dyDescent="0.25">
      <c r="A431" s="11">
        <v>30</v>
      </c>
      <c r="B431" s="12" t="s">
        <v>46</v>
      </c>
      <c r="C431" s="13" t="s">
        <v>279</v>
      </c>
      <c r="D431" s="14"/>
      <c r="E431" s="15"/>
      <c r="F431" s="16"/>
      <c r="G431" s="15"/>
      <c r="H431" s="8"/>
    </row>
    <row r="432" spans="1:8" ht="15.6" customHeight="1" x14ac:dyDescent="0.25">
      <c r="A432" s="14"/>
      <c r="B432" s="31"/>
      <c r="C432" s="17" t="s">
        <v>272</v>
      </c>
      <c r="D432" s="14" t="s">
        <v>2</v>
      </c>
      <c r="E432" s="15">
        <v>0</v>
      </c>
      <c r="F432" s="16">
        <v>5.6</v>
      </c>
      <c r="G432" s="16">
        <f t="shared" ref="G432:G442" si="26">F432</f>
        <v>5.6</v>
      </c>
      <c r="H432" s="8" t="s">
        <v>49</v>
      </c>
    </row>
    <row r="433" spans="1:8" ht="15.6" customHeight="1" x14ac:dyDescent="0.25">
      <c r="A433" s="14"/>
      <c r="B433" s="31"/>
      <c r="C433" s="18" t="s">
        <v>280</v>
      </c>
      <c r="D433" s="14" t="s">
        <v>51</v>
      </c>
      <c r="E433" s="15">
        <v>0</v>
      </c>
      <c r="F433" s="16">
        <v>573</v>
      </c>
      <c r="G433" s="16">
        <f t="shared" si="26"/>
        <v>573</v>
      </c>
      <c r="H433" s="8" t="s">
        <v>49</v>
      </c>
    </row>
    <row r="434" spans="1:8" ht="15.6" customHeight="1" x14ac:dyDescent="0.25">
      <c r="A434" s="14"/>
      <c r="B434" s="31"/>
      <c r="C434" s="17" t="s">
        <v>273</v>
      </c>
      <c r="D434" s="14" t="s">
        <v>2</v>
      </c>
      <c r="E434" s="15">
        <v>0</v>
      </c>
      <c r="F434" s="16">
        <v>5.12</v>
      </c>
      <c r="G434" s="16">
        <f t="shared" si="26"/>
        <v>5.12</v>
      </c>
      <c r="H434" s="8" t="s">
        <v>49</v>
      </c>
    </row>
    <row r="435" spans="1:8" ht="15.6" customHeight="1" x14ac:dyDescent="0.25">
      <c r="A435" s="14"/>
      <c r="B435" s="31"/>
      <c r="C435" s="18" t="s">
        <v>256</v>
      </c>
      <c r="D435" s="14" t="s">
        <v>51</v>
      </c>
      <c r="E435" s="15">
        <v>0</v>
      </c>
      <c r="F435" s="56">
        <v>5</v>
      </c>
      <c r="G435" s="56">
        <f t="shared" si="26"/>
        <v>5</v>
      </c>
      <c r="H435" s="8" t="s">
        <v>49</v>
      </c>
    </row>
    <row r="436" spans="1:8" ht="15.6" customHeight="1" x14ac:dyDescent="0.25">
      <c r="A436" s="14"/>
      <c r="B436" s="31"/>
      <c r="C436" s="17" t="s">
        <v>281</v>
      </c>
      <c r="D436" s="14" t="s">
        <v>109</v>
      </c>
      <c r="E436" s="15">
        <v>0</v>
      </c>
      <c r="F436" s="50">
        <v>20</v>
      </c>
      <c r="G436" s="50">
        <f t="shared" si="26"/>
        <v>20</v>
      </c>
      <c r="H436" s="8" t="s">
        <v>49</v>
      </c>
    </row>
    <row r="437" spans="1:8" ht="15.6" customHeight="1" x14ac:dyDescent="0.25">
      <c r="A437" s="14"/>
      <c r="B437" s="31"/>
      <c r="C437" s="17" t="s">
        <v>54</v>
      </c>
      <c r="D437" s="14" t="s">
        <v>2</v>
      </c>
      <c r="E437" s="15">
        <v>0</v>
      </c>
      <c r="F437" s="16">
        <v>10.72</v>
      </c>
      <c r="G437" s="16">
        <f t="shared" si="26"/>
        <v>10.72</v>
      </c>
      <c r="H437" s="8" t="s">
        <v>49</v>
      </c>
    </row>
    <row r="438" spans="1:8" ht="15.6" customHeight="1" x14ac:dyDescent="0.25">
      <c r="A438" s="14"/>
      <c r="B438" s="31"/>
      <c r="C438" s="17" t="s">
        <v>110</v>
      </c>
      <c r="D438" s="14" t="s">
        <v>56</v>
      </c>
      <c r="E438" s="15">
        <v>0</v>
      </c>
      <c r="F438" s="19" t="s">
        <v>282</v>
      </c>
      <c r="G438" s="16" t="str">
        <f t="shared" si="26"/>
        <v>5,12/578</v>
      </c>
      <c r="H438" s="20" t="s">
        <v>49</v>
      </c>
    </row>
    <row r="439" spans="1:8" ht="15.6" customHeight="1" x14ac:dyDescent="0.25">
      <c r="A439" s="14"/>
      <c r="B439" s="31"/>
      <c r="C439" s="18" t="s">
        <v>283</v>
      </c>
      <c r="D439" s="14" t="s">
        <v>51</v>
      </c>
      <c r="E439" s="15">
        <v>0</v>
      </c>
      <c r="F439" s="56">
        <v>6</v>
      </c>
      <c r="G439" s="56">
        <f t="shared" si="26"/>
        <v>6</v>
      </c>
      <c r="H439" s="8" t="s">
        <v>49</v>
      </c>
    </row>
    <row r="440" spans="1:8" ht="15.6" customHeight="1" x14ac:dyDescent="0.25">
      <c r="A440" s="11"/>
      <c r="B440" s="12"/>
      <c r="C440" s="17" t="s">
        <v>59</v>
      </c>
      <c r="D440" s="14" t="s">
        <v>2</v>
      </c>
      <c r="E440" s="15">
        <v>0</v>
      </c>
      <c r="F440" s="16">
        <v>5.12</v>
      </c>
      <c r="G440" s="15">
        <f t="shared" si="26"/>
        <v>5.12</v>
      </c>
      <c r="H440" s="20" t="s">
        <v>49</v>
      </c>
    </row>
    <row r="441" spans="1:8" ht="15.6" customHeight="1" x14ac:dyDescent="0.25">
      <c r="A441" s="14"/>
      <c r="B441" s="31"/>
      <c r="C441" s="17" t="s">
        <v>60</v>
      </c>
      <c r="D441" s="14" t="s">
        <v>61</v>
      </c>
      <c r="E441" s="15">
        <v>0</v>
      </c>
      <c r="F441" s="16">
        <v>15.5</v>
      </c>
      <c r="G441" s="16">
        <f t="shared" si="26"/>
        <v>15.5</v>
      </c>
      <c r="H441" s="8" t="s">
        <v>49</v>
      </c>
    </row>
    <row r="442" spans="1:8" ht="15.6" customHeight="1" x14ac:dyDescent="0.25">
      <c r="A442" s="14"/>
      <c r="B442" s="31"/>
      <c r="C442" s="18" t="s">
        <v>284</v>
      </c>
      <c r="D442" s="14" t="s">
        <v>51</v>
      </c>
      <c r="E442" s="15">
        <v>0</v>
      </c>
      <c r="F442" s="19">
        <f>F441*0.12</f>
        <v>1.8599999999999999</v>
      </c>
      <c r="G442" s="16">
        <f t="shared" si="26"/>
        <v>1.8599999999999999</v>
      </c>
      <c r="H442" s="20" t="s">
        <v>49</v>
      </c>
    </row>
    <row r="443" spans="1:8" ht="15.6" customHeight="1" x14ac:dyDescent="0.25">
      <c r="A443" s="11">
        <v>31</v>
      </c>
      <c r="B443" s="12" t="s">
        <v>46</v>
      </c>
      <c r="C443" s="13" t="s">
        <v>285</v>
      </c>
      <c r="D443" s="14"/>
      <c r="E443" s="15"/>
      <c r="F443" s="16"/>
      <c r="G443" s="15"/>
      <c r="H443" s="8"/>
    </row>
    <row r="444" spans="1:8" ht="15.6" customHeight="1" x14ac:dyDescent="0.25">
      <c r="A444" s="14"/>
      <c r="B444" s="31"/>
      <c r="C444" s="17" t="s">
        <v>286</v>
      </c>
      <c r="D444" s="14" t="s">
        <v>2</v>
      </c>
      <c r="E444" s="15">
        <v>0</v>
      </c>
      <c r="F444" s="16">
        <v>9.7899999999999991</v>
      </c>
      <c r="G444" s="16">
        <f>F444</f>
        <v>9.7899999999999991</v>
      </c>
      <c r="H444" s="8" t="s">
        <v>49</v>
      </c>
    </row>
    <row r="445" spans="1:8" ht="15.6" customHeight="1" x14ac:dyDescent="0.25">
      <c r="A445" s="14"/>
      <c r="B445" s="31"/>
      <c r="C445" s="18" t="s">
        <v>287</v>
      </c>
      <c r="D445" s="14" t="s">
        <v>51</v>
      </c>
      <c r="E445" s="15">
        <v>0</v>
      </c>
      <c r="F445" s="16">
        <v>172.8</v>
      </c>
      <c r="G445" s="16">
        <f>F445</f>
        <v>172.8</v>
      </c>
      <c r="H445" s="8" t="s">
        <v>49</v>
      </c>
    </row>
    <row r="446" spans="1:8" ht="15.6" customHeight="1" x14ac:dyDescent="0.25">
      <c r="A446" s="14"/>
      <c r="B446" s="31"/>
      <c r="C446" s="17" t="s">
        <v>54</v>
      </c>
      <c r="D446" s="14" t="s">
        <v>2</v>
      </c>
      <c r="E446" s="15">
        <v>0</v>
      </c>
      <c r="F446" s="16">
        <v>9.7899999999999991</v>
      </c>
      <c r="G446" s="16">
        <f>F446</f>
        <v>9.7899999999999991</v>
      </c>
      <c r="H446" s="8" t="s">
        <v>49</v>
      </c>
    </row>
    <row r="447" spans="1:8" ht="15.6" customHeight="1" x14ac:dyDescent="0.25">
      <c r="A447" s="14"/>
      <c r="B447" s="31"/>
      <c r="C447" s="17" t="s">
        <v>60</v>
      </c>
      <c r="D447" s="14" t="s">
        <v>61</v>
      </c>
      <c r="E447" s="15">
        <v>0</v>
      </c>
      <c r="F447" s="16">
        <v>8.64</v>
      </c>
      <c r="G447" s="16">
        <f>F447</f>
        <v>8.64</v>
      </c>
      <c r="H447" s="8" t="s">
        <v>49</v>
      </c>
    </row>
    <row r="448" spans="1:8" ht="15.6" customHeight="1" x14ac:dyDescent="0.25">
      <c r="A448" s="14"/>
      <c r="B448" s="31"/>
      <c r="C448" s="18" t="s">
        <v>62</v>
      </c>
      <c r="D448" s="14" t="s">
        <v>51</v>
      </c>
      <c r="E448" s="15">
        <v>0</v>
      </c>
      <c r="F448" s="19">
        <f>F447*0.12</f>
        <v>1.0367999999999999</v>
      </c>
      <c r="G448" s="16">
        <f>F448</f>
        <v>1.0367999999999999</v>
      </c>
      <c r="H448" s="20" t="s">
        <v>49</v>
      </c>
    </row>
    <row r="449" spans="1:8" ht="15.6" customHeight="1" x14ac:dyDescent="0.25">
      <c r="A449" s="11">
        <v>32</v>
      </c>
      <c r="B449" s="12" t="s">
        <v>46</v>
      </c>
      <c r="C449" s="13" t="s">
        <v>288</v>
      </c>
      <c r="D449" s="14"/>
      <c r="E449" s="15"/>
      <c r="F449" s="16"/>
      <c r="G449" s="15"/>
      <c r="H449" s="8"/>
    </row>
    <row r="450" spans="1:8" ht="15.6" customHeight="1" x14ac:dyDescent="0.25">
      <c r="A450" s="14"/>
      <c r="B450" s="31"/>
      <c r="C450" s="17" t="s">
        <v>289</v>
      </c>
      <c r="D450" s="14" t="s">
        <v>2</v>
      </c>
      <c r="E450" s="15">
        <v>0</v>
      </c>
      <c r="F450" s="16">
        <v>14.59</v>
      </c>
      <c r="G450" s="16">
        <f t="shared" ref="G450:G455" si="27">F450</f>
        <v>14.59</v>
      </c>
      <c r="H450" s="8" t="s">
        <v>49</v>
      </c>
    </row>
    <row r="451" spans="1:8" ht="15.6" customHeight="1" x14ac:dyDescent="0.25">
      <c r="A451" s="14"/>
      <c r="B451" s="31"/>
      <c r="C451" s="18" t="s">
        <v>290</v>
      </c>
      <c r="D451" s="14" t="s">
        <v>51</v>
      </c>
      <c r="E451" s="15">
        <v>0</v>
      </c>
      <c r="F451" s="16">
        <v>2805</v>
      </c>
      <c r="G451" s="16">
        <f t="shared" si="27"/>
        <v>2805</v>
      </c>
      <c r="H451" s="8" t="s">
        <v>49</v>
      </c>
    </row>
    <row r="452" spans="1:8" ht="15.6" customHeight="1" x14ac:dyDescent="0.25">
      <c r="A452" s="14"/>
      <c r="B452" s="31"/>
      <c r="C452" s="17" t="s">
        <v>156</v>
      </c>
      <c r="D452" s="14" t="s">
        <v>109</v>
      </c>
      <c r="E452" s="15">
        <v>0</v>
      </c>
      <c r="F452" s="50">
        <v>204</v>
      </c>
      <c r="G452" s="50">
        <f t="shared" si="27"/>
        <v>204</v>
      </c>
      <c r="H452" s="8" t="s">
        <v>49</v>
      </c>
    </row>
    <row r="453" spans="1:8" ht="15.6" customHeight="1" x14ac:dyDescent="0.25">
      <c r="A453" s="14"/>
      <c r="B453" s="8"/>
      <c r="C453" s="17" t="s">
        <v>54</v>
      </c>
      <c r="D453" s="14" t="s">
        <v>2</v>
      </c>
      <c r="E453" s="15">
        <v>0</v>
      </c>
      <c r="F453" s="16">
        <v>14.59</v>
      </c>
      <c r="G453" s="16">
        <f t="shared" si="27"/>
        <v>14.59</v>
      </c>
      <c r="H453" s="8" t="s">
        <v>49</v>
      </c>
    </row>
    <row r="454" spans="1:8" ht="15.6" customHeight="1" x14ac:dyDescent="0.25">
      <c r="A454" s="14"/>
      <c r="B454" s="31"/>
      <c r="C454" s="17" t="s">
        <v>60</v>
      </c>
      <c r="D454" s="14" t="s">
        <v>61</v>
      </c>
      <c r="E454" s="15">
        <v>0</v>
      </c>
      <c r="F454" s="16">
        <v>32.64</v>
      </c>
      <c r="G454" s="16">
        <f t="shared" si="27"/>
        <v>32.64</v>
      </c>
      <c r="H454" s="8" t="s">
        <v>49</v>
      </c>
    </row>
    <row r="455" spans="1:8" ht="15.6" customHeight="1" x14ac:dyDescent="0.25">
      <c r="A455" s="14"/>
      <c r="B455" s="31"/>
      <c r="C455" s="18" t="s">
        <v>62</v>
      </c>
      <c r="D455" s="14" t="s">
        <v>51</v>
      </c>
      <c r="E455" s="15">
        <v>0</v>
      </c>
      <c r="F455" s="19">
        <f>F454*0.12</f>
        <v>3.9167999999999998</v>
      </c>
      <c r="G455" s="16">
        <f t="shared" si="27"/>
        <v>3.9167999999999998</v>
      </c>
      <c r="H455" s="20" t="s">
        <v>49</v>
      </c>
    </row>
    <row r="456" spans="1:8" ht="15.6" customHeight="1" x14ac:dyDescent="0.25">
      <c r="A456" s="11">
        <v>33</v>
      </c>
      <c r="B456" s="12" t="s">
        <v>46</v>
      </c>
      <c r="C456" s="13" t="s">
        <v>291</v>
      </c>
      <c r="D456" s="14"/>
      <c r="E456" s="15"/>
      <c r="F456" s="16"/>
      <c r="G456" s="15"/>
      <c r="H456" s="8"/>
    </row>
    <row r="457" spans="1:8" ht="15.6" customHeight="1" x14ac:dyDescent="0.25">
      <c r="A457" s="14"/>
      <c r="B457" s="31"/>
      <c r="C457" s="17" t="s">
        <v>292</v>
      </c>
      <c r="D457" s="14" t="s">
        <v>2</v>
      </c>
      <c r="E457" s="15">
        <v>0</v>
      </c>
      <c r="F457" s="16">
        <v>0.56999999999999995</v>
      </c>
      <c r="G457" s="16">
        <f t="shared" ref="G457:G462" si="28">F457</f>
        <v>0.56999999999999995</v>
      </c>
      <c r="H457" s="8" t="s">
        <v>49</v>
      </c>
    </row>
    <row r="458" spans="1:8" ht="15.6" customHeight="1" x14ac:dyDescent="0.25">
      <c r="A458" s="14"/>
      <c r="B458" s="31"/>
      <c r="C458" s="18" t="s">
        <v>293</v>
      </c>
      <c r="D458" s="14" t="s">
        <v>51</v>
      </c>
      <c r="E458" s="15">
        <v>0</v>
      </c>
      <c r="F458" s="16">
        <v>110.6</v>
      </c>
      <c r="G458" s="16">
        <f t="shared" si="28"/>
        <v>110.6</v>
      </c>
      <c r="H458" s="8" t="s">
        <v>49</v>
      </c>
    </row>
    <row r="459" spans="1:8" ht="15.6" customHeight="1" x14ac:dyDescent="0.25">
      <c r="A459" s="14"/>
      <c r="B459" s="31"/>
      <c r="C459" s="17" t="s">
        <v>156</v>
      </c>
      <c r="D459" s="14" t="s">
        <v>109</v>
      </c>
      <c r="E459" s="15">
        <v>0</v>
      </c>
      <c r="F459" s="50">
        <v>8</v>
      </c>
      <c r="G459" s="50">
        <f t="shared" si="28"/>
        <v>8</v>
      </c>
      <c r="H459" s="8" t="s">
        <v>49</v>
      </c>
    </row>
    <row r="460" spans="1:8" ht="15.6" customHeight="1" x14ac:dyDescent="0.25">
      <c r="A460" s="14"/>
      <c r="B460" s="31"/>
      <c r="C460" s="17" t="s">
        <v>54</v>
      </c>
      <c r="D460" s="14" t="s">
        <v>2</v>
      </c>
      <c r="E460" s="15">
        <v>0</v>
      </c>
      <c r="F460" s="16">
        <v>0.56999999999999995</v>
      </c>
      <c r="G460" s="16">
        <f t="shared" si="28"/>
        <v>0.56999999999999995</v>
      </c>
      <c r="H460" s="8" t="s">
        <v>49</v>
      </c>
    </row>
    <row r="461" spans="1:8" ht="15.6" customHeight="1" x14ac:dyDescent="0.25">
      <c r="A461" s="14"/>
      <c r="B461" s="31"/>
      <c r="C461" s="17" t="s">
        <v>60</v>
      </c>
      <c r="D461" s="14" t="s">
        <v>61</v>
      </c>
      <c r="E461" s="15">
        <v>0</v>
      </c>
      <c r="F461" s="16">
        <v>1.28</v>
      </c>
      <c r="G461" s="16">
        <f t="shared" si="28"/>
        <v>1.28</v>
      </c>
      <c r="H461" s="8" t="s">
        <v>49</v>
      </c>
    </row>
    <row r="462" spans="1:8" ht="15.6" customHeight="1" x14ac:dyDescent="0.25">
      <c r="A462" s="14"/>
      <c r="B462" s="31"/>
      <c r="C462" s="18" t="s">
        <v>62</v>
      </c>
      <c r="D462" s="14" t="s">
        <v>51</v>
      </c>
      <c r="E462" s="15">
        <v>0</v>
      </c>
      <c r="F462" s="19">
        <f>F461*0.12</f>
        <v>0.15359999999999999</v>
      </c>
      <c r="G462" s="16">
        <f t="shared" si="28"/>
        <v>0.15359999999999999</v>
      </c>
      <c r="H462" s="20" t="s">
        <v>49</v>
      </c>
    </row>
    <row r="463" spans="1:8" ht="15.6" customHeight="1" x14ac:dyDescent="0.25">
      <c r="A463" s="11">
        <v>34</v>
      </c>
      <c r="B463" s="12" t="s">
        <v>46</v>
      </c>
      <c r="C463" s="13" t="s">
        <v>294</v>
      </c>
      <c r="D463" s="14"/>
      <c r="E463" s="15"/>
      <c r="F463" s="16"/>
      <c r="G463" s="15"/>
      <c r="H463" s="8"/>
    </row>
    <row r="464" spans="1:8" ht="15.6" customHeight="1" x14ac:dyDescent="0.25">
      <c r="A464" s="14"/>
      <c r="B464" s="31"/>
      <c r="C464" s="17" t="s">
        <v>295</v>
      </c>
      <c r="D464" s="14" t="s">
        <v>2</v>
      </c>
      <c r="E464" s="15">
        <v>0</v>
      </c>
      <c r="F464" s="16">
        <v>0.56999999999999995</v>
      </c>
      <c r="G464" s="16">
        <f t="shared" ref="G464:G469" si="29">F464</f>
        <v>0.56999999999999995</v>
      </c>
      <c r="H464" s="8" t="s">
        <v>49</v>
      </c>
    </row>
    <row r="465" spans="1:8" ht="15.6" customHeight="1" x14ac:dyDescent="0.25">
      <c r="A465" s="14"/>
      <c r="B465" s="31"/>
      <c r="C465" s="18" t="s">
        <v>293</v>
      </c>
      <c r="D465" s="14" t="s">
        <v>51</v>
      </c>
      <c r="E465" s="15">
        <v>0</v>
      </c>
      <c r="F465" s="16">
        <v>74.599999999999994</v>
      </c>
      <c r="G465" s="16">
        <f t="shared" si="29"/>
        <v>74.599999999999994</v>
      </c>
      <c r="H465" s="8" t="s">
        <v>49</v>
      </c>
    </row>
    <row r="466" spans="1:8" ht="15.6" customHeight="1" x14ac:dyDescent="0.25">
      <c r="A466" s="14"/>
      <c r="B466" s="31"/>
      <c r="C466" s="17" t="s">
        <v>156</v>
      </c>
      <c r="D466" s="14" t="s">
        <v>109</v>
      </c>
      <c r="E466" s="15">
        <v>0</v>
      </c>
      <c r="F466" s="50">
        <v>8</v>
      </c>
      <c r="G466" s="50">
        <f t="shared" si="29"/>
        <v>8</v>
      </c>
      <c r="H466" s="8" t="s">
        <v>49</v>
      </c>
    </row>
    <row r="467" spans="1:8" ht="15.6" customHeight="1" x14ac:dyDescent="0.25">
      <c r="A467" s="14"/>
      <c r="B467" s="31"/>
      <c r="C467" s="17" t="s">
        <v>54</v>
      </c>
      <c r="D467" s="14" t="s">
        <v>2</v>
      </c>
      <c r="E467" s="15">
        <v>0</v>
      </c>
      <c r="F467" s="16">
        <v>0.56999999999999995</v>
      </c>
      <c r="G467" s="16">
        <f t="shared" si="29"/>
        <v>0.56999999999999995</v>
      </c>
      <c r="H467" s="8" t="s">
        <v>49</v>
      </c>
    </row>
    <row r="468" spans="1:8" ht="15.6" customHeight="1" x14ac:dyDescent="0.25">
      <c r="A468" s="14"/>
      <c r="B468" s="31"/>
      <c r="C468" s="17" t="s">
        <v>60</v>
      </c>
      <c r="D468" s="14" t="s">
        <v>61</v>
      </c>
      <c r="E468" s="15">
        <v>0</v>
      </c>
      <c r="F468" s="16">
        <v>0.88</v>
      </c>
      <c r="G468" s="16">
        <f t="shared" si="29"/>
        <v>0.88</v>
      </c>
      <c r="H468" s="8" t="s">
        <v>49</v>
      </c>
    </row>
    <row r="469" spans="1:8" ht="15.6" customHeight="1" x14ac:dyDescent="0.25">
      <c r="A469" s="14"/>
      <c r="B469" s="31"/>
      <c r="C469" s="18" t="s">
        <v>62</v>
      </c>
      <c r="D469" s="14" t="s">
        <v>51</v>
      </c>
      <c r="E469" s="15">
        <v>0</v>
      </c>
      <c r="F469" s="19">
        <f>F468*0.12</f>
        <v>0.1056</v>
      </c>
      <c r="G469" s="16">
        <f t="shared" si="29"/>
        <v>0.1056</v>
      </c>
      <c r="H469" s="20" t="s">
        <v>49</v>
      </c>
    </row>
    <row r="470" spans="1:8" ht="15.6" customHeight="1" x14ac:dyDescent="0.25">
      <c r="A470" s="11">
        <v>35</v>
      </c>
      <c r="B470" s="12" t="s">
        <v>46</v>
      </c>
      <c r="C470" s="13" t="s">
        <v>296</v>
      </c>
      <c r="D470" s="14"/>
      <c r="E470" s="15"/>
      <c r="F470" s="16"/>
      <c r="G470" s="15"/>
      <c r="H470" s="8"/>
    </row>
    <row r="471" spans="1:8" ht="15.6" customHeight="1" x14ac:dyDescent="0.25">
      <c r="A471" s="14"/>
      <c r="B471" s="31"/>
      <c r="C471" s="17" t="s">
        <v>297</v>
      </c>
      <c r="D471" s="14" t="s">
        <v>2</v>
      </c>
      <c r="E471" s="15">
        <v>0</v>
      </c>
      <c r="F471" s="16">
        <v>1.1499999999999999</v>
      </c>
      <c r="G471" s="16">
        <f t="shared" ref="G471:G492" si="30">F471</f>
        <v>1.1499999999999999</v>
      </c>
      <c r="H471" s="8" t="s">
        <v>49</v>
      </c>
    </row>
    <row r="472" spans="1:8" ht="15.6" customHeight="1" x14ac:dyDescent="0.25">
      <c r="A472" s="14"/>
      <c r="B472" s="31"/>
      <c r="C472" s="18" t="s">
        <v>293</v>
      </c>
      <c r="D472" s="14" t="s">
        <v>51</v>
      </c>
      <c r="E472" s="15">
        <v>0</v>
      </c>
      <c r="F472" s="16">
        <v>142.80000000000001</v>
      </c>
      <c r="G472" s="16">
        <f t="shared" si="30"/>
        <v>142.80000000000001</v>
      </c>
      <c r="H472" s="8" t="s">
        <v>49</v>
      </c>
    </row>
    <row r="473" spans="1:8" ht="15.6" customHeight="1" x14ac:dyDescent="0.25">
      <c r="A473" s="14"/>
      <c r="B473" s="31"/>
      <c r="C473" s="17" t="s">
        <v>156</v>
      </c>
      <c r="D473" s="14" t="s">
        <v>109</v>
      </c>
      <c r="E473" s="15">
        <v>0</v>
      </c>
      <c r="F473" s="50">
        <v>16</v>
      </c>
      <c r="G473" s="50">
        <f t="shared" si="30"/>
        <v>16</v>
      </c>
      <c r="H473" s="8" t="s">
        <v>49</v>
      </c>
    </row>
    <row r="474" spans="1:8" ht="15.6" customHeight="1" x14ac:dyDescent="0.25">
      <c r="A474" s="14"/>
      <c r="B474" s="31"/>
      <c r="C474" s="17" t="s">
        <v>54</v>
      </c>
      <c r="D474" s="14" t="s">
        <v>2</v>
      </c>
      <c r="E474" s="15">
        <v>0</v>
      </c>
      <c r="F474" s="16">
        <v>1.1499999999999999</v>
      </c>
      <c r="G474" s="16">
        <f t="shared" si="30"/>
        <v>1.1499999999999999</v>
      </c>
      <c r="H474" s="8" t="s">
        <v>49</v>
      </c>
    </row>
    <row r="475" spans="1:8" ht="15.6" customHeight="1" x14ac:dyDescent="0.25">
      <c r="A475" s="14"/>
      <c r="B475" s="31"/>
      <c r="C475" s="17" t="s">
        <v>60</v>
      </c>
      <c r="D475" s="14" t="s">
        <v>61</v>
      </c>
      <c r="E475" s="15">
        <v>0</v>
      </c>
      <c r="F475" s="16">
        <v>1.8</v>
      </c>
      <c r="G475" s="16">
        <f t="shared" si="30"/>
        <v>1.8</v>
      </c>
      <c r="H475" s="8" t="s">
        <v>49</v>
      </c>
    </row>
    <row r="476" spans="1:8" ht="15.6" customHeight="1" x14ac:dyDescent="0.25">
      <c r="A476" s="14"/>
      <c r="B476" s="31"/>
      <c r="C476" s="18" t="s">
        <v>62</v>
      </c>
      <c r="D476" s="14" t="s">
        <v>51</v>
      </c>
      <c r="E476" s="15">
        <v>0</v>
      </c>
      <c r="F476" s="19">
        <f>F475*0.12</f>
        <v>0.216</v>
      </c>
      <c r="G476" s="16">
        <f t="shared" si="30"/>
        <v>0.216</v>
      </c>
      <c r="H476" s="20" t="s">
        <v>49</v>
      </c>
    </row>
    <row r="477" spans="1:8" ht="15.6" customHeight="1" x14ac:dyDescent="0.25">
      <c r="A477" s="11">
        <v>36</v>
      </c>
      <c r="B477" s="12" t="s">
        <v>46</v>
      </c>
      <c r="C477" s="13" t="s">
        <v>298</v>
      </c>
      <c r="D477" s="14"/>
      <c r="E477" s="15"/>
      <c r="F477" s="16"/>
      <c r="G477" s="16">
        <f t="shared" si="30"/>
        <v>0</v>
      </c>
      <c r="H477" s="8"/>
    </row>
    <row r="478" spans="1:8" ht="15.6" customHeight="1" x14ac:dyDescent="0.25">
      <c r="A478" s="11"/>
      <c r="B478" s="12"/>
      <c r="C478" s="17" t="s">
        <v>299</v>
      </c>
      <c r="D478" s="14" t="s">
        <v>2</v>
      </c>
      <c r="E478" s="15">
        <v>0</v>
      </c>
      <c r="F478" s="16">
        <v>5</v>
      </c>
      <c r="G478" s="16">
        <f t="shared" si="30"/>
        <v>5</v>
      </c>
      <c r="H478" s="8" t="s">
        <v>49</v>
      </c>
    </row>
    <row r="479" spans="1:8" ht="15.6" customHeight="1" x14ac:dyDescent="0.25">
      <c r="A479" s="11"/>
      <c r="B479" s="12"/>
      <c r="C479" s="18" t="s">
        <v>300</v>
      </c>
      <c r="D479" s="14" t="s">
        <v>51</v>
      </c>
      <c r="E479" s="15">
        <v>0</v>
      </c>
      <c r="F479" s="16">
        <v>1386.3</v>
      </c>
      <c r="G479" s="16">
        <f t="shared" si="30"/>
        <v>1386.3</v>
      </c>
      <c r="H479" s="8" t="s">
        <v>49</v>
      </c>
    </row>
    <row r="480" spans="1:8" ht="15.6" customHeight="1" x14ac:dyDescent="0.25">
      <c r="A480" s="11"/>
      <c r="B480" s="12"/>
      <c r="C480" s="17" t="s">
        <v>125</v>
      </c>
      <c r="D480" s="14" t="s">
        <v>2</v>
      </c>
      <c r="E480" s="15">
        <v>0</v>
      </c>
      <c r="F480" s="16">
        <v>20.48</v>
      </c>
      <c r="G480" s="16">
        <f t="shared" si="30"/>
        <v>20.48</v>
      </c>
      <c r="H480" s="8" t="s">
        <v>49</v>
      </c>
    </row>
    <row r="481" spans="1:8" ht="15.6" customHeight="1" x14ac:dyDescent="0.25">
      <c r="A481" s="11"/>
      <c r="B481" s="12"/>
      <c r="C481" s="18" t="s">
        <v>301</v>
      </c>
      <c r="D481" s="14" t="s">
        <v>51</v>
      </c>
      <c r="E481" s="15">
        <v>0</v>
      </c>
      <c r="F481" s="16">
        <v>164.2</v>
      </c>
      <c r="G481" s="16">
        <f t="shared" si="30"/>
        <v>164.2</v>
      </c>
      <c r="H481" s="8" t="s">
        <v>49</v>
      </c>
    </row>
    <row r="482" spans="1:8" ht="15.6" customHeight="1" x14ac:dyDescent="0.25">
      <c r="A482" s="11"/>
      <c r="B482" s="12"/>
      <c r="C482" s="17" t="s">
        <v>302</v>
      </c>
      <c r="D482" s="14" t="s">
        <v>2</v>
      </c>
      <c r="E482" s="15">
        <v>0</v>
      </c>
      <c r="F482" s="16">
        <v>2.5099999999999998</v>
      </c>
      <c r="G482" s="16">
        <f t="shared" si="30"/>
        <v>2.5099999999999998</v>
      </c>
      <c r="H482" s="8" t="s">
        <v>49</v>
      </c>
    </row>
    <row r="483" spans="1:8" ht="15.6" customHeight="1" x14ac:dyDescent="0.25">
      <c r="A483" s="11"/>
      <c r="B483" s="12"/>
      <c r="C483" s="18" t="s">
        <v>128</v>
      </c>
      <c r="D483" s="14" t="s">
        <v>51</v>
      </c>
      <c r="E483" s="15">
        <v>0</v>
      </c>
      <c r="F483" s="16">
        <v>23</v>
      </c>
      <c r="G483" s="16">
        <f t="shared" si="30"/>
        <v>23</v>
      </c>
      <c r="H483" s="8" t="s">
        <v>49</v>
      </c>
    </row>
    <row r="484" spans="1:8" ht="15.6" customHeight="1" x14ac:dyDescent="0.25">
      <c r="A484" s="11"/>
      <c r="B484" s="12"/>
      <c r="C484" s="17" t="s">
        <v>173</v>
      </c>
      <c r="D484" s="14" t="s">
        <v>109</v>
      </c>
      <c r="E484" s="15">
        <v>0</v>
      </c>
      <c r="F484" s="16">
        <v>12</v>
      </c>
      <c r="G484" s="16">
        <f t="shared" si="30"/>
        <v>12</v>
      </c>
      <c r="H484" s="8" t="s">
        <v>49</v>
      </c>
    </row>
    <row r="485" spans="1:8" ht="15.6" customHeight="1" x14ac:dyDescent="0.25">
      <c r="A485" s="11"/>
      <c r="B485" s="12"/>
      <c r="C485" s="17" t="s">
        <v>156</v>
      </c>
      <c r="D485" s="14" t="s">
        <v>109</v>
      </c>
      <c r="E485" s="15">
        <v>0</v>
      </c>
      <c r="F485" s="16">
        <v>12</v>
      </c>
      <c r="G485" s="16">
        <f t="shared" si="30"/>
        <v>12</v>
      </c>
      <c r="H485" s="8" t="s">
        <v>49</v>
      </c>
    </row>
    <row r="486" spans="1:8" ht="15.6" customHeight="1" x14ac:dyDescent="0.25">
      <c r="A486" s="11"/>
      <c r="B486" s="12"/>
      <c r="C486" s="17" t="s">
        <v>190</v>
      </c>
      <c r="D486" s="14" t="s">
        <v>109</v>
      </c>
      <c r="E486" s="15">
        <v>0</v>
      </c>
      <c r="F486" s="50">
        <v>10</v>
      </c>
      <c r="G486" s="16">
        <f t="shared" si="30"/>
        <v>10</v>
      </c>
      <c r="H486" s="8" t="s">
        <v>49</v>
      </c>
    </row>
    <row r="487" spans="1:8" ht="15.6" customHeight="1" x14ac:dyDescent="0.25">
      <c r="A487" s="11"/>
      <c r="B487" s="12"/>
      <c r="C487" s="17" t="s">
        <v>54</v>
      </c>
      <c r="D487" s="14" t="s">
        <v>2</v>
      </c>
      <c r="E487" s="15">
        <v>0</v>
      </c>
      <c r="F487" s="16">
        <v>27.99</v>
      </c>
      <c r="G487" s="16">
        <f t="shared" si="30"/>
        <v>27.99</v>
      </c>
      <c r="H487" s="8" t="s">
        <v>49</v>
      </c>
    </row>
    <row r="488" spans="1:8" ht="15.6" customHeight="1" x14ac:dyDescent="0.25">
      <c r="A488" s="11"/>
      <c r="B488" s="12"/>
      <c r="C488" s="17" t="s">
        <v>110</v>
      </c>
      <c r="D488" s="14" t="s">
        <v>56</v>
      </c>
      <c r="E488" s="15">
        <v>0</v>
      </c>
      <c r="F488" s="19" t="s">
        <v>303</v>
      </c>
      <c r="G488" s="16" t="str">
        <f t="shared" si="30"/>
        <v>55,00/1573,5</v>
      </c>
      <c r="H488" s="20" t="s">
        <v>49</v>
      </c>
    </row>
    <row r="489" spans="1:8" ht="15.6" customHeight="1" x14ac:dyDescent="0.25">
      <c r="A489" s="11"/>
      <c r="B489" s="12"/>
      <c r="C489" s="18" t="s">
        <v>58</v>
      </c>
      <c r="D489" s="14" t="s">
        <v>51</v>
      </c>
      <c r="E489" s="15">
        <v>0</v>
      </c>
      <c r="F489" s="16">
        <v>15.7</v>
      </c>
      <c r="G489" s="16">
        <f t="shared" si="30"/>
        <v>15.7</v>
      </c>
      <c r="H489" s="8" t="s">
        <v>49</v>
      </c>
    </row>
    <row r="490" spans="1:8" ht="15.6" customHeight="1" x14ac:dyDescent="0.25">
      <c r="A490" s="11"/>
      <c r="B490" s="12"/>
      <c r="C490" s="17" t="s">
        <v>59</v>
      </c>
      <c r="D490" s="14" t="s">
        <v>2</v>
      </c>
      <c r="E490" s="15">
        <v>0</v>
      </c>
      <c r="F490" s="16">
        <v>55</v>
      </c>
      <c r="G490" s="15">
        <f t="shared" si="30"/>
        <v>55</v>
      </c>
      <c r="H490" s="20" t="s">
        <v>49</v>
      </c>
    </row>
    <row r="491" spans="1:8" ht="15.6" customHeight="1" x14ac:dyDescent="0.25">
      <c r="A491" s="14"/>
      <c r="B491" s="31"/>
      <c r="C491" s="17" t="s">
        <v>60</v>
      </c>
      <c r="D491" s="14" t="s">
        <v>61</v>
      </c>
      <c r="E491" s="15">
        <v>0</v>
      </c>
      <c r="F491" s="16">
        <v>21</v>
      </c>
      <c r="G491" s="16">
        <f t="shared" si="30"/>
        <v>21</v>
      </c>
      <c r="H491" s="8" t="s">
        <v>49</v>
      </c>
    </row>
    <row r="492" spans="1:8" ht="15.6" customHeight="1" x14ac:dyDescent="0.25">
      <c r="A492" s="14"/>
      <c r="B492" s="31"/>
      <c r="C492" s="37" t="s">
        <v>62</v>
      </c>
      <c r="D492" s="14" t="s">
        <v>51</v>
      </c>
      <c r="E492" s="15">
        <v>0</v>
      </c>
      <c r="F492" s="19">
        <f>F491*0.12</f>
        <v>2.52</v>
      </c>
      <c r="G492" s="16">
        <f t="shared" si="30"/>
        <v>2.52</v>
      </c>
      <c r="H492" s="20" t="s">
        <v>49</v>
      </c>
    </row>
    <row r="493" spans="1:8" ht="15.6" customHeight="1" x14ac:dyDescent="0.25">
      <c r="A493" s="11">
        <v>37</v>
      </c>
      <c r="B493" s="12" t="s">
        <v>46</v>
      </c>
      <c r="C493" s="13" t="s">
        <v>304</v>
      </c>
      <c r="D493" s="14"/>
      <c r="E493" s="15"/>
      <c r="F493" s="16"/>
      <c r="G493" s="16"/>
      <c r="H493" s="8"/>
    </row>
    <row r="494" spans="1:8" ht="15.6" customHeight="1" x14ac:dyDescent="0.25">
      <c r="A494" s="11"/>
      <c r="B494" s="12"/>
      <c r="C494" s="17" t="s">
        <v>305</v>
      </c>
      <c r="D494" s="14" t="s">
        <v>2</v>
      </c>
      <c r="E494" s="15">
        <v>0</v>
      </c>
      <c r="F494" s="16">
        <v>1</v>
      </c>
      <c r="G494" s="16">
        <v>1</v>
      </c>
      <c r="H494" s="8" t="s">
        <v>49</v>
      </c>
    </row>
    <row r="495" spans="1:8" ht="15.6" customHeight="1" x14ac:dyDescent="0.25">
      <c r="A495" s="11"/>
      <c r="B495" s="12"/>
      <c r="C495" s="18" t="s">
        <v>306</v>
      </c>
      <c r="D495" s="14" t="s">
        <v>51</v>
      </c>
      <c r="E495" s="15">
        <v>0</v>
      </c>
      <c r="F495" s="16">
        <v>489.5</v>
      </c>
      <c r="G495" s="16">
        <v>489.5</v>
      </c>
      <c r="H495" s="8" t="s">
        <v>49</v>
      </c>
    </row>
    <row r="496" spans="1:8" ht="15.6" customHeight="1" x14ac:dyDescent="0.25">
      <c r="A496" s="11"/>
      <c r="B496" s="12"/>
      <c r="C496" s="17" t="s">
        <v>307</v>
      </c>
      <c r="D496" s="14" t="s">
        <v>2</v>
      </c>
      <c r="E496" s="15">
        <v>0</v>
      </c>
      <c r="F496" s="16">
        <v>1.56</v>
      </c>
      <c r="G496" s="16">
        <v>1.56</v>
      </c>
      <c r="H496" s="8" t="s">
        <v>49</v>
      </c>
    </row>
    <row r="497" spans="1:8" ht="15.6" customHeight="1" x14ac:dyDescent="0.25">
      <c r="A497" s="11"/>
      <c r="B497" s="12"/>
      <c r="C497" s="18" t="s">
        <v>308</v>
      </c>
      <c r="D497" s="14" t="s">
        <v>51</v>
      </c>
      <c r="E497" s="15">
        <v>0</v>
      </c>
      <c r="F497" s="16">
        <v>4.5999999999999996</v>
      </c>
      <c r="G497" s="16">
        <v>4.5999999999999996</v>
      </c>
      <c r="H497" s="8" t="s">
        <v>49</v>
      </c>
    </row>
    <row r="498" spans="1:8" ht="15.6" customHeight="1" x14ac:dyDescent="0.25">
      <c r="A498" s="11"/>
      <c r="B498" s="12"/>
      <c r="C498" s="17" t="s">
        <v>309</v>
      </c>
      <c r="D498" s="14" t="s">
        <v>2</v>
      </c>
      <c r="E498" s="15">
        <v>0</v>
      </c>
      <c r="F498" s="16">
        <v>1.64</v>
      </c>
      <c r="G498" s="16">
        <v>1.64</v>
      </c>
      <c r="H498" s="8" t="s">
        <v>49</v>
      </c>
    </row>
    <row r="499" spans="1:8" ht="15.6" customHeight="1" x14ac:dyDescent="0.25">
      <c r="A499" s="11"/>
      <c r="B499" s="12"/>
      <c r="C499" s="18" t="s">
        <v>310</v>
      </c>
      <c r="D499" s="14" t="s">
        <v>51</v>
      </c>
      <c r="E499" s="15">
        <v>0</v>
      </c>
      <c r="F499" s="16">
        <v>5.2</v>
      </c>
      <c r="G499" s="16">
        <v>5.2</v>
      </c>
      <c r="H499" s="8" t="s">
        <v>49</v>
      </c>
    </row>
    <row r="500" spans="1:8" ht="15.6" customHeight="1" x14ac:dyDescent="0.25">
      <c r="A500" s="11"/>
      <c r="B500" s="12"/>
      <c r="C500" s="17" t="s">
        <v>311</v>
      </c>
      <c r="D500" s="14" t="s">
        <v>2</v>
      </c>
      <c r="E500" s="15">
        <v>0</v>
      </c>
      <c r="F500" s="16">
        <v>0.96</v>
      </c>
      <c r="G500" s="16">
        <v>0.96</v>
      </c>
      <c r="H500" s="8" t="s">
        <v>49</v>
      </c>
    </row>
    <row r="501" spans="1:8" ht="15.6" customHeight="1" x14ac:dyDescent="0.25">
      <c r="A501" s="11"/>
      <c r="B501" s="12"/>
      <c r="C501" s="18" t="s">
        <v>312</v>
      </c>
      <c r="D501" s="14" t="s">
        <v>51</v>
      </c>
      <c r="E501" s="15">
        <v>0</v>
      </c>
      <c r="F501" s="16">
        <v>2.4</v>
      </c>
      <c r="G501" s="16">
        <v>2.4</v>
      </c>
      <c r="H501" s="8" t="s">
        <v>49</v>
      </c>
    </row>
    <row r="502" spans="1:8" ht="15.6" customHeight="1" x14ac:dyDescent="0.25">
      <c r="A502" s="11"/>
      <c r="B502" s="12"/>
      <c r="C502" s="17" t="s">
        <v>313</v>
      </c>
      <c r="D502" s="14" t="s">
        <v>2</v>
      </c>
      <c r="E502" s="15">
        <v>0</v>
      </c>
      <c r="F502" s="16">
        <v>0.88</v>
      </c>
      <c r="G502" s="16">
        <v>0.88</v>
      </c>
      <c r="H502" s="8" t="s">
        <v>49</v>
      </c>
    </row>
    <row r="503" spans="1:8" ht="15.6" customHeight="1" x14ac:dyDescent="0.25">
      <c r="A503" s="11"/>
      <c r="B503" s="12"/>
      <c r="C503" s="18" t="s">
        <v>314</v>
      </c>
      <c r="D503" s="14" t="s">
        <v>51</v>
      </c>
      <c r="E503" s="15">
        <v>0</v>
      </c>
      <c r="F503" s="16">
        <v>2.1</v>
      </c>
      <c r="G503" s="16">
        <v>2.1</v>
      </c>
      <c r="H503" s="8" t="s">
        <v>49</v>
      </c>
    </row>
    <row r="504" spans="1:8" ht="15.6" customHeight="1" x14ac:dyDescent="0.25">
      <c r="A504" s="11"/>
      <c r="B504" s="12"/>
      <c r="C504" s="17" t="s">
        <v>315</v>
      </c>
      <c r="D504" s="14" t="s">
        <v>2</v>
      </c>
      <c r="E504" s="15">
        <v>0</v>
      </c>
      <c r="F504" s="16">
        <v>2.2400000000000002</v>
      </c>
      <c r="G504" s="16">
        <v>2.2400000000000002</v>
      </c>
      <c r="H504" s="8" t="s">
        <v>49</v>
      </c>
    </row>
    <row r="505" spans="1:8" ht="15.6" customHeight="1" x14ac:dyDescent="0.25">
      <c r="A505" s="11"/>
      <c r="B505" s="12"/>
      <c r="C505" s="18" t="s">
        <v>316</v>
      </c>
      <c r="D505" s="14" t="s">
        <v>51</v>
      </c>
      <c r="E505" s="15">
        <v>0</v>
      </c>
      <c r="F505" s="16">
        <v>12</v>
      </c>
      <c r="G505" s="16">
        <v>12</v>
      </c>
      <c r="H505" s="8" t="s">
        <v>49</v>
      </c>
    </row>
    <row r="506" spans="1:8" ht="15.6" customHeight="1" x14ac:dyDescent="0.25">
      <c r="A506" s="11"/>
      <c r="B506" s="12"/>
      <c r="C506" s="17" t="s">
        <v>317</v>
      </c>
      <c r="D506" s="14" t="s">
        <v>2</v>
      </c>
      <c r="E506" s="15">
        <v>0</v>
      </c>
      <c r="F506" s="16">
        <v>1.28</v>
      </c>
      <c r="G506" s="16">
        <v>1.28</v>
      </c>
      <c r="H506" s="8" t="s">
        <v>49</v>
      </c>
    </row>
    <row r="507" spans="1:8" ht="15.6" customHeight="1" x14ac:dyDescent="0.25">
      <c r="A507" s="11"/>
      <c r="B507" s="12"/>
      <c r="C507" s="18" t="s">
        <v>189</v>
      </c>
      <c r="D507" s="14" t="s">
        <v>51</v>
      </c>
      <c r="E507" s="15">
        <v>0</v>
      </c>
      <c r="F507" s="16">
        <v>0.4</v>
      </c>
      <c r="G507" s="16">
        <v>0.4</v>
      </c>
      <c r="H507" s="8" t="s">
        <v>49</v>
      </c>
    </row>
    <row r="508" spans="1:8" ht="15.6" customHeight="1" x14ac:dyDescent="0.25">
      <c r="A508" s="11"/>
      <c r="B508" s="12"/>
      <c r="C508" s="17" t="s">
        <v>318</v>
      </c>
      <c r="D508" s="14" t="s">
        <v>2</v>
      </c>
      <c r="E508" s="15">
        <v>0</v>
      </c>
      <c r="F508" s="16">
        <v>3.32</v>
      </c>
      <c r="G508" s="16">
        <v>3.32</v>
      </c>
      <c r="H508" s="8" t="s">
        <v>49</v>
      </c>
    </row>
    <row r="509" spans="1:8" ht="15.6" customHeight="1" x14ac:dyDescent="0.25">
      <c r="A509" s="11"/>
      <c r="B509" s="12"/>
      <c r="C509" s="18" t="s">
        <v>319</v>
      </c>
      <c r="D509" s="14" t="s">
        <v>51</v>
      </c>
      <c r="E509" s="15">
        <v>0</v>
      </c>
      <c r="F509" s="16">
        <v>56.3</v>
      </c>
      <c r="G509" s="16">
        <v>56.3</v>
      </c>
      <c r="H509" s="8" t="s">
        <v>49</v>
      </c>
    </row>
    <row r="510" spans="1:8" ht="15.6" customHeight="1" x14ac:dyDescent="0.25">
      <c r="A510" s="11"/>
      <c r="B510" s="12"/>
      <c r="C510" s="17" t="s">
        <v>108</v>
      </c>
      <c r="D510" s="14" t="s">
        <v>109</v>
      </c>
      <c r="E510" s="15">
        <v>0</v>
      </c>
      <c r="F510" s="16">
        <v>4</v>
      </c>
      <c r="G510" s="16">
        <v>4</v>
      </c>
      <c r="H510" s="8" t="s">
        <v>49</v>
      </c>
    </row>
    <row r="511" spans="1:8" ht="15.6" customHeight="1" x14ac:dyDescent="0.25">
      <c r="A511" s="11"/>
      <c r="B511" s="12"/>
      <c r="C511" s="17" t="s">
        <v>320</v>
      </c>
      <c r="D511" s="14" t="s">
        <v>109</v>
      </c>
      <c r="E511" s="15">
        <v>0</v>
      </c>
      <c r="F511" s="16">
        <v>12</v>
      </c>
      <c r="G511" s="16">
        <v>12</v>
      </c>
      <c r="H511" s="8" t="s">
        <v>49</v>
      </c>
    </row>
    <row r="512" spans="1:8" ht="15.6" customHeight="1" x14ac:dyDescent="0.25">
      <c r="A512" s="11"/>
      <c r="B512" s="12"/>
      <c r="C512" s="17" t="s">
        <v>54</v>
      </c>
      <c r="D512" s="14" t="s">
        <v>2</v>
      </c>
      <c r="E512" s="15">
        <v>0</v>
      </c>
      <c r="F512" s="16">
        <v>12.88</v>
      </c>
      <c r="G512" s="16">
        <v>12.88</v>
      </c>
      <c r="H512" s="8" t="s">
        <v>49</v>
      </c>
    </row>
    <row r="513" spans="1:8" ht="15.6" customHeight="1" x14ac:dyDescent="0.25">
      <c r="A513" s="11"/>
      <c r="B513" s="12"/>
      <c r="C513" s="17" t="s">
        <v>110</v>
      </c>
      <c r="D513" s="14" t="s">
        <v>56</v>
      </c>
      <c r="E513" s="15">
        <v>0</v>
      </c>
      <c r="F513" s="16" t="s">
        <v>321</v>
      </c>
      <c r="G513" s="16" t="s">
        <v>321</v>
      </c>
      <c r="H513" s="8" t="s">
        <v>49</v>
      </c>
    </row>
    <row r="514" spans="1:8" ht="15.6" customHeight="1" x14ac:dyDescent="0.25">
      <c r="A514" s="11"/>
      <c r="B514" s="12"/>
      <c r="C514" s="18" t="s">
        <v>58</v>
      </c>
      <c r="D514" s="14" t="s">
        <v>51</v>
      </c>
      <c r="E514" s="15">
        <v>0</v>
      </c>
      <c r="F514" s="16">
        <v>5.7</v>
      </c>
      <c r="G514" s="16">
        <v>5.7</v>
      </c>
      <c r="H514" s="8" t="s">
        <v>49</v>
      </c>
    </row>
    <row r="515" spans="1:8" ht="15.6" customHeight="1" x14ac:dyDescent="0.25">
      <c r="A515" s="11"/>
      <c r="B515" s="12"/>
      <c r="C515" s="17" t="s">
        <v>59</v>
      </c>
      <c r="D515" s="14" t="s">
        <v>2</v>
      </c>
      <c r="E515" s="15">
        <v>0</v>
      </c>
      <c r="F515" s="16">
        <f>18.4</f>
        <v>18.399999999999999</v>
      </c>
      <c r="G515" s="15">
        <f>F515</f>
        <v>18.399999999999999</v>
      </c>
      <c r="H515" s="20" t="s">
        <v>49</v>
      </c>
    </row>
    <row r="516" spans="1:8" ht="15.6" customHeight="1" x14ac:dyDescent="0.25">
      <c r="A516" s="11"/>
      <c r="B516" s="12"/>
      <c r="C516" s="17" t="s">
        <v>60</v>
      </c>
      <c r="D516" s="14" t="s">
        <v>61</v>
      </c>
      <c r="E516" s="15">
        <v>0</v>
      </c>
      <c r="F516" s="16">
        <v>14.5</v>
      </c>
      <c r="G516" s="16">
        <v>14.5</v>
      </c>
      <c r="H516" s="8" t="s">
        <v>49</v>
      </c>
    </row>
    <row r="517" spans="1:8" ht="15.6" customHeight="1" x14ac:dyDescent="0.25">
      <c r="A517" s="11"/>
      <c r="B517" s="12"/>
      <c r="C517" s="18" t="s">
        <v>62</v>
      </c>
      <c r="D517" s="14" t="s">
        <v>51</v>
      </c>
      <c r="E517" s="15">
        <v>0</v>
      </c>
      <c r="F517" s="16">
        <f>F516*0.12</f>
        <v>1.74</v>
      </c>
      <c r="G517" s="16">
        <v>1.74</v>
      </c>
      <c r="H517" s="8" t="s">
        <v>49</v>
      </c>
    </row>
    <row r="518" spans="1:8" ht="15.6" customHeight="1" x14ac:dyDescent="0.25">
      <c r="A518" s="57" t="s">
        <v>14</v>
      </c>
      <c r="B518" s="57"/>
      <c r="C518" s="57"/>
      <c r="D518" s="57"/>
      <c r="E518" s="57"/>
      <c r="F518" s="57"/>
      <c r="G518" s="57"/>
      <c r="H518" s="57"/>
    </row>
    <row r="519" spans="1:8" ht="18.75" customHeight="1" x14ac:dyDescent="0.25">
      <c r="A519" s="58" t="s">
        <v>322</v>
      </c>
      <c r="B519" s="58"/>
      <c r="C519" s="58"/>
      <c r="D519" s="58"/>
      <c r="E519" s="58"/>
      <c r="F519" s="58"/>
      <c r="G519" s="58"/>
      <c r="H519" s="58"/>
    </row>
    <row r="520" spans="1:8" ht="18" customHeight="1" x14ac:dyDescent="0.25">
      <c r="A520" s="59" t="s">
        <v>323</v>
      </c>
      <c r="B520" s="59"/>
      <c r="C520" s="59"/>
      <c r="D520" s="59"/>
      <c r="E520" s="59"/>
      <c r="F520" s="59"/>
      <c r="G520" s="59" t="s">
        <v>16</v>
      </c>
      <c r="H520" s="59"/>
    </row>
    <row r="521" spans="1:8" ht="18" customHeight="1" x14ac:dyDescent="0.25">
      <c r="A521" s="134" t="s">
        <v>324</v>
      </c>
      <c r="B521" s="135"/>
      <c r="C521" s="135"/>
      <c r="D521" s="135"/>
      <c r="E521" s="135"/>
      <c r="F521" s="135"/>
      <c r="G521" s="135"/>
      <c r="H521" s="135"/>
    </row>
    <row r="522" spans="1:8" ht="18" customHeight="1" x14ac:dyDescent="0.25">
      <c r="A522" s="58" t="s">
        <v>17</v>
      </c>
      <c r="B522" s="58"/>
      <c r="C522" s="58"/>
      <c r="D522" s="58"/>
      <c r="E522" s="58"/>
      <c r="F522" s="58"/>
      <c r="G522" s="58"/>
      <c r="H522" s="58"/>
    </row>
    <row r="523" spans="1:8" ht="18" customHeight="1" x14ac:dyDescent="0.25">
      <c r="A523" s="59" t="s">
        <v>18</v>
      </c>
      <c r="B523" s="59"/>
      <c r="C523" s="59"/>
      <c r="D523" s="59"/>
      <c r="E523" s="59"/>
      <c r="F523" s="59"/>
      <c r="G523" s="59" t="s">
        <v>19</v>
      </c>
      <c r="H523" s="59"/>
    </row>
    <row r="524" spans="1:8" ht="18" customHeight="1" x14ac:dyDescent="0.25">
      <c r="A524" s="134" t="s">
        <v>324</v>
      </c>
      <c r="B524" s="135"/>
      <c r="C524" s="135"/>
      <c r="D524" s="135"/>
      <c r="E524" s="135"/>
      <c r="F524" s="135"/>
      <c r="G524" s="135"/>
      <c r="H524" s="135"/>
    </row>
    <row r="525" spans="1:8" ht="18" customHeight="1" x14ac:dyDescent="0.25">
      <c r="A525" s="58" t="s">
        <v>21</v>
      </c>
      <c r="B525" s="58"/>
      <c r="C525" s="58"/>
      <c r="D525" s="58"/>
      <c r="E525" s="58"/>
      <c r="F525" s="58"/>
      <c r="G525" s="58"/>
      <c r="H525" s="58"/>
    </row>
    <row r="526" spans="1:8" ht="15.6" customHeight="1" x14ac:dyDescent="0.25">
      <c r="A526" s="58" t="s">
        <v>325</v>
      </c>
      <c r="B526" s="58"/>
      <c r="C526" s="58"/>
      <c r="D526" s="58"/>
      <c r="E526" s="58"/>
      <c r="F526" s="58"/>
      <c r="G526" s="58"/>
      <c r="H526" s="58"/>
    </row>
    <row r="527" spans="1:8" ht="15.6" customHeight="1" x14ac:dyDescent="0.25">
      <c r="A527" s="59" t="s">
        <v>18</v>
      </c>
      <c r="B527" s="59"/>
      <c r="C527" s="59"/>
      <c r="D527" s="59"/>
      <c r="E527" s="59"/>
      <c r="F527" s="59"/>
      <c r="G527" s="59" t="s">
        <v>23</v>
      </c>
      <c r="H527" s="59"/>
    </row>
    <row r="528" spans="1:8" ht="18.600000000000001" customHeight="1" x14ac:dyDescent="0.25">
      <c r="A528" s="134" t="s">
        <v>324</v>
      </c>
      <c r="B528" s="135"/>
      <c r="C528" s="135"/>
      <c r="D528" s="135"/>
      <c r="E528" s="135"/>
      <c r="F528" s="135"/>
      <c r="G528" s="135"/>
      <c r="H528" s="135"/>
    </row>
    <row r="529" spans="1:8" ht="15.6" customHeight="1" x14ac:dyDescent="0.25">
      <c r="A529" s="57" t="s">
        <v>24</v>
      </c>
      <c r="B529" s="57"/>
      <c r="C529" s="57"/>
      <c r="D529" s="57"/>
      <c r="E529" s="57"/>
      <c r="F529" s="57"/>
      <c r="G529" s="57"/>
      <c r="H529" s="57"/>
    </row>
    <row r="530" spans="1:8" ht="15.6" customHeight="1" x14ac:dyDescent="0.25">
      <c r="A530" s="59" t="s">
        <v>25</v>
      </c>
      <c r="B530" s="59"/>
      <c r="C530" s="59"/>
      <c r="D530" s="59"/>
      <c r="E530" s="59"/>
      <c r="F530" s="59"/>
      <c r="G530" s="59" t="s">
        <v>26</v>
      </c>
      <c r="H530" s="59"/>
    </row>
    <row r="531" spans="1:8" ht="24.6" customHeight="1" x14ac:dyDescent="0.25">
      <c r="A531" s="127" t="s">
        <v>324</v>
      </c>
      <c r="B531" s="128"/>
      <c r="C531" s="128"/>
      <c r="D531" s="128"/>
      <c r="E531" s="128"/>
      <c r="F531" s="128"/>
      <c r="G531" s="128"/>
      <c r="H531" s="128"/>
    </row>
  </sheetData>
  <autoFilter ref="A35:H492" xr:uid="{00000000-0009-0000-0000-000000000000}"/>
  <mergeCells count="19">
    <mergeCell ref="A28:H29"/>
    <mergeCell ref="A1:H1"/>
    <mergeCell ref="A2:H2"/>
    <mergeCell ref="A3:H3"/>
    <mergeCell ref="A6:H6"/>
    <mergeCell ref="A7:H7"/>
    <mergeCell ref="A10:H10"/>
    <mergeCell ref="A15:C15"/>
    <mergeCell ref="A16:H16"/>
    <mergeCell ref="A19:H19"/>
    <mergeCell ref="A22:H22"/>
    <mergeCell ref="A26:H26"/>
    <mergeCell ref="A531:H531"/>
    <mergeCell ref="A30:H30"/>
    <mergeCell ref="A32:H32"/>
    <mergeCell ref="A36:H36"/>
    <mergeCell ref="A521:H521"/>
    <mergeCell ref="A524:H524"/>
    <mergeCell ref="A528:H528"/>
  </mergeCells>
  <pageMargins left="0.23611111111111099" right="0.23611111111111099" top="0.74791666666666701" bottom="0.74861111111111101" header="0.511811023622047" footer="0.31527777777777799"/>
  <pageSetup paperSize="9" scale="49" fitToHeight="0" orientation="portrait" horizontalDpi="300" verticalDpi="300" r:id="rId1"/>
  <headerFooter>
    <oddFooter>&amp;CСтраница  &amp;P из &amp;N</oddFooter>
  </headerFooter>
  <rowBreaks count="1" manualBreakCount="1">
    <brk id="3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 подписанию</vt:lpstr>
      <vt:lpstr>Расчетное обоснование</vt:lpstr>
      <vt:lpstr>Правила расчета</vt:lpstr>
      <vt:lpstr>Лист1</vt:lpstr>
      <vt:lpstr>к подписанию (2)</vt:lpstr>
      <vt:lpstr>'к подписанию'!Заголовки_для_печати</vt:lpstr>
      <vt:lpstr>'к подписанию (2)'!Заголовки_для_печати</vt:lpstr>
      <vt:lpstr>'к подписанию'!Область_печати</vt:lpstr>
      <vt:lpstr>'к подписанию (2)'!Область_печати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Мария Чудотворцева</cp:lastModifiedBy>
  <cp:revision>0</cp:revision>
  <cp:lastPrinted>2026-06-15T06:04:10Z</cp:lastPrinted>
  <dcterms:created xsi:type="dcterms:W3CDTF">1996-10-08T23:32:33Z</dcterms:created>
  <dcterms:modified xsi:type="dcterms:W3CDTF">2026-06-15T06:04:14Z</dcterms:modified>
  <dc:language>en-US</dc:language>
</cp:coreProperties>
</file>