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udotvortseva\Desktop\ООО ЕвроХим Терминал Усть-Луга\МОНТАЖ МК КГ№3\КМД КГ №3 сокращенное\1 оч\"/>
    </mc:Choice>
  </mc:AlternateContent>
  <xr:revisionPtr revIDLastSave="0" documentId="13_ncr:1_{3CC4E631-22FF-466D-81AE-BA13D4C8EEE6}" xr6:coauthVersionLast="47" xr6:coauthVersionMax="47" xr10:uidLastSave="{00000000-0000-0000-0000-000000000000}"/>
  <bookViews>
    <workbookView xWindow="-108" yWindow="-108" windowWidth="23256" windowHeight="12576" tabRatio="609" xr2:uid="{00000000-000D-0000-FFFF-FFFF00000000}"/>
  </bookViews>
  <sheets>
    <sheet name="Ведомость постоянных метизов" sheetId="1" r:id="rId1"/>
  </sheets>
  <externalReferences>
    <externalReference r:id="rId2"/>
    <externalReference r:id="rId3"/>
    <externalReference r:id="rId4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3" i="1" l="1"/>
  <c r="L61" i="1" l="1"/>
  <c r="L60" i="1"/>
  <c r="L59" i="1"/>
  <c r="N67" i="1" l="1"/>
  <c r="K40" i="1" l="1"/>
  <c r="F49" i="1"/>
  <c r="K49" i="1"/>
  <c r="K53" i="1" s="1"/>
  <c r="K44" i="1"/>
  <c r="F51" i="1"/>
  <c r="K51" i="1" l="1"/>
  <c r="K47" i="1"/>
  <c r="K46" i="1"/>
  <c r="K45" i="1"/>
  <c r="K38" i="1"/>
  <c r="K36" i="1"/>
  <c r="K34" i="1"/>
  <c r="K14" i="1"/>
  <c r="H56" i="1" l="1"/>
  <c r="J53" i="1"/>
  <c r="I40" i="1"/>
  <c r="J40" i="1"/>
  <c r="I53" i="1"/>
  <c r="H53" i="1"/>
  <c r="H40" i="1"/>
  <c r="J28" i="1"/>
  <c r="J4" i="1"/>
  <c r="J5" i="1"/>
  <c r="J6" i="1"/>
  <c r="J7" i="1"/>
  <c r="J8" i="1"/>
  <c r="J9" i="1"/>
  <c r="J10" i="1"/>
  <c r="J11" i="1"/>
  <c r="J12" i="1"/>
  <c r="K12" i="1" s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3" i="1"/>
  <c r="J30" i="1" l="1"/>
  <c r="I13" i="1"/>
  <c r="I15" i="1"/>
  <c r="I16" i="1"/>
  <c r="I17" i="1"/>
  <c r="I18" i="1"/>
  <c r="I19" i="1"/>
  <c r="I20" i="1"/>
  <c r="I21" i="1"/>
  <c r="I22" i="1"/>
  <c r="I23" i="1"/>
  <c r="I24" i="1"/>
  <c r="I25" i="1"/>
  <c r="I26" i="1"/>
  <c r="I28" i="1"/>
  <c r="I4" i="1"/>
  <c r="I5" i="1"/>
  <c r="I6" i="1"/>
  <c r="I7" i="1"/>
  <c r="I8" i="1"/>
  <c r="I9" i="1"/>
  <c r="I10" i="1"/>
  <c r="I11" i="1"/>
  <c r="I3" i="1"/>
  <c r="I30" i="1" l="1"/>
  <c r="H4" i="1"/>
  <c r="K4" i="1" s="1"/>
  <c r="H5" i="1"/>
  <c r="K5" i="1" s="1"/>
  <c r="H6" i="1"/>
  <c r="K6" i="1" s="1"/>
  <c r="H7" i="1"/>
  <c r="K7" i="1" s="1"/>
  <c r="H8" i="1"/>
  <c r="K8" i="1" s="1"/>
  <c r="H9" i="1"/>
  <c r="K9" i="1" s="1"/>
  <c r="H10" i="1"/>
  <c r="K10" i="1" s="1"/>
  <c r="H11" i="1"/>
  <c r="K11" i="1" s="1"/>
  <c r="H13" i="1"/>
  <c r="K13" i="1" s="1"/>
  <c r="H15" i="1"/>
  <c r="K15" i="1" s="1"/>
  <c r="H16" i="1"/>
  <c r="K16" i="1" s="1"/>
  <c r="H17" i="1"/>
  <c r="H18" i="1"/>
  <c r="K18" i="1" s="1"/>
  <c r="H19" i="1"/>
  <c r="K19" i="1" s="1"/>
  <c r="H20" i="1"/>
  <c r="K20" i="1" s="1"/>
  <c r="H21" i="1"/>
  <c r="K21" i="1" s="1"/>
  <c r="H22" i="1"/>
  <c r="H23" i="1"/>
  <c r="K23" i="1" s="1"/>
  <c r="H24" i="1"/>
  <c r="K24" i="1" s="1"/>
  <c r="H25" i="1"/>
  <c r="K25" i="1" s="1"/>
  <c r="H26" i="1"/>
  <c r="K26" i="1" s="1"/>
  <c r="H28" i="1"/>
  <c r="K28" i="1" s="1"/>
  <c r="L28" i="1" s="1"/>
  <c r="H3" i="1"/>
  <c r="K3" i="1" s="1"/>
  <c r="K30" i="1" l="1"/>
  <c r="L40" i="1" s="1"/>
  <c r="H30" i="1"/>
  <c r="R96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67" i="1"/>
  <c r="R95" i="1" s="1"/>
  <c r="P68" i="1"/>
  <c r="P73" i="1"/>
  <c r="P74" i="1"/>
  <c r="P89" i="1"/>
  <c r="P90" i="1"/>
  <c r="P91" i="1"/>
  <c r="P92" i="1"/>
  <c r="P93" i="1"/>
  <c r="P94" i="1"/>
  <c r="N68" i="1"/>
  <c r="N69" i="1"/>
  <c r="P69" i="1" s="1"/>
  <c r="N70" i="1"/>
  <c r="P70" i="1" s="1"/>
  <c r="N71" i="1"/>
  <c r="P71" i="1" s="1"/>
  <c r="N72" i="1"/>
  <c r="P72" i="1" s="1"/>
  <c r="N73" i="1"/>
  <c r="N74" i="1"/>
  <c r="N75" i="1"/>
  <c r="P75" i="1" s="1"/>
  <c r="N76" i="1"/>
  <c r="P76" i="1" s="1"/>
  <c r="N77" i="1"/>
  <c r="P77" i="1" s="1"/>
  <c r="N78" i="1"/>
  <c r="P78" i="1" s="1"/>
  <c r="N79" i="1"/>
  <c r="P79" i="1" s="1"/>
  <c r="N80" i="1"/>
  <c r="P80" i="1" s="1"/>
  <c r="N81" i="1"/>
  <c r="P81" i="1" s="1"/>
  <c r="N82" i="1"/>
  <c r="P82" i="1" s="1"/>
  <c r="N83" i="1"/>
  <c r="P83" i="1" s="1"/>
  <c r="N84" i="1"/>
  <c r="P84" i="1" s="1"/>
  <c r="N85" i="1"/>
  <c r="P85" i="1" s="1"/>
  <c r="N86" i="1"/>
  <c r="P86" i="1" s="1"/>
  <c r="N87" i="1"/>
  <c r="P87" i="1" s="1"/>
  <c r="N88" i="1"/>
  <c r="P88" i="1" s="1"/>
  <c r="N89" i="1"/>
  <c r="N90" i="1"/>
  <c r="N91" i="1"/>
  <c r="N92" i="1"/>
  <c r="N93" i="1"/>
  <c r="N94" i="1"/>
  <c r="P67" i="1"/>
  <c r="P95" i="1" l="1"/>
  <c r="E40" i="1"/>
  <c r="E53" i="1"/>
  <c r="E26" i="1"/>
  <c r="E21" i="1"/>
  <c r="E28" i="1"/>
  <c r="E30" i="1" l="1"/>
</calcChain>
</file>

<file path=xl/sharedStrings.xml><?xml version="1.0" encoding="utf-8"?>
<sst xmlns="http://schemas.openxmlformats.org/spreadsheetml/2006/main" count="324" uniqueCount="116">
  <si>
    <t>Примечания</t>
  </si>
  <si>
    <t>Толщина пакета</t>
  </si>
  <si>
    <t>ГОСТ</t>
  </si>
  <si>
    <t>Маркировка метизов по ГОСТ</t>
  </si>
  <si>
    <t>Вес ед. кг</t>
  </si>
  <si>
    <t xml:space="preserve">Общая масса, кг </t>
  </si>
  <si>
    <t>Коэффициент отбраковки</t>
  </si>
  <si>
    <t>Всего:</t>
  </si>
  <si>
    <t>Итого:</t>
  </si>
  <si>
    <t/>
  </si>
  <si>
    <t>Кол-во, шт (без учета на отбраковку)</t>
  </si>
  <si>
    <t>8, 15, 13, 10</t>
  </si>
  <si>
    <t>Болт М12-6g x 45.88</t>
  </si>
  <si>
    <t>Болт М16-6g x 60.88</t>
  </si>
  <si>
    <t>18, 17, 19</t>
  </si>
  <si>
    <t>Болт М16-6g x 65.88</t>
  </si>
  <si>
    <t>22, 17</t>
  </si>
  <si>
    <t>Болт М20-6g x 65.88</t>
  </si>
  <si>
    <t>8, 17, 16, 13</t>
  </si>
  <si>
    <t>Болт М20-6g x 70.88</t>
  </si>
  <si>
    <t>21, 22, 18, 20</t>
  </si>
  <si>
    <t>Болт М20-6g x 75.88</t>
  </si>
  <si>
    <t>24, 12</t>
  </si>
  <si>
    <t>Болт М20-6g x 80.88</t>
  </si>
  <si>
    <t>31, 32, 28</t>
  </si>
  <si>
    <t>Болт М20-6g x 85.88</t>
  </si>
  <si>
    <t>36, 34</t>
  </si>
  <si>
    <t>Болт М20-6g x 90.88</t>
  </si>
  <si>
    <t>42, 38</t>
  </si>
  <si>
    <t>Болт М20-6g x 95.88</t>
  </si>
  <si>
    <t>47, 46</t>
  </si>
  <si>
    <t>Болт М20-6g x 105.88</t>
  </si>
  <si>
    <t>Болт М20-6g x 120.88</t>
  </si>
  <si>
    <t>Болт М20-6g x 130.88</t>
  </si>
  <si>
    <t>Гайка М12-6H.8</t>
  </si>
  <si>
    <t>Гайка М16-6H.8</t>
  </si>
  <si>
    <t>Гайка М20-6H.8</t>
  </si>
  <si>
    <t>Шaйба А.12</t>
  </si>
  <si>
    <t>11371-78</t>
  </si>
  <si>
    <t>Шaйба А.16</t>
  </si>
  <si>
    <t>Шaйба А.20</t>
  </si>
  <si>
    <t>Ведомость постоянных метизов</t>
  </si>
  <si>
    <t>Болт М16-6g x 55.88</t>
  </si>
  <si>
    <t>Болт М20-6g x 150.58</t>
  </si>
  <si>
    <t>Гайка М20-6H.5</t>
  </si>
  <si>
    <t>Болт M24 x 65.109</t>
  </si>
  <si>
    <t>Болт M24 x 80.109</t>
  </si>
  <si>
    <t>Болт M24 x 85.109</t>
  </si>
  <si>
    <t>Болт M24 x 90.109</t>
  </si>
  <si>
    <t>Гайкa M24.10</t>
  </si>
  <si>
    <t>Шaйбa 24</t>
  </si>
  <si>
    <t>Ведомость высокопрочных метизов</t>
  </si>
  <si>
    <t>Ведомость временных метизов</t>
  </si>
  <si>
    <t>Анкер-шпилька Hilti HSТ М20х200/30</t>
  </si>
  <si>
    <t>Шпилька М16-6g x 75.109</t>
  </si>
  <si>
    <t>для закладных</t>
  </si>
  <si>
    <t>Гайка М16-6H.10</t>
  </si>
  <si>
    <t>Самонарезающий винт В5.5х30</t>
  </si>
  <si>
    <t>Самонарезающий винт В4.8х16 или комбинированная заклепка</t>
  </si>
  <si>
    <t>Самонарезающий винт В5.5х50</t>
  </si>
  <si>
    <t>для крепления профлиста</t>
  </si>
  <si>
    <t>для крепления профлиста между собой</t>
  </si>
  <si>
    <t>для крепления ограждения по кровле</t>
  </si>
  <si>
    <t xml:space="preserve"> 1Н2-1       </t>
  </si>
  <si>
    <t xml:space="preserve">      Профлист       </t>
  </si>
  <si>
    <t xml:space="preserve">Н57-750-0.8                </t>
  </si>
  <si>
    <t xml:space="preserve"> 1Н2-2       </t>
  </si>
  <si>
    <t xml:space="preserve"> 1Н3-1       </t>
  </si>
  <si>
    <t xml:space="preserve">НС35-1000-0.7              </t>
  </si>
  <si>
    <t xml:space="preserve"> 1Н3-2       </t>
  </si>
  <si>
    <t xml:space="preserve"> 1Н3-3       </t>
  </si>
  <si>
    <t xml:space="preserve"> 1Н3-4       </t>
  </si>
  <si>
    <t xml:space="preserve"> 1Н3-5       </t>
  </si>
  <si>
    <t xml:space="preserve"> 1Н3-6       </t>
  </si>
  <si>
    <t xml:space="preserve"> 1Н3-7       </t>
  </si>
  <si>
    <t xml:space="preserve"> 1Н3-8       </t>
  </si>
  <si>
    <t xml:space="preserve"> 1Н3-9       </t>
  </si>
  <si>
    <t xml:space="preserve"> 1Н3-10      </t>
  </si>
  <si>
    <t xml:space="preserve"> 1Н3-11      </t>
  </si>
  <si>
    <t xml:space="preserve"> 1Н3-12      </t>
  </si>
  <si>
    <t xml:space="preserve"> 1Н3-13      </t>
  </si>
  <si>
    <t xml:space="preserve"> 1Н3-14      </t>
  </si>
  <si>
    <t xml:space="preserve"> 1Н3-15      </t>
  </si>
  <si>
    <t xml:space="preserve"> 1Н3-16      </t>
  </si>
  <si>
    <t xml:space="preserve"> 1Н3-17      </t>
  </si>
  <si>
    <t xml:space="preserve"> 1Н3-18      </t>
  </si>
  <si>
    <t xml:space="preserve"> 1Н3-19      </t>
  </si>
  <si>
    <t xml:space="preserve"> 1Н3-20      </t>
  </si>
  <si>
    <t xml:space="preserve"> 1Н3-21      </t>
  </si>
  <si>
    <t xml:space="preserve"> 1Н3-22      </t>
  </si>
  <si>
    <t xml:space="preserve"> 1Н3-23      </t>
  </si>
  <si>
    <t xml:space="preserve"> 1Н3-24      </t>
  </si>
  <si>
    <t xml:space="preserve"> 1Н3-25      </t>
  </si>
  <si>
    <t xml:space="preserve"> 1Н3-26      </t>
  </si>
  <si>
    <t>ОГ5-1</t>
  </si>
  <si>
    <t>Кол-во, шт (с учётом на отбраковку 3%)</t>
  </si>
  <si>
    <t>7798-70</t>
  </si>
  <si>
    <t>5915-70 (ИСО 4032)</t>
  </si>
  <si>
    <t xml:space="preserve">22042-76 </t>
  </si>
  <si>
    <t>7798-70 (ИСО 4014)</t>
  </si>
  <si>
    <t>32484.3</t>
  </si>
  <si>
    <t>32484.6</t>
  </si>
  <si>
    <t>2 оч</t>
  </si>
  <si>
    <t>3 оч</t>
  </si>
  <si>
    <t>4 оч</t>
  </si>
  <si>
    <t>справа О</t>
  </si>
  <si>
    <t>слева О</t>
  </si>
  <si>
    <t>сбоку О</t>
  </si>
  <si>
    <t>4,488</t>
  </si>
  <si>
    <t>Всего</t>
  </si>
  <si>
    <t>Анна Николаевна Кладовщик</t>
  </si>
  <si>
    <t>2оч</t>
  </si>
  <si>
    <t>3оч</t>
  </si>
  <si>
    <t>всего 1-4оч</t>
  </si>
  <si>
    <t xml:space="preserve">закрыли </t>
  </si>
  <si>
    <t>14450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</si>
</sst>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"/>
    <numFmt numFmtId="166" formatCode="0.00000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i/>
      <sz val="14"/>
      <color rgb="FF000000"/>
      <name val="ISOCPEUR"/>
      <family val="2"/>
      <charset val="204"/>
    </font>
    <font>
      <i/>
      <sz val="11"/>
      <color rgb="FF000000"/>
      <name val="ISOCPEUR"/>
      <family val="2"/>
      <charset val="204"/>
    </font>
    <font>
      <i/>
      <sz val="11"/>
      <color rgb="FF000000"/>
      <name val="Calibri"/>
      <family val="2"/>
      <charset val="204"/>
    </font>
    <font>
      <b/>
      <i/>
      <sz val="11"/>
      <color rgb="FF000000"/>
      <name val="ISOCPEUR"/>
      <family val="2"/>
      <charset val="204"/>
    </font>
    <font>
      <sz val="8"/>
      <name val="Calibri"/>
      <family val="2"/>
      <charset val="204"/>
      <scheme val="minor"/>
    </font>
    <font>
      <i/>
      <sz val="11"/>
      <name val="ISOCPEUR"/>
      <family val="2"/>
      <charset val="204"/>
    </font>
    <font>
      <b/>
      <i/>
      <sz val="11"/>
      <color rgb="FF000000"/>
      <name val="Calibri"/>
      <family val="2"/>
      <charset val="204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8">
    <xf numFmtId="0" fontId="0" fillId="0" borderId="0" xfId="0"/>
    <xf numFmtId="0" fontId="19" fillId="0" borderId="0" xfId="0" applyFont="1" applyFill="1" applyBorder="1" applyAlignment="1">
      <alignment wrapText="1"/>
    </xf>
    <xf numFmtId="0" fontId="20" fillId="0" borderId="0" xfId="0" applyFont="1" applyFill="1" applyBorder="1"/>
    <xf numFmtId="0" fontId="19" fillId="0" borderId="15" xfId="0" applyFont="1" applyFill="1" applyBorder="1" applyAlignment="1">
      <alignment wrapText="1"/>
    </xf>
    <xf numFmtId="164" fontId="19" fillId="0" borderId="15" xfId="0" applyNumberFormat="1" applyFont="1" applyFill="1" applyBorder="1" applyAlignment="1">
      <alignment wrapText="1"/>
    </xf>
    <xf numFmtId="0" fontId="19" fillId="0" borderId="12" xfId="0" applyFont="1" applyFill="1" applyBorder="1" applyAlignment="1">
      <alignment wrapText="1"/>
    </xf>
    <xf numFmtId="0" fontId="19" fillId="0" borderId="10" xfId="0" applyFont="1" applyFill="1" applyBorder="1" applyAlignment="1">
      <alignment wrapText="1"/>
    </xf>
    <xf numFmtId="0" fontId="21" fillId="0" borderId="10" xfId="0" applyNumberFormat="1" applyFont="1" applyFill="1" applyBorder="1" applyAlignment="1">
      <alignment wrapText="1"/>
    </xf>
    <xf numFmtId="164" fontId="21" fillId="0" borderId="10" xfId="0" applyNumberFormat="1" applyFont="1" applyFill="1" applyBorder="1" applyAlignment="1">
      <alignment wrapText="1"/>
    </xf>
    <xf numFmtId="0" fontId="19" fillId="0" borderId="0" xfId="0" applyNumberFormat="1" applyFont="1" applyFill="1" applyBorder="1" applyAlignment="1">
      <alignment wrapText="1"/>
    </xf>
    <xf numFmtId="0" fontId="21" fillId="0" borderId="0" xfId="0" applyNumberFormat="1" applyFont="1" applyFill="1" applyBorder="1" applyAlignment="1">
      <alignment wrapText="1"/>
    </xf>
    <xf numFmtId="164" fontId="21" fillId="0" borderId="0" xfId="0" applyNumberFormat="1" applyFont="1" applyFill="1" applyBorder="1" applyAlignment="1">
      <alignment wrapText="1"/>
    </xf>
    <xf numFmtId="0" fontId="19" fillId="0" borderId="10" xfId="0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center" wrapText="1"/>
    </xf>
    <xf numFmtId="0" fontId="19" fillId="0" borderId="11" xfId="0" applyNumberFormat="1" applyFont="1" applyFill="1" applyBorder="1" applyAlignment="1">
      <alignment horizontal="center" vertical="center" wrapText="1"/>
    </xf>
    <xf numFmtId="0" fontId="19" fillId="0" borderId="16" xfId="0" applyNumberFormat="1" applyFont="1" applyFill="1" applyBorder="1" applyAlignment="1">
      <alignment wrapText="1"/>
    </xf>
    <xf numFmtId="0" fontId="19" fillId="0" borderId="16" xfId="0" applyFont="1" applyFill="1" applyBorder="1" applyAlignment="1">
      <alignment wrapText="1"/>
    </xf>
    <xf numFmtId="165" fontId="21" fillId="0" borderId="17" xfId="0" applyNumberFormat="1" applyFont="1" applyFill="1" applyBorder="1" applyAlignment="1">
      <alignment wrapText="1"/>
    </xf>
    <xf numFmtId="0" fontId="21" fillId="0" borderId="17" xfId="0" applyNumberFormat="1" applyFont="1" applyFill="1" applyBorder="1" applyAlignment="1">
      <alignment wrapText="1"/>
    </xf>
    <xf numFmtId="164" fontId="21" fillId="0" borderId="17" xfId="0" applyNumberFormat="1" applyFont="1" applyFill="1" applyBorder="1" applyAlignment="1">
      <alignment wrapText="1"/>
    </xf>
    <xf numFmtId="0" fontId="19" fillId="0" borderId="17" xfId="0" applyFont="1" applyFill="1" applyBorder="1" applyAlignment="1">
      <alignment wrapText="1"/>
    </xf>
    <xf numFmtId="0" fontId="19" fillId="0" borderId="18" xfId="0" applyNumberFormat="1" applyFont="1" applyFill="1" applyBorder="1" applyAlignment="1">
      <alignment wrapText="1"/>
    </xf>
    <xf numFmtId="0" fontId="19" fillId="0" borderId="13" xfId="0" applyFont="1" applyFill="1" applyBorder="1" applyAlignment="1">
      <alignment wrapText="1"/>
    </xf>
    <xf numFmtId="0" fontId="19" fillId="0" borderId="10" xfId="0" applyNumberFormat="1" applyFont="1" applyFill="1" applyBorder="1" applyAlignment="1">
      <alignment wrapText="1"/>
    </xf>
    <xf numFmtId="0" fontId="19" fillId="0" borderId="11" xfId="0" applyFont="1" applyFill="1" applyBorder="1" applyAlignment="1">
      <alignment wrapText="1"/>
    </xf>
    <xf numFmtId="0" fontId="19" fillId="0" borderId="18" xfId="0" applyFont="1" applyFill="1" applyBorder="1" applyAlignment="1">
      <alignment wrapText="1"/>
    </xf>
    <xf numFmtId="0" fontId="19" fillId="0" borderId="16" xfId="0" applyFont="1" applyFill="1" applyBorder="1" applyAlignment="1">
      <alignment horizontal="right" wrapText="1"/>
    </xf>
    <xf numFmtId="164" fontId="19" fillId="0" borderId="19" xfId="0" applyNumberFormat="1" applyFont="1" applyFill="1" applyBorder="1" applyAlignment="1">
      <alignment wrapText="1"/>
    </xf>
    <xf numFmtId="164" fontId="19" fillId="0" borderId="20" xfId="0" applyNumberFormat="1" applyFont="1" applyFill="1" applyBorder="1" applyAlignment="1">
      <alignment wrapText="1"/>
    </xf>
    <xf numFmtId="164" fontId="19" fillId="0" borderId="16" xfId="0" applyNumberFormat="1" applyFont="1" applyFill="1" applyBorder="1" applyAlignment="1">
      <alignment wrapText="1"/>
    </xf>
    <xf numFmtId="1" fontId="19" fillId="0" borderId="0" xfId="0" applyNumberFormat="1" applyFont="1" applyFill="1" applyBorder="1" applyAlignment="1">
      <alignment wrapText="1"/>
    </xf>
    <xf numFmtId="49" fontId="19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0" fontId="19" fillId="0" borderId="0" xfId="0" applyNumberFormat="1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/>
    </xf>
    <xf numFmtId="0" fontId="19" fillId="0" borderId="0" xfId="0" applyFont="1" applyFill="1" applyBorder="1"/>
    <xf numFmtId="0" fontId="19" fillId="33" borderId="15" xfId="0" applyFont="1" applyFill="1" applyBorder="1" applyAlignment="1">
      <alignment wrapText="1"/>
    </xf>
    <xf numFmtId="0" fontId="23" fillId="34" borderId="18" xfId="0" applyNumberFormat="1" applyFont="1" applyFill="1" applyBorder="1" applyAlignment="1">
      <alignment wrapText="1"/>
    </xf>
    <xf numFmtId="0" fontId="23" fillId="34" borderId="15" xfId="0" applyFont="1" applyFill="1" applyBorder="1" applyAlignment="1">
      <alignment wrapText="1"/>
    </xf>
    <xf numFmtId="164" fontId="19" fillId="0" borderId="0" xfId="0" applyNumberFormat="1" applyFont="1" applyFill="1" applyBorder="1" applyAlignment="1">
      <alignment horizontal="center" vertical="center" wrapText="1"/>
    </xf>
    <xf numFmtId="2" fontId="21" fillId="0" borderId="0" xfId="0" applyNumberFormat="1" applyFont="1" applyFill="1" applyBorder="1" applyAlignment="1">
      <alignment wrapText="1"/>
    </xf>
    <xf numFmtId="2" fontId="24" fillId="0" borderId="0" xfId="0" applyNumberFormat="1" applyFont="1" applyFill="1" applyBorder="1" applyAlignment="1">
      <alignment wrapText="1"/>
    </xf>
    <xf numFmtId="164" fontId="19" fillId="0" borderId="10" xfId="0" applyNumberFormat="1" applyFont="1" applyFill="1" applyBorder="1" applyAlignment="1">
      <alignment wrapText="1"/>
    </xf>
    <xf numFmtId="164" fontId="19" fillId="0" borderId="13" xfId="0" applyNumberFormat="1" applyFont="1" applyFill="1" applyBorder="1" applyAlignment="1">
      <alignment wrapText="1"/>
    </xf>
    <xf numFmtId="164" fontId="19" fillId="0" borderId="17" xfId="0" applyNumberFormat="1" applyFont="1" applyFill="1" applyBorder="1" applyAlignment="1">
      <alignment wrapText="1"/>
    </xf>
    <xf numFmtId="164" fontId="19" fillId="0" borderId="21" xfId="0" applyNumberFormat="1" applyFont="1" applyFill="1" applyBorder="1" applyAlignment="1">
      <alignment wrapText="1"/>
    </xf>
    <xf numFmtId="2" fontId="21" fillId="0" borderId="0" xfId="0" applyNumberFormat="1" applyFont="1" applyFill="1" applyBorder="1" applyAlignment="1">
      <alignment horizontal="center" vertical="center" wrapText="1"/>
    </xf>
    <xf numFmtId="2" fontId="19" fillId="0" borderId="0" xfId="0" applyNumberFormat="1" applyFont="1" applyFill="1" applyBorder="1" applyAlignment="1">
      <alignment wrapText="1"/>
    </xf>
    <xf numFmtId="49" fontId="19" fillId="0" borderId="22" xfId="0" applyNumberFormat="1" applyFont="1" applyFill="1" applyBorder="1" applyAlignment="1">
      <alignment horizontal="center" vertical="center" wrapText="1"/>
    </xf>
    <xf numFmtId="0" fontId="19" fillId="0" borderId="22" xfId="0" applyFont="1" applyFill="1" applyBorder="1" applyAlignment="1">
      <alignment wrapText="1"/>
    </xf>
    <xf numFmtId="0" fontId="20" fillId="0" borderId="22" xfId="0" applyFont="1" applyFill="1" applyBorder="1"/>
    <xf numFmtId="2" fontId="21" fillId="0" borderId="22" xfId="0" applyNumberFormat="1" applyFont="1" applyFill="1" applyBorder="1" applyAlignment="1">
      <alignment wrapText="1"/>
    </xf>
    <xf numFmtId="0" fontId="19" fillId="0" borderId="22" xfId="0" applyFont="1" applyFill="1" applyBorder="1" applyAlignment="1">
      <alignment horizontal="center" vertical="center" wrapText="1"/>
    </xf>
    <xf numFmtId="0" fontId="19" fillId="0" borderId="22" xfId="0" applyNumberFormat="1" applyFont="1" applyFill="1" applyBorder="1" applyAlignment="1">
      <alignment horizontal="center" vertical="center" wrapText="1"/>
    </xf>
    <xf numFmtId="2" fontId="21" fillId="0" borderId="22" xfId="0" applyNumberFormat="1" applyFont="1" applyFill="1" applyBorder="1" applyAlignment="1">
      <alignment horizontal="center" vertical="center" wrapText="1"/>
    </xf>
    <xf numFmtId="164" fontId="21" fillId="0" borderId="22" xfId="0" applyNumberFormat="1" applyFont="1" applyFill="1" applyBorder="1" applyAlignment="1">
      <alignment wrapText="1"/>
    </xf>
    <xf numFmtId="164" fontId="19" fillId="0" borderId="22" xfId="0" applyNumberFormat="1" applyFont="1" applyFill="1" applyBorder="1" applyAlignment="1">
      <alignment wrapText="1"/>
    </xf>
    <xf numFmtId="165" fontId="21" fillId="0" borderId="22" xfId="0" applyNumberFormat="1" applyFont="1" applyFill="1" applyBorder="1" applyAlignment="1">
      <alignment wrapText="1"/>
    </xf>
    <xf numFmtId="0" fontId="21" fillId="0" borderId="22" xfId="0" applyNumberFormat="1" applyFont="1" applyFill="1" applyBorder="1" applyAlignment="1">
      <alignment wrapText="1"/>
    </xf>
    <xf numFmtId="164" fontId="21" fillId="35" borderId="22" xfId="0" applyNumberFormat="1" applyFont="1" applyFill="1" applyBorder="1" applyAlignment="1">
      <alignment wrapText="1"/>
    </xf>
    <xf numFmtId="49" fontId="19" fillId="0" borderId="23" xfId="0" applyNumberFormat="1" applyFont="1" applyFill="1" applyBorder="1" applyAlignment="1">
      <alignment horizontal="center" vertical="center" wrapText="1"/>
    </xf>
    <xf numFmtId="0" fontId="19" fillId="0" borderId="23" xfId="0" applyFont="1" applyFill="1" applyBorder="1" applyAlignment="1">
      <alignment wrapText="1"/>
    </xf>
    <xf numFmtId="0" fontId="20" fillId="0" borderId="23" xfId="0" applyFont="1" applyFill="1" applyBorder="1"/>
    <xf numFmtId="2" fontId="21" fillId="0" borderId="23" xfId="0" applyNumberFormat="1" applyFont="1" applyFill="1" applyBorder="1" applyAlignment="1">
      <alignment wrapText="1"/>
    </xf>
    <xf numFmtId="2" fontId="19" fillId="0" borderId="22" xfId="0" applyNumberFormat="1" applyFont="1" applyFill="1" applyBorder="1" applyAlignment="1">
      <alignment horizontal="center" vertical="center" wrapText="1"/>
    </xf>
    <xf numFmtId="165" fontId="19" fillId="0" borderId="22" xfId="0" applyNumberFormat="1" applyFont="1" applyFill="1" applyBorder="1" applyAlignment="1">
      <alignment wrapText="1"/>
    </xf>
    <xf numFmtId="2" fontId="19" fillId="0" borderId="22" xfId="0" applyNumberFormat="1" applyFont="1" applyFill="1" applyBorder="1" applyAlignment="1">
      <alignment wrapText="1"/>
    </xf>
    <xf numFmtId="0" fontId="19" fillId="0" borderId="22" xfId="0" applyNumberFormat="1" applyFont="1" applyFill="1" applyBorder="1" applyAlignment="1">
      <alignment wrapText="1"/>
    </xf>
    <xf numFmtId="166" fontId="19" fillId="0" borderId="0" xfId="0" applyNumberFormat="1" applyFont="1" applyFill="1" applyBorder="1" applyAlignment="1">
      <alignment wrapText="1"/>
    </xf>
    <xf numFmtId="165" fontId="21" fillId="35" borderId="22" xfId="0" applyNumberFormat="1" applyFont="1" applyFill="1" applyBorder="1" applyAlignment="1">
      <alignment wrapText="1"/>
    </xf>
    <xf numFmtId="0" fontId="18" fillId="0" borderId="13" xfId="0" applyFont="1" applyFill="1" applyBorder="1" applyAlignment="1">
      <alignment horizontal="center" vertical="center"/>
    </xf>
    <xf numFmtId="0" fontId="18" fillId="0" borderId="14" xfId="0" applyFont="1" applyFill="1" applyBorder="1" applyAlignment="1">
      <alignment horizontal="center" vertical="center"/>
    </xf>
    <xf numFmtId="0" fontId="18" fillId="0" borderId="11" xfId="0" applyFont="1" applyFill="1" applyBorder="1" applyAlignment="1">
      <alignment horizontal="center" vertical="center"/>
    </xf>
    <xf numFmtId="0" fontId="18" fillId="0" borderId="23" xfId="0" applyFont="1" applyFill="1" applyBorder="1" applyAlignment="1">
      <alignment horizontal="center"/>
    </xf>
    <xf numFmtId="0" fontId="18" fillId="0" borderId="13" xfId="0" applyFont="1" applyFill="1" applyBorder="1" applyAlignment="1">
      <alignment horizontal="center"/>
    </xf>
    <xf numFmtId="0" fontId="18" fillId="0" borderId="14" xfId="0" applyFont="1" applyFill="1" applyBorder="1" applyAlignment="1">
      <alignment horizontal="center"/>
    </xf>
    <xf numFmtId="0" fontId="18" fillId="0" borderId="11" xfId="0" applyFont="1" applyFill="1" applyBorder="1" applyAlignment="1">
      <alignment horizont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14">
    <dxf>
      <fill>
        <patternFill patternType="solid">
          <fgColor auto="1"/>
          <bgColor rgb="FFDA9694"/>
        </patternFill>
      </fill>
    </dxf>
    <dxf>
      <fill>
        <patternFill patternType="solid">
          <fgColor auto="1"/>
          <bgColor rgb="FFDA9694"/>
        </patternFill>
      </fill>
    </dxf>
    <dxf>
      <fill>
        <patternFill patternType="solid">
          <fgColor auto="1"/>
          <bgColor rgb="FFDA9694"/>
        </patternFill>
      </fill>
    </dxf>
    <dxf>
      <fill>
        <patternFill patternType="solid">
          <fgColor auto="1"/>
          <bgColor rgb="FFDA9694"/>
        </patternFill>
      </fill>
    </dxf>
    <dxf>
      <fill>
        <patternFill patternType="solid">
          <fgColor auto="1"/>
          <bgColor rgb="FFDA9694"/>
        </patternFill>
      </fill>
    </dxf>
    <dxf>
      <fill>
        <patternFill patternType="solid">
          <fgColor auto="1"/>
          <bgColor rgb="FFDA9694"/>
        </patternFill>
      </fill>
    </dxf>
    <dxf>
      <fill>
        <patternFill patternType="solid">
          <fgColor auto="1"/>
          <bgColor rgb="FFDA9694"/>
        </patternFill>
      </fill>
    </dxf>
    <dxf>
      <fill>
        <patternFill patternType="solid">
          <fgColor auto="1"/>
          <bgColor rgb="FFDA9694"/>
        </patternFill>
      </fill>
    </dxf>
    <dxf>
      <fill>
        <patternFill patternType="solid">
          <fgColor auto="1"/>
          <bgColor rgb="FFDA9694"/>
        </patternFill>
      </fill>
    </dxf>
    <dxf>
      <fill>
        <patternFill patternType="solid">
          <fgColor auto="1"/>
          <bgColor rgb="FFDA9694"/>
        </patternFill>
      </fill>
    </dxf>
    <dxf>
      <fill>
        <patternFill patternType="solid">
          <fgColor auto="1"/>
          <bgColor rgb="FFDA9694"/>
        </patternFill>
      </fill>
    </dxf>
    <dxf>
      <fill>
        <patternFill patternType="solid">
          <fgColor auto="1"/>
          <bgColor rgb="FFDA9694"/>
        </patternFill>
      </fill>
    </dxf>
    <dxf>
      <fill>
        <patternFill patternType="solid">
          <fgColor auto="1"/>
          <bgColor rgb="FFDA9694"/>
        </patternFill>
      </fill>
    </dxf>
    <dxf>
      <fill>
        <patternFill patternType="solid">
          <fgColor auto="1"/>
          <bgColor rgb="FFDA969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udotvortseva/Desktop/&#1054;&#1054;&#1054;%20&#1045;&#1074;&#1088;&#1086;&#1061;&#1080;&#1084;%20&#1058;&#1077;&#1088;&#1084;&#1080;&#1085;&#1072;&#1083;%20&#1059;&#1089;&#1090;&#1100;-&#1051;&#1091;&#1075;&#1072;/&#1052;&#1054;&#1053;&#1058;&#1040;&#1046;%20&#1052;&#1050;%20&#1050;&#1043;&#8470;3/&#1050;&#1052;&#1044;%20&#1050;&#1043;%20&#8470;3%20&#1089;&#1086;&#1082;&#1088;&#1072;&#1097;&#1077;&#1085;&#1085;&#1086;&#1077;/2%20&#1086;&#1095;/2&#1086;&#1095;._&#1042;&#1077;&#1076;&#1086;&#1084;&#1086;&#1089;&#1090;&#1080;%20&#1084;&#1077;&#1090;&#1080;&#1079;&#1086;&#1074;%2030.04.2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udotvortseva/Desktop/&#1054;&#1054;&#1054;%20&#1045;&#1074;&#1088;&#1086;&#1061;&#1080;&#1084;%20&#1058;&#1077;&#1088;&#1084;&#1080;&#1085;&#1072;&#1083;%20&#1059;&#1089;&#1090;&#1100;-&#1051;&#1091;&#1075;&#1072;/&#1052;&#1054;&#1053;&#1058;&#1040;&#1046;%20&#1052;&#1050;%20&#1050;&#1043;&#8470;3/&#1050;&#1052;&#1044;%20&#1050;&#1043;%20&#8470;3%20&#1089;&#1086;&#1082;&#1088;&#1072;&#1097;&#1077;&#1085;&#1085;&#1086;&#1077;/3%20&#1086;&#1095;/3&#1086;&#1095;._&#1042;&#1077;&#1076;&#1086;&#1084;&#1086;&#1089;&#1090;&#1080;%20&#1084;&#1077;&#1090;&#1080;&#1079;&#1086;&#1074;%2015.05.2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udotvortseva/Desktop/&#1054;&#1054;&#1054;%20&#1045;&#1074;&#1088;&#1086;&#1061;&#1080;&#1084;%20&#1058;&#1077;&#1088;&#1084;&#1080;&#1085;&#1072;&#1083;%20&#1059;&#1089;&#1090;&#1100;-&#1051;&#1091;&#1075;&#1072;/&#1052;&#1054;&#1053;&#1058;&#1040;&#1046;%20&#1052;&#1050;%20&#1050;&#1043;&#8470;3/&#1050;&#1052;&#1044;%20&#1050;&#1043;%20&#8470;3%20&#1089;&#1086;&#1082;&#1088;&#1072;&#1097;&#1077;&#1085;&#1085;&#1086;&#1077;/4%20&#1086;&#1095;/4&#1086;&#1095;._&#1042;&#1077;&#1076;&#1086;&#1084;&#1086;&#1089;&#1090;&#1080;%20&#1084;&#1077;&#1090;&#1080;&#1079;&#1086;&#1074;%2030.05.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домость постоянных метизов"/>
    </sheetNames>
    <sheetDataSet>
      <sheetData sheetId="0">
        <row r="3">
          <cell r="A3" t="str">
            <v>Болт М12-6g x 45.88</v>
          </cell>
          <cell r="B3" t="str">
            <v>7798-70</v>
          </cell>
          <cell r="C3">
            <v>756</v>
          </cell>
          <cell r="D3">
            <v>5.6000000000000001E-2</v>
          </cell>
          <cell r="E3">
            <v>42.335999999999999</v>
          </cell>
        </row>
        <row r="4">
          <cell r="A4" t="str">
            <v>Болт М16-6g x 55.88</v>
          </cell>
          <cell r="B4" t="str">
            <v>7798-70</v>
          </cell>
          <cell r="C4">
            <v>750</v>
          </cell>
          <cell r="D4">
            <v>0.122</v>
          </cell>
          <cell r="E4">
            <v>91.5</v>
          </cell>
        </row>
        <row r="5">
          <cell r="A5" t="str">
            <v>Болт М16-6g x 60.88</v>
          </cell>
          <cell r="B5" t="str">
            <v>7798-70</v>
          </cell>
          <cell r="C5">
            <v>82</v>
          </cell>
          <cell r="D5">
            <v>0.129</v>
          </cell>
          <cell r="E5">
            <v>10.577999999999999</v>
          </cell>
        </row>
        <row r="6">
          <cell r="A6" t="str">
            <v>Болт М16-6g x 65.88</v>
          </cell>
          <cell r="B6" t="str">
            <v>7798-70</v>
          </cell>
          <cell r="C6">
            <v>115</v>
          </cell>
          <cell r="D6">
            <v>0.13700000000000001</v>
          </cell>
          <cell r="E6">
            <v>15.755000000000001</v>
          </cell>
        </row>
        <row r="7">
          <cell r="A7" t="str">
            <v>Болт М20-6g x 65.88</v>
          </cell>
          <cell r="B7" t="str">
            <v>7798-70</v>
          </cell>
          <cell r="C7">
            <v>1799</v>
          </cell>
          <cell r="D7">
            <v>0.22800000000000001</v>
          </cell>
          <cell r="E7">
            <v>410.17200000000003</v>
          </cell>
        </row>
        <row r="8">
          <cell r="A8" t="str">
            <v>Болт М20-6g x 70.88</v>
          </cell>
          <cell r="B8" t="str">
            <v>7798-70</v>
          </cell>
          <cell r="C8">
            <v>1862</v>
          </cell>
          <cell r="D8">
            <v>0.24099999999999999</v>
          </cell>
          <cell r="E8">
            <v>448.74199999999996</v>
          </cell>
        </row>
        <row r="9">
          <cell r="A9" t="str">
            <v>Болт М20-6g x 75.88</v>
          </cell>
          <cell r="B9" t="str">
            <v>7798-70</v>
          </cell>
          <cell r="C9">
            <v>115</v>
          </cell>
          <cell r="D9">
            <v>0.253</v>
          </cell>
          <cell r="E9">
            <v>29.094999999999999</v>
          </cell>
        </row>
        <row r="10">
          <cell r="A10" t="str">
            <v>Болт М20-6g x 80.88</v>
          </cell>
          <cell r="B10" t="str">
            <v>7798-70</v>
          </cell>
          <cell r="C10">
            <v>987</v>
          </cell>
          <cell r="D10">
            <v>0.26500000000000001</v>
          </cell>
          <cell r="E10">
            <v>261.55500000000001</v>
          </cell>
        </row>
        <row r="11">
          <cell r="A11" t="str">
            <v>Болт М20-6g x 85.88</v>
          </cell>
          <cell r="B11" t="str">
            <v>7798-70</v>
          </cell>
          <cell r="C11">
            <v>597</v>
          </cell>
          <cell r="D11">
            <v>0.27800000000000002</v>
          </cell>
          <cell r="E11">
            <v>165.96600000000001</v>
          </cell>
        </row>
        <row r="12">
          <cell r="A12" t="str">
            <v>Болт М20-6g x 95.88</v>
          </cell>
          <cell r="B12" t="str">
            <v>7798-70</v>
          </cell>
          <cell r="C12">
            <v>124</v>
          </cell>
          <cell r="D12">
            <v>0.30199999999999999</v>
          </cell>
          <cell r="E12">
            <v>37.448</v>
          </cell>
        </row>
        <row r="13">
          <cell r="A13" t="str">
            <v>Болт М20-6g x 120.88</v>
          </cell>
          <cell r="B13" t="str">
            <v>7798-70</v>
          </cell>
          <cell r="C13">
            <v>140</v>
          </cell>
          <cell r="D13">
            <v>0.36399999999999999</v>
          </cell>
          <cell r="E13">
            <v>50.96</v>
          </cell>
        </row>
        <row r="14">
          <cell r="A14" t="str">
            <v>Болт М20-6g x 130.88</v>
          </cell>
          <cell r="B14" t="str">
            <v>7798-70</v>
          </cell>
          <cell r="C14">
            <v>107</v>
          </cell>
          <cell r="D14">
            <v>0.38900000000000001</v>
          </cell>
          <cell r="E14">
            <v>41.623000000000005</v>
          </cell>
        </row>
        <row r="15">
          <cell r="A15" t="str">
            <v/>
          </cell>
          <cell r="B15" t="str">
            <v/>
          </cell>
          <cell r="C15" t="str">
            <v/>
          </cell>
          <cell r="D15" t="str">
            <v/>
          </cell>
          <cell r="E15" t="str">
            <v/>
          </cell>
        </row>
        <row r="16">
          <cell r="A16" t="str">
            <v>Гайка М12-6H.8</v>
          </cell>
          <cell r="B16" t="str">
            <v>5915-70 (ИСО 4032)</v>
          </cell>
          <cell r="C16">
            <v>1512</v>
          </cell>
          <cell r="D16">
            <v>1.7999999999999999E-2</v>
          </cell>
          <cell r="E16">
            <v>27.215999999999998</v>
          </cell>
        </row>
        <row r="17">
          <cell r="A17" t="str">
            <v>Гайка М16-6H.8</v>
          </cell>
          <cell r="B17" t="str">
            <v>5915-70 (ИСО 4032)</v>
          </cell>
          <cell r="C17">
            <v>1895</v>
          </cell>
          <cell r="D17">
            <v>3.7999999999999999E-2</v>
          </cell>
          <cell r="E17">
            <v>72.010000000000005</v>
          </cell>
        </row>
        <row r="18">
          <cell r="A18" t="str">
            <v>Гайка М20-6H.8</v>
          </cell>
          <cell r="B18" t="str">
            <v>5915-70 (ИСО 4032)</v>
          </cell>
          <cell r="C18">
            <v>11464</v>
          </cell>
          <cell r="D18">
            <v>7.0999999999999994E-2</v>
          </cell>
          <cell r="E18">
            <v>813.94399999999996</v>
          </cell>
        </row>
        <row r="19">
          <cell r="A19" t="str">
            <v>Гайка М16-6H.10</v>
          </cell>
          <cell r="B19" t="str">
            <v>5915-70 (ИСО 4032)</v>
          </cell>
          <cell r="C19">
            <v>420</v>
          </cell>
          <cell r="D19">
            <v>3.7999999999999999E-2</v>
          </cell>
          <cell r="E19">
            <v>15.959999999999999</v>
          </cell>
        </row>
        <row r="20">
          <cell r="A20" t="str">
            <v/>
          </cell>
          <cell r="B20" t="str">
            <v/>
          </cell>
          <cell r="C20" t="str">
            <v/>
          </cell>
          <cell r="D20" t="str">
            <v/>
          </cell>
          <cell r="E20" t="str">
            <v/>
          </cell>
        </row>
        <row r="21">
          <cell r="A21" t="str">
            <v>Шaйба А.12</v>
          </cell>
          <cell r="B21" t="str">
            <v>11371-78</v>
          </cell>
          <cell r="C21">
            <v>1512</v>
          </cell>
          <cell r="D21">
            <v>6.0000000000000001E-3</v>
          </cell>
          <cell r="E21">
            <v>9.072000000000001</v>
          </cell>
        </row>
        <row r="22">
          <cell r="A22" t="str">
            <v>Шaйба А.16</v>
          </cell>
          <cell r="B22" t="str">
            <v>11371-78</v>
          </cell>
          <cell r="C22">
            <v>1895</v>
          </cell>
          <cell r="D22">
            <v>1.0999999999999999E-2</v>
          </cell>
          <cell r="E22">
            <v>20.844999999999999</v>
          </cell>
        </row>
        <row r="23">
          <cell r="A23" t="str">
            <v>Шaйба А.20</v>
          </cell>
          <cell r="B23" t="str">
            <v>11371-78</v>
          </cell>
          <cell r="C23">
            <v>11464</v>
          </cell>
          <cell r="D23">
            <v>1.7000000000000001E-2</v>
          </cell>
          <cell r="E23">
            <v>194.88800000000001</v>
          </cell>
        </row>
        <row r="24">
          <cell r="A24" t="str">
            <v>Шaйба А.16</v>
          </cell>
          <cell r="B24" t="str">
            <v>11371-78</v>
          </cell>
          <cell r="C24">
            <v>420</v>
          </cell>
          <cell r="D24">
            <v>1.0999999999999999E-2</v>
          </cell>
          <cell r="E24">
            <v>4.62</v>
          </cell>
        </row>
        <row r="26">
          <cell r="A26" t="str">
            <v>Шпилька М16-6g x 75.109</v>
          </cell>
          <cell r="B26" t="str">
            <v xml:space="preserve">22042-76 </v>
          </cell>
          <cell r="C26">
            <v>420</v>
          </cell>
          <cell r="D26">
            <v>0.13569999999999999</v>
          </cell>
          <cell r="E26">
            <v>56.993999999999993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домость постоянных метизов"/>
    </sheetNames>
    <sheetDataSet>
      <sheetData sheetId="0">
        <row r="3">
          <cell r="A3" t="str">
            <v>Болт М12-6g x 45.88</v>
          </cell>
          <cell r="B3" t="str">
            <v>7798-70</v>
          </cell>
          <cell r="C3">
            <v>519</v>
          </cell>
          <cell r="D3">
            <v>5.6000000000000001E-2</v>
          </cell>
          <cell r="E3">
            <v>29.064</v>
          </cell>
        </row>
        <row r="4">
          <cell r="A4" t="str">
            <v>Болт М16-6g x 55.88</v>
          </cell>
          <cell r="B4" t="str">
            <v>7798-70</v>
          </cell>
          <cell r="C4">
            <v>379</v>
          </cell>
          <cell r="D4">
            <v>0.122</v>
          </cell>
          <cell r="E4">
            <v>46.238</v>
          </cell>
        </row>
        <row r="5">
          <cell r="A5" t="str">
            <v>Болт М16-6g x 60.88</v>
          </cell>
          <cell r="B5" t="str">
            <v>7798-70</v>
          </cell>
          <cell r="C5">
            <v>54</v>
          </cell>
          <cell r="D5">
            <v>0.129</v>
          </cell>
          <cell r="E5">
            <v>6.9660000000000002</v>
          </cell>
        </row>
        <row r="6">
          <cell r="A6" t="str">
            <v>Болт М16-6g x 65.88</v>
          </cell>
          <cell r="B6" t="str">
            <v>7798-70</v>
          </cell>
          <cell r="C6">
            <v>58</v>
          </cell>
          <cell r="D6">
            <v>0.13700000000000001</v>
          </cell>
          <cell r="E6">
            <v>7.9460000000000006</v>
          </cell>
        </row>
        <row r="7">
          <cell r="A7" t="str">
            <v>Болт М20-6g x 65.88</v>
          </cell>
          <cell r="B7" t="str">
            <v>7798-70</v>
          </cell>
          <cell r="C7">
            <v>951</v>
          </cell>
          <cell r="D7">
            <v>0.22800000000000001</v>
          </cell>
          <cell r="E7">
            <v>216.828</v>
          </cell>
        </row>
        <row r="8">
          <cell r="A8" t="str">
            <v>Болт М20-6g x 70.88</v>
          </cell>
          <cell r="B8" t="str">
            <v>7798-70</v>
          </cell>
          <cell r="C8">
            <v>938</v>
          </cell>
          <cell r="D8">
            <v>0.24099999999999999</v>
          </cell>
          <cell r="E8">
            <v>226.05799999999999</v>
          </cell>
        </row>
        <row r="9">
          <cell r="A9" t="str">
            <v>Болт М20-6g x 75.88</v>
          </cell>
          <cell r="B9" t="str">
            <v>7798-70</v>
          </cell>
          <cell r="C9">
            <v>58</v>
          </cell>
          <cell r="D9">
            <v>0.253</v>
          </cell>
          <cell r="E9">
            <v>14.673999999999999</v>
          </cell>
        </row>
        <row r="10">
          <cell r="A10" t="str">
            <v>Болт М20-6g x 80.88</v>
          </cell>
          <cell r="B10" t="str">
            <v>7798-70</v>
          </cell>
          <cell r="C10">
            <v>493</v>
          </cell>
          <cell r="D10">
            <v>0.26500000000000001</v>
          </cell>
          <cell r="E10">
            <v>130.64500000000001</v>
          </cell>
        </row>
        <row r="11">
          <cell r="A11" t="str">
            <v>Болт М20-6g x 85.88</v>
          </cell>
          <cell r="B11" t="str">
            <v>7798-70</v>
          </cell>
          <cell r="C11">
            <v>299</v>
          </cell>
          <cell r="D11">
            <v>0.27800000000000002</v>
          </cell>
          <cell r="E11">
            <v>83.122000000000014</v>
          </cell>
        </row>
        <row r="12">
          <cell r="A12" t="str">
            <v>Болт М20-6g x 95.88</v>
          </cell>
          <cell r="B12" t="str">
            <v>7798-70</v>
          </cell>
          <cell r="C12">
            <v>62</v>
          </cell>
          <cell r="D12">
            <v>0.30199999999999999</v>
          </cell>
          <cell r="E12">
            <v>18.724</v>
          </cell>
        </row>
        <row r="13">
          <cell r="A13" t="str">
            <v>Болт М20-6g x 120.88</v>
          </cell>
          <cell r="B13" t="str">
            <v>7798-70</v>
          </cell>
          <cell r="C13">
            <v>70</v>
          </cell>
          <cell r="D13">
            <v>0.36399999999999999</v>
          </cell>
          <cell r="E13">
            <v>25.48</v>
          </cell>
        </row>
        <row r="14">
          <cell r="A14" t="str">
            <v>Болт М20-6g x 130.88</v>
          </cell>
          <cell r="B14" t="str">
            <v>7798-70</v>
          </cell>
          <cell r="C14">
            <v>54</v>
          </cell>
          <cell r="D14">
            <v>0.38900000000000001</v>
          </cell>
          <cell r="E14">
            <v>21.006</v>
          </cell>
        </row>
        <row r="15">
          <cell r="A15" t="str">
            <v/>
          </cell>
          <cell r="B15" t="str">
            <v/>
          </cell>
          <cell r="C15" t="str">
            <v/>
          </cell>
          <cell r="D15" t="str">
            <v/>
          </cell>
          <cell r="E15" t="str">
            <v/>
          </cell>
        </row>
        <row r="16">
          <cell r="A16" t="str">
            <v>Гайка М12-6H.8</v>
          </cell>
          <cell r="B16" t="str">
            <v>5915-70 (ИСО 4032)</v>
          </cell>
          <cell r="C16">
            <v>1038</v>
          </cell>
          <cell r="D16">
            <v>1.7999999999999999E-2</v>
          </cell>
          <cell r="E16">
            <v>18.683999999999997</v>
          </cell>
        </row>
        <row r="17">
          <cell r="A17" t="str">
            <v>Гайка М16-6H.8</v>
          </cell>
          <cell r="B17" t="str">
            <v>5915-70 (ИСО 4032)</v>
          </cell>
          <cell r="C17">
            <v>981</v>
          </cell>
          <cell r="D17">
            <v>3.7999999999999999E-2</v>
          </cell>
          <cell r="E17">
            <v>37.277999999999999</v>
          </cell>
        </row>
        <row r="18">
          <cell r="A18" t="str">
            <v>Гайка М20-6H.8</v>
          </cell>
          <cell r="B18" t="str">
            <v>5915-70 (ИСО 4032)</v>
          </cell>
          <cell r="C18">
            <v>5848</v>
          </cell>
          <cell r="D18">
            <v>7.0999999999999994E-2</v>
          </cell>
          <cell r="E18">
            <v>415.20799999999997</v>
          </cell>
        </row>
        <row r="19">
          <cell r="A19" t="str">
            <v>Гайка М16-6H.10</v>
          </cell>
          <cell r="B19" t="str">
            <v>5915-70 (ИСО 4032)</v>
          </cell>
          <cell r="C19">
            <v>210</v>
          </cell>
          <cell r="D19">
            <v>3.7999999999999999E-2</v>
          </cell>
          <cell r="E19">
            <v>7.9799999999999995</v>
          </cell>
        </row>
        <row r="20">
          <cell r="A20" t="str">
            <v/>
          </cell>
          <cell r="B20" t="str">
            <v/>
          </cell>
          <cell r="C20" t="str">
            <v/>
          </cell>
          <cell r="D20" t="str">
            <v/>
          </cell>
          <cell r="E20" t="str">
            <v/>
          </cell>
        </row>
        <row r="21">
          <cell r="A21" t="str">
            <v>Шaйба А.12</v>
          </cell>
          <cell r="B21" t="str">
            <v>11371-78</v>
          </cell>
          <cell r="C21">
            <v>1038</v>
          </cell>
          <cell r="D21">
            <v>6.0000000000000001E-3</v>
          </cell>
          <cell r="E21">
            <v>6.2279999999999998</v>
          </cell>
        </row>
        <row r="22">
          <cell r="A22" t="str">
            <v>Шaйба А.16</v>
          </cell>
          <cell r="B22" t="str">
            <v>11371-78</v>
          </cell>
          <cell r="C22">
            <v>981</v>
          </cell>
          <cell r="D22">
            <v>1.0999999999999999E-2</v>
          </cell>
          <cell r="E22">
            <v>10.790999999999999</v>
          </cell>
        </row>
        <row r="23">
          <cell r="A23" t="str">
            <v>Шaйба А.20</v>
          </cell>
          <cell r="B23" t="str">
            <v>11371-78</v>
          </cell>
          <cell r="C23">
            <v>5848</v>
          </cell>
          <cell r="D23">
            <v>1.7000000000000001E-2</v>
          </cell>
          <cell r="E23">
            <v>99.416000000000011</v>
          </cell>
        </row>
        <row r="24">
          <cell r="A24" t="str">
            <v>Шaйба А.16</v>
          </cell>
          <cell r="B24" t="str">
            <v>11371-78</v>
          </cell>
          <cell r="C24">
            <v>210</v>
          </cell>
          <cell r="D24">
            <v>1.0999999999999999E-2</v>
          </cell>
          <cell r="E24">
            <v>2.31</v>
          </cell>
        </row>
        <row r="26">
          <cell r="A26" t="str">
            <v>Шпилька М16-6g x 75.109</v>
          </cell>
          <cell r="B26" t="str">
            <v xml:space="preserve">22042-76 </v>
          </cell>
          <cell r="C26">
            <v>210</v>
          </cell>
          <cell r="D26">
            <v>0.13569999999999999</v>
          </cell>
          <cell r="E26">
            <v>28.496999999999996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домость постоянных метизов"/>
    </sheetNames>
    <sheetDataSet>
      <sheetData sheetId="0">
        <row r="3">
          <cell r="A3" t="str">
            <v>Болт М12-6g x 45.88</v>
          </cell>
          <cell r="B3" t="str">
            <v>7798-70</v>
          </cell>
          <cell r="C3">
            <v>253</v>
          </cell>
          <cell r="D3">
            <v>5.6000000000000001E-2</v>
          </cell>
          <cell r="E3">
            <v>14.168000000000001</v>
          </cell>
        </row>
        <row r="4">
          <cell r="A4" t="str">
            <v>Болт М16-6g x 55.88</v>
          </cell>
          <cell r="B4" t="str">
            <v>7798-70</v>
          </cell>
          <cell r="C4">
            <v>354</v>
          </cell>
          <cell r="D4">
            <v>0.122</v>
          </cell>
          <cell r="E4">
            <v>43.188000000000002</v>
          </cell>
        </row>
        <row r="5">
          <cell r="A5" t="str">
            <v>Болт М16-6g x 60.88</v>
          </cell>
          <cell r="B5" t="str">
            <v>7798-70</v>
          </cell>
          <cell r="C5">
            <v>27</v>
          </cell>
          <cell r="D5">
            <v>0.129</v>
          </cell>
          <cell r="E5">
            <v>3.4830000000000001</v>
          </cell>
        </row>
        <row r="6">
          <cell r="A6" t="str">
            <v>Болт М16-6g x 65.88</v>
          </cell>
          <cell r="B6" t="str">
            <v>7798-70</v>
          </cell>
          <cell r="C6">
            <v>54</v>
          </cell>
          <cell r="D6">
            <v>0.13700000000000001</v>
          </cell>
          <cell r="E6">
            <v>7.3980000000000006</v>
          </cell>
        </row>
        <row r="7">
          <cell r="A7" t="str">
            <v>Болт М20-6g x 65.88</v>
          </cell>
          <cell r="B7" t="str">
            <v>7798-70</v>
          </cell>
          <cell r="C7">
            <v>887</v>
          </cell>
          <cell r="D7">
            <v>0.22800000000000001</v>
          </cell>
          <cell r="E7">
            <v>202.23600000000002</v>
          </cell>
        </row>
        <row r="8">
          <cell r="A8" t="str">
            <v>Болт М20-6g x 70.88</v>
          </cell>
          <cell r="B8" t="str">
            <v>7798-70</v>
          </cell>
          <cell r="C8">
            <v>1174</v>
          </cell>
          <cell r="D8">
            <v>0.24099999999999999</v>
          </cell>
          <cell r="E8">
            <v>282.93399999999997</v>
          </cell>
        </row>
        <row r="9">
          <cell r="A9" t="str">
            <v>Болт М20-6g x 75.88</v>
          </cell>
          <cell r="B9" t="str">
            <v>7798-70</v>
          </cell>
          <cell r="C9">
            <v>98</v>
          </cell>
          <cell r="D9">
            <v>0.253</v>
          </cell>
          <cell r="E9">
            <v>24.794</v>
          </cell>
        </row>
        <row r="10">
          <cell r="A10" t="str">
            <v>Болт М20-6g x 80.88</v>
          </cell>
          <cell r="B10" t="str">
            <v>7798-70</v>
          </cell>
          <cell r="C10">
            <v>393</v>
          </cell>
          <cell r="D10">
            <v>0.26500000000000001</v>
          </cell>
          <cell r="E10">
            <v>104.14500000000001</v>
          </cell>
        </row>
        <row r="11">
          <cell r="A11" t="str">
            <v>Болт М20-6g x 85.88</v>
          </cell>
          <cell r="B11" t="str">
            <v>7798-70</v>
          </cell>
          <cell r="C11">
            <v>245</v>
          </cell>
          <cell r="D11">
            <v>0.27800000000000002</v>
          </cell>
          <cell r="E11">
            <v>68.11</v>
          </cell>
        </row>
        <row r="12">
          <cell r="A12" t="str">
            <v>Болт М20-6g x 90.88</v>
          </cell>
          <cell r="B12" t="str">
            <v>7798-70</v>
          </cell>
          <cell r="C12">
            <v>10</v>
          </cell>
          <cell r="D12">
            <v>0.28999999999999998</v>
          </cell>
          <cell r="E12">
            <v>2.9</v>
          </cell>
        </row>
        <row r="13">
          <cell r="A13" t="str">
            <v>Болт М20-6g x 95.88</v>
          </cell>
          <cell r="B13" t="str">
            <v>7798-70</v>
          </cell>
          <cell r="C13">
            <v>54</v>
          </cell>
          <cell r="D13">
            <v>0.30199999999999999</v>
          </cell>
          <cell r="E13">
            <v>16.308</v>
          </cell>
        </row>
        <row r="14">
          <cell r="A14" t="str">
            <v>Болт М20-6g x 105.88</v>
          </cell>
          <cell r="B14" t="str">
            <v>7798-70</v>
          </cell>
          <cell r="C14">
            <v>8</v>
          </cell>
          <cell r="D14">
            <v>0.32700000000000001</v>
          </cell>
          <cell r="E14">
            <v>2.6160000000000001</v>
          </cell>
        </row>
        <row r="15">
          <cell r="A15" t="str">
            <v>Болт М20-6g x 120.88</v>
          </cell>
          <cell r="B15" t="str">
            <v>7798-70</v>
          </cell>
          <cell r="C15">
            <v>62</v>
          </cell>
          <cell r="D15">
            <v>0.36399999999999999</v>
          </cell>
          <cell r="E15">
            <v>22.567999999999998</v>
          </cell>
        </row>
        <row r="16">
          <cell r="A16" t="str">
            <v>Болт М20-6g x 130.88</v>
          </cell>
          <cell r="B16" t="str">
            <v>7798-70</v>
          </cell>
          <cell r="C16">
            <v>45</v>
          </cell>
          <cell r="D16">
            <v>0.38900000000000001</v>
          </cell>
          <cell r="E16">
            <v>17.504999999999999</v>
          </cell>
        </row>
        <row r="17">
          <cell r="A17" t="str">
            <v/>
          </cell>
          <cell r="B17" t="str">
            <v/>
          </cell>
          <cell r="C17" t="str">
            <v/>
          </cell>
          <cell r="D17" t="str">
            <v/>
          </cell>
          <cell r="E17" t="str">
            <v/>
          </cell>
        </row>
        <row r="18">
          <cell r="A18" t="str">
            <v>Гайка М12-6H.8</v>
          </cell>
          <cell r="B18" t="str">
            <v>5915-70 (ИСО 4032)</v>
          </cell>
          <cell r="C18">
            <v>507</v>
          </cell>
          <cell r="D18">
            <v>1.7999999999999999E-2</v>
          </cell>
          <cell r="E18">
            <v>9.1259999999999994</v>
          </cell>
        </row>
        <row r="19">
          <cell r="A19" t="str">
            <v>Гайка М16-6H.8</v>
          </cell>
          <cell r="B19" t="str">
            <v>5915-70 (ИСО 4032)</v>
          </cell>
          <cell r="C19">
            <v>869</v>
          </cell>
          <cell r="D19">
            <v>3.7999999999999999E-2</v>
          </cell>
          <cell r="E19">
            <v>33.021999999999998</v>
          </cell>
        </row>
        <row r="20">
          <cell r="A20" t="str">
            <v>Гайка М20-6H.8</v>
          </cell>
          <cell r="B20" t="str">
            <v>5915-70 (ИСО 4032)</v>
          </cell>
          <cell r="C20">
            <v>5953</v>
          </cell>
          <cell r="D20">
            <v>7.0999999999999994E-2</v>
          </cell>
          <cell r="E20">
            <v>422.66299999999995</v>
          </cell>
        </row>
        <row r="21">
          <cell r="A21" t="str">
            <v>Гайка М16-6H.8</v>
          </cell>
          <cell r="B21" t="str">
            <v>5915-70 (ИСО 4032)</v>
          </cell>
          <cell r="C21">
            <v>96</v>
          </cell>
          <cell r="D21">
            <v>3.7999999999999999E-2</v>
          </cell>
          <cell r="E21">
            <v>3.6479999999999997</v>
          </cell>
        </row>
        <row r="22">
          <cell r="A22" t="str">
            <v>Гайка М16-6H.10</v>
          </cell>
          <cell r="B22" t="str">
            <v>5915-70 (ИСО 4032)</v>
          </cell>
          <cell r="C22">
            <v>172</v>
          </cell>
          <cell r="D22">
            <v>3.7999999999999999E-2</v>
          </cell>
          <cell r="E22">
            <v>6.5359999999999996</v>
          </cell>
        </row>
        <row r="23">
          <cell r="A23" t="str">
            <v>Гайка М20-6H.10</v>
          </cell>
          <cell r="B23" t="str">
            <v>5915-70 (ИСО 4032)</v>
          </cell>
          <cell r="C23">
            <v>80</v>
          </cell>
          <cell r="D23">
            <v>7.0999999999999994E-2</v>
          </cell>
          <cell r="E23">
            <v>5.68</v>
          </cell>
        </row>
        <row r="24">
          <cell r="A24" t="str">
            <v/>
          </cell>
          <cell r="B24" t="str">
            <v/>
          </cell>
          <cell r="C24" t="str">
            <v/>
          </cell>
          <cell r="D24" t="str">
            <v/>
          </cell>
          <cell r="E24" t="str">
            <v/>
          </cell>
        </row>
        <row r="25">
          <cell r="A25" t="str">
            <v>Шaйба А.12</v>
          </cell>
          <cell r="B25" t="str">
            <v>11371-78</v>
          </cell>
          <cell r="C25">
            <v>507</v>
          </cell>
          <cell r="D25">
            <v>6.0000000000000001E-3</v>
          </cell>
          <cell r="E25">
            <v>3.0420000000000003</v>
          </cell>
        </row>
        <row r="26">
          <cell r="A26" t="str">
            <v>Шaйба А.16</v>
          </cell>
          <cell r="B26" t="str">
            <v>11371-78</v>
          </cell>
          <cell r="C26">
            <v>869</v>
          </cell>
          <cell r="D26">
            <v>1.0999999999999999E-2</v>
          </cell>
          <cell r="E26">
            <v>9.5589999999999993</v>
          </cell>
        </row>
        <row r="27">
          <cell r="A27" t="str">
            <v>Шaйба А.20</v>
          </cell>
          <cell r="B27" t="str">
            <v>11371-78</v>
          </cell>
          <cell r="C27">
            <v>5953</v>
          </cell>
          <cell r="D27">
            <v>1.7000000000000001E-2</v>
          </cell>
          <cell r="E27">
            <v>101.20100000000001</v>
          </cell>
        </row>
        <row r="28">
          <cell r="A28" t="str">
            <v>Шaйба А.16</v>
          </cell>
          <cell r="B28" t="str">
            <v>11371-78</v>
          </cell>
          <cell r="C28">
            <v>268</v>
          </cell>
          <cell r="D28">
            <v>1.0999999999999999E-2</v>
          </cell>
          <cell r="E28">
            <v>2.948</v>
          </cell>
        </row>
        <row r="29">
          <cell r="A29" t="str">
            <v>Шaйба А.20</v>
          </cell>
          <cell r="B29" t="str">
            <v>11371-78</v>
          </cell>
          <cell r="C29">
            <v>80</v>
          </cell>
          <cell r="D29">
            <v>1.7000000000000001E-2</v>
          </cell>
          <cell r="E29">
            <v>1.36</v>
          </cell>
        </row>
        <row r="31">
          <cell r="A31" t="str">
            <v>Шпилька М16-6g x 55.88</v>
          </cell>
          <cell r="B31" t="str">
            <v xml:space="preserve">22042-76 </v>
          </cell>
          <cell r="C31">
            <v>96</v>
          </cell>
          <cell r="D31">
            <v>7.2999999999999995E-2</v>
          </cell>
          <cell r="E31">
            <v>7.0079999999999991</v>
          </cell>
        </row>
        <row r="32">
          <cell r="A32" t="str">
            <v>Шпилька М16-6g x 75.109</v>
          </cell>
          <cell r="B32" t="str">
            <v xml:space="preserve">22042-76 </v>
          </cell>
          <cell r="C32">
            <v>172</v>
          </cell>
          <cell r="D32">
            <v>0.1</v>
          </cell>
          <cell r="E32">
            <v>17.2</v>
          </cell>
        </row>
        <row r="33">
          <cell r="A33" t="str">
            <v>Шпилька М20-6g x 60.109</v>
          </cell>
          <cell r="B33" t="str">
            <v xml:space="preserve">22042-76 </v>
          </cell>
          <cell r="C33">
            <v>64</v>
          </cell>
          <cell r="D33">
            <v>0.125</v>
          </cell>
          <cell r="E33">
            <v>8</v>
          </cell>
        </row>
        <row r="34">
          <cell r="A34" t="str">
            <v>Шпилька М20-6g x 85.109</v>
          </cell>
          <cell r="B34" t="str">
            <v xml:space="preserve">22042-76 </v>
          </cell>
          <cell r="C34">
            <v>16</v>
          </cell>
          <cell r="D34">
            <v>0.17699999999999999</v>
          </cell>
          <cell r="E34">
            <v>2.8319999999999999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83"/>
  <sheetViews>
    <sheetView tabSelected="1" zoomScale="85" zoomScaleNormal="85" workbookViewId="0">
      <selection activeCell="E15" sqref="E15"/>
    </sheetView>
  </sheetViews>
  <sheetFormatPr defaultColWidth="9.109375" defaultRowHeight="14.4" x14ac:dyDescent="0.3"/>
  <cols>
    <col min="1" max="1" width="25.6640625" style="1" bestFit="1" customWidth="1"/>
    <col min="2" max="2" width="19.109375" style="1" customWidth="1"/>
    <col min="3" max="3" width="14.6640625" style="9" customWidth="1"/>
    <col min="4" max="4" width="10.88671875" style="9" customWidth="1"/>
    <col min="5" max="5" width="11.88671875" style="1" bestFit="1" customWidth="1"/>
    <col min="6" max="6" width="18.109375" style="1" bestFit="1" customWidth="1"/>
    <col min="7" max="7" width="12.44140625" style="1" bestFit="1" customWidth="1"/>
    <col min="8" max="8" width="14.109375" style="31" customWidth="1"/>
    <col min="9" max="9" width="15.33203125" style="1" customWidth="1"/>
    <col min="10" max="10" width="17.44140625" style="2" customWidth="1"/>
    <col min="11" max="11" width="10.109375" style="42" bestFit="1" customWidth="1"/>
    <col min="12" max="12" width="20.109375" style="48" customWidth="1"/>
    <col min="13" max="13" width="8" style="1" customWidth="1"/>
    <col min="14" max="14" width="13.44140625" style="1" customWidth="1"/>
    <col min="15" max="15" width="13.33203125" style="1" hidden="1" customWidth="1"/>
    <col min="16" max="16" width="9.44140625" style="1" bestFit="1" customWidth="1"/>
    <col min="17" max="16384" width="9.109375" style="1"/>
  </cols>
  <sheetData>
    <row r="1" spans="1:15" ht="21" customHeight="1" thickBot="1" x14ac:dyDescent="0.35">
      <c r="A1" s="71" t="s">
        <v>41</v>
      </c>
      <c r="B1" s="72"/>
      <c r="C1" s="72"/>
      <c r="D1" s="72"/>
      <c r="E1" s="72"/>
      <c r="F1" s="72"/>
      <c r="G1" s="73"/>
      <c r="K1" s="41"/>
    </row>
    <row r="2" spans="1:15" ht="61.5" customHeight="1" thickBot="1" x14ac:dyDescent="0.35">
      <c r="A2" s="12" t="s">
        <v>3</v>
      </c>
      <c r="B2" s="13" t="s">
        <v>2</v>
      </c>
      <c r="C2" s="14" t="s">
        <v>95</v>
      </c>
      <c r="D2" s="14" t="s">
        <v>4</v>
      </c>
      <c r="E2" s="13" t="s">
        <v>5</v>
      </c>
      <c r="F2" s="13" t="s">
        <v>1</v>
      </c>
      <c r="G2" s="13" t="s">
        <v>0</v>
      </c>
      <c r="H2" s="32" t="s">
        <v>102</v>
      </c>
      <c r="I2" s="32" t="s">
        <v>103</v>
      </c>
      <c r="J2" s="32" t="s">
        <v>104</v>
      </c>
      <c r="K2" s="47" t="s">
        <v>109</v>
      </c>
      <c r="O2" s="1" t="s">
        <v>6</v>
      </c>
    </row>
    <row r="3" spans="1:15" x14ac:dyDescent="0.3">
      <c r="A3" s="3" t="s">
        <v>12</v>
      </c>
      <c r="B3" s="3" t="s">
        <v>96</v>
      </c>
      <c r="C3" s="15">
        <v>262</v>
      </c>
      <c r="D3" s="15">
        <v>5.6000000000000001E-2</v>
      </c>
      <c r="E3" s="28">
        <v>14.672000000000001</v>
      </c>
      <c r="F3" s="26">
        <v>12</v>
      </c>
      <c r="G3" s="16" t="s">
        <v>9</v>
      </c>
      <c r="H3" s="33">
        <f>VLOOKUP(A3,'[1]Ведомость постоянных метизов'!$A$3:$E$27,5,0)</f>
        <v>42.335999999999999</v>
      </c>
      <c r="I3" s="35">
        <f>VLOOKUP(A3,'[2]Ведомость постоянных метизов'!$A$3:$E$26,5,0)</f>
        <v>29.064</v>
      </c>
      <c r="J3" s="35">
        <f>VLOOKUP(A3,'[3]Ведомость постоянных метизов'!$A$3:$E$35,5,0)</f>
        <v>14.168000000000001</v>
      </c>
      <c r="K3" s="11">
        <f>(E3+H3+I3+J3)/1000</f>
        <v>0.10024000000000001</v>
      </c>
    </row>
    <row r="4" spans="1:15" x14ac:dyDescent="0.3">
      <c r="A4" s="3" t="s">
        <v>42</v>
      </c>
      <c r="B4" s="3" t="s">
        <v>96</v>
      </c>
      <c r="C4" s="15">
        <v>363</v>
      </c>
      <c r="D4" s="15">
        <v>0.122</v>
      </c>
      <c r="E4" s="27">
        <v>44.286000000000001</v>
      </c>
      <c r="F4" s="26" t="s">
        <v>11</v>
      </c>
      <c r="G4" s="16" t="s">
        <v>9</v>
      </c>
      <c r="H4" s="33">
        <f>VLOOKUP(A4,'[1]Ведомость постоянных метизов'!$A$3:$E$27,5,0)</f>
        <v>91.5</v>
      </c>
      <c r="I4" s="35">
        <f>VLOOKUP(A4,'[2]Ведомость постоянных метизов'!$A$3:$E$26,5,0)</f>
        <v>46.238</v>
      </c>
      <c r="J4" s="35">
        <f>VLOOKUP(A4,'[3]Ведомость постоянных метизов'!$A$3:$E$35,5,0)</f>
        <v>43.188000000000002</v>
      </c>
      <c r="K4" s="11">
        <f t="shared" ref="K4:K28" si="0">(E4+H4+I4+J4)/1000</f>
        <v>0.225212</v>
      </c>
      <c r="O4" s="1">
        <v>1</v>
      </c>
    </row>
    <row r="5" spans="1:15" x14ac:dyDescent="0.3">
      <c r="A5" s="3" t="s">
        <v>13</v>
      </c>
      <c r="B5" s="3" t="s">
        <v>96</v>
      </c>
      <c r="C5" s="15">
        <v>23</v>
      </c>
      <c r="D5" s="15">
        <v>0.129</v>
      </c>
      <c r="E5" s="4">
        <v>2.9670000000000001</v>
      </c>
      <c r="F5" s="26" t="s">
        <v>14</v>
      </c>
      <c r="G5" s="16" t="s">
        <v>9</v>
      </c>
      <c r="H5" s="33">
        <f>VLOOKUP(A5,'[1]Ведомость постоянных метизов'!$A$3:$E$27,5,0)</f>
        <v>10.577999999999999</v>
      </c>
      <c r="I5" s="35">
        <f>VLOOKUP(A5,'[2]Ведомость постоянных метизов'!$A$3:$E$26,5,0)</f>
        <v>6.9660000000000002</v>
      </c>
      <c r="J5" s="35">
        <f>VLOOKUP(A5,'[3]Ведомость постоянных метизов'!$A$3:$E$35,5,0)</f>
        <v>3.4830000000000001</v>
      </c>
      <c r="K5" s="11">
        <f t="shared" si="0"/>
        <v>2.3994000000000001E-2</v>
      </c>
    </row>
    <row r="6" spans="1:15" x14ac:dyDescent="0.3">
      <c r="A6" s="3" t="s">
        <v>15</v>
      </c>
      <c r="B6" s="3" t="s">
        <v>96</v>
      </c>
      <c r="C6" s="15">
        <v>41</v>
      </c>
      <c r="D6" s="15">
        <v>0.13700000000000001</v>
      </c>
      <c r="E6" s="4">
        <v>5.6170000000000009</v>
      </c>
      <c r="F6" s="26" t="s">
        <v>16</v>
      </c>
      <c r="G6" s="16" t="s">
        <v>9</v>
      </c>
      <c r="H6" s="33">
        <f>VLOOKUP(A6,'[1]Ведомость постоянных метизов'!$A$3:$E$27,5,0)</f>
        <v>15.755000000000001</v>
      </c>
      <c r="I6" s="35">
        <f>VLOOKUP(A6,'[2]Ведомость постоянных метизов'!$A$3:$E$26,5,0)</f>
        <v>7.9460000000000006</v>
      </c>
      <c r="J6" s="35">
        <f>VLOOKUP(A6,'[3]Ведомость постоянных метизов'!$A$3:$E$35,5,0)</f>
        <v>7.3980000000000006</v>
      </c>
      <c r="K6" s="11">
        <f t="shared" si="0"/>
        <v>3.6715999999999999E-2</v>
      </c>
    </row>
    <row r="7" spans="1:15" x14ac:dyDescent="0.3">
      <c r="A7" s="3" t="s">
        <v>17</v>
      </c>
      <c r="B7" s="3" t="s">
        <v>96</v>
      </c>
      <c r="C7" s="15">
        <v>870</v>
      </c>
      <c r="D7" s="15">
        <v>0.22800000000000001</v>
      </c>
      <c r="E7" s="4">
        <v>198.36</v>
      </c>
      <c r="F7" s="26" t="s">
        <v>18</v>
      </c>
      <c r="G7" s="16" t="s">
        <v>9</v>
      </c>
      <c r="H7" s="33">
        <f>VLOOKUP(A7,'[1]Ведомость постоянных метизов'!$A$3:$E$27,5,0)</f>
        <v>410.17200000000003</v>
      </c>
      <c r="I7" s="35">
        <f>VLOOKUP(A7,'[2]Ведомость постоянных метизов'!$A$3:$E$26,5,0)</f>
        <v>216.828</v>
      </c>
      <c r="J7" s="35">
        <f>VLOOKUP(A7,'[3]Ведомость постоянных метизов'!$A$3:$E$35,5,0)</f>
        <v>202.23600000000002</v>
      </c>
      <c r="K7" s="11">
        <f t="shared" si="0"/>
        <v>1.027596</v>
      </c>
    </row>
    <row r="8" spans="1:15" x14ac:dyDescent="0.3">
      <c r="A8" s="3" t="s">
        <v>19</v>
      </c>
      <c r="B8" s="3" t="s">
        <v>96</v>
      </c>
      <c r="C8" s="15">
        <v>1115</v>
      </c>
      <c r="D8" s="15">
        <v>0.24099999999999999</v>
      </c>
      <c r="E8" s="4">
        <v>268.71499999999997</v>
      </c>
      <c r="F8" s="26" t="s">
        <v>20</v>
      </c>
      <c r="G8" s="16" t="s">
        <v>9</v>
      </c>
      <c r="H8" s="33">
        <f>VLOOKUP(A8,'[1]Ведомость постоянных метизов'!$A$3:$E$27,5,0)</f>
        <v>448.74199999999996</v>
      </c>
      <c r="I8" s="35">
        <f>VLOOKUP(A8,'[2]Ведомость постоянных метизов'!$A$3:$E$26,5,0)</f>
        <v>226.05799999999999</v>
      </c>
      <c r="J8" s="35">
        <f>VLOOKUP(A8,'[3]Ведомость постоянных метизов'!$A$3:$E$35,5,0)</f>
        <v>282.93399999999997</v>
      </c>
      <c r="K8" s="11">
        <f t="shared" si="0"/>
        <v>1.2264489999999999</v>
      </c>
    </row>
    <row r="9" spans="1:15" x14ac:dyDescent="0.3">
      <c r="A9" s="3" t="s">
        <v>21</v>
      </c>
      <c r="B9" s="3" t="s">
        <v>96</v>
      </c>
      <c r="C9" s="15">
        <v>136</v>
      </c>
      <c r="D9" s="15">
        <v>0.253</v>
      </c>
      <c r="E9" s="4">
        <v>34.408000000000001</v>
      </c>
      <c r="F9" s="26" t="s">
        <v>22</v>
      </c>
      <c r="G9" s="16" t="s">
        <v>9</v>
      </c>
      <c r="H9" s="33">
        <f>VLOOKUP(A9,'[1]Ведомость постоянных метизов'!$A$3:$E$27,5,0)</f>
        <v>29.094999999999999</v>
      </c>
      <c r="I9" s="35">
        <f>VLOOKUP(A9,'[2]Ведомость постоянных метизов'!$A$3:$E$26,5,0)</f>
        <v>14.673999999999999</v>
      </c>
      <c r="J9" s="35">
        <f>VLOOKUP(A9,'[3]Ведомость постоянных метизов'!$A$3:$E$35,5,0)</f>
        <v>24.794</v>
      </c>
      <c r="K9" s="11">
        <f t="shared" si="0"/>
        <v>0.10297099999999999</v>
      </c>
    </row>
    <row r="10" spans="1:15" x14ac:dyDescent="0.3">
      <c r="A10" s="3" t="s">
        <v>23</v>
      </c>
      <c r="B10" s="3" t="s">
        <v>96</v>
      </c>
      <c r="C10" s="15">
        <v>351</v>
      </c>
      <c r="D10" s="15">
        <v>0.26500000000000001</v>
      </c>
      <c r="E10" s="4">
        <v>93.015000000000001</v>
      </c>
      <c r="F10" s="26" t="s">
        <v>24</v>
      </c>
      <c r="G10" s="16" t="s">
        <v>9</v>
      </c>
      <c r="H10" s="33">
        <f>VLOOKUP(A10,'[1]Ведомость постоянных метизов'!$A$3:$E$27,5,0)</f>
        <v>261.55500000000001</v>
      </c>
      <c r="I10" s="35">
        <f>VLOOKUP(A10,'[2]Ведомость постоянных метизов'!$A$3:$E$26,5,0)</f>
        <v>130.64500000000001</v>
      </c>
      <c r="J10" s="35">
        <f>VLOOKUP(A10,'[3]Ведомость постоянных метизов'!$A$3:$E$35,5,0)</f>
        <v>104.14500000000001</v>
      </c>
      <c r="K10" s="11">
        <f t="shared" si="0"/>
        <v>0.58935999999999999</v>
      </c>
    </row>
    <row r="11" spans="1:15" x14ac:dyDescent="0.3">
      <c r="A11" s="3" t="s">
        <v>25</v>
      </c>
      <c r="B11" s="3" t="s">
        <v>96</v>
      </c>
      <c r="C11" s="15">
        <v>248</v>
      </c>
      <c r="D11" s="15">
        <v>0.27800000000000002</v>
      </c>
      <c r="E11" s="4">
        <v>68.944000000000003</v>
      </c>
      <c r="F11" s="26" t="s">
        <v>26</v>
      </c>
      <c r="G11" s="16" t="s">
        <v>9</v>
      </c>
      <c r="H11" s="33">
        <f>VLOOKUP(A11,'[1]Ведомость постоянных метизов'!$A$3:$E$27,5,0)</f>
        <v>165.96600000000001</v>
      </c>
      <c r="I11" s="35">
        <f>VLOOKUP(A11,'[2]Ведомость постоянных метизов'!$A$3:$E$26,5,0)</f>
        <v>83.122000000000014</v>
      </c>
      <c r="J11" s="35">
        <f>VLOOKUP(A11,'[3]Ведомость постоянных метизов'!$A$3:$E$35,5,0)</f>
        <v>68.11</v>
      </c>
      <c r="K11" s="11">
        <f t="shared" si="0"/>
        <v>0.38614200000000004</v>
      </c>
    </row>
    <row r="12" spans="1:15" x14ac:dyDescent="0.3">
      <c r="A12" s="3" t="s">
        <v>27</v>
      </c>
      <c r="B12" s="3" t="s">
        <v>96</v>
      </c>
      <c r="C12" s="15">
        <v>43</v>
      </c>
      <c r="D12" s="15">
        <v>0.28999999999999998</v>
      </c>
      <c r="E12" s="4">
        <v>12.469999999999999</v>
      </c>
      <c r="F12" s="26" t="s">
        <v>28</v>
      </c>
      <c r="G12" s="16" t="s">
        <v>9</v>
      </c>
      <c r="H12" s="33"/>
      <c r="I12" s="35"/>
      <c r="J12" s="35">
        <f>VLOOKUP(A12,'[3]Ведомость постоянных метизов'!$A$3:$E$35,5,0)</f>
        <v>2.9</v>
      </c>
      <c r="K12" s="11">
        <f t="shared" si="0"/>
        <v>1.537E-2</v>
      </c>
    </row>
    <row r="13" spans="1:15" x14ac:dyDescent="0.3">
      <c r="A13" s="3" t="s">
        <v>29</v>
      </c>
      <c r="B13" s="3" t="s">
        <v>96</v>
      </c>
      <c r="C13" s="15">
        <v>49</v>
      </c>
      <c r="D13" s="15">
        <v>0.30199999999999999</v>
      </c>
      <c r="E13" s="4">
        <v>14.798</v>
      </c>
      <c r="F13" s="26" t="s">
        <v>30</v>
      </c>
      <c r="G13" s="16" t="s">
        <v>9</v>
      </c>
      <c r="H13" s="33">
        <f>VLOOKUP(A13,'[1]Ведомость постоянных метизов'!$A$3:$E$27,5,0)</f>
        <v>37.448</v>
      </c>
      <c r="I13" s="35">
        <f>VLOOKUP(A13,'[2]Ведомость постоянных метизов'!$A$3:$E$26,5,0)</f>
        <v>18.724</v>
      </c>
      <c r="J13" s="35">
        <f>VLOOKUP(A13,'[3]Ведомость постоянных метизов'!$A$3:$E$35,5,0)</f>
        <v>16.308</v>
      </c>
      <c r="K13" s="11">
        <f t="shared" si="0"/>
        <v>8.7277999999999994E-2</v>
      </c>
    </row>
    <row r="14" spans="1:15" x14ac:dyDescent="0.3">
      <c r="A14" s="3" t="s">
        <v>31</v>
      </c>
      <c r="B14" s="3" t="s">
        <v>96</v>
      </c>
      <c r="C14" s="15">
        <v>33</v>
      </c>
      <c r="D14" s="15">
        <v>0.32700000000000001</v>
      </c>
      <c r="E14" s="4">
        <v>10.791</v>
      </c>
      <c r="F14" s="26">
        <v>57</v>
      </c>
      <c r="G14" s="16" t="s">
        <v>9</v>
      </c>
      <c r="H14" s="33"/>
      <c r="I14" s="35"/>
      <c r="J14" s="35">
        <f>VLOOKUP(A14,'[3]Ведомость постоянных метизов'!$A$3:$E$35,5,0)</f>
        <v>2.6160000000000001</v>
      </c>
      <c r="K14" s="11">
        <f t="shared" si="0"/>
        <v>1.3407000000000001E-2</v>
      </c>
    </row>
    <row r="15" spans="1:15" x14ac:dyDescent="0.3">
      <c r="A15" s="3" t="s">
        <v>32</v>
      </c>
      <c r="B15" s="3" t="s">
        <v>96</v>
      </c>
      <c r="C15" s="15">
        <v>45</v>
      </c>
      <c r="D15" s="15">
        <v>0.36399999999999999</v>
      </c>
      <c r="E15" s="4">
        <v>16.38</v>
      </c>
      <c r="F15" s="26">
        <v>70</v>
      </c>
      <c r="G15" s="16" t="s">
        <v>9</v>
      </c>
      <c r="H15" s="33">
        <f>VLOOKUP(A15,'[1]Ведомость постоянных метизов'!$A$3:$E$27,5,0)</f>
        <v>50.96</v>
      </c>
      <c r="I15" s="35">
        <f>VLOOKUP(A15,'[2]Ведомость постоянных метизов'!$A$3:$E$26,5,0)</f>
        <v>25.48</v>
      </c>
      <c r="J15" s="35">
        <f>VLOOKUP(A15,'[3]Ведомость постоянных метизов'!$A$3:$E$35,5,0)</f>
        <v>22.567999999999998</v>
      </c>
      <c r="K15" s="11">
        <f t="shared" si="0"/>
        <v>0.115388</v>
      </c>
    </row>
    <row r="16" spans="1:15" x14ac:dyDescent="0.3">
      <c r="A16" s="3" t="s">
        <v>33</v>
      </c>
      <c r="B16" s="3" t="s">
        <v>96</v>
      </c>
      <c r="C16" s="15">
        <v>37</v>
      </c>
      <c r="D16" s="15">
        <v>0.38900000000000001</v>
      </c>
      <c r="E16" s="4">
        <v>14.393000000000001</v>
      </c>
      <c r="F16" s="26">
        <v>82</v>
      </c>
      <c r="G16" s="16" t="s">
        <v>9</v>
      </c>
      <c r="H16" s="33">
        <f>VLOOKUP(A16,'[1]Ведомость постоянных метизов'!$A$3:$E$27,5,0)</f>
        <v>41.623000000000005</v>
      </c>
      <c r="I16" s="35">
        <f>VLOOKUP(A16,'[2]Ведомость постоянных метизов'!$A$3:$E$26,5,0)</f>
        <v>21.006</v>
      </c>
      <c r="J16" s="35">
        <f>VLOOKUP(A16,'[3]Ведомость постоянных метизов'!$A$3:$E$35,5,0)</f>
        <v>17.504999999999999</v>
      </c>
      <c r="K16" s="11">
        <f t="shared" si="0"/>
        <v>9.4527E-2</v>
      </c>
    </row>
    <row r="17" spans="1:12" x14ac:dyDescent="0.3">
      <c r="A17" s="3" t="s">
        <v>9</v>
      </c>
      <c r="B17" s="3" t="s">
        <v>9</v>
      </c>
      <c r="C17" s="15" t="s">
        <v>9</v>
      </c>
      <c r="D17" s="15" t="s">
        <v>9</v>
      </c>
      <c r="E17" s="4" t="s">
        <v>9</v>
      </c>
      <c r="F17" s="16" t="s">
        <v>9</v>
      </c>
      <c r="G17" s="16" t="s">
        <v>9</v>
      </c>
      <c r="H17" s="33" t="str">
        <f>VLOOKUP(A17,'[1]Ведомость постоянных метизов'!$A$3:$E$27,5,0)</f>
        <v/>
      </c>
      <c r="I17" s="35" t="str">
        <f>VLOOKUP(A17,'[2]Ведомость постоянных метизов'!$A$3:$E$26,5,0)</f>
        <v/>
      </c>
      <c r="J17" s="35" t="str">
        <f>VLOOKUP(A17,'[3]Ведомость постоянных метизов'!$A$3:$E$35,5,0)</f>
        <v/>
      </c>
      <c r="K17" s="11"/>
    </row>
    <row r="18" spans="1:12" ht="17.25" customHeight="1" x14ac:dyDescent="0.3">
      <c r="A18" s="3" t="s">
        <v>34</v>
      </c>
      <c r="B18" s="3" t="s">
        <v>97</v>
      </c>
      <c r="C18" s="15">
        <v>523</v>
      </c>
      <c r="D18" s="15">
        <v>1.7999999999999999E-2</v>
      </c>
      <c r="E18" s="4">
        <v>9.4139999999999997</v>
      </c>
      <c r="F18" s="16" t="s">
        <v>9</v>
      </c>
      <c r="G18" s="16" t="s">
        <v>9</v>
      </c>
      <c r="H18" s="33">
        <f>VLOOKUP(A18,'[1]Ведомость постоянных метизов'!$A$3:$E$27,5,0)</f>
        <v>27.215999999999998</v>
      </c>
      <c r="I18" s="35">
        <f>VLOOKUP(A18,'[2]Ведомость постоянных метизов'!$A$3:$E$26,5,0)</f>
        <v>18.683999999999997</v>
      </c>
      <c r="J18" s="35">
        <f>VLOOKUP(A18,'[3]Ведомость постоянных метизов'!$A$3:$E$35,5,0)</f>
        <v>9.1259999999999994</v>
      </c>
      <c r="K18" s="11">
        <f t="shared" si="0"/>
        <v>6.4439999999999997E-2</v>
      </c>
    </row>
    <row r="19" spans="1:12" ht="17.25" customHeight="1" x14ac:dyDescent="0.3">
      <c r="A19" s="3" t="s">
        <v>35</v>
      </c>
      <c r="B19" s="3" t="s">
        <v>97</v>
      </c>
      <c r="C19" s="15">
        <v>853</v>
      </c>
      <c r="D19" s="15">
        <v>3.7999999999999999E-2</v>
      </c>
      <c r="E19" s="4">
        <v>32.414000000000001</v>
      </c>
      <c r="F19" s="16" t="s">
        <v>9</v>
      </c>
      <c r="G19" s="16" t="s">
        <v>9</v>
      </c>
      <c r="H19" s="33">
        <f>VLOOKUP(A19,'[1]Ведомость постоянных метизов'!$A$3:$E$27,5,0)</f>
        <v>72.010000000000005</v>
      </c>
      <c r="I19" s="35">
        <f>VLOOKUP(A19,'[2]Ведомость постоянных метизов'!$A$3:$E$26,5,0)</f>
        <v>37.277999999999999</v>
      </c>
      <c r="J19" s="35">
        <f>VLOOKUP(A19,'[3]Ведомость постоянных метизов'!$A$3:$E$35,5,0)</f>
        <v>33.021999999999998</v>
      </c>
      <c r="K19" s="11">
        <f t="shared" si="0"/>
        <v>0.17472399999999999</v>
      </c>
    </row>
    <row r="20" spans="1:12" ht="17.25" customHeight="1" x14ac:dyDescent="0.3">
      <c r="A20" s="3" t="s">
        <v>36</v>
      </c>
      <c r="B20" s="3" t="s">
        <v>97</v>
      </c>
      <c r="C20" s="15">
        <v>5859</v>
      </c>
      <c r="D20" s="15">
        <v>7.0999999999999994E-2</v>
      </c>
      <c r="E20" s="4">
        <v>415.98899999999998</v>
      </c>
      <c r="F20" s="16" t="s">
        <v>9</v>
      </c>
      <c r="G20" s="16" t="s">
        <v>9</v>
      </c>
      <c r="H20" s="33">
        <f>VLOOKUP(A20,'[1]Ведомость постоянных метизов'!$A$3:$E$27,5,0)</f>
        <v>813.94399999999996</v>
      </c>
      <c r="I20" s="35">
        <f>VLOOKUP(A20,'[2]Ведомость постоянных метизов'!$A$3:$E$26,5,0)</f>
        <v>415.20799999999997</v>
      </c>
      <c r="J20" s="35">
        <f>VLOOKUP(A20,'[3]Ведомость постоянных метизов'!$A$3:$E$35,5,0)</f>
        <v>422.66299999999995</v>
      </c>
      <c r="K20" s="11">
        <f t="shared" si="0"/>
        <v>2.0678040000000002</v>
      </c>
    </row>
    <row r="21" spans="1:12" ht="33.75" customHeight="1" x14ac:dyDescent="0.3">
      <c r="A21" s="3" t="s">
        <v>56</v>
      </c>
      <c r="B21" s="3" t="s">
        <v>97</v>
      </c>
      <c r="C21" s="15">
        <v>198</v>
      </c>
      <c r="D21" s="15">
        <v>3.7999999999999999E-2</v>
      </c>
      <c r="E21" s="4">
        <f>C21*D21</f>
        <v>7.524</v>
      </c>
      <c r="F21" s="16" t="s">
        <v>9</v>
      </c>
      <c r="G21" s="16" t="s">
        <v>55</v>
      </c>
      <c r="H21" s="33">
        <f>VLOOKUP(A21,'[1]Ведомость постоянных метизов'!$A$3:$E$27,5,0)</f>
        <v>15.959999999999999</v>
      </c>
      <c r="I21" s="35">
        <f>VLOOKUP(A21,'[2]Ведомость постоянных метизов'!$A$3:$E$26,5,0)</f>
        <v>7.9799999999999995</v>
      </c>
      <c r="J21" s="35">
        <f>VLOOKUP(A21,'[3]Ведомость постоянных метизов'!$A$3:$E$35,5,0)</f>
        <v>6.5359999999999996</v>
      </c>
      <c r="K21" s="11">
        <f t="shared" si="0"/>
        <v>3.7999999999999999E-2</v>
      </c>
    </row>
    <row r="22" spans="1:12" x14ac:dyDescent="0.3">
      <c r="A22" s="3" t="s">
        <v>9</v>
      </c>
      <c r="B22" s="3" t="s">
        <v>9</v>
      </c>
      <c r="C22" s="15" t="s">
        <v>9</v>
      </c>
      <c r="D22" s="15" t="s">
        <v>9</v>
      </c>
      <c r="E22" s="4" t="s">
        <v>9</v>
      </c>
      <c r="F22" s="16" t="s">
        <v>9</v>
      </c>
      <c r="G22" s="16" t="s">
        <v>9</v>
      </c>
      <c r="H22" s="33" t="str">
        <f>VLOOKUP(A22,'[1]Ведомость постоянных метизов'!$A$3:$E$27,5,0)</f>
        <v/>
      </c>
      <c r="I22" s="35" t="str">
        <f>VLOOKUP(A22,'[2]Ведомость постоянных метизов'!$A$3:$E$26,5,0)</f>
        <v/>
      </c>
      <c r="J22" s="35" t="str">
        <f>VLOOKUP(A22,'[3]Ведомость постоянных метизов'!$A$3:$E$35,5,0)</f>
        <v/>
      </c>
      <c r="K22" s="11"/>
    </row>
    <row r="23" spans="1:12" x14ac:dyDescent="0.3">
      <c r="A23" s="3" t="s">
        <v>37</v>
      </c>
      <c r="B23" s="3" t="s">
        <v>38</v>
      </c>
      <c r="C23" s="15">
        <v>523</v>
      </c>
      <c r="D23" s="15">
        <v>6.0000000000000001E-3</v>
      </c>
      <c r="E23" s="4">
        <v>3.1379999999999999</v>
      </c>
      <c r="F23" s="16" t="s">
        <v>9</v>
      </c>
      <c r="G23" s="16" t="s">
        <v>9</v>
      </c>
      <c r="H23" s="33">
        <f>VLOOKUP(A23,'[1]Ведомость постоянных метизов'!$A$3:$E$27,5,0)</f>
        <v>9.072000000000001</v>
      </c>
      <c r="I23" s="35">
        <f>VLOOKUP(A23,'[2]Ведомость постоянных метизов'!$A$3:$E$26,5,0)</f>
        <v>6.2279999999999998</v>
      </c>
      <c r="J23" s="35">
        <f>VLOOKUP(A23,'[3]Ведомость постоянных метизов'!$A$3:$E$35,5,0)</f>
        <v>3.0420000000000003</v>
      </c>
      <c r="K23" s="11">
        <f t="shared" si="0"/>
        <v>2.1480000000000003E-2</v>
      </c>
    </row>
    <row r="24" spans="1:12" x14ac:dyDescent="0.3">
      <c r="A24" s="37" t="s">
        <v>39</v>
      </c>
      <c r="B24" s="3" t="s">
        <v>38</v>
      </c>
      <c r="C24" s="15">
        <v>853</v>
      </c>
      <c r="D24" s="15">
        <v>1.0999999999999999E-2</v>
      </c>
      <c r="E24" s="4">
        <v>9.3829999999999991</v>
      </c>
      <c r="F24" s="16" t="s">
        <v>9</v>
      </c>
      <c r="G24" s="16" t="s">
        <v>9</v>
      </c>
      <c r="H24" s="33">
        <f>VLOOKUP(A24,'[1]Ведомость постоянных метизов'!$A$3:$E$27,5,0)</f>
        <v>20.844999999999999</v>
      </c>
      <c r="I24" s="35">
        <f>VLOOKUP(A24,'[2]Ведомость постоянных метизов'!$A$3:$E$26,5,0)</f>
        <v>10.790999999999999</v>
      </c>
      <c r="J24" s="35">
        <f>VLOOKUP(A24,'[3]Ведомость постоянных метизов'!$A$3:$E$35,5,0)</f>
        <v>9.5589999999999993</v>
      </c>
      <c r="K24" s="11">
        <f t="shared" si="0"/>
        <v>5.0577999999999998E-2</v>
      </c>
    </row>
    <row r="25" spans="1:12" x14ac:dyDescent="0.3">
      <c r="A25" s="39" t="s">
        <v>40</v>
      </c>
      <c r="B25" s="3" t="s">
        <v>38</v>
      </c>
      <c r="C25" s="15">
        <v>5859</v>
      </c>
      <c r="D25" s="15">
        <v>1.7000000000000001E-2</v>
      </c>
      <c r="E25" s="4">
        <v>99.603000000000009</v>
      </c>
      <c r="F25" s="16" t="s">
        <v>9</v>
      </c>
      <c r="G25" s="16" t="s">
        <v>9</v>
      </c>
      <c r="H25" s="33">
        <f>VLOOKUP(A25,'[1]Ведомость постоянных метизов'!$A$3:$E$27,5,0)</f>
        <v>194.88800000000001</v>
      </c>
      <c r="I25" s="35">
        <f>VLOOKUP(A25,'[2]Ведомость постоянных метизов'!$A$3:$E$26,5,0)</f>
        <v>99.416000000000011</v>
      </c>
      <c r="J25" s="35">
        <f>VLOOKUP(A25,'[3]Ведомость постоянных метизов'!$A$3:$E$35,5,0)</f>
        <v>101.20100000000001</v>
      </c>
      <c r="K25" s="11">
        <f t="shared" si="0"/>
        <v>0.49510799999999999</v>
      </c>
    </row>
    <row r="26" spans="1:12" ht="28.8" x14ac:dyDescent="0.3">
      <c r="A26" s="37" t="s">
        <v>39</v>
      </c>
      <c r="B26" s="3" t="s">
        <v>38</v>
      </c>
      <c r="C26" s="15">
        <v>198</v>
      </c>
      <c r="D26" s="15">
        <v>1.0999999999999999E-2</v>
      </c>
      <c r="E26" s="4">
        <f>C26*D26</f>
        <v>2.1779999999999999</v>
      </c>
      <c r="F26" s="16" t="s">
        <v>9</v>
      </c>
      <c r="G26" s="16" t="s">
        <v>55</v>
      </c>
      <c r="H26" s="33">
        <f>VLOOKUP(A26,'[1]Ведомость постоянных метизов'!$A$3:$E$27,5,0)</f>
        <v>20.844999999999999</v>
      </c>
      <c r="I26" s="35">
        <f>VLOOKUP(A26,'[2]Ведомость постоянных метизов'!$A$3:$E$26,5,0)</f>
        <v>10.790999999999999</v>
      </c>
      <c r="J26" s="35">
        <f>VLOOKUP(A26,'[3]Ведомость постоянных метизов'!$A$3:$E$35,5,0)</f>
        <v>9.5589999999999993</v>
      </c>
      <c r="K26" s="11">
        <f t="shared" si="0"/>
        <v>4.3372999999999995E-2</v>
      </c>
    </row>
    <row r="27" spans="1:12" x14ac:dyDescent="0.3">
      <c r="A27" s="3"/>
      <c r="B27" s="3"/>
      <c r="C27" s="15"/>
      <c r="D27" s="15"/>
      <c r="E27" s="4"/>
      <c r="F27" s="16"/>
      <c r="G27" s="16"/>
      <c r="H27" s="33"/>
      <c r="I27" s="35"/>
      <c r="J27" s="35"/>
      <c r="K27" s="11"/>
    </row>
    <row r="28" spans="1:12" ht="28.8" x14ac:dyDescent="0.3">
      <c r="A28" s="3" t="s">
        <v>54</v>
      </c>
      <c r="B28" s="3" t="s">
        <v>98</v>
      </c>
      <c r="C28" s="15">
        <v>198</v>
      </c>
      <c r="D28" s="29">
        <v>0.13569999999999999</v>
      </c>
      <c r="E28" s="4">
        <f>C28*D28</f>
        <v>26.868599999999997</v>
      </c>
      <c r="F28" s="16"/>
      <c r="G28" s="16" t="s">
        <v>55</v>
      </c>
      <c r="H28" s="33">
        <f>VLOOKUP(A28,'[1]Ведомость постоянных метизов'!$A$3:$E$27,5,0)</f>
        <v>56.993999999999993</v>
      </c>
      <c r="I28" s="35">
        <f>VLOOKUP(A28,'[2]Ведомость постоянных метизов'!$A$3:$E$26,5,0)</f>
        <v>28.496999999999996</v>
      </c>
      <c r="J28" s="35">
        <f>VLOOKUP(A28,'[3]Ведомость постоянных метизов'!$A$3:$E$35,5,0)</f>
        <v>17.2</v>
      </c>
      <c r="K28" s="11">
        <f t="shared" si="0"/>
        <v>0.1295596</v>
      </c>
      <c r="L28" s="48">
        <f>K28/D28*1000</f>
        <v>954.750184229919</v>
      </c>
    </row>
    <row r="29" spans="1:12" ht="15" thickBot="1" x14ac:dyDescent="0.35">
      <c r="A29" s="3"/>
      <c r="B29" s="3"/>
      <c r="C29" s="15"/>
      <c r="D29" s="15"/>
      <c r="E29" s="4"/>
      <c r="F29" s="16"/>
      <c r="G29" s="16"/>
      <c r="H29" s="33"/>
      <c r="I29" s="36"/>
      <c r="K29" s="41"/>
    </row>
    <row r="30" spans="1:12" ht="15" thickBot="1" x14ac:dyDescent="0.35">
      <c r="A30" s="22"/>
      <c r="B30" s="6"/>
      <c r="C30" s="23"/>
      <c r="D30" s="7" t="s">
        <v>7</v>
      </c>
      <c r="E30" s="8">
        <f>SUM(E3:E29)</f>
        <v>1406.3276000000001</v>
      </c>
      <c r="F30" s="6"/>
      <c r="G30" s="24"/>
      <c r="H30" s="43">
        <f>SUM(H3:H29)</f>
        <v>2837.5039999999999</v>
      </c>
      <c r="I30" s="43">
        <f>SUM(I3:I29)</f>
        <v>1461.6239999999998</v>
      </c>
      <c r="J30" s="44">
        <f>SUM(J3:J29)</f>
        <v>1424.2609999999997</v>
      </c>
      <c r="K30" s="8">
        <f>SUM(K3:K29)</f>
        <v>7.129716600000001</v>
      </c>
    </row>
    <row r="31" spans="1:12" ht="15" customHeight="1" thickBot="1" x14ac:dyDescent="0.35">
      <c r="K31" s="41"/>
    </row>
    <row r="32" spans="1:12" ht="23.25" customHeight="1" thickBot="1" x14ac:dyDescent="0.35">
      <c r="A32" s="71" t="s">
        <v>52</v>
      </c>
      <c r="B32" s="72"/>
      <c r="C32" s="72"/>
      <c r="D32" s="72"/>
      <c r="E32" s="72"/>
      <c r="F32" s="72"/>
      <c r="G32" s="73"/>
      <c r="K32" s="41"/>
    </row>
    <row r="33" spans="1:14" ht="60" customHeight="1" thickBot="1" x14ac:dyDescent="0.35">
      <c r="A33" s="12" t="s">
        <v>3</v>
      </c>
      <c r="B33" s="13" t="s">
        <v>2</v>
      </c>
      <c r="C33" s="14" t="s">
        <v>95</v>
      </c>
      <c r="D33" s="14" t="s">
        <v>4</v>
      </c>
      <c r="E33" s="13" t="s">
        <v>5</v>
      </c>
      <c r="F33" s="13" t="s">
        <v>1</v>
      </c>
      <c r="G33" s="13" t="s">
        <v>0</v>
      </c>
      <c r="K33" s="41"/>
    </row>
    <row r="34" spans="1:14" ht="16.5" customHeight="1" x14ac:dyDescent="0.3">
      <c r="A34" s="21" t="s">
        <v>43</v>
      </c>
      <c r="B34" s="21" t="s">
        <v>99</v>
      </c>
      <c r="C34" s="21">
        <v>66</v>
      </c>
      <c r="D34" s="21">
        <v>0.438</v>
      </c>
      <c r="E34" s="21">
        <v>28.908000000000001</v>
      </c>
      <c r="F34" s="21">
        <v>114</v>
      </c>
      <c r="G34" s="21" t="s">
        <v>9</v>
      </c>
      <c r="H34" s="31">
        <v>57.816000000000003</v>
      </c>
      <c r="I34" s="34">
        <v>28.908000000000001</v>
      </c>
      <c r="J34" s="2">
        <v>28.908000000000001</v>
      </c>
      <c r="K34" s="11">
        <f t="shared" ref="K34" si="1">(E34+H34+I34+J34)/1000</f>
        <v>0.14454000000000003</v>
      </c>
    </row>
    <row r="35" spans="1:14" ht="15" customHeight="1" x14ac:dyDescent="0.3">
      <c r="A35" s="21" t="s">
        <v>9</v>
      </c>
      <c r="B35" s="21" t="s">
        <v>9</v>
      </c>
      <c r="C35" s="21" t="s">
        <v>9</v>
      </c>
      <c r="D35" s="21" t="s">
        <v>9</v>
      </c>
      <c r="E35" s="21" t="s">
        <v>9</v>
      </c>
      <c r="F35" s="21" t="s">
        <v>9</v>
      </c>
      <c r="G35" s="21" t="s">
        <v>9</v>
      </c>
      <c r="H35" s="31" t="s">
        <v>9</v>
      </c>
      <c r="I35" s="34" t="s">
        <v>9</v>
      </c>
      <c r="J35" s="2" t="s">
        <v>9</v>
      </c>
      <c r="K35" s="41"/>
    </row>
    <row r="36" spans="1:14" ht="15" customHeight="1" x14ac:dyDescent="0.3">
      <c r="A36" s="21" t="s">
        <v>44</v>
      </c>
      <c r="B36" s="21" t="s">
        <v>97</v>
      </c>
      <c r="C36" s="21">
        <v>66</v>
      </c>
      <c r="D36" s="21">
        <v>7.0999999999999994E-2</v>
      </c>
      <c r="E36" s="21">
        <v>4.6859999999999999</v>
      </c>
      <c r="F36" s="21" t="s">
        <v>9</v>
      </c>
      <c r="G36" s="21" t="s">
        <v>9</v>
      </c>
      <c r="H36" s="31">
        <v>9.3719999999999999</v>
      </c>
      <c r="I36" s="34">
        <v>4.6859999999999999</v>
      </c>
      <c r="J36" s="2">
        <v>4.6859999999999999</v>
      </c>
      <c r="K36" s="11">
        <f t="shared" ref="K36" si="2">(E36+H36+I36+J36)/1000</f>
        <v>2.3429999999999999E-2</v>
      </c>
    </row>
    <row r="37" spans="1:14" ht="15" customHeight="1" x14ac:dyDescent="0.3">
      <c r="A37" s="21" t="s">
        <v>9</v>
      </c>
      <c r="B37" s="21" t="s">
        <v>9</v>
      </c>
      <c r="C37" s="21" t="s">
        <v>9</v>
      </c>
      <c r="D37" s="21" t="s">
        <v>9</v>
      </c>
      <c r="E37" s="21" t="s">
        <v>9</v>
      </c>
      <c r="F37" s="21" t="s">
        <v>9</v>
      </c>
      <c r="G37" s="21" t="s">
        <v>9</v>
      </c>
      <c r="H37" s="31" t="s">
        <v>9</v>
      </c>
      <c r="I37" s="34" t="s">
        <v>9</v>
      </c>
      <c r="J37" s="2" t="s">
        <v>9</v>
      </c>
      <c r="K37" s="41"/>
    </row>
    <row r="38" spans="1:14" ht="15" customHeight="1" x14ac:dyDescent="0.3">
      <c r="A38" s="38" t="s">
        <v>40</v>
      </c>
      <c r="B38" s="21" t="s">
        <v>38</v>
      </c>
      <c r="C38" s="21">
        <v>132</v>
      </c>
      <c r="D38" s="21">
        <v>1.7000000000000001E-2</v>
      </c>
      <c r="E38" s="21">
        <v>2.2440000000000002</v>
      </c>
      <c r="F38" s="21" t="s">
        <v>9</v>
      </c>
      <c r="G38" s="21" t="s">
        <v>9</v>
      </c>
      <c r="H38" s="31" t="s">
        <v>108</v>
      </c>
      <c r="I38" s="34">
        <v>2.2440000000000002</v>
      </c>
      <c r="J38" s="2">
        <v>2.2440000000000002</v>
      </c>
      <c r="K38" s="11">
        <f t="shared" ref="K38" si="3">(E38+H38+I38+J38)/1000</f>
        <v>1.1220000000000001E-2</v>
      </c>
    </row>
    <row r="39" spans="1:14" ht="15" customHeight="1" thickBot="1" x14ac:dyDescent="0.35">
      <c r="A39" s="21"/>
      <c r="B39" s="21"/>
      <c r="C39" s="21"/>
      <c r="D39" s="21"/>
      <c r="E39" s="21"/>
      <c r="F39" s="21"/>
      <c r="G39" s="21"/>
      <c r="I39" s="34"/>
      <c r="K39" s="41"/>
    </row>
    <row r="40" spans="1:14" ht="15" customHeight="1" thickBot="1" x14ac:dyDescent="0.35">
      <c r="A40" s="5"/>
      <c r="B40" s="17"/>
      <c r="C40" s="18"/>
      <c r="D40" s="17" t="s">
        <v>8</v>
      </c>
      <c r="E40" s="19">
        <f>SUM(E34:E39)</f>
        <v>35.838000000000001</v>
      </c>
      <c r="F40" s="20"/>
      <c r="G40" s="20"/>
      <c r="H40" s="45">
        <f>SUM(H34:H39)</f>
        <v>67.188000000000002</v>
      </c>
      <c r="I40" s="45">
        <f>SUM(I34:I39)</f>
        <v>35.838000000000001</v>
      </c>
      <c r="J40" s="46">
        <f>SUM(J34:J39)</f>
        <v>35.838000000000001</v>
      </c>
      <c r="K40" s="8">
        <f>SUM(K34:K39)</f>
        <v>0.17919000000000004</v>
      </c>
      <c r="L40" s="69">
        <f>K30+K40</f>
        <v>7.3089066000000011</v>
      </c>
    </row>
    <row r="41" spans="1:14" ht="15" customHeight="1" x14ac:dyDescent="0.3">
      <c r="K41" s="41"/>
    </row>
    <row r="42" spans="1:14" ht="21.75" customHeight="1" x14ac:dyDescent="0.35">
      <c r="A42" s="74" t="s">
        <v>51</v>
      </c>
      <c r="B42" s="74"/>
      <c r="C42" s="74"/>
      <c r="D42" s="74"/>
      <c r="E42" s="74"/>
      <c r="F42" s="74"/>
      <c r="G42" s="74"/>
      <c r="H42" s="61"/>
      <c r="I42" s="62"/>
      <c r="J42" s="63"/>
      <c r="K42" s="64"/>
    </row>
    <row r="43" spans="1:14" ht="63.75" customHeight="1" x14ac:dyDescent="0.3">
      <c r="A43" s="53" t="s">
        <v>3</v>
      </c>
      <c r="B43" s="53" t="s">
        <v>2</v>
      </c>
      <c r="C43" s="54" t="s">
        <v>95</v>
      </c>
      <c r="D43" s="54" t="s">
        <v>4</v>
      </c>
      <c r="E43" s="53" t="s">
        <v>5</v>
      </c>
      <c r="F43" s="53" t="s">
        <v>1</v>
      </c>
      <c r="G43" s="53" t="s">
        <v>0</v>
      </c>
      <c r="H43" s="49" t="s">
        <v>111</v>
      </c>
      <c r="I43" s="49" t="s">
        <v>112</v>
      </c>
      <c r="J43" s="49" t="s">
        <v>112</v>
      </c>
      <c r="K43" s="55" t="s">
        <v>113</v>
      </c>
      <c r="L43" s="65" t="s">
        <v>114</v>
      </c>
      <c r="N43" s="1" t="s">
        <v>110</v>
      </c>
    </row>
    <row r="44" spans="1:14" ht="15" customHeight="1" x14ac:dyDescent="0.3">
      <c r="A44" s="50" t="s">
        <v>45</v>
      </c>
      <c r="B44" s="50" t="s">
        <v>100</v>
      </c>
      <c r="C44" s="50">
        <v>319</v>
      </c>
      <c r="D44" s="50">
        <v>0.38600000000000001</v>
      </c>
      <c r="E44" s="50">
        <v>123.134</v>
      </c>
      <c r="F44" s="50">
        <v>24</v>
      </c>
      <c r="G44" s="50" t="s">
        <v>9</v>
      </c>
      <c r="H44" s="49">
        <v>243.18</v>
      </c>
      <c r="I44" s="50">
        <v>121.59</v>
      </c>
      <c r="J44" s="51">
        <v>113.87</v>
      </c>
      <c r="K44" s="56">
        <f>(E44+H44+I44+J44)/1000</f>
        <v>0.60177400000000003</v>
      </c>
      <c r="L44" s="66">
        <v>0.12313399999999999</v>
      </c>
    </row>
    <row r="45" spans="1:14" ht="15" customHeight="1" x14ac:dyDescent="0.3">
      <c r="A45" s="50" t="s">
        <v>46</v>
      </c>
      <c r="B45" s="50" t="s">
        <v>100</v>
      </c>
      <c r="C45" s="50">
        <v>68</v>
      </c>
      <c r="D45" s="50">
        <v>0.438</v>
      </c>
      <c r="E45" s="50">
        <v>29.783999999999999</v>
      </c>
      <c r="F45" s="50">
        <v>37</v>
      </c>
      <c r="G45" s="50" t="s">
        <v>105</v>
      </c>
      <c r="H45" s="49">
        <v>5.2560000000000002</v>
      </c>
      <c r="I45" s="50">
        <v>2.6280000000000001</v>
      </c>
      <c r="J45" s="51">
        <v>8.3219999999999992</v>
      </c>
      <c r="K45" s="56">
        <f t="shared" ref="K45:K47" si="4">(E45+H45+I45+J45)/1000</f>
        <v>4.5989999999999996E-2</v>
      </c>
      <c r="L45" s="66">
        <v>1.6205999999999998E-2</v>
      </c>
    </row>
    <row r="46" spans="1:14" ht="15" customHeight="1" x14ac:dyDescent="0.3">
      <c r="A46" s="50" t="s">
        <v>47</v>
      </c>
      <c r="B46" s="50" t="s">
        <v>100</v>
      </c>
      <c r="C46" s="50">
        <v>111</v>
      </c>
      <c r="D46" s="50">
        <v>0.45600000000000002</v>
      </c>
      <c r="E46" s="50">
        <v>50.616</v>
      </c>
      <c r="F46" s="50">
        <v>40</v>
      </c>
      <c r="G46" s="50" t="s">
        <v>106</v>
      </c>
      <c r="H46" s="49">
        <v>45.143999999999998</v>
      </c>
      <c r="I46" s="50">
        <v>22.344000000000001</v>
      </c>
      <c r="J46" s="51">
        <v>28.272000000000002</v>
      </c>
      <c r="K46" s="56">
        <f t="shared" si="4"/>
        <v>0.14637599999999998</v>
      </c>
      <c r="L46" s="66">
        <v>5.0616000000000001E-2</v>
      </c>
    </row>
    <row r="47" spans="1:14" ht="15" customHeight="1" x14ac:dyDescent="0.3">
      <c r="A47" s="50" t="s">
        <v>48</v>
      </c>
      <c r="B47" s="50" t="s">
        <v>100</v>
      </c>
      <c r="C47" s="50">
        <v>41</v>
      </c>
      <c r="D47" s="57">
        <v>0.47299999999999998</v>
      </c>
      <c r="E47" s="50">
        <v>19.393000000000001</v>
      </c>
      <c r="F47" s="50">
        <v>45</v>
      </c>
      <c r="G47" s="50" t="s">
        <v>107</v>
      </c>
      <c r="H47" s="49"/>
      <c r="I47" s="50"/>
      <c r="J47" s="51">
        <v>3.7839999999999998</v>
      </c>
      <c r="K47" s="56">
        <f t="shared" si="4"/>
        <v>2.3177E-2</v>
      </c>
      <c r="L47" s="66">
        <v>3.7839999999999996E-3</v>
      </c>
    </row>
    <row r="48" spans="1:14" ht="15" customHeight="1" x14ac:dyDescent="0.3">
      <c r="A48" s="50" t="s">
        <v>9</v>
      </c>
      <c r="B48" s="50" t="s">
        <v>9</v>
      </c>
      <c r="C48" s="50" t="s">
        <v>9</v>
      </c>
      <c r="D48" s="50" t="s">
        <v>9</v>
      </c>
      <c r="E48" s="50" t="s">
        <v>9</v>
      </c>
      <c r="F48" s="50" t="s">
        <v>9</v>
      </c>
      <c r="G48" s="50" t="s">
        <v>9</v>
      </c>
      <c r="H48" s="49"/>
      <c r="I48" s="50"/>
      <c r="J48" s="51" t="s">
        <v>9</v>
      </c>
      <c r="K48" s="52"/>
      <c r="L48" s="66"/>
    </row>
    <row r="49" spans="1:12" ht="15" customHeight="1" x14ac:dyDescent="0.3">
      <c r="A49" s="50" t="s">
        <v>49</v>
      </c>
      <c r="B49" s="50" t="s">
        <v>100</v>
      </c>
      <c r="C49" s="50">
        <v>540</v>
      </c>
      <c r="D49" s="50">
        <v>0.183</v>
      </c>
      <c r="E49" s="50">
        <v>98.82</v>
      </c>
      <c r="F49" s="50">
        <f>E49/1000</f>
        <v>9.8819999999999991E-2</v>
      </c>
      <c r="G49" s="50" t="s">
        <v>9</v>
      </c>
      <c r="H49" s="49">
        <v>135.786</v>
      </c>
      <c r="I49" s="50">
        <v>67.893000000000001</v>
      </c>
      <c r="J49" s="51">
        <v>70.088999999999999</v>
      </c>
      <c r="K49" s="56">
        <f t="shared" ref="K49" si="5">(E49+H49+I49+J49)/1000</f>
        <v>0.37258800000000003</v>
      </c>
      <c r="L49" s="66">
        <v>9.8819999999999991E-2</v>
      </c>
    </row>
    <row r="50" spans="1:12" ht="15" customHeight="1" x14ac:dyDescent="0.3">
      <c r="A50" s="50" t="s">
        <v>9</v>
      </c>
      <c r="B50" s="50" t="s">
        <v>9</v>
      </c>
      <c r="C50" s="50" t="s">
        <v>9</v>
      </c>
      <c r="D50" s="50" t="s">
        <v>9</v>
      </c>
      <c r="E50" s="50" t="s">
        <v>9</v>
      </c>
      <c r="F50" s="50"/>
      <c r="G50" s="50" t="s">
        <v>9</v>
      </c>
      <c r="H50" s="49"/>
      <c r="I50" s="50" t="s">
        <v>9</v>
      </c>
      <c r="J50" s="51" t="s">
        <v>9</v>
      </c>
      <c r="K50" s="52"/>
      <c r="L50" s="66"/>
    </row>
    <row r="51" spans="1:12" ht="15" customHeight="1" x14ac:dyDescent="0.3">
      <c r="A51" s="50" t="s">
        <v>50</v>
      </c>
      <c r="B51" s="50" t="s">
        <v>101</v>
      </c>
      <c r="C51" s="50">
        <v>1079</v>
      </c>
      <c r="D51" s="50">
        <v>5.1999999999999998E-2</v>
      </c>
      <c r="E51" s="50">
        <v>56.107999999999997</v>
      </c>
      <c r="F51" s="50">
        <f t="shared" ref="F51" si="6">E51/1000</f>
        <v>5.6107999999999998E-2</v>
      </c>
      <c r="G51" s="50" t="s">
        <v>9</v>
      </c>
      <c r="H51" s="49">
        <v>77.116</v>
      </c>
      <c r="I51" s="50">
        <v>38.583999999999996</v>
      </c>
      <c r="J51" s="51">
        <v>39.832000000000001</v>
      </c>
      <c r="K51" s="56">
        <f t="shared" ref="K51" si="7">(E51+H51+I51+J51)/1000</f>
        <v>0.21163999999999999</v>
      </c>
      <c r="L51" s="66">
        <v>5.6107999999999998E-2</v>
      </c>
    </row>
    <row r="52" spans="1:12" x14ac:dyDescent="0.3">
      <c r="A52" s="50" t="s">
        <v>9</v>
      </c>
      <c r="B52" s="50" t="s">
        <v>9</v>
      </c>
      <c r="C52" s="50" t="s">
        <v>9</v>
      </c>
      <c r="D52" s="50" t="s">
        <v>9</v>
      </c>
      <c r="E52" s="50" t="s">
        <v>9</v>
      </c>
      <c r="F52" s="50" t="s">
        <v>9</v>
      </c>
      <c r="G52" s="50"/>
      <c r="H52" s="49"/>
      <c r="I52" s="50" t="s">
        <v>9</v>
      </c>
      <c r="J52" s="51" t="s">
        <v>9</v>
      </c>
      <c r="K52" s="52"/>
      <c r="L52" s="67"/>
    </row>
    <row r="53" spans="1:12" x14ac:dyDescent="0.3">
      <c r="A53" s="50"/>
      <c r="B53" s="58"/>
      <c r="C53" s="59"/>
      <c r="D53" s="58" t="s">
        <v>8</v>
      </c>
      <c r="E53" s="56">
        <f>SUM(E44:E52)</f>
        <v>377.85499999999996</v>
      </c>
      <c r="F53" s="50"/>
      <c r="G53" s="50"/>
      <c r="H53" s="56">
        <f>SUM(H44:H52)</f>
        <v>506.48199999999997</v>
      </c>
      <c r="I53" s="56">
        <f>SUM(I44:I52)</f>
        <v>253.03900000000002</v>
      </c>
      <c r="J53" s="56">
        <f>SUM(J44:J52)</f>
        <v>264.16899999999998</v>
      </c>
      <c r="K53" s="70">
        <f>SUM(K44:K52)</f>
        <v>1.401545</v>
      </c>
      <c r="L53" s="60">
        <f>SUM(L44:L52)</f>
        <v>0.34866799999999998</v>
      </c>
    </row>
    <row r="54" spans="1:12" x14ac:dyDescent="0.3">
      <c r="A54" s="50"/>
      <c r="B54" s="50"/>
      <c r="C54" s="68"/>
      <c r="D54" s="59"/>
      <c r="E54" s="56"/>
      <c r="F54" s="50"/>
      <c r="G54" s="50"/>
      <c r="H54" s="49"/>
      <c r="I54" s="50"/>
      <c r="J54" s="51"/>
      <c r="K54" s="52"/>
      <c r="L54" s="56"/>
    </row>
    <row r="55" spans="1:12" ht="15" thickBot="1" x14ac:dyDescent="0.35">
      <c r="D55" s="10"/>
      <c r="E55" s="11"/>
      <c r="K55" s="41"/>
    </row>
    <row r="56" spans="1:12" ht="21.75" customHeight="1" thickBot="1" x14ac:dyDescent="0.4">
      <c r="A56" s="75" t="s">
        <v>51</v>
      </c>
      <c r="B56" s="76"/>
      <c r="C56" s="76"/>
      <c r="D56" s="76"/>
      <c r="E56" s="76"/>
      <c r="F56" s="76"/>
      <c r="G56" s="77"/>
      <c r="H56" s="40">
        <f>SUM(E44:E47)/1000</f>
        <v>0.22292699999999999</v>
      </c>
      <c r="K56" s="41"/>
    </row>
    <row r="57" spans="1:12" ht="48.75" customHeight="1" thickBot="1" x14ac:dyDescent="0.35">
      <c r="A57" s="12" t="s">
        <v>3</v>
      </c>
      <c r="B57" s="13" t="s">
        <v>2</v>
      </c>
      <c r="C57" s="14" t="s">
        <v>10</v>
      </c>
      <c r="D57" s="14" t="s">
        <v>4</v>
      </c>
      <c r="E57" s="13" t="s">
        <v>5</v>
      </c>
      <c r="F57" s="13" t="s">
        <v>1</v>
      </c>
      <c r="G57" s="13" t="s">
        <v>0</v>
      </c>
      <c r="K57" s="41"/>
    </row>
    <row r="58" spans="1:12" ht="15" customHeight="1" x14ac:dyDescent="0.3">
      <c r="A58" s="25" t="s">
        <v>53</v>
      </c>
      <c r="B58" s="25" t="s">
        <v>9</v>
      </c>
      <c r="C58" s="25">
        <v>2</v>
      </c>
      <c r="D58" s="25" t="s">
        <v>9</v>
      </c>
      <c r="E58" s="25">
        <v>2</v>
      </c>
      <c r="F58" s="25" t="s">
        <v>9</v>
      </c>
      <c r="G58" s="25" t="s">
        <v>9</v>
      </c>
      <c r="H58" s="31">
        <v>6</v>
      </c>
      <c r="I58" s="1">
        <v>4</v>
      </c>
      <c r="J58" s="2">
        <v>6</v>
      </c>
      <c r="K58" s="41"/>
    </row>
    <row r="59" spans="1:12" ht="48" customHeight="1" x14ac:dyDescent="0.3">
      <c r="A59" s="25" t="s">
        <v>57</v>
      </c>
      <c r="B59" s="25"/>
      <c r="C59" s="25">
        <v>7073</v>
      </c>
      <c r="D59" s="25"/>
      <c r="E59" s="25">
        <v>7073</v>
      </c>
      <c r="F59" s="25"/>
      <c r="G59" s="25" t="s">
        <v>60</v>
      </c>
      <c r="H59" s="31" t="s">
        <v>115</v>
      </c>
      <c r="I59" s="1">
        <v>7006</v>
      </c>
      <c r="J59" s="2">
        <v>6320</v>
      </c>
      <c r="K59" s="41"/>
      <c r="L59" s="30">
        <f>E59+H59+I59+J59</f>
        <v>34849</v>
      </c>
    </row>
    <row r="60" spans="1:12" ht="61.5" customHeight="1" x14ac:dyDescent="0.3">
      <c r="A60" s="25" t="s">
        <v>58</v>
      </c>
      <c r="B60" s="25"/>
      <c r="C60" s="25">
        <v>9578</v>
      </c>
      <c r="D60" s="25"/>
      <c r="E60" s="25">
        <v>9578</v>
      </c>
      <c r="F60" s="25"/>
      <c r="G60" s="25" t="s">
        <v>61</v>
      </c>
      <c r="H60" s="31">
        <v>19243</v>
      </c>
      <c r="I60" s="1">
        <v>9351</v>
      </c>
      <c r="J60" s="2">
        <v>8431</v>
      </c>
      <c r="K60" s="41"/>
      <c r="L60" s="30">
        <f t="shared" ref="L60:L61" si="8">E60+H60+I60+J60</f>
        <v>46603</v>
      </c>
    </row>
    <row r="61" spans="1:12" ht="63" customHeight="1" x14ac:dyDescent="0.3">
      <c r="A61" s="25" t="s">
        <v>59</v>
      </c>
      <c r="B61" s="25"/>
      <c r="C61" s="25">
        <v>672</v>
      </c>
      <c r="D61" s="25"/>
      <c r="E61" s="25">
        <v>672</v>
      </c>
      <c r="F61" s="25"/>
      <c r="G61" s="25" t="s">
        <v>62</v>
      </c>
      <c r="H61" s="31">
        <v>1368</v>
      </c>
      <c r="I61" s="1">
        <v>672</v>
      </c>
      <c r="J61" s="2">
        <v>600</v>
      </c>
      <c r="K61" s="41"/>
      <c r="L61" s="30">
        <f t="shared" si="8"/>
        <v>3312</v>
      </c>
    </row>
    <row r="62" spans="1:12" x14ac:dyDescent="0.3">
      <c r="A62" s="25" t="s">
        <v>9</v>
      </c>
      <c r="B62" s="25" t="s">
        <v>9</v>
      </c>
      <c r="C62" s="25" t="s">
        <v>9</v>
      </c>
      <c r="D62" s="25" t="s">
        <v>9</v>
      </c>
      <c r="E62" s="25"/>
      <c r="F62" s="25" t="s">
        <v>9</v>
      </c>
      <c r="G62" s="25"/>
      <c r="K62" s="41"/>
    </row>
    <row r="63" spans="1:12" ht="15" thickBot="1" x14ac:dyDescent="0.35">
      <c r="A63" s="5"/>
      <c r="B63" s="17"/>
      <c r="C63" s="18"/>
      <c r="D63" s="17" t="s">
        <v>8</v>
      </c>
      <c r="E63" s="19">
        <v>0</v>
      </c>
      <c r="F63" s="20"/>
      <c r="G63" s="20"/>
      <c r="K63" s="41"/>
    </row>
    <row r="64" spans="1:12" x14ac:dyDescent="0.3">
      <c r="K64" s="41"/>
    </row>
    <row r="65" spans="3:18" ht="15.75" customHeight="1" x14ac:dyDescent="0.3">
      <c r="K65" s="41"/>
    </row>
    <row r="66" spans="3:18" ht="15.75" customHeight="1" x14ac:dyDescent="0.3">
      <c r="C66" s="1"/>
      <c r="D66" s="1"/>
      <c r="K66" s="41"/>
      <c r="P66" s="1">
        <v>4.8</v>
      </c>
      <c r="Q66" s="1">
        <v>5.5</v>
      </c>
    </row>
    <row r="67" spans="3:18" ht="15.75" customHeight="1" x14ac:dyDescent="0.3">
      <c r="C67" s="1"/>
      <c r="D67" s="1"/>
      <c r="I67" s="1" t="s">
        <v>63</v>
      </c>
      <c r="J67" s="2" t="s">
        <v>64</v>
      </c>
      <c r="K67" s="41"/>
      <c r="L67" s="48" t="s">
        <v>65</v>
      </c>
      <c r="M67" s="1">
        <v>6630</v>
      </c>
      <c r="N67" s="1" t="e">
        <f>#REF!*M67</f>
        <v>#REF!</v>
      </c>
      <c r="P67" s="30" t="e">
        <f>N67/300</f>
        <v>#REF!</v>
      </c>
      <c r="Q67" s="1">
        <v>16</v>
      </c>
      <c r="R67" s="1" t="e">
        <f>#REF!*Q67</f>
        <v>#REF!</v>
      </c>
    </row>
    <row r="68" spans="3:18" ht="15.75" customHeight="1" x14ac:dyDescent="0.3">
      <c r="C68" s="1"/>
      <c r="D68" s="1"/>
      <c r="I68" s="1" t="s">
        <v>66</v>
      </c>
      <c r="J68" s="2" t="s">
        <v>64</v>
      </c>
      <c r="K68" s="41"/>
      <c r="L68" s="48" t="s">
        <v>65</v>
      </c>
      <c r="M68" s="1">
        <v>6350</v>
      </c>
      <c r="N68" s="1" t="e">
        <f>#REF!*M68</f>
        <v>#REF!</v>
      </c>
      <c r="P68" s="30" t="e">
        <f t="shared" ref="P68:P94" si="9">N68/300</f>
        <v>#REF!</v>
      </c>
      <c r="Q68" s="1">
        <v>12</v>
      </c>
      <c r="R68" s="1" t="e">
        <f>#REF!*Q68</f>
        <v>#REF!</v>
      </c>
    </row>
    <row r="69" spans="3:18" ht="15.75" customHeight="1" x14ac:dyDescent="0.3">
      <c r="C69" s="1"/>
      <c r="D69" s="1"/>
      <c r="I69" s="1" t="s">
        <v>67</v>
      </c>
      <c r="J69" s="2" t="s">
        <v>64</v>
      </c>
      <c r="K69" s="41"/>
      <c r="L69" s="48" t="s">
        <v>68</v>
      </c>
      <c r="M69" s="1">
        <v>9560</v>
      </c>
      <c r="N69" s="1" t="e">
        <f>#REF!*M69</f>
        <v>#REF!</v>
      </c>
      <c r="P69" s="30" t="e">
        <f t="shared" si="9"/>
        <v>#REF!</v>
      </c>
      <c r="Q69" s="1">
        <v>25</v>
      </c>
      <c r="R69" s="1" t="e">
        <f>#REF!*Q69</f>
        <v>#REF!</v>
      </c>
    </row>
    <row r="70" spans="3:18" ht="15.75" customHeight="1" x14ac:dyDescent="0.3">
      <c r="C70" s="1"/>
      <c r="D70" s="1"/>
      <c r="I70" s="1" t="s">
        <v>69</v>
      </c>
      <c r="J70" s="2" t="s">
        <v>64</v>
      </c>
      <c r="K70" s="41"/>
      <c r="L70" s="48" t="s">
        <v>68</v>
      </c>
      <c r="M70" s="1">
        <v>9670</v>
      </c>
      <c r="N70" s="1" t="e">
        <f>#REF!*M70</f>
        <v>#REF!</v>
      </c>
      <c r="P70" s="30" t="e">
        <f t="shared" si="9"/>
        <v>#REF!</v>
      </c>
      <c r="Q70" s="1">
        <v>25</v>
      </c>
      <c r="R70" s="1" t="e">
        <f>#REF!*Q70</f>
        <v>#REF!</v>
      </c>
    </row>
    <row r="71" spans="3:18" ht="15.75" customHeight="1" x14ac:dyDescent="0.3">
      <c r="C71" s="1"/>
      <c r="D71" s="1"/>
      <c r="I71" s="1" t="s">
        <v>70</v>
      </c>
      <c r="J71" s="2" t="s">
        <v>64</v>
      </c>
      <c r="K71" s="41"/>
      <c r="L71" s="48" t="s">
        <v>68</v>
      </c>
      <c r="M71" s="1">
        <v>3150</v>
      </c>
      <c r="N71" s="1" t="e">
        <f>#REF!*M71</f>
        <v>#REF!</v>
      </c>
      <c r="P71" s="30" t="e">
        <f t="shared" si="9"/>
        <v>#REF!</v>
      </c>
      <c r="Q71" s="1">
        <v>10</v>
      </c>
      <c r="R71" s="1" t="e">
        <f>#REF!*Q71</f>
        <v>#REF!</v>
      </c>
    </row>
    <row r="72" spans="3:18" ht="15.75" customHeight="1" x14ac:dyDescent="0.3">
      <c r="C72" s="1"/>
      <c r="D72" s="1"/>
      <c r="I72" s="1" t="s">
        <v>71</v>
      </c>
      <c r="J72" s="2" t="s">
        <v>64</v>
      </c>
      <c r="K72" s="41"/>
      <c r="L72" s="48" t="s">
        <v>68</v>
      </c>
      <c r="M72" s="1">
        <v>1070</v>
      </c>
      <c r="N72" s="1" t="e">
        <f>#REF!*M72</f>
        <v>#REF!</v>
      </c>
      <c r="P72" s="30" t="e">
        <f t="shared" si="9"/>
        <v>#REF!</v>
      </c>
      <c r="Q72" s="1">
        <v>10</v>
      </c>
      <c r="R72" s="1" t="e">
        <f>#REF!*Q72</f>
        <v>#REF!</v>
      </c>
    </row>
    <row r="73" spans="3:18" ht="15.75" customHeight="1" x14ac:dyDescent="0.3">
      <c r="C73" s="1"/>
      <c r="D73" s="1"/>
      <c r="I73" s="1" t="s">
        <v>72</v>
      </c>
      <c r="J73" s="2" t="s">
        <v>64</v>
      </c>
      <c r="K73" s="41"/>
      <c r="L73" s="48" t="s">
        <v>68</v>
      </c>
      <c r="M73" s="1">
        <v>2400</v>
      </c>
      <c r="N73" s="1" t="e">
        <f>#REF!*M73</f>
        <v>#REF!</v>
      </c>
      <c r="P73" s="30" t="e">
        <f t="shared" si="9"/>
        <v>#REF!</v>
      </c>
      <c r="Q73" s="1">
        <v>10</v>
      </c>
      <c r="R73" s="1" t="e">
        <f>#REF!*Q73</f>
        <v>#REF!</v>
      </c>
    </row>
    <row r="74" spans="3:18" ht="15.75" customHeight="1" x14ac:dyDescent="0.3">
      <c r="C74" s="1"/>
      <c r="D74" s="1"/>
      <c r="I74" s="1" t="s">
        <v>73</v>
      </c>
      <c r="J74" s="2" t="s">
        <v>64</v>
      </c>
      <c r="K74" s="41"/>
      <c r="L74" s="48" t="s">
        <v>68</v>
      </c>
      <c r="M74" s="1">
        <v>1400</v>
      </c>
      <c r="N74" s="1" t="e">
        <f>#REF!*M74</f>
        <v>#REF!</v>
      </c>
      <c r="P74" s="30" t="e">
        <f t="shared" si="9"/>
        <v>#REF!</v>
      </c>
      <c r="Q74" s="1">
        <v>10</v>
      </c>
      <c r="R74" s="1" t="e">
        <f>#REF!*Q74</f>
        <v>#REF!</v>
      </c>
    </row>
    <row r="75" spans="3:18" ht="15.75" customHeight="1" x14ac:dyDescent="0.3">
      <c r="C75" s="1"/>
      <c r="D75" s="1"/>
      <c r="I75" s="1" t="s">
        <v>74</v>
      </c>
      <c r="J75" s="2" t="s">
        <v>64</v>
      </c>
      <c r="K75" s="41"/>
      <c r="L75" s="48" t="s">
        <v>68</v>
      </c>
      <c r="M75" s="1">
        <v>3195</v>
      </c>
      <c r="N75" s="1" t="e">
        <f>#REF!*M75</f>
        <v>#REF!</v>
      </c>
      <c r="P75" s="30" t="e">
        <f t="shared" si="9"/>
        <v>#REF!</v>
      </c>
      <c r="Q75" s="1">
        <v>10</v>
      </c>
      <c r="R75" s="1" t="e">
        <f>#REF!*Q75</f>
        <v>#REF!</v>
      </c>
    </row>
    <row r="76" spans="3:18" ht="15.75" customHeight="1" x14ac:dyDescent="0.3">
      <c r="C76" s="1"/>
      <c r="D76" s="1"/>
      <c r="I76" s="1" t="s">
        <v>75</v>
      </c>
      <c r="J76" s="2" t="s">
        <v>64</v>
      </c>
      <c r="K76" s="41"/>
      <c r="L76" s="48" t="s">
        <v>68</v>
      </c>
      <c r="M76" s="1">
        <v>3100</v>
      </c>
      <c r="N76" s="1" t="e">
        <f>#REF!*M76</f>
        <v>#REF!</v>
      </c>
      <c r="P76" s="30" t="e">
        <f t="shared" si="9"/>
        <v>#REF!</v>
      </c>
      <c r="Q76" s="1">
        <v>10</v>
      </c>
      <c r="R76" s="1" t="e">
        <f>#REF!*Q76</f>
        <v>#REF!</v>
      </c>
    </row>
    <row r="77" spans="3:18" ht="15.75" customHeight="1" x14ac:dyDescent="0.3">
      <c r="C77" s="1"/>
      <c r="D77" s="1"/>
      <c r="I77" s="1" t="s">
        <v>76</v>
      </c>
      <c r="J77" s="2" t="s">
        <v>64</v>
      </c>
      <c r="K77" s="41"/>
      <c r="L77" s="48" t="s">
        <v>68</v>
      </c>
      <c r="M77" s="1">
        <v>10410</v>
      </c>
      <c r="N77" s="1" t="e">
        <f>#REF!*M77</f>
        <v>#REF!</v>
      </c>
      <c r="P77" s="30" t="e">
        <f t="shared" si="9"/>
        <v>#REF!</v>
      </c>
      <c r="Q77" s="1">
        <v>25</v>
      </c>
      <c r="R77" s="1" t="e">
        <f>#REF!*Q77</f>
        <v>#REF!</v>
      </c>
    </row>
    <row r="78" spans="3:18" ht="15.75" customHeight="1" x14ac:dyDescent="0.3">
      <c r="C78" s="1"/>
      <c r="D78" s="1"/>
      <c r="I78" s="1" t="s">
        <v>77</v>
      </c>
      <c r="J78" s="2" t="s">
        <v>64</v>
      </c>
      <c r="K78" s="41"/>
      <c r="L78" s="48" t="s">
        <v>68</v>
      </c>
      <c r="M78" s="1">
        <v>10520</v>
      </c>
      <c r="N78" s="1" t="e">
        <f>#REF!*M78</f>
        <v>#REF!</v>
      </c>
      <c r="P78" s="30" t="e">
        <f t="shared" si="9"/>
        <v>#REF!</v>
      </c>
      <c r="Q78" s="1">
        <v>25</v>
      </c>
      <c r="R78" s="1" t="e">
        <f>#REF!*Q78</f>
        <v>#REF!</v>
      </c>
    </row>
    <row r="79" spans="3:18" x14ac:dyDescent="0.3">
      <c r="C79" s="1"/>
      <c r="D79" s="1"/>
      <c r="I79" s="1" t="s">
        <v>78</v>
      </c>
      <c r="J79" s="2" t="s">
        <v>64</v>
      </c>
      <c r="K79" s="41"/>
      <c r="L79" s="48" t="s">
        <v>68</v>
      </c>
      <c r="M79" s="1">
        <v>10310</v>
      </c>
      <c r="N79" s="1" t="e">
        <f>#REF!*M79</f>
        <v>#REF!</v>
      </c>
      <c r="P79" s="30" t="e">
        <f t="shared" si="9"/>
        <v>#REF!</v>
      </c>
      <c r="Q79" s="1">
        <v>25</v>
      </c>
      <c r="R79" s="1" t="e">
        <f>#REF!*Q79</f>
        <v>#REF!</v>
      </c>
    </row>
    <row r="80" spans="3:18" x14ac:dyDescent="0.3">
      <c r="C80" s="1"/>
      <c r="D80" s="1"/>
      <c r="I80" s="1" t="s">
        <v>79</v>
      </c>
      <c r="J80" s="2" t="s">
        <v>64</v>
      </c>
      <c r="K80" s="41"/>
      <c r="L80" s="48" t="s">
        <v>68</v>
      </c>
      <c r="M80" s="1">
        <v>10420</v>
      </c>
      <c r="N80" s="1" t="e">
        <f>#REF!*M80</f>
        <v>#REF!</v>
      </c>
      <c r="P80" s="30" t="e">
        <f t="shared" si="9"/>
        <v>#REF!</v>
      </c>
      <c r="Q80" s="1">
        <v>25</v>
      </c>
      <c r="R80" s="1" t="e">
        <f>#REF!*Q80</f>
        <v>#REF!</v>
      </c>
    </row>
    <row r="81" spans="3:18" x14ac:dyDescent="0.3">
      <c r="C81" s="1"/>
      <c r="D81" s="1"/>
      <c r="I81" s="1" t="s">
        <v>80</v>
      </c>
      <c r="J81" s="2" t="s">
        <v>64</v>
      </c>
      <c r="K81" s="41"/>
      <c r="L81" s="48" t="s">
        <v>68</v>
      </c>
      <c r="M81" s="1">
        <v>10210</v>
      </c>
      <c r="N81" s="1" t="e">
        <f>#REF!*M81</f>
        <v>#REF!</v>
      </c>
      <c r="P81" s="30" t="e">
        <f t="shared" si="9"/>
        <v>#REF!</v>
      </c>
      <c r="Q81" s="1">
        <v>25</v>
      </c>
      <c r="R81" s="1" t="e">
        <f>#REF!*Q81</f>
        <v>#REF!</v>
      </c>
    </row>
    <row r="82" spans="3:18" x14ac:dyDescent="0.3">
      <c r="C82" s="1"/>
      <c r="D82" s="1"/>
      <c r="I82" s="1" t="s">
        <v>81</v>
      </c>
      <c r="J82" s="2" t="s">
        <v>64</v>
      </c>
      <c r="K82" s="41"/>
      <c r="L82" s="48" t="s">
        <v>68</v>
      </c>
      <c r="M82" s="1">
        <v>10320</v>
      </c>
      <c r="N82" s="1" t="e">
        <f>#REF!*M82</f>
        <v>#REF!</v>
      </c>
      <c r="P82" s="30" t="e">
        <f t="shared" si="9"/>
        <v>#REF!</v>
      </c>
      <c r="Q82" s="1">
        <v>25</v>
      </c>
      <c r="R82" s="1" t="e">
        <f>#REF!*Q82</f>
        <v>#REF!</v>
      </c>
    </row>
    <row r="83" spans="3:18" x14ac:dyDescent="0.3">
      <c r="C83" s="1"/>
      <c r="D83" s="1"/>
      <c r="I83" s="1" t="s">
        <v>82</v>
      </c>
      <c r="J83" s="2" t="s">
        <v>64</v>
      </c>
      <c r="K83" s="41"/>
      <c r="L83" s="48" t="s">
        <v>68</v>
      </c>
      <c r="M83" s="1">
        <v>10110</v>
      </c>
      <c r="N83" s="1" t="e">
        <f>#REF!*M83</f>
        <v>#REF!</v>
      </c>
      <c r="P83" s="30" t="e">
        <f t="shared" si="9"/>
        <v>#REF!</v>
      </c>
      <c r="Q83" s="1">
        <v>25</v>
      </c>
      <c r="R83" s="1" t="e">
        <f>#REF!*Q83</f>
        <v>#REF!</v>
      </c>
    </row>
    <row r="84" spans="3:18" x14ac:dyDescent="0.3">
      <c r="C84" s="1"/>
      <c r="D84" s="1"/>
      <c r="I84" s="1" t="s">
        <v>83</v>
      </c>
      <c r="J84" s="2" t="s">
        <v>64</v>
      </c>
      <c r="K84" s="41"/>
      <c r="L84" s="48" t="s">
        <v>68</v>
      </c>
      <c r="M84" s="1">
        <v>10220</v>
      </c>
      <c r="N84" s="1" t="e">
        <f>#REF!*M84</f>
        <v>#REF!</v>
      </c>
      <c r="P84" s="30" t="e">
        <f t="shared" si="9"/>
        <v>#REF!</v>
      </c>
      <c r="Q84" s="1">
        <v>25</v>
      </c>
      <c r="R84" s="1" t="e">
        <f>#REF!*Q84</f>
        <v>#REF!</v>
      </c>
    </row>
    <row r="85" spans="3:18" ht="16.5" customHeight="1" x14ac:dyDescent="0.3">
      <c r="C85" s="1"/>
      <c r="D85" s="1"/>
      <c r="I85" s="1" t="s">
        <v>84</v>
      </c>
      <c r="J85" s="2" t="s">
        <v>64</v>
      </c>
      <c r="K85" s="41"/>
      <c r="L85" s="48" t="s">
        <v>68</v>
      </c>
      <c r="M85" s="1">
        <v>10010</v>
      </c>
      <c r="N85" s="1" t="e">
        <f>#REF!*M85</f>
        <v>#REF!</v>
      </c>
      <c r="P85" s="30" t="e">
        <f t="shared" si="9"/>
        <v>#REF!</v>
      </c>
      <c r="Q85" s="1">
        <v>25</v>
      </c>
      <c r="R85" s="1" t="e">
        <f>#REF!*Q85</f>
        <v>#REF!</v>
      </c>
    </row>
    <row r="86" spans="3:18" x14ac:dyDescent="0.3">
      <c r="C86" s="1"/>
      <c r="D86" s="1"/>
      <c r="I86" s="1" t="s">
        <v>85</v>
      </c>
      <c r="J86" s="2" t="s">
        <v>64</v>
      </c>
      <c r="K86" s="41"/>
      <c r="L86" s="48" t="s">
        <v>68</v>
      </c>
      <c r="M86" s="1">
        <v>10120</v>
      </c>
      <c r="N86" s="1" t="e">
        <f>#REF!*M86</f>
        <v>#REF!</v>
      </c>
      <c r="P86" s="30" t="e">
        <f t="shared" si="9"/>
        <v>#REF!</v>
      </c>
      <c r="Q86" s="1">
        <v>25</v>
      </c>
      <c r="R86" s="1" t="e">
        <f>#REF!*Q86</f>
        <v>#REF!</v>
      </c>
    </row>
    <row r="87" spans="3:18" x14ac:dyDescent="0.3">
      <c r="C87" s="1"/>
      <c r="D87" s="1"/>
      <c r="I87" s="1" t="s">
        <v>86</v>
      </c>
      <c r="J87" s="2" t="s">
        <v>64</v>
      </c>
      <c r="K87" s="41"/>
      <c r="L87" s="48" t="s">
        <v>68</v>
      </c>
      <c r="M87" s="1">
        <v>9910</v>
      </c>
      <c r="N87" s="1" t="e">
        <f>#REF!*M87</f>
        <v>#REF!</v>
      </c>
      <c r="P87" s="30" t="e">
        <f t="shared" si="9"/>
        <v>#REF!</v>
      </c>
      <c r="Q87" s="1">
        <v>25</v>
      </c>
      <c r="R87" s="1" t="e">
        <f>#REF!*Q87</f>
        <v>#REF!</v>
      </c>
    </row>
    <row r="88" spans="3:18" x14ac:dyDescent="0.3">
      <c r="C88" s="1"/>
      <c r="D88" s="1"/>
      <c r="I88" s="1" t="s">
        <v>87</v>
      </c>
      <c r="J88" s="2" t="s">
        <v>64</v>
      </c>
      <c r="K88" s="41"/>
      <c r="L88" s="48" t="s">
        <v>68</v>
      </c>
      <c r="M88" s="1">
        <v>10020</v>
      </c>
      <c r="N88" s="1" t="e">
        <f>#REF!*M88</f>
        <v>#REF!</v>
      </c>
      <c r="P88" s="30" t="e">
        <f t="shared" si="9"/>
        <v>#REF!</v>
      </c>
      <c r="Q88" s="1">
        <v>25</v>
      </c>
      <c r="R88" s="1" t="e">
        <f>#REF!*Q88</f>
        <v>#REF!</v>
      </c>
    </row>
    <row r="89" spans="3:18" x14ac:dyDescent="0.3">
      <c r="C89" s="1"/>
      <c r="D89" s="1"/>
      <c r="I89" s="1" t="s">
        <v>88</v>
      </c>
      <c r="J89" s="2" t="s">
        <v>64</v>
      </c>
      <c r="K89" s="41"/>
      <c r="L89" s="48" t="s">
        <v>68</v>
      </c>
      <c r="M89" s="1">
        <v>9810</v>
      </c>
      <c r="N89" s="1" t="e">
        <f>#REF!*M89</f>
        <v>#REF!</v>
      </c>
      <c r="P89" s="30" t="e">
        <f t="shared" si="9"/>
        <v>#REF!</v>
      </c>
      <c r="Q89" s="1">
        <v>25</v>
      </c>
      <c r="R89" s="1" t="e">
        <f>#REF!*Q89</f>
        <v>#REF!</v>
      </c>
    </row>
    <row r="90" spans="3:18" x14ac:dyDescent="0.3">
      <c r="C90" s="1"/>
      <c r="D90" s="1"/>
      <c r="I90" s="1" t="s">
        <v>89</v>
      </c>
      <c r="J90" s="2" t="s">
        <v>64</v>
      </c>
      <c r="K90" s="41"/>
      <c r="L90" s="48" t="s">
        <v>68</v>
      </c>
      <c r="M90" s="1">
        <v>9920</v>
      </c>
      <c r="N90" s="1" t="e">
        <f>#REF!*M90</f>
        <v>#REF!</v>
      </c>
      <c r="P90" s="30" t="e">
        <f t="shared" si="9"/>
        <v>#REF!</v>
      </c>
      <c r="Q90" s="1">
        <v>25</v>
      </c>
      <c r="R90" s="1" t="e">
        <f>#REF!*Q90</f>
        <v>#REF!</v>
      </c>
    </row>
    <row r="91" spans="3:18" x14ac:dyDescent="0.3">
      <c r="C91" s="1"/>
      <c r="D91" s="1"/>
      <c r="I91" s="1" t="s">
        <v>90</v>
      </c>
      <c r="J91" s="2" t="s">
        <v>64</v>
      </c>
      <c r="K91" s="41"/>
      <c r="L91" s="48" t="s">
        <v>68</v>
      </c>
      <c r="M91" s="1">
        <v>9710</v>
      </c>
      <c r="N91" s="1" t="e">
        <f>#REF!*M91</f>
        <v>#REF!</v>
      </c>
      <c r="P91" s="30" t="e">
        <f t="shared" si="9"/>
        <v>#REF!</v>
      </c>
      <c r="Q91" s="1">
        <v>25</v>
      </c>
      <c r="R91" s="1" t="e">
        <f>#REF!*Q91</f>
        <v>#REF!</v>
      </c>
    </row>
    <row r="92" spans="3:18" x14ac:dyDescent="0.3">
      <c r="C92" s="1"/>
      <c r="D92" s="1"/>
      <c r="I92" s="1" t="s">
        <v>91</v>
      </c>
      <c r="J92" s="2" t="s">
        <v>64</v>
      </c>
      <c r="K92" s="41"/>
      <c r="L92" s="48" t="s">
        <v>68</v>
      </c>
      <c r="M92" s="1">
        <v>9820</v>
      </c>
      <c r="N92" s="1" t="e">
        <f>#REF!*M92</f>
        <v>#REF!</v>
      </c>
      <c r="P92" s="30" t="e">
        <f t="shared" si="9"/>
        <v>#REF!</v>
      </c>
      <c r="Q92" s="1">
        <v>25</v>
      </c>
      <c r="R92" s="1" t="e">
        <f>#REF!*Q92</f>
        <v>#REF!</v>
      </c>
    </row>
    <row r="93" spans="3:18" x14ac:dyDescent="0.3">
      <c r="C93" s="1"/>
      <c r="D93" s="1"/>
      <c r="I93" s="1" t="s">
        <v>92</v>
      </c>
      <c r="J93" s="2" t="s">
        <v>64</v>
      </c>
      <c r="K93" s="41"/>
      <c r="L93" s="48" t="s">
        <v>68</v>
      </c>
      <c r="M93" s="1">
        <v>9610</v>
      </c>
      <c r="N93" s="1" t="e">
        <f>#REF!*M93</f>
        <v>#REF!</v>
      </c>
      <c r="P93" s="30" t="e">
        <f t="shared" si="9"/>
        <v>#REF!</v>
      </c>
      <c r="Q93" s="1">
        <v>25</v>
      </c>
      <c r="R93" s="1" t="e">
        <f>#REF!*Q93</f>
        <v>#REF!</v>
      </c>
    </row>
    <row r="94" spans="3:18" x14ac:dyDescent="0.3">
      <c r="C94" s="1"/>
      <c r="D94" s="1"/>
      <c r="I94" s="1" t="s">
        <v>93</v>
      </c>
      <c r="J94" s="2" t="s">
        <v>64</v>
      </c>
      <c r="K94" s="41"/>
      <c r="L94" s="48" t="s">
        <v>68</v>
      </c>
      <c r="M94" s="1">
        <v>9720</v>
      </c>
      <c r="N94" s="1" t="e">
        <f>#REF!*M94</f>
        <v>#REF!</v>
      </c>
      <c r="P94" s="30" t="e">
        <f t="shared" si="9"/>
        <v>#REF!</v>
      </c>
      <c r="Q94" s="1">
        <v>25</v>
      </c>
      <c r="R94" s="1" t="e">
        <f>#REF!*Q94</f>
        <v>#REF!</v>
      </c>
    </row>
    <row r="95" spans="3:18" x14ac:dyDescent="0.3">
      <c r="C95" s="1"/>
      <c r="D95" s="1"/>
      <c r="K95" s="41"/>
      <c r="P95" s="30" t="e">
        <f>SUM(P67:P94)</f>
        <v>#REF!</v>
      </c>
      <c r="R95" s="1" t="e">
        <f>SUM(R67:R94)</f>
        <v>#REF!</v>
      </c>
    </row>
    <row r="96" spans="3:18" x14ac:dyDescent="0.3">
      <c r="C96" s="1"/>
      <c r="D96" s="1"/>
      <c r="I96" s="1" t="s">
        <v>94</v>
      </c>
      <c r="K96" s="41"/>
      <c r="Q96" s="1">
        <v>12</v>
      </c>
      <c r="R96" s="1" t="e">
        <f>#REF!*Q96</f>
        <v>#REF!</v>
      </c>
    </row>
    <row r="97" spans="3:11" x14ac:dyDescent="0.3">
      <c r="K97" s="41"/>
    </row>
    <row r="98" spans="3:11" x14ac:dyDescent="0.3">
      <c r="C98" s="1"/>
      <c r="D98" s="1"/>
      <c r="K98" s="41"/>
    </row>
    <row r="99" spans="3:11" x14ac:dyDescent="0.3">
      <c r="C99" s="1"/>
      <c r="D99" s="1"/>
      <c r="K99" s="41"/>
    </row>
    <row r="100" spans="3:11" x14ac:dyDescent="0.3">
      <c r="C100" s="1"/>
      <c r="D100" s="1"/>
      <c r="K100" s="41"/>
    </row>
    <row r="101" spans="3:11" x14ac:dyDescent="0.3">
      <c r="C101" s="1"/>
      <c r="D101" s="1"/>
      <c r="K101" s="41"/>
    </row>
    <row r="102" spans="3:11" x14ac:dyDescent="0.3">
      <c r="C102" s="1"/>
      <c r="D102" s="1"/>
      <c r="K102" s="41"/>
    </row>
    <row r="103" spans="3:11" x14ac:dyDescent="0.3">
      <c r="C103" s="1"/>
      <c r="D103" s="1"/>
      <c r="K103" s="41"/>
    </row>
    <row r="104" spans="3:11" x14ac:dyDescent="0.3">
      <c r="K104" s="41"/>
    </row>
    <row r="105" spans="3:11" x14ac:dyDescent="0.3">
      <c r="K105" s="41"/>
    </row>
    <row r="106" spans="3:11" x14ac:dyDescent="0.3">
      <c r="K106" s="41"/>
    </row>
    <row r="107" spans="3:11" x14ac:dyDescent="0.3">
      <c r="K107" s="41"/>
    </row>
    <row r="108" spans="3:11" x14ac:dyDescent="0.3">
      <c r="K108" s="41"/>
    </row>
    <row r="109" spans="3:11" x14ac:dyDescent="0.3">
      <c r="K109" s="41"/>
    </row>
    <row r="110" spans="3:11" x14ac:dyDescent="0.3">
      <c r="K110" s="41"/>
    </row>
    <row r="111" spans="3:11" x14ac:dyDescent="0.3">
      <c r="K111" s="41"/>
    </row>
    <row r="112" spans="3:11" x14ac:dyDescent="0.3">
      <c r="K112" s="41"/>
    </row>
    <row r="113" spans="11:11" x14ac:dyDescent="0.3">
      <c r="K113" s="41"/>
    </row>
    <row r="114" spans="11:11" x14ac:dyDescent="0.3">
      <c r="K114" s="41"/>
    </row>
    <row r="115" spans="11:11" x14ac:dyDescent="0.3">
      <c r="K115" s="41"/>
    </row>
    <row r="116" spans="11:11" x14ac:dyDescent="0.3">
      <c r="K116" s="41"/>
    </row>
    <row r="117" spans="11:11" x14ac:dyDescent="0.3">
      <c r="K117" s="41"/>
    </row>
    <row r="118" spans="11:11" x14ac:dyDescent="0.3">
      <c r="K118" s="41"/>
    </row>
    <row r="119" spans="11:11" x14ac:dyDescent="0.3">
      <c r="K119" s="41"/>
    </row>
    <row r="120" spans="11:11" x14ac:dyDescent="0.3">
      <c r="K120" s="41"/>
    </row>
    <row r="121" spans="11:11" x14ac:dyDescent="0.3">
      <c r="K121" s="41"/>
    </row>
    <row r="122" spans="11:11" x14ac:dyDescent="0.3">
      <c r="K122" s="41"/>
    </row>
    <row r="123" spans="11:11" x14ac:dyDescent="0.3">
      <c r="K123" s="41"/>
    </row>
    <row r="124" spans="11:11" x14ac:dyDescent="0.3">
      <c r="K124" s="41"/>
    </row>
    <row r="125" spans="11:11" x14ac:dyDescent="0.3">
      <c r="K125" s="41"/>
    </row>
    <row r="126" spans="11:11" x14ac:dyDescent="0.3">
      <c r="K126" s="41"/>
    </row>
    <row r="127" spans="11:11" x14ac:dyDescent="0.3">
      <c r="K127" s="41"/>
    </row>
    <row r="128" spans="11:11" x14ac:dyDescent="0.3">
      <c r="K128" s="41"/>
    </row>
    <row r="129" spans="11:11" x14ac:dyDescent="0.3">
      <c r="K129" s="41"/>
    </row>
    <row r="130" spans="11:11" x14ac:dyDescent="0.3">
      <c r="K130" s="41"/>
    </row>
    <row r="131" spans="11:11" x14ac:dyDescent="0.3">
      <c r="K131" s="41"/>
    </row>
    <row r="132" spans="11:11" x14ac:dyDescent="0.3">
      <c r="K132" s="41"/>
    </row>
    <row r="133" spans="11:11" x14ac:dyDescent="0.3">
      <c r="K133" s="41"/>
    </row>
    <row r="134" spans="11:11" x14ac:dyDescent="0.3">
      <c r="K134" s="41"/>
    </row>
    <row r="135" spans="11:11" x14ac:dyDescent="0.3">
      <c r="K135" s="41"/>
    </row>
    <row r="136" spans="11:11" x14ac:dyDescent="0.3">
      <c r="K136" s="41"/>
    </row>
    <row r="137" spans="11:11" x14ac:dyDescent="0.3">
      <c r="K137" s="41"/>
    </row>
    <row r="138" spans="11:11" x14ac:dyDescent="0.3">
      <c r="K138" s="41"/>
    </row>
    <row r="139" spans="11:11" x14ac:dyDescent="0.3">
      <c r="K139" s="41"/>
    </row>
    <row r="140" spans="11:11" x14ac:dyDescent="0.3">
      <c r="K140" s="41"/>
    </row>
    <row r="141" spans="11:11" x14ac:dyDescent="0.3">
      <c r="K141" s="41"/>
    </row>
    <row r="142" spans="11:11" x14ac:dyDescent="0.3">
      <c r="K142" s="41"/>
    </row>
    <row r="143" spans="11:11" x14ac:dyDescent="0.3">
      <c r="K143" s="41"/>
    </row>
    <row r="144" spans="11:11" x14ac:dyDescent="0.3">
      <c r="K144" s="41"/>
    </row>
    <row r="145" spans="11:11" x14ac:dyDescent="0.3">
      <c r="K145" s="41"/>
    </row>
    <row r="146" spans="11:11" x14ac:dyDescent="0.3">
      <c r="K146" s="41"/>
    </row>
    <row r="147" spans="11:11" x14ac:dyDescent="0.3">
      <c r="K147" s="41"/>
    </row>
    <row r="148" spans="11:11" x14ac:dyDescent="0.3">
      <c r="K148" s="41"/>
    </row>
    <row r="149" spans="11:11" x14ac:dyDescent="0.3">
      <c r="K149" s="41"/>
    </row>
    <row r="150" spans="11:11" x14ac:dyDescent="0.3">
      <c r="K150" s="41"/>
    </row>
    <row r="151" spans="11:11" x14ac:dyDescent="0.3">
      <c r="K151" s="41"/>
    </row>
    <row r="152" spans="11:11" x14ac:dyDescent="0.3">
      <c r="K152" s="41"/>
    </row>
    <row r="153" spans="11:11" x14ac:dyDescent="0.3">
      <c r="K153" s="41"/>
    </row>
    <row r="154" spans="11:11" x14ac:dyDescent="0.3">
      <c r="K154" s="41"/>
    </row>
    <row r="155" spans="11:11" x14ac:dyDescent="0.3">
      <c r="K155" s="41"/>
    </row>
    <row r="156" spans="11:11" x14ac:dyDescent="0.3">
      <c r="K156" s="41"/>
    </row>
    <row r="157" spans="11:11" x14ac:dyDescent="0.3">
      <c r="K157" s="41"/>
    </row>
    <row r="158" spans="11:11" x14ac:dyDescent="0.3">
      <c r="K158" s="41"/>
    </row>
    <row r="159" spans="11:11" x14ac:dyDescent="0.3">
      <c r="K159" s="41"/>
    </row>
    <row r="160" spans="11:11" x14ac:dyDescent="0.3">
      <c r="K160" s="41"/>
    </row>
    <row r="161" spans="11:11" x14ac:dyDescent="0.3">
      <c r="K161" s="41"/>
    </row>
    <row r="162" spans="11:11" x14ac:dyDescent="0.3">
      <c r="K162" s="41"/>
    </row>
    <row r="163" spans="11:11" x14ac:dyDescent="0.3">
      <c r="K163" s="41"/>
    </row>
    <row r="164" spans="11:11" x14ac:dyDescent="0.3">
      <c r="K164" s="41"/>
    </row>
    <row r="165" spans="11:11" x14ac:dyDescent="0.3">
      <c r="K165" s="41"/>
    </row>
    <row r="166" spans="11:11" x14ac:dyDescent="0.3">
      <c r="K166" s="41"/>
    </row>
    <row r="167" spans="11:11" x14ac:dyDescent="0.3">
      <c r="K167" s="41"/>
    </row>
    <row r="168" spans="11:11" x14ac:dyDescent="0.3">
      <c r="K168" s="41"/>
    </row>
    <row r="169" spans="11:11" x14ac:dyDescent="0.3">
      <c r="K169" s="41"/>
    </row>
    <row r="170" spans="11:11" x14ac:dyDescent="0.3">
      <c r="K170" s="41"/>
    </row>
    <row r="171" spans="11:11" x14ac:dyDescent="0.3">
      <c r="K171" s="41"/>
    </row>
    <row r="172" spans="11:11" x14ac:dyDescent="0.3">
      <c r="K172" s="41"/>
    </row>
    <row r="173" spans="11:11" x14ac:dyDescent="0.3">
      <c r="K173" s="41"/>
    </row>
    <row r="174" spans="11:11" x14ac:dyDescent="0.3">
      <c r="K174" s="41"/>
    </row>
    <row r="175" spans="11:11" x14ac:dyDescent="0.3">
      <c r="K175" s="41"/>
    </row>
    <row r="176" spans="11:11" x14ac:dyDescent="0.3">
      <c r="K176" s="41"/>
    </row>
    <row r="177" spans="11:11" x14ac:dyDescent="0.3">
      <c r="K177" s="41"/>
    </row>
    <row r="178" spans="11:11" x14ac:dyDescent="0.3">
      <c r="K178" s="41"/>
    </row>
    <row r="179" spans="11:11" x14ac:dyDescent="0.3">
      <c r="K179" s="41"/>
    </row>
    <row r="180" spans="11:11" x14ac:dyDescent="0.3">
      <c r="K180" s="41"/>
    </row>
    <row r="181" spans="11:11" x14ac:dyDescent="0.3">
      <c r="K181" s="41"/>
    </row>
    <row r="182" spans="11:11" x14ac:dyDescent="0.3">
      <c r="K182" s="41"/>
    </row>
    <row r="183" spans="11:11" x14ac:dyDescent="0.3">
      <c r="K183" s="41"/>
    </row>
    <row r="184" spans="11:11" x14ac:dyDescent="0.3">
      <c r="K184" s="41"/>
    </row>
    <row r="185" spans="11:11" x14ac:dyDescent="0.3">
      <c r="K185" s="41"/>
    </row>
    <row r="186" spans="11:11" x14ac:dyDescent="0.3">
      <c r="K186" s="41"/>
    </row>
    <row r="187" spans="11:11" x14ac:dyDescent="0.3">
      <c r="K187" s="41"/>
    </row>
    <row r="188" spans="11:11" x14ac:dyDescent="0.3">
      <c r="K188" s="41"/>
    </row>
    <row r="189" spans="11:11" x14ac:dyDescent="0.3">
      <c r="K189" s="41"/>
    </row>
    <row r="190" spans="11:11" x14ac:dyDescent="0.3">
      <c r="K190" s="41"/>
    </row>
    <row r="191" spans="11:11" x14ac:dyDescent="0.3">
      <c r="K191" s="41"/>
    </row>
    <row r="192" spans="11:11" x14ac:dyDescent="0.3">
      <c r="K192" s="41"/>
    </row>
    <row r="193" spans="8:11" x14ac:dyDescent="0.3">
      <c r="K193" s="41"/>
    </row>
    <row r="194" spans="8:11" x14ac:dyDescent="0.3">
      <c r="K194" s="41"/>
    </row>
    <row r="195" spans="8:11" x14ac:dyDescent="0.3">
      <c r="K195" s="41"/>
    </row>
    <row r="196" spans="8:11" x14ac:dyDescent="0.3">
      <c r="K196" s="41"/>
    </row>
    <row r="197" spans="8:11" x14ac:dyDescent="0.3">
      <c r="K197" s="41"/>
    </row>
    <row r="198" spans="8:11" x14ac:dyDescent="0.3">
      <c r="K198" s="41"/>
    </row>
    <row r="199" spans="8:11" ht="19.5" customHeight="1" x14ac:dyDescent="0.3">
      <c r="K199" s="41"/>
    </row>
    <row r="200" spans="8:11" x14ac:dyDescent="0.3">
      <c r="K200" s="41"/>
    </row>
    <row r="201" spans="8:11" x14ac:dyDescent="0.3">
      <c r="K201" s="41"/>
    </row>
    <row r="202" spans="8:11" x14ac:dyDescent="0.3">
      <c r="K202" s="41"/>
    </row>
    <row r="203" spans="8:11" x14ac:dyDescent="0.3">
      <c r="K203" s="41"/>
    </row>
    <row r="204" spans="8:11" x14ac:dyDescent="0.3">
      <c r="K204" s="41"/>
    </row>
    <row r="205" spans="8:11" x14ac:dyDescent="0.3">
      <c r="K205" s="41"/>
    </row>
    <row r="206" spans="8:11" x14ac:dyDescent="0.3">
      <c r="H206" s="34"/>
      <c r="J206" s="1"/>
      <c r="K206" s="41"/>
    </row>
    <row r="207" spans="8:11" x14ac:dyDescent="0.3">
      <c r="H207" s="34"/>
      <c r="J207" s="1"/>
      <c r="K207" s="41"/>
    </row>
    <row r="208" spans="8:11" x14ac:dyDescent="0.3">
      <c r="H208" s="34"/>
      <c r="J208" s="1"/>
      <c r="K208" s="41"/>
    </row>
    <row r="209" spans="8:11" x14ac:dyDescent="0.3">
      <c r="H209" s="34"/>
      <c r="J209" s="1"/>
      <c r="K209" s="41"/>
    </row>
    <row r="210" spans="8:11" x14ac:dyDescent="0.3">
      <c r="H210" s="34"/>
      <c r="J210" s="1"/>
      <c r="K210" s="41"/>
    </row>
    <row r="211" spans="8:11" x14ac:dyDescent="0.3">
      <c r="H211" s="34"/>
      <c r="J211" s="1"/>
      <c r="K211" s="41"/>
    </row>
    <row r="212" spans="8:11" x14ac:dyDescent="0.3">
      <c r="H212" s="34"/>
      <c r="J212" s="1"/>
      <c r="K212" s="41"/>
    </row>
    <row r="213" spans="8:11" x14ac:dyDescent="0.3">
      <c r="H213" s="34"/>
      <c r="J213" s="1"/>
      <c r="K213" s="41"/>
    </row>
    <row r="214" spans="8:11" x14ac:dyDescent="0.3">
      <c r="H214" s="34"/>
      <c r="J214" s="1"/>
      <c r="K214" s="41"/>
    </row>
    <row r="215" spans="8:11" x14ac:dyDescent="0.3">
      <c r="H215" s="34"/>
      <c r="J215" s="1"/>
      <c r="K215" s="41"/>
    </row>
    <row r="216" spans="8:11" x14ac:dyDescent="0.3">
      <c r="H216" s="34"/>
      <c r="J216" s="1"/>
      <c r="K216" s="41"/>
    </row>
    <row r="217" spans="8:11" x14ac:dyDescent="0.3">
      <c r="H217" s="34"/>
      <c r="J217" s="1"/>
      <c r="K217" s="41"/>
    </row>
    <row r="218" spans="8:11" x14ac:dyDescent="0.3">
      <c r="H218" s="34"/>
      <c r="J218" s="1"/>
      <c r="K218" s="41"/>
    </row>
    <row r="219" spans="8:11" x14ac:dyDescent="0.3">
      <c r="H219" s="34"/>
      <c r="J219" s="1"/>
      <c r="K219" s="41"/>
    </row>
    <row r="220" spans="8:11" x14ac:dyDescent="0.3">
      <c r="H220" s="34"/>
      <c r="J220" s="1"/>
      <c r="K220" s="41"/>
    </row>
    <row r="221" spans="8:11" x14ac:dyDescent="0.3">
      <c r="H221" s="34"/>
      <c r="J221" s="1"/>
      <c r="K221" s="41"/>
    </row>
    <row r="222" spans="8:11" x14ac:dyDescent="0.3">
      <c r="H222" s="34"/>
      <c r="J222" s="1"/>
      <c r="K222" s="41"/>
    </row>
    <row r="223" spans="8:11" x14ac:dyDescent="0.3">
      <c r="H223" s="34"/>
      <c r="J223" s="1"/>
      <c r="K223" s="41"/>
    </row>
    <row r="224" spans="8:11" x14ac:dyDescent="0.3">
      <c r="H224" s="34"/>
      <c r="J224" s="1"/>
      <c r="K224" s="41"/>
    </row>
    <row r="225" spans="8:11" x14ac:dyDescent="0.3">
      <c r="H225" s="34"/>
      <c r="J225" s="1"/>
      <c r="K225" s="41"/>
    </row>
    <row r="226" spans="8:11" x14ac:dyDescent="0.3">
      <c r="H226" s="34"/>
      <c r="J226" s="1"/>
      <c r="K226" s="41"/>
    </row>
    <row r="227" spans="8:11" x14ac:dyDescent="0.3">
      <c r="H227" s="34"/>
      <c r="J227" s="1"/>
      <c r="K227" s="41"/>
    </row>
    <row r="229" spans="8:11" x14ac:dyDescent="0.3">
      <c r="H229" s="34"/>
      <c r="J229" s="1"/>
      <c r="K229" s="41"/>
    </row>
    <row r="230" spans="8:11" x14ac:dyDescent="0.3">
      <c r="H230" s="34"/>
      <c r="J230" s="1"/>
      <c r="K230" s="41"/>
    </row>
    <row r="231" spans="8:11" x14ac:dyDescent="0.3">
      <c r="H231" s="34"/>
      <c r="J231" s="1"/>
      <c r="K231" s="41"/>
    </row>
    <row r="232" spans="8:11" x14ac:dyDescent="0.3">
      <c r="H232" s="34"/>
      <c r="J232" s="1"/>
      <c r="K232" s="41"/>
    </row>
    <row r="233" spans="8:11" x14ac:dyDescent="0.3">
      <c r="H233" s="34"/>
      <c r="J233" s="1"/>
      <c r="K233" s="41"/>
    </row>
    <row r="234" spans="8:11" x14ac:dyDescent="0.3">
      <c r="H234" s="34"/>
      <c r="J234" s="1"/>
      <c r="K234" s="41"/>
    </row>
    <row r="246" spans="8:11" x14ac:dyDescent="0.3">
      <c r="H246" s="34"/>
      <c r="J246" s="1"/>
      <c r="K246" s="41"/>
    </row>
    <row r="247" spans="8:11" x14ac:dyDescent="0.3">
      <c r="H247" s="34"/>
      <c r="J247" s="1"/>
      <c r="K247" s="41"/>
    </row>
    <row r="248" spans="8:11" x14ac:dyDescent="0.3">
      <c r="H248" s="34"/>
      <c r="J248" s="1"/>
      <c r="K248" s="41"/>
    </row>
    <row r="249" spans="8:11" x14ac:dyDescent="0.3">
      <c r="H249" s="34"/>
      <c r="J249" s="1"/>
      <c r="K249" s="41"/>
    </row>
    <row r="250" spans="8:11" x14ac:dyDescent="0.3">
      <c r="H250" s="34"/>
      <c r="J250" s="1"/>
      <c r="K250" s="41"/>
    </row>
    <row r="251" spans="8:11" x14ac:dyDescent="0.3">
      <c r="H251" s="34"/>
      <c r="J251" s="1"/>
      <c r="K251" s="41"/>
    </row>
    <row r="252" spans="8:11" x14ac:dyDescent="0.3">
      <c r="H252" s="34"/>
      <c r="J252" s="1"/>
      <c r="K252" s="41"/>
    </row>
    <row r="253" spans="8:11" x14ac:dyDescent="0.3">
      <c r="H253" s="34"/>
      <c r="J253" s="1"/>
      <c r="K253" s="41"/>
    </row>
    <row r="254" spans="8:11" x14ac:dyDescent="0.3">
      <c r="H254" s="34"/>
      <c r="J254" s="1"/>
      <c r="K254" s="41"/>
    </row>
    <row r="255" spans="8:11" x14ac:dyDescent="0.3">
      <c r="H255" s="34"/>
      <c r="J255" s="1"/>
      <c r="K255" s="41"/>
    </row>
    <row r="256" spans="8:11" x14ac:dyDescent="0.3">
      <c r="H256" s="34"/>
      <c r="J256" s="1"/>
      <c r="K256" s="41"/>
    </row>
    <row r="257" spans="8:11" x14ac:dyDescent="0.3">
      <c r="H257" s="34"/>
      <c r="J257" s="1"/>
      <c r="K257" s="41"/>
    </row>
    <row r="258" spans="8:11" x14ac:dyDescent="0.3">
      <c r="H258" s="34"/>
      <c r="J258" s="1"/>
      <c r="K258" s="41"/>
    </row>
    <row r="259" spans="8:11" x14ac:dyDescent="0.3">
      <c r="H259" s="34"/>
      <c r="J259" s="1"/>
      <c r="K259" s="41"/>
    </row>
    <row r="260" spans="8:11" x14ac:dyDescent="0.3">
      <c r="H260" s="34"/>
      <c r="J260" s="1"/>
      <c r="K260" s="41"/>
    </row>
    <row r="261" spans="8:11" x14ac:dyDescent="0.3">
      <c r="H261" s="34"/>
      <c r="J261" s="1"/>
      <c r="K261" s="41"/>
    </row>
    <row r="262" spans="8:11" x14ac:dyDescent="0.3">
      <c r="H262" s="34"/>
      <c r="J262" s="1"/>
      <c r="K262" s="41"/>
    </row>
    <row r="263" spans="8:11" x14ac:dyDescent="0.3">
      <c r="H263" s="34"/>
      <c r="J263" s="1"/>
      <c r="K263" s="41"/>
    </row>
    <row r="264" spans="8:11" x14ac:dyDescent="0.3">
      <c r="H264" s="34"/>
      <c r="J264" s="1"/>
      <c r="K264" s="41"/>
    </row>
    <row r="265" spans="8:11" x14ac:dyDescent="0.3">
      <c r="H265" s="34"/>
      <c r="J265" s="1"/>
      <c r="K265" s="41"/>
    </row>
    <row r="266" spans="8:11" x14ac:dyDescent="0.3">
      <c r="H266" s="34"/>
      <c r="J266" s="1"/>
      <c r="K266" s="41"/>
    </row>
    <row r="267" spans="8:11" x14ac:dyDescent="0.3">
      <c r="H267" s="34"/>
      <c r="J267" s="1"/>
      <c r="K267" s="41"/>
    </row>
    <row r="268" spans="8:11" x14ac:dyDescent="0.3">
      <c r="H268" s="34"/>
      <c r="J268" s="1"/>
      <c r="K268" s="41"/>
    </row>
    <row r="269" spans="8:11" x14ac:dyDescent="0.3">
      <c r="H269" s="34"/>
      <c r="J269" s="1"/>
      <c r="K269" s="41"/>
    </row>
    <row r="270" spans="8:11" x14ac:dyDescent="0.3">
      <c r="H270" s="34"/>
      <c r="J270" s="1"/>
      <c r="K270" s="41"/>
    </row>
    <row r="271" spans="8:11" x14ac:dyDescent="0.3">
      <c r="H271" s="34"/>
      <c r="J271" s="1"/>
      <c r="K271" s="41"/>
    </row>
    <row r="272" spans="8:11" x14ac:dyDescent="0.3">
      <c r="H272" s="34"/>
      <c r="J272" s="1"/>
      <c r="K272" s="41"/>
    </row>
    <row r="273" spans="8:11" x14ac:dyDescent="0.3">
      <c r="H273" s="34"/>
      <c r="J273" s="1"/>
      <c r="K273" s="41"/>
    </row>
    <row r="274" spans="8:11" x14ac:dyDescent="0.3">
      <c r="H274" s="34"/>
      <c r="J274" s="1"/>
      <c r="K274" s="41"/>
    </row>
    <row r="275" spans="8:11" x14ac:dyDescent="0.3">
      <c r="H275" s="34"/>
      <c r="J275" s="1"/>
      <c r="K275" s="41"/>
    </row>
    <row r="276" spans="8:11" x14ac:dyDescent="0.3">
      <c r="H276" s="34"/>
      <c r="J276" s="1"/>
      <c r="K276" s="41"/>
    </row>
    <row r="278" spans="8:11" x14ac:dyDescent="0.3">
      <c r="H278" s="34"/>
      <c r="J278" s="1"/>
      <c r="K278" s="41"/>
    </row>
    <row r="279" spans="8:11" x14ac:dyDescent="0.3">
      <c r="H279" s="34"/>
      <c r="J279" s="1"/>
      <c r="K279" s="41"/>
    </row>
    <row r="280" spans="8:11" x14ac:dyDescent="0.3">
      <c r="H280" s="34"/>
      <c r="J280" s="1"/>
      <c r="K280" s="41"/>
    </row>
    <row r="281" spans="8:11" x14ac:dyDescent="0.3">
      <c r="H281" s="34"/>
      <c r="J281" s="1"/>
      <c r="K281" s="41"/>
    </row>
    <row r="282" spans="8:11" x14ac:dyDescent="0.3">
      <c r="H282" s="34"/>
      <c r="J282" s="1"/>
      <c r="K282" s="41"/>
    </row>
    <row r="283" spans="8:11" x14ac:dyDescent="0.3">
      <c r="H283" s="34"/>
      <c r="J283" s="1"/>
      <c r="K283" s="41"/>
    </row>
  </sheetData>
  <mergeCells count="4">
    <mergeCell ref="A1:G1"/>
    <mergeCell ref="A42:G42"/>
    <mergeCell ref="A32:G32"/>
    <mergeCell ref="A56:G56"/>
  </mergeCells>
  <phoneticPr fontId="22" type="noConversion"/>
  <conditionalFormatting sqref="A1 A42 A32 A2:G31 A33:G41 A57:G1048576 A43:G55">
    <cfRule type="cellIs" dxfId="13" priority="16" operator="equal">
      <formula>"Удалить"</formula>
    </cfRule>
  </conditionalFormatting>
  <conditionalFormatting sqref="A56">
    <cfRule type="cellIs" dxfId="12" priority="15" operator="equal">
      <formula>"Удалить"</formula>
    </cfRule>
  </conditionalFormatting>
  <conditionalFormatting sqref="H30">
    <cfRule type="cellIs" dxfId="11" priority="14" operator="equal">
      <formula>"Удалить"</formula>
    </cfRule>
  </conditionalFormatting>
  <conditionalFormatting sqref="I30">
    <cfRule type="cellIs" dxfId="10" priority="13" operator="equal">
      <formula>"Удалить"</formula>
    </cfRule>
  </conditionalFormatting>
  <conditionalFormatting sqref="J30">
    <cfRule type="cellIs" dxfId="9" priority="12" operator="equal">
      <formula>"Удалить"</formula>
    </cfRule>
  </conditionalFormatting>
  <conditionalFormatting sqref="H40">
    <cfRule type="cellIs" dxfId="8" priority="11" operator="equal">
      <formula>"Удалить"</formula>
    </cfRule>
  </conditionalFormatting>
  <conditionalFormatting sqref="I40">
    <cfRule type="cellIs" dxfId="7" priority="10" operator="equal">
      <formula>"Удалить"</formula>
    </cfRule>
  </conditionalFormatting>
  <conditionalFormatting sqref="H53">
    <cfRule type="cellIs" dxfId="6" priority="9" operator="equal">
      <formula>"Удалить"</formula>
    </cfRule>
  </conditionalFormatting>
  <conditionalFormatting sqref="I53">
    <cfRule type="cellIs" dxfId="5" priority="8" operator="equal">
      <formula>"Удалить"</formula>
    </cfRule>
  </conditionalFormatting>
  <conditionalFormatting sqref="J40">
    <cfRule type="cellIs" dxfId="4" priority="7" operator="equal">
      <formula>"Удалить"</formula>
    </cfRule>
  </conditionalFormatting>
  <conditionalFormatting sqref="J53">
    <cfRule type="cellIs" dxfId="3" priority="6" operator="equal">
      <formula>"Удалить"</formula>
    </cfRule>
  </conditionalFormatting>
  <conditionalFormatting sqref="K30">
    <cfRule type="cellIs" dxfId="2" priority="3" operator="equal">
      <formula>"Удалить"</formula>
    </cfRule>
  </conditionalFormatting>
  <conditionalFormatting sqref="K40">
    <cfRule type="cellIs" dxfId="1" priority="2" operator="equal">
      <formula>"Удалить"</formula>
    </cfRule>
  </conditionalFormatting>
  <conditionalFormatting sqref="K53:L53">
    <cfRule type="cellIs" dxfId="0" priority="1" operator="equal">
      <formula>"Удалить"</formula>
    </cfRule>
  </conditionalFormatting>
  <pageMargins left="0.7" right="0.7" top="0.75" bottom="0.75" header="0.3" footer="0.3"/>
  <pageSetup paperSize="9" scale="2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Ведомость постоянных метизов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Акчурин Никита Павлович</dc:creator>
  <cp:lastModifiedBy>Мария Чудотворцева</cp:lastModifiedBy>
  <cp:lastPrinted>2026-05-04T08:25:42Z</cp:lastPrinted>
  <dcterms:created xsi:type="dcterms:W3CDTF">2017-09-21T09:25:23Z</dcterms:created>
  <dcterms:modified xsi:type="dcterms:W3CDTF">2026-06-15T06:20:31Z</dcterms:modified>
</cp:coreProperties>
</file>