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B3CB1492-09E9-4487-B94A-F6C772AA9F24}" xr6:coauthVersionLast="47" xr6:coauthVersionMax="47" xr10:uidLastSave="{00000000-0000-0000-0000-000000000000}"/>
  <bookViews>
    <workbookView xWindow="-108" yWindow="-108" windowWidth="23256" windowHeight="12576" xr2:uid="{C76FC308-CB15-43BB-AE19-38780009EC2F}"/>
  </bookViews>
  <sheets>
    <sheet name="справк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K5" i="2" l="1"/>
  <c r="I13" i="2" l="1"/>
  <c r="I14" i="2"/>
  <c r="K6" i="2"/>
  <c r="P3" i="2"/>
  <c r="P4" i="2"/>
  <c r="H11" i="2" l="1"/>
  <c r="H9" i="2"/>
  <c r="H8" i="2"/>
  <c r="H12" i="2" s="1"/>
  <c r="O12" i="2" l="1"/>
  <c r="P11" i="2" s="1"/>
  <c r="N12" i="2"/>
  <c r="D8" i="2" l="1"/>
  <c r="O6" i="2"/>
  <c r="E6" i="2" s="1"/>
  <c r="E5" i="2"/>
  <c r="I3" i="2"/>
  <c r="O7" i="2"/>
  <c r="D4" i="2"/>
  <c r="E14" i="2" l="1"/>
</calcChain>
</file>

<file path=xl/sharedStrings.xml><?xml version="1.0" encoding="utf-8"?>
<sst xmlns="http://schemas.openxmlformats.org/spreadsheetml/2006/main" count="101" uniqueCount="43">
  <si>
    <t>Монтаж кровельнного покрытия</t>
  </si>
  <si>
    <t>м2</t>
  </si>
  <si>
    <t>ед.изм.</t>
  </si>
  <si>
    <t>кол-во</t>
  </si>
  <si>
    <t>ст-ть с НДС</t>
  </si>
  <si>
    <t>т</t>
  </si>
  <si>
    <t>Монтаж стеннового покрытия</t>
  </si>
  <si>
    <t>Нащельники и детали обрамления</t>
  </si>
  <si>
    <t>-</t>
  </si>
  <si>
    <t>работа</t>
  </si>
  <si>
    <t>материал</t>
  </si>
  <si>
    <t>*с уплотнит. лентой</t>
  </si>
  <si>
    <t>Профиль HC35-1000-0,7(стены)</t>
  </si>
  <si>
    <t>Профиль H57-750-0,8(кровля)</t>
  </si>
  <si>
    <t>Наименование</t>
  </si>
  <si>
    <t>шт/т</t>
  </si>
  <si>
    <t>1000шт=5,6кг</t>
  </si>
  <si>
    <t>1000шт=8,4кг</t>
  </si>
  <si>
    <t>давальческий</t>
  </si>
  <si>
    <t>на 1 м2</t>
  </si>
  <si>
    <t>Винты самонарезающие (из расчета 0,00036т на 1 м2)</t>
  </si>
  <si>
    <t>т/шт</t>
  </si>
  <si>
    <t>КМД</t>
  </si>
  <si>
    <t>смета=РД</t>
  </si>
  <si>
    <t>0,021/3312</t>
  </si>
  <si>
    <t>Заклепки 0,9гр *1шт</t>
  </si>
  <si>
    <t>10 000/0,056</t>
  </si>
  <si>
    <t>42 500/0,357</t>
  </si>
  <si>
    <t>50 000/0,045</t>
  </si>
  <si>
    <t>Монтаж стеннового покрытия(без нащельников)</t>
  </si>
  <si>
    <t>м2/т</t>
  </si>
  <si>
    <t>421,85/0,57</t>
  </si>
  <si>
    <t>в доп.работы</t>
  </si>
  <si>
    <t>закупка (по спецификации ООО "ТД "Спецсталь")</t>
  </si>
  <si>
    <t>?</t>
  </si>
  <si>
    <t>всего саморезов</t>
  </si>
  <si>
    <t>Нащельники и детали обрамления (в АР)</t>
  </si>
  <si>
    <r>
      <t xml:space="preserve">Винты самонарезающие </t>
    </r>
    <r>
      <rPr>
        <b/>
        <sz val="11"/>
        <rFont val="Calibri"/>
        <family val="2"/>
        <charset val="204"/>
        <scheme val="minor"/>
      </rPr>
      <t>В4.8х16</t>
    </r>
  </si>
  <si>
    <r>
      <t xml:space="preserve">Саморезы </t>
    </r>
    <r>
      <rPr>
        <b/>
        <sz val="11"/>
        <rFont val="Calibri"/>
        <family val="2"/>
        <charset val="204"/>
        <scheme val="minor"/>
      </rPr>
      <t>6,3*25</t>
    </r>
    <r>
      <rPr>
        <sz val="11"/>
        <rFont val="Calibri"/>
        <family val="2"/>
        <charset val="204"/>
        <scheme val="minor"/>
      </rPr>
      <t xml:space="preserve"> оцинкованные</t>
    </r>
  </si>
  <si>
    <r>
      <t>Самонарезающий винт В</t>
    </r>
    <r>
      <rPr>
        <b/>
        <sz val="11"/>
        <rFont val="Calibri"/>
        <family val="2"/>
        <charset val="204"/>
        <scheme val="minor"/>
      </rPr>
      <t>5.5х30</t>
    </r>
  </si>
  <si>
    <r>
      <t xml:space="preserve">Саморезы  </t>
    </r>
    <r>
      <rPr>
        <b/>
        <sz val="11"/>
        <rFont val="Calibri"/>
        <family val="2"/>
        <charset val="204"/>
        <scheme val="minor"/>
      </rPr>
      <t>5,5*19</t>
    </r>
    <r>
      <rPr>
        <sz val="11"/>
        <rFont val="Calibri"/>
        <family val="2"/>
        <charset val="204"/>
        <scheme val="minor"/>
      </rPr>
      <t>, RAL  (к нащельникам)</t>
    </r>
  </si>
  <si>
    <r>
      <t>Самонарезающий винт В</t>
    </r>
    <r>
      <rPr>
        <b/>
        <sz val="11"/>
        <rFont val="Calibri"/>
        <family val="2"/>
        <charset val="204"/>
        <scheme val="minor"/>
      </rPr>
      <t>5.5х50</t>
    </r>
  </si>
  <si>
    <t>автокад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</si>
</sst>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"/>
    <numFmt numFmtId="166" formatCode="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wrapText="1"/>
    </xf>
    <xf numFmtId="2" fontId="0" fillId="0" borderId="0" xfId="0" applyNumberFormat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5" xfId="0" applyNumberFormat="1" applyBorder="1" applyAlignment="1">
      <alignment wrapText="1"/>
    </xf>
    <xf numFmtId="2" fontId="0" fillId="0" borderId="0" xfId="0" applyNumberForma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0" fillId="0" borderId="6" xfId="0" applyNumberForma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66" fontId="5" fillId="0" borderId="2" xfId="0" applyNumberFormat="1" applyFont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2A95-9903-458B-8497-E88612EB7DE9}">
  <dimension ref="A1:Q27"/>
  <sheetViews>
    <sheetView tabSelected="1" zoomScale="85" zoomScaleNormal="85" workbookViewId="0">
      <selection activeCell="H6" sqref="H6"/>
    </sheetView>
  </sheetViews>
  <sheetFormatPr defaultRowHeight="14.4" x14ac:dyDescent="0.3"/>
  <cols>
    <col min="1" max="1" width="11" customWidth="1"/>
    <col min="2" max="2" width="29" customWidth="1"/>
    <col min="3" max="3" width="9.109375" style="3"/>
    <col min="4" max="4" width="16.109375" style="3" customWidth="1"/>
    <col min="5" max="5" width="9" style="3" hidden="1" customWidth="1"/>
    <col min="6" max="6" width="29" customWidth="1"/>
    <col min="8" max="8" width="14" customWidth="1"/>
    <col min="9" max="9" width="29" customWidth="1"/>
    <col min="11" max="11" width="14" customWidth="1"/>
    <col min="12" max="12" width="29.33203125" customWidth="1"/>
    <col min="13" max="13" width="11.44140625" bestFit="1" customWidth="1"/>
    <col min="14" max="14" width="14.44140625" customWidth="1"/>
    <col min="15" max="15" width="14.109375" customWidth="1"/>
    <col min="16" max="16" width="10" bestFit="1" customWidth="1"/>
    <col min="17" max="17" width="13.109375" customWidth="1"/>
  </cols>
  <sheetData>
    <row r="1" spans="1:17" x14ac:dyDescent="0.3">
      <c r="B1" s="48" t="s">
        <v>23</v>
      </c>
      <c r="C1" s="48"/>
      <c r="D1" s="48"/>
      <c r="E1" s="48"/>
      <c r="F1" s="47" t="s">
        <v>22</v>
      </c>
      <c r="G1" s="47"/>
      <c r="H1" s="47"/>
      <c r="I1" s="47" t="s">
        <v>42</v>
      </c>
      <c r="J1" s="47"/>
      <c r="K1" s="47"/>
      <c r="L1" s="47" t="s">
        <v>33</v>
      </c>
      <c r="M1" s="47"/>
      <c r="N1" s="47"/>
      <c r="O1" s="47"/>
    </row>
    <row r="2" spans="1:17" x14ac:dyDescent="0.3">
      <c r="B2" s="33" t="s">
        <v>14</v>
      </c>
      <c r="C2" s="34" t="s">
        <v>2</v>
      </c>
      <c r="D2" s="34" t="s">
        <v>3</v>
      </c>
      <c r="E2" s="34" t="s">
        <v>4</v>
      </c>
      <c r="F2" s="33" t="s">
        <v>14</v>
      </c>
      <c r="G2" s="33" t="s">
        <v>2</v>
      </c>
      <c r="H2" s="33" t="s">
        <v>3</v>
      </c>
      <c r="I2" s="33" t="s">
        <v>14</v>
      </c>
      <c r="J2" s="33" t="s">
        <v>2</v>
      </c>
      <c r="K2" s="33" t="s">
        <v>3</v>
      </c>
      <c r="L2" s="33" t="s">
        <v>14</v>
      </c>
      <c r="M2" s="35" t="s">
        <v>2</v>
      </c>
      <c r="N2" s="35" t="s">
        <v>3</v>
      </c>
      <c r="O2" s="35" t="s">
        <v>4</v>
      </c>
    </row>
    <row r="3" spans="1:17" ht="30" customHeight="1" x14ac:dyDescent="0.3">
      <c r="A3" s="9" t="s">
        <v>9</v>
      </c>
      <c r="B3" s="36" t="s">
        <v>0</v>
      </c>
      <c r="C3" s="20" t="s">
        <v>1</v>
      </c>
      <c r="D3" s="21">
        <v>5270</v>
      </c>
      <c r="E3" s="37">
        <v>5099528.6399999997</v>
      </c>
      <c r="F3" s="26" t="s">
        <v>0</v>
      </c>
      <c r="G3" s="20" t="s">
        <v>1</v>
      </c>
      <c r="H3" s="21">
        <v>5383.46</v>
      </c>
      <c r="I3" s="26" t="str">
        <f>B3</f>
        <v>Монтаж кровельнного покрытия</v>
      </c>
      <c r="J3" s="20" t="s">
        <v>1</v>
      </c>
      <c r="K3" s="21">
        <v>5381.72</v>
      </c>
      <c r="L3" s="20" t="s">
        <v>8</v>
      </c>
      <c r="M3" s="4" t="s">
        <v>8</v>
      </c>
      <c r="N3" s="6" t="s">
        <v>8</v>
      </c>
      <c r="O3" s="6" t="s">
        <v>8</v>
      </c>
      <c r="P3" s="14">
        <f>D3-K3</f>
        <v>-111.72000000000025</v>
      </c>
      <c r="Q3" t="s">
        <v>32</v>
      </c>
    </row>
    <row r="4" spans="1:17" ht="30" customHeight="1" x14ac:dyDescent="0.3">
      <c r="A4" s="9" t="s">
        <v>9</v>
      </c>
      <c r="B4" s="36" t="s">
        <v>6</v>
      </c>
      <c r="C4" s="20" t="s">
        <v>1</v>
      </c>
      <c r="D4" s="23">
        <f>65.6757*100</f>
        <v>6567.5700000000006</v>
      </c>
      <c r="E4" s="37">
        <v>21866814.010000002</v>
      </c>
      <c r="F4" s="26" t="s">
        <v>29</v>
      </c>
      <c r="G4" s="20" t="s">
        <v>1</v>
      </c>
      <c r="H4" s="23">
        <f>6802.8*0.9+421.85</f>
        <v>6544.3700000000008</v>
      </c>
      <c r="I4" s="26" t="s">
        <v>29</v>
      </c>
      <c r="J4" s="20" t="s">
        <v>1</v>
      </c>
      <c r="K4" s="23">
        <v>6548.22</v>
      </c>
      <c r="L4" s="20" t="s">
        <v>8</v>
      </c>
      <c r="M4" s="4" t="s">
        <v>8</v>
      </c>
      <c r="N4" s="6" t="s">
        <v>8</v>
      </c>
      <c r="O4" s="6" t="s">
        <v>8</v>
      </c>
      <c r="P4" s="14">
        <f>D4-K4</f>
        <v>19.350000000000364</v>
      </c>
      <c r="Q4" t="s">
        <v>32</v>
      </c>
    </row>
    <row r="5" spans="1:17" ht="30" customHeight="1" x14ac:dyDescent="0.3">
      <c r="A5" s="9" t="s">
        <v>10</v>
      </c>
      <c r="B5" s="36" t="s">
        <v>13</v>
      </c>
      <c r="C5" s="20" t="s">
        <v>5</v>
      </c>
      <c r="D5" s="23">
        <v>56.7</v>
      </c>
      <c r="E5" s="37" t="str">
        <f>O5</f>
        <v>давальческий</v>
      </c>
      <c r="F5" s="36" t="s">
        <v>13</v>
      </c>
      <c r="G5" s="20" t="s">
        <v>21</v>
      </c>
      <c r="H5" s="38">
        <v>53.088000000000001</v>
      </c>
      <c r="I5" s="36" t="s">
        <v>13</v>
      </c>
      <c r="J5" s="20" t="s">
        <v>21</v>
      </c>
      <c r="K5" s="39">
        <f>K3/0.9*9.24/1000</f>
        <v>55.252325333333332</v>
      </c>
      <c r="L5" s="36" t="s">
        <v>13</v>
      </c>
      <c r="M5" s="4" t="s">
        <v>5</v>
      </c>
      <c r="N5" s="17">
        <v>56.16</v>
      </c>
      <c r="O5" s="6" t="s">
        <v>18</v>
      </c>
    </row>
    <row r="6" spans="1:17" ht="30" customHeight="1" thickBot="1" x14ac:dyDescent="0.35">
      <c r="A6" s="9" t="s">
        <v>10</v>
      </c>
      <c r="B6" s="36" t="s">
        <v>12</v>
      </c>
      <c r="C6" s="20" t="s">
        <v>5</v>
      </c>
      <c r="D6" s="21">
        <v>54</v>
      </c>
      <c r="E6" s="37" t="str">
        <f>O6</f>
        <v>давальческий</v>
      </c>
      <c r="F6" s="36" t="s">
        <v>12</v>
      </c>
      <c r="G6" s="20" t="s">
        <v>21</v>
      </c>
      <c r="H6" s="38">
        <v>50.24</v>
      </c>
      <c r="I6" s="36" t="s">
        <v>12</v>
      </c>
      <c r="J6" s="20" t="s">
        <v>21</v>
      </c>
      <c r="K6" s="39">
        <f>K4/0.9*7.4/1000</f>
        <v>53.840920000000004</v>
      </c>
      <c r="L6" s="36" t="s">
        <v>12</v>
      </c>
      <c r="M6" s="4" t="s">
        <v>5</v>
      </c>
      <c r="N6" s="17">
        <v>47.16</v>
      </c>
      <c r="O6" s="6" t="str">
        <f>O5</f>
        <v>давальческий</v>
      </c>
    </row>
    <row r="7" spans="1:17" ht="30" customHeight="1" thickBot="1" x14ac:dyDescent="0.35">
      <c r="A7" s="9" t="s">
        <v>10</v>
      </c>
      <c r="B7" s="36" t="s">
        <v>7</v>
      </c>
      <c r="C7" s="20" t="s">
        <v>5</v>
      </c>
      <c r="D7" s="23">
        <v>3.7959999999999998</v>
      </c>
      <c r="E7" s="37">
        <v>685434.32</v>
      </c>
      <c r="F7" s="36" t="s">
        <v>36</v>
      </c>
      <c r="G7" s="20" t="s">
        <v>5</v>
      </c>
      <c r="H7" s="46">
        <v>0.253</v>
      </c>
      <c r="I7" s="36"/>
      <c r="J7" s="20"/>
      <c r="K7" s="20"/>
      <c r="L7" s="36" t="s">
        <v>7</v>
      </c>
      <c r="M7" s="4" t="s">
        <v>30</v>
      </c>
      <c r="N7" s="17" t="s">
        <v>31</v>
      </c>
      <c r="O7" s="6">
        <f>652653.27</f>
        <v>652653.27</v>
      </c>
      <c r="P7" s="8" t="s">
        <v>11</v>
      </c>
      <c r="Q7" s="7"/>
    </row>
    <row r="8" spans="1:17" ht="30" customHeight="1" x14ac:dyDescent="0.3">
      <c r="A8" s="51" t="s">
        <v>10</v>
      </c>
      <c r="B8" s="52" t="s">
        <v>20</v>
      </c>
      <c r="C8" s="53" t="s">
        <v>5</v>
      </c>
      <c r="D8" s="54">
        <f>1.8972+2.3643</f>
        <v>4.2614999999999998</v>
      </c>
      <c r="E8" s="55">
        <v>488314.86</v>
      </c>
      <c r="F8" s="36" t="s">
        <v>37</v>
      </c>
      <c r="G8" s="20" t="s">
        <v>5</v>
      </c>
      <c r="H8" s="23">
        <f>0.053+0.05</f>
        <v>0.10300000000000001</v>
      </c>
      <c r="I8" s="36"/>
      <c r="J8" s="20"/>
      <c r="K8" s="23"/>
      <c r="L8" s="36" t="s">
        <v>38</v>
      </c>
      <c r="M8" s="4" t="s">
        <v>15</v>
      </c>
      <c r="N8" s="17" t="s">
        <v>27</v>
      </c>
      <c r="O8" s="6">
        <v>219467</v>
      </c>
      <c r="P8" t="s">
        <v>17</v>
      </c>
    </row>
    <row r="9" spans="1:17" ht="30" customHeight="1" x14ac:dyDescent="0.3">
      <c r="A9" s="51"/>
      <c r="B9" s="52"/>
      <c r="C9" s="53"/>
      <c r="D9" s="54"/>
      <c r="E9" s="55"/>
      <c r="F9" s="36" t="s">
        <v>39</v>
      </c>
      <c r="G9" s="20" t="s">
        <v>5</v>
      </c>
      <c r="H9" s="23">
        <f>0.037+0.046</f>
        <v>8.299999999999999E-2</v>
      </c>
      <c r="I9" s="36"/>
      <c r="J9" s="20"/>
      <c r="K9" s="23"/>
      <c r="L9" s="36" t="s">
        <v>40</v>
      </c>
      <c r="M9" s="4" t="s">
        <v>15</v>
      </c>
      <c r="N9" s="17" t="s">
        <v>26</v>
      </c>
      <c r="O9" s="6">
        <v>31500</v>
      </c>
      <c r="P9" t="s">
        <v>16</v>
      </c>
    </row>
    <row r="10" spans="1:17" ht="24" customHeight="1" thickBot="1" x14ac:dyDescent="0.35">
      <c r="B10" s="40"/>
      <c r="C10" s="20"/>
      <c r="D10" s="20"/>
      <c r="E10" s="20"/>
      <c r="F10" s="26" t="s">
        <v>41</v>
      </c>
      <c r="G10" s="20" t="s">
        <v>21</v>
      </c>
      <c r="H10" s="23" t="s">
        <v>24</v>
      </c>
      <c r="I10" s="40"/>
      <c r="J10" s="41"/>
      <c r="K10" s="42"/>
      <c r="L10" s="20" t="s">
        <v>41</v>
      </c>
      <c r="M10" s="4" t="s">
        <v>34</v>
      </c>
      <c r="N10" s="43" t="s">
        <v>34</v>
      </c>
      <c r="O10" s="4" t="s">
        <v>34</v>
      </c>
    </row>
    <row r="11" spans="1:17" ht="18.75" customHeight="1" x14ac:dyDescent="0.3">
      <c r="B11" s="24"/>
      <c r="C11" s="25"/>
      <c r="D11" s="25"/>
      <c r="E11" s="25"/>
      <c r="F11" s="30" t="s">
        <v>25</v>
      </c>
      <c r="G11" s="22" t="s">
        <v>5</v>
      </c>
      <c r="H11" s="45">
        <f>0.0009*46603/1000</f>
        <v>4.1942699999999999E-2</v>
      </c>
      <c r="I11" s="24"/>
      <c r="J11" s="28"/>
      <c r="K11" s="29"/>
      <c r="L11" s="30" t="s">
        <v>25</v>
      </c>
      <c r="M11" s="5" t="s">
        <v>15</v>
      </c>
      <c r="N11" s="31" t="s">
        <v>28</v>
      </c>
      <c r="O11" s="32">
        <v>125000</v>
      </c>
      <c r="P11" s="49">
        <f>O11+O12</f>
        <v>500967</v>
      </c>
    </row>
    <row r="12" spans="1:17" ht="15" thickBot="1" x14ac:dyDescent="0.35">
      <c r="B12" s="24"/>
      <c r="C12" s="27"/>
      <c r="D12" s="27"/>
      <c r="E12" s="27"/>
      <c r="F12" s="44" t="s">
        <v>35</v>
      </c>
      <c r="G12" s="42" t="s">
        <v>5</v>
      </c>
      <c r="H12" s="42">
        <f>H8+H9+0.021</f>
        <v>0.20699999999999999</v>
      </c>
      <c r="I12" s="24"/>
      <c r="J12" s="28"/>
      <c r="K12" s="29"/>
      <c r="L12" s="24" t="s">
        <v>35</v>
      </c>
      <c r="M12" s="15" t="s">
        <v>5</v>
      </c>
      <c r="N12" s="16">
        <f>0.357+0.056</f>
        <v>0.41299999999999998</v>
      </c>
      <c r="O12" s="18">
        <f>O8+O9+O11</f>
        <v>375967</v>
      </c>
      <c r="P12" s="50"/>
    </row>
    <row r="13" spans="1:17" x14ac:dyDescent="0.3">
      <c r="B13" s="1"/>
      <c r="C13" s="10"/>
      <c r="D13" s="12"/>
      <c r="E13" s="10" t="s">
        <v>19</v>
      </c>
      <c r="F13" s="1"/>
      <c r="G13" s="1"/>
      <c r="H13" s="1"/>
      <c r="I13" s="19">
        <f>H3-D3</f>
        <v>113.46000000000004</v>
      </c>
      <c r="J13" s="1"/>
      <c r="K13" s="1"/>
      <c r="L13" s="1"/>
      <c r="M13" s="1"/>
      <c r="N13" s="1"/>
      <c r="O13" s="13"/>
    </row>
    <row r="14" spans="1:17" x14ac:dyDescent="0.3">
      <c r="B14" s="1"/>
      <c r="C14" s="10"/>
      <c r="D14" s="12"/>
      <c r="E14" s="11">
        <f>D12*D14</f>
        <v>0</v>
      </c>
      <c r="F14" s="1"/>
      <c r="G14" s="1"/>
      <c r="H14" s="1"/>
      <c r="I14" s="19">
        <f>H4-D4</f>
        <v>-23.199999999999818</v>
      </c>
      <c r="J14" s="1"/>
      <c r="K14" s="1"/>
      <c r="L14" s="1"/>
      <c r="M14" s="1"/>
      <c r="N14" s="1"/>
      <c r="O14" s="1"/>
    </row>
    <row r="15" spans="1:17" x14ac:dyDescent="0.3">
      <c r="B15" s="1"/>
      <c r="C15" s="10"/>
      <c r="D15" s="10"/>
      <c r="E15" s="10"/>
      <c r="F15" s="1"/>
      <c r="G15" s="1"/>
      <c r="I15" s="1"/>
      <c r="J15" s="1"/>
      <c r="L15" s="1"/>
      <c r="M15" s="1"/>
      <c r="N15" s="1"/>
      <c r="O15" s="1"/>
    </row>
    <row r="16" spans="1:17" x14ac:dyDescent="0.3">
      <c r="B16" s="1"/>
      <c r="C16" s="10"/>
      <c r="D16" s="10"/>
      <c r="E16" s="10"/>
      <c r="F16" s="10"/>
      <c r="G16" s="10"/>
      <c r="I16" s="1"/>
      <c r="J16" s="10"/>
      <c r="K16" s="10"/>
      <c r="L16" s="10"/>
      <c r="M16" s="10"/>
      <c r="N16" s="10"/>
      <c r="O16" s="10"/>
      <c r="P16" s="10"/>
    </row>
    <row r="17" spans="2:16" x14ac:dyDescent="0.3">
      <c r="B17" s="1"/>
      <c r="C17" s="10"/>
      <c r="D17" s="10"/>
      <c r="E17" s="10"/>
      <c r="F17" s="10"/>
      <c r="G17" s="10"/>
      <c r="I17" s="10"/>
      <c r="J17" s="10"/>
      <c r="K17" s="10"/>
      <c r="L17" s="10"/>
      <c r="M17" s="10"/>
      <c r="N17" s="10"/>
      <c r="O17" s="10"/>
      <c r="P17" s="10"/>
    </row>
    <row r="18" spans="2:16" x14ac:dyDescent="0.3">
      <c r="B18" s="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2:16" x14ac:dyDescent="0.3">
      <c r="B19" s="1"/>
      <c r="C19" s="10"/>
      <c r="D19" s="10"/>
      <c r="E19" s="10"/>
      <c r="F19" s="1"/>
      <c r="G19" s="1"/>
      <c r="H19" s="1"/>
      <c r="I19" s="1"/>
      <c r="J19" s="1"/>
      <c r="K19" s="1"/>
      <c r="L19" s="1"/>
      <c r="M19" s="1"/>
      <c r="N19" s="1"/>
      <c r="O19" s="19"/>
    </row>
    <row r="20" spans="2:16" x14ac:dyDescent="0.3">
      <c r="B20" s="1"/>
      <c r="C20" s="10"/>
      <c r="D20" s="10"/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6" x14ac:dyDescent="0.3">
      <c r="B21" s="1"/>
      <c r="C21" s="10"/>
      <c r="D21" s="10"/>
      <c r="E21" s="10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6" x14ac:dyDescent="0.3">
      <c r="B22" s="1"/>
      <c r="C22" s="10"/>
      <c r="D22" s="10"/>
      <c r="E22" s="10"/>
      <c r="F22" s="1"/>
      <c r="G22" s="1"/>
      <c r="H22" s="13"/>
      <c r="I22" s="1"/>
      <c r="J22" s="1"/>
      <c r="K22" s="13"/>
      <c r="L22" s="1"/>
      <c r="M22" s="1"/>
      <c r="N22" s="1"/>
      <c r="O22" s="1"/>
    </row>
    <row r="23" spans="2:16" x14ac:dyDescent="0.3">
      <c r="B23" s="1"/>
      <c r="C23" s="2"/>
      <c r="D23" s="2"/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2:16" x14ac:dyDescent="0.3">
      <c r="B24" s="1"/>
      <c r="C24" s="2"/>
      <c r="D24" s="2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6" x14ac:dyDescent="0.3">
      <c r="B25" s="1"/>
      <c r="C25" s="2"/>
      <c r="D25" s="2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2:16" x14ac:dyDescent="0.3">
      <c r="B26" s="1"/>
      <c r="C26" s="2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6" x14ac:dyDescent="0.3">
      <c r="B27" s="1"/>
      <c r="C27" s="2"/>
      <c r="D27" s="2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</row>
  </sheetData>
  <mergeCells count="10">
    <mergeCell ref="L1:O1"/>
    <mergeCell ref="B1:E1"/>
    <mergeCell ref="P11:P12"/>
    <mergeCell ref="A8:A9"/>
    <mergeCell ref="B8:B9"/>
    <mergeCell ref="C8:C9"/>
    <mergeCell ref="D8:D9"/>
    <mergeCell ref="E8:E9"/>
    <mergeCell ref="I1:K1"/>
    <mergeCell ref="F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Мария Чудотворцева</cp:lastModifiedBy>
  <dcterms:created xsi:type="dcterms:W3CDTF">2026-04-24T08:36:42Z</dcterms:created>
  <dcterms:modified xsi:type="dcterms:W3CDTF">2026-06-04T06:17:29Z</dcterms:modified>
</cp:coreProperties>
</file>